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huali/working/SYSU/Teaching/传染病动力学传播模型入门/Excel模型构建作业/作业答案/"/>
    </mc:Choice>
  </mc:AlternateContent>
  <xr:revisionPtr revIDLastSave="0" documentId="13_ncr:1_{6E747F41-9C47-0940-834F-0BE821BEB6DA}" xr6:coauthVersionLast="47" xr6:coauthVersionMax="47" xr10:uidLastSave="{00000000-0000-0000-0000-000000000000}"/>
  <bookViews>
    <workbookView xWindow="14140" yWindow="3140" windowWidth="28800" windowHeight="16540" firstSheet="1" activeTab="7" xr2:uid="{A12D7940-3F03-4949-92F2-02972D7A35D4}"/>
  </bookViews>
  <sheets>
    <sheet name="Prevalence HIV base" sheetId="2" r:id="rId1"/>
    <sheet name="HIV Mortality base" sheetId="7" r:id="rId2"/>
    <sheet name="Base model" sheetId="1" r:id="rId3"/>
    <sheet name="Methadone" sheetId="4" r:id="rId4"/>
    <sheet name="Needle Syringe Program" sheetId="5" r:id="rId5"/>
    <sheet name="Enhanced ART" sheetId="6" r:id="rId6"/>
    <sheet name="Key outcomes" sheetId="8" r:id="rId7"/>
    <sheet name="Prevalence trends" sheetId="10" r:id="rId8"/>
    <sheet name="Total mortality trends" sheetId="11" r:id="rId9"/>
    <sheet name="HIV Mortality" sheetId="12" r:id="rId10"/>
    <sheet name="Test lambda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" i="8" l="1"/>
  <c r="X7" i="8"/>
  <c r="X5" i="8"/>
  <c r="W5" i="8"/>
  <c r="W6" i="8"/>
  <c r="W7" i="8"/>
  <c r="W4" i="8"/>
  <c r="G124" i="8" l="1"/>
  <c r="V6" i="8" l="1"/>
  <c r="V7" i="8"/>
  <c r="V5" i="8"/>
  <c r="L4" i="8"/>
  <c r="M4" i="8"/>
  <c r="N4" i="8"/>
  <c r="O4" i="8"/>
  <c r="L5" i="8"/>
  <c r="M5" i="8"/>
  <c r="N5" i="8"/>
  <c r="O5" i="8"/>
  <c r="L6" i="8"/>
  <c r="M6" i="8"/>
  <c r="N6" i="8"/>
  <c r="O6" i="8"/>
  <c r="L7" i="8"/>
  <c r="M7" i="8"/>
  <c r="N7" i="8"/>
  <c r="O7" i="8"/>
  <c r="L8" i="8"/>
  <c r="M8" i="8"/>
  <c r="N8" i="8"/>
  <c r="O8" i="8"/>
  <c r="L9" i="8"/>
  <c r="M9" i="8"/>
  <c r="N9" i="8"/>
  <c r="O9" i="8"/>
  <c r="L10" i="8"/>
  <c r="M10" i="8"/>
  <c r="N10" i="8"/>
  <c r="O10" i="8"/>
  <c r="L11" i="8"/>
  <c r="M11" i="8"/>
  <c r="N11" i="8"/>
  <c r="O11" i="8"/>
  <c r="L12" i="8"/>
  <c r="M12" i="8"/>
  <c r="N12" i="8"/>
  <c r="O12" i="8"/>
  <c r="L13" i="8"/>
  <c r="M13" i="8"/>
  <c r="N13" i="8"/>
  <c r="O13" i="8"/>
  <c r="L14" i="8"/>
  <c r="M14" i="8"/>
  <c r="N14" i="8"/>
  <c r="O14" i="8"/>
  <c r="L15" i="8"/>
  <c r="M15" i="8"/>
  <c r="N15" i="8"/>
  <c r="O15" i="8"/>
  <c r="L16" i="8"/>
  <c r="M16" i="8"/>
  <c r="N16" i="8"/>
  <c r="O16" i="8"/>
  <c r="L17" i="8"/>
  <c r="M17" i="8"/>
  <c r="N17" i="8"/>
  <c r="O17" i="8"/>
  <c r="L18" i="8"/>
  <c r="M18" i="8"/>
  <c r="N18" i="8"/>
  <c r="O18" i="8"/>
  <c r="L19" i="8"/>
  <c r="M19" i="8"/>
  <c r="N19" i="8"/>
  <c r="O19" i="8"/>
  <c r="L20" i="8"/>
  <c r="M20" i="8"/>
  <c r="N20" i="8"/>
  <c r="O20" i="8"/>
  <c r="L21" i="8"/>
  <c r="M21" i="8"/>
  <c r="N21" i="8"/>
  <c r="O21" i="8"/>
  <c r="L22" i="8"/>
  <c r="M22" i="8"/>
  <c r="N22" i="8"/>
  <c r="O22" i="8"/>
  <c r="L23" i="8"/>
  <c r="M23" i="8"/>
  <c r="N23" i="8"/>
  <c r="O23" i="8"/>
  <c r="L24" i="8"/>
  <c r="M24" i="8"/>
  <c r="N24" i="8"/>
  <c r="O24" i="8"/>
  <c r="L25" i="8"/>
  <c r="M25" i="8"/>
  <c r="N25" i="8"/>
  <c r="O25" i="8"/>
  <c r="L26" i="8"/>
  <c r="M26" i="8"/>
  <c r="N26" i="8"/>
  <c r="O26" i="8"/>
  <c r="L27" i="8"/>
  <c r="M27" i="8"/>
  <c r="N27" i="8"/>
  <c r="O27" i="8"/>
  <c r="L28" i="8"/>
  <c r="M28" i="8"/>
  <c r="N28" i="8"/>
  <c r="O28" i="8"/>
  <c r="L29" i="8"/>
  <c r="M29" i="8"/>
  <c r="N29" i="8"/>
  <c r="O29" i="8"/>
  <c r="L30" i="8"/>
  <c r="M30" i="8"/>
  <c r="N30" i="8"/>
  <c r="O30" i="8"/>
  <c r="L31" i="8"/>
  <c r="M31" i="8"/>
  <c r="N31" i="8"/>
  <c r="O31" i="8"/>
  <c r="L32" i="8"/>
  <c r="M32" i="8"/>
  <c r="N32" i="8"/>
  <c r="O32" i="8"/>
  <c r="L33" i="8"/>
  <c r="M33" i="8"/>
  <c r="N33" i="8"/>
  <c r="O33" i="8"/>
  <c r="L34" i="8"/>
  <c r="M34" i="8"/>
  <c r="N34" i="8"/>
  <c r="O34" i="8"/>
  <c r="L35" i="8"/>
  <c r="M35" i="8"/>
  <c r="N35" i="8"/>
  <c r="O35" i="8"/>
  <c r="L36" i="8"/>
  <c r="M36" i="8"/>
  <c r="N36" i="8"/>
  <c r="O36" i="8"/>
  <c r="L37" i="8"/>
  <c r="M37" i="8"/>
  <c r="N37" i="8"/>
  <c r="O37" i="8"/>
  <c r="L38" i="8"/>
  <c r="M38" i="8"/>
  <c r="N38" i="8"/>
  <c r="O38" i="8"/>
  <c r="L39" i="8"/>
  <c r="M39" i="8"/>
  <c r="N39" i="8"/>
  <c r="O39" i="8"/>
  <c r="L40" i="8"/>
  <c r="M40" i="8"/>
  <c r="N40" i="8"/>
  <c r="O40" i="8"/>
  <c r="L41" i="8"/>
  <c r="M41" i="8"/>
  <c r="N41" i="8"/>
  <c r="O41" i="8"/>
  <c r="L42" i="8"/>
  <c r="M42" i="8"/>
  <c r="N42" i="8"/>
  <c r="O42" i="8"/>
  <c r="L43" i="8"/>
  <c r="M43" i="8"/>
  <c r="N43" i="8"/>
  <c r="O43" i="8"/>
  <c r="L44" i="8"/>
  <c r="M44" i="8"/>
  <c r="N44" i="8"/>
  <c r="O44" i="8"/>
  <c r="L45" i="8"/>
  <c r="M45" i="8"/>
  <c r="N45" i="8"/>
  <c r="O45" i="8"/>
  <c r="L46" i="8"/>
  <c r="M46" i="8"/>
  <c r="N46" i="8"/>
  <c r="O46" i="8"/>
  <c r="L47" i="8"/>
  <c r="M47" i="8"/>
  <c r="N47" i="8"/>
  <c r="O47" i="8"/>
  <c r="L48" i="8"/>
  <c r="M48" i="8"/>
  <c r="N48" i="8"/>
  <c r="O48" i="8"/>
  <c r="L49" i="8"/>
  <c r="M49" i="8"/>
  <c r="N49" i="8"/>
  <c r="O49" i="8"/>
  <c r="L50" i="8"/>
  <c r="M50" i="8"/>
  <c r="N50" i="8"/>
  <c r="O50" i="8"/>
  <c r="L51" i="8"/>
  <c r="M51" i="8"/>
  <c r="N51" i="8"/>
  <c r="O51" i="8"/>
  <c r="L52" i="8"/>
  <c r="M52" i="8"/>
  <c r="N52" i="8"/>
  <c r="O52" i="8"/>
  <c r="L53" i="8"/>
  <c r="M53" i="8"/>
  <c r="N53" i="8"/>
  <c r="O53" i="8"/>
  <c r="L54" i="8"/>
  <c r="M54" i="8"/>
  <c r="N54" i="8"/>
  <c r="O54" i="8"/>
  <c r="L55" i="8"/>
  <c r="M55" i="8"/>
  <c r="N55" i="8"/>
  <c r="O55" i="8"/>
  <c r="L56" i="8"/>
  <c r="M56" i="8"/>
  <c r="N56" i="8"/>
  <c r="O56" i="8"/>
  <c r="L57" i="8"/>
  <c r="M57" i="8"/>
  <c r="N57" i="8"/>
  <c r="O57" i="8"/>
  <c r="L58" i="8"/>
  <c r="M58" i="8"/>
  <c r="N58" i="8"/>
  <c r="O58" i="8"/>
  <c r="L59" i="8"/>
  <c r="M59" i="8"/>
  <c r="N59" i="8"/>
  <c r="O59" i="8"/>
  <c r="L60" i="8"/>
  <c r="M60" i="8"/>
  <c r="N60" i="8"/>
  <c r="O60" i="8"/>
  <c r="L61" i="8"/>
  <c r="M61" i="8"/>
  <c r="N61" i="8"/>
  <c r="O61" i="8"/>
  <c r="L62" i="8"/>
  <c r="M62" i="8"/>
  <c r="N62" i="8"/>
  <c r="O62" i="8"/>
  <c r="L63" i="8"/>
  <c r="M63" i="8"/>
  <c r="N63" i="8"/>
  <c r="O63" i="8"/>
  <c r="L64" i="8"/>
  <c r="M64" i="8"/>
  <c r="N64" i="8"/>
  <c r="O64" i="8"/>
  <c r="L65" i="8"/>
  <c r="M65" i="8"/>
  <c r="N65" i="8"/>
  <c r="O65" i="8"/>
  <c r="L66" i="8"/>
  <c r="M66" i="8"/>
  <c r="N66" i="8"/>
  <c r="O66" i="8"/>
  <c r="L67" i="8"/>
  <c r="M67" i="8"/>
  <c r="N67" i="8"/>
  <c r="O67" i="8"/>
  <c r="L68" i="8"/>
  <c r="M68" i="8"/>
  <c r="N68" i="8"/>
  <c r="O68" i="8"/>
  <c r="L69" i="8"/>
  <c r="M69" i="8"/>
  <c r="N69" i="8"/>
  <c r="O69" i="8"/>
  <c r="L70" i="8"/>
  <c r="M70" i="8"/>
  <c r="N70" i="8"/>
  <c r="O70" i="8"/>
  <c r="L71" i="8"/>
  <c r="M71" i="8"/>
  <c r="N71" i="8"/>
  <c r="O71" i="8"/>
  <c r="L72" i="8"/>
  <c r="M72" i="8"/>
  <c r="N72" i="8"/>
  <c r="O72" i="8"/>
  <c r="L73" i="8"/>
  <c r="M73" i="8"/>
  <c r="N73" i="8"/>
  <c r="O73" i="8"/>
  <c r="L74" i="8"/>
  <c r="M74" i="8"/>
  <c r="N74" i="8"/>
  <c r="O74" i="8"/>
  <c r="L75" i="8"/>
  <c r="M75" i="8"/>
  <c r="N75" i="8"/>
  <c r="O75" i="8"/>
  <c r="L76" i="8"/>
  <c r="M76" i="8"/>
  <c r="N76" i="8"/>
  <c r="O76" i="8"/>
  <c r="L77" i="8"/>
  <c r="M77" i="8"/>
  <c r="N77" i="8"/>
  <c r="O77" i="8"/>
  <c r="L78" i="8"/>
  <c r="M78" i="8"/>
  <c r="N78" i="8"/>
  <c r="O78" i="8"/>
  <c r="L79" i="8"/>
  <c r="M79" i="8"/>
  <c r="N79" i="8"/>
  <c r="O79" i="8"/>
  <c r="L80" i="8"/>
  <c r="M80" i="8"/>
  <c r="N80" i="8"/>
  <c r="O80" i="8"/>
  <c r="L81" i="8"/>
  <c r="M81" i="8"/>
  <c r="N81" i="8"/>
  <c r="O81" i="8"/>
  <c r="L82" i="8"/>
  <c r="M82" i="8"/>
  <c r="N82" i="8"/>
  <c r="O82" i="8"/>
  <c r="L83" i="8"/>
  <c r="M83" i="8"/>
  <c r="N83" i="8"/>
  <c r="O83" i="8"/>
  <c r="L84" i="8"/>
  <c r="M84" i="8"/>
  <c r="N84" i="8"/>
  <c r="O84" i="8"/>
  <c r="L85" i="8"/>
  <c r="M85" i="8"/>
  <c r="N85" i="8"/>
  <c r="O85" i="8"/>
  <c r="L86" i="8"/>
  <c r="M86" i="8"/>
  <c r="N86" i="8"/>
  <c r="O86" i="8"/>
  <c r="L87" i="8"/>
  <c r="M87" i="8"/>
  <c r="N87" i="8"/>
  <c r="O87" i="8"/>
  <c r="L88" i="8"/>
  <c r="M88" i="8"/>
  <c r="N88" i="8"/>
  <c r="O88" i="8"/>
  <c r="L89" i="8"/>
  <c r="M89" i="8"/>
  <c r="N89" i="8"/>
  <c r="O89" i="8"/>
  <c r="L90" i="8"/>
  <c r="M90" i="8"/>
  <c r="N90" i="8"/>
  <c r="O90" i="8"/>
  <c r="L91" i="8"/>
  <c r="M91" i="8"/>
  <c r="N91" i="8"/>
  <c r="O91" i="8"/>
  <c r="L92" i="8"/>
  <c r="M92" i="8"/>
  <c r="N92" i="8"/>
  <c r="O92" i="8"/>
  <c r="L93" i="8"/>
  <c r="M93" i="8"/>
  <c r="N93" i="8"/>
  <c r="O93" i="8"/>
  <c r="L94" i="8"/>
  <c r="M94" i="8"/>
  <c r="N94" i="8"/>
  <c r="O94" i="8"/>
  <c r="L95" i="8"/>
  <c r="M95" i="8"/>
  <c r="N95" i="8"/>
  <c r="O95" i="8"/>
  <c r="L96" i="8"/>
  <c r="M96" i="8"/>
  <c r="N96" i="8"/>
  <c r="O96" i="8"/>
  <c r="L97" i="8"/>
  <c r="M97" i="8"/>
  <c r="N97" i="8"/>
  <c r="O97" i="8"/>
  <c r="L98" i="8"/>
  <c r="M98" i="8"/>
  <c r="N98" i="8"/>
  <c r="O98" i="8"/>
  <c r="L99" i="8"/>
  <c r="M99" i="8"/>
  <c r="N99" i="8"/>
  <c r="O99" i="8"/>
  <c r="L100" i="8"/>
  <c r="M100" i="8"/>
  <c r="N100" i="8"/>
  <c r="O100" i="8"/>
  <c r="L101" i="8"/>
  <c r="M101" i="8"/>
  <c r="N101" i="8"/>
  <c r="O101" i="8"/>
  <c r="L102" i="8"/>
  <c r="M102" i="8"/>
  <c r="N102" i="8"/>
  <c r="O102" i="8"/>
  <c r="L103" i="8"/>
  <c r="M103" i="8"/>
  <c r="N103" i="8"/>
  <c r="O103" i="8"/>
  <c r="L104" i="8"/>
  <c r="M104" i="8"/>
  <c r="N104" i="8"/>
  <c r="O104" i="8"/>
  <c r="L105" i="8"/>
  <c r="M105" i="8"/>
  <c r="N105" i="8"/>
  <c r="O105" i="8"/>
  <c r="L106" i="8"/>
  <c r="M106" i="8"/>
  <c r="N106" i="8"/>
  <c r="O106" i="8"/>
  <c r="L107" i="8"/>
  <c r="M107" i="8"/>
  <c r="N107" i="8"/>
  <c r="O107" i="8"/>
  <c r="L108" i="8"/>
  <c r="M108" i="8"/>
  <c r="N108" i="8"/>
  <c r="O108" i="8"/>
  <c r="L109" i="8"/>
  <c r="M109" i="8"/>
  <c r="N109" i="8"/>
  <c r="O109" i="8"/>
  <c r="L110" i="8"/>
  <c r="M110" i="8"/>
  <c r="N110" i="8"/>
  <c r="O110" i="8"/>
  <c r="L111" i="8"/>
  <c r="M111" i="8"/>
  <c r="N111" i="8"/>
  <c r="O111" i="8"/>
  <c r="L112" i="8"/>
  <c r="M112" i="8"/>
  <c r="N112" i="8"/>
  <c r="O112" i="8"/>
  <c r="L113" i="8"/>
  <c r="M113" i="8"/>
  <c r="N113" i="8"/>
  <c r="O113" i="8"/>
  <c r="L114" i="8"/>
  <c r="M114" i="8"/>
  <c r="N114" i="8"/>
  <c r="O114" i="8"/>
  <c r="L115" i="8"/>
  <c r="M115" i="8"/>
  <c r="N115" i="8"/>
  <c r="O115" i="8"/>
  <c r="L116" i="8"/>
  <c r="M116" i="8"/>
  <c r="N116" i="8"/>
  <c r="O116" i="8"/>
  <c r="L117" i="8"/>
  <c r="M117" i="8"/>
  <c r="N117" i="8"/>
  <c r="O117" i="8"/>
  <c r="L118" i="8"/>
  <c r="M118" i="8"/>
  <c r="N118" i="8"/>
  <c r="O118" i="8"/>
  <c r="L119" i="8"/>
  <c r="M119" i="8"/>
  <c r="N119" i="8"/>
  <c r="O119" i="8"/>
  <c r="L120" i="8"/>
  <c r="M120" i="8"/>
  <c r="N120" i="8"/>
  <c r="O120" i="8"/>
  <c r="L121" i="8"/>
  <c r="M121" i="8"/>
  <c r="N121" i="8"/>
  <c r="O121" i="8"/>
  <c r="L122" i="8"/>
  <c r="M122" i="8"/>
  <c r="N122" i="8"/>
  <c r="O122" i="8"/>
  <c r="O3" i="8"/>
  <c r="O124" i="8" s="1"/>
  <c r="U7" i="8" s="1"/>
  <c r="N3" i="8"/>
  <c r="N124" i="8" s="1"/>
  <c r="U6" i="8" s="1"/>
  <c r="M3" i="8"/>
  <c r="M124" i="8" s="1"/>
  <c r="U5" i="8" s="1"/>
  <c r="L3" i="8"/>
  <c r="L124" i="8" s="1"/>
  <c r="U4" i="8" s="1"/>
  <c r="G4" i="8"/>
  <c r="H4" i="8"/>
  <c r="I4" i="8"/>
  <c r="J4" i="8"/>
  <c r="G5" i="8"/>
  <c r="H5" i="8"/>
  <c r="I5" i="8"/>
  <c r="J5" i="8"/>
  <c r="J124" i="8" s="1"/>
  <c r="S7" i="8" s="1"/>
  <c r="G6" i="8"/>
  <c r="H6" i="8"/>
  <c r="I6" i="8"/>
  <c r="J6" i="8"/>
  <c r="G7" i="8"/>
  <c r="H7" i="8"/>
  <c r="I7" i="8"/>
  <c r="J7" i="8"/>
  <c r="G8" i="8"/>
  <c r="H8" i="8"/>
  <c r="I8" i="8"/>
  <c r="J8" i="8"/>
  <c r="G9" i="8"/>
  <c r="H9" i="8"/>
  <c r="I9" i="8"/>
  <c r="J9" i="8"/>
  <c r="G10" i="8"/>
  <c r="H10" i="8"/>
  <c r="I10" i="8"/>
  <c r="J10" i="8"/>
  <c r="G11" i="8"/>
  <c r="H11" i="8"/>
  <c r="I11" i="8"/>
  <c r="J11" i="8"/>
  <c r="G12" i="8"/>
  <c r="H12" i="8"/>
  <c r="I12" i="8"/>
  <c r="J12" i="8"/>
  <c r="G13" i="8"/>
  <c r="H13" i="8"/>
  <c r="I13" i="8"/>
  <c r="J13" i="8"/>
  <c r="G14" i="8"/>
  <c r="H14" i="8"/>
  <c r="I14" i="8"/>
  <c r="J14" i="8"/>
  <c r="G15" i="8"/>
  <c r="H15" i="8"/>
  <c r="I15" i="8"/>
  <c r="J15" i="8"/>
  <c r="G16" i="8"/>
  <c r="H16" i="8"/>
  <c r="I16" i="8"/>
  <c r="J16" i="8"/>
  <c r="G17" i="8"/>
  <c r="H17" i="8"/>
  <c r="I17" i="8"/>
  <c r="J17" i="8"/>
  <c r="G18" i="8"/>
  <c r="H18" i="8"/>
  <c r="I18" i="8"/>
  <c r="J18" i="8"/>
  <c r="G19" i="8"/>
  <c r="H19" i="8"/>
  <c r="I19" i="8"/>
  <c r="J19" i="8"/>
  <c r="G20" i="8"/>
  <c r="H20" i="8"/>
  <c r="I20" i="8"/>
  <c r="J20" i="8"/>
  <c r="G21" i="8"/>
  <c r="H21" i="8"/>
  <c r="I21" i="8"/>
  <c r="J21" i="8"/>
  <c r="G22" i="8"/>
  <c r="H22" i="8"/>
  <c r="I22" i="8"/>
  <c r="J22" i="8"/>
  <c r="G23" i="8"/>
  <c r="H23" i="8"/>
  <c r="I23" i="8"/>
  <c r="J23" i="8"/>
  <c r="G24" i="8"/>
  <c r="H24" i="8"/>
  <c r="I24" i="8"/>
  <c r="J24" i="8"/>
  <c r="G25" i="8"/>
  <c r="H25" i="8"/>
  <c r="I25" i="8"/>
  <c r="J25" i="8"/>
  <c r="G26" i="8"/>
  <c r="H26" i="8"/>
  <c r="I26" i="8"/>
  <c r="J26" i="8"/>
  <c r="G27" i="8"/>
  <c r="H27" i="8"/>
  <c r="I27" i="8"/>
  <c r="J27" i="8"/>
  <c r="G28" i="8"/>
  <c r="H28" i="8"/>
  <c r="I28" i="8"/>
  <c r="J28" i="8"/>
  <c r="G29" i="8"/>
  <c r="H29" i="8"/>
  <c r="I29" i="8"/>
  <c r="J29" i="8"/>
  <c r="G30" i="8"/>
  <c r="H30" i="8"/>
  <c r="I30" i="8"/>
  <c r="J30" i="8"/>
  <c r="G31" i="8"/>
  <c r="H31" i="8"/>
  <c r="I31" i="8"/>
  <c r="J31" i="8"/>
  <c r="G32" i="8"/>
  <c r="H32" i="8"/>
  <c r="I32" i="8"/>
  <c r="J32" i="8"/>
  <c r="G33" i="8"/>
  <c r="H33" i="8"/>
  <c r="I33" i="8"/>
  <c r="J33" i="8"/>
  <c r="G34" i="8"/>
  <c r="H34" i="8"/>
  <c r="I34" i="8"/>
  <c r="J34" i="8"/>
  <c r="G35" i="8"/>
  <c r="H35" i="8"/>
  <c r="I35" i="8"/>
  <c r="J35" i="8"/>
  <c r="G36" i="8"/>
  <c r="H36" i="8"/>
  <c r="I36" i="8"/>
  <c r="J36" i="8"/>
  <c r="G37" i="8"/>
  <c r="H37" i="8"/>
  <c r="I37" i="8"/>
  <c r="J37" i="8"/>
  <c r="G38" i="8"/>
  <c r="H38" i="8"/>
  <c r="I38" i="8"/>
  <c r="J38" i="8"/>
  <c r="G39" i="8"/>
  <c r="H39" i="8"/>
  <c r="I39" i="8"/>
  <c r="J39" i="8"/>
  <c r="G40" i="8"/>
  <c r="H40" i="8"/>
  <c r="I40" i="8"/>
  <c r="J40" i="8"/>
  <c r="G41" i="8"/>
  <c r="H41" i="8"/>
  <c r="I41" i="8"/>
  <c r="J41" i="8"/>
  <c r="G42" i="8"/>
  <c r="H42" i="8"/>
  <c r="I42" i="8"/>
  <c r="J42" i="8"/>
  <c r="G43" i="8"/>
  <c r="H43" i="8"/>
  <c r="I43" i="8"/>
  <c r="J43" i="8"/>
  <c r="G44" i="8"/>
  <c r="H44" i="8"/>
  <c r="I44" i="8"/>
  <c r="J44" i="8"/>
  <c r="G45" i="8"/>
  <c r="H45" i="8"/>
  <c r="I45" i="8"/>
  <c r="J45" i="8"/>
  <c r="G46" i="8"/>
  <c r="H46" i="8"/>
  <c r="I46" i="8"/>
  <c r="J46" i="8"/>
  <c r="G47" i="8"/>
  <c r="H47" i="8"/>
  <c r="I47" i="8"/>
  <c r="J47" i="8"/>
  <c r="G48" i="8"/>
  <c r="H48" i="8"/>
  <c r="I48" i="8"/>
  <c r="J48" i="8"/>
  <c r="G49" i="8"/>
  <c r="H49" i="8"/>
  <c r="I49" i="8"/>
  <c r="J49" i="8"/>
  <c r="G50" i="8"/>
  <c r="H50" i="8"/>
  <c r="I50" i="8"/>
  <c r="J50" i="8"/>
  <c r="G51" i="8"/>
  <c r="H51" i="8"/>
  <c r="I51" i="8"/>
  <c r="J51" i="8"/>
  <c r="G52" i="8"/>
  <c r="H52" i="8"/>
  <c r="I52" i="8"/>
  <c r="J52" i="8"/>
  <c r="G53" i="8"/>
  <c r="H53" i="8"/>
  <c r="I53" i="8"/>
  <c r="J53" i="8"/>
  <c r="G54" i="8"/>
  <c r="H54" i="8"/>
  <c r="I54" i="8"/>
  <c r="J54" i="8"/>
  <c r="G55" i="8"/>
  <c r="H55" i="8"/>
  <c r="I55" i="8"/>
  <c r="J55" i="8"/>
  <c r="G56" i="8"/>
  <c r="H56" i="8"/>
  <c r="I56" i="8"/>
  <c r="J56" i="8"/>
  <c r="G57" i="8"/>
  <c r="H57" i="8"/>
  <c r="I57" i="8"/>
  <c r="J57" i="8"/>
  <c r="G58" i="8"/>
  <c r="H58" i="8"/>
  <c r="I58" i="8"/>
  <c r="J58" i="8"/>
  <c r="G59" i="8"/>
  <c r="H59" i="8"/>
  <c r="I59" i="8"/>
  <c r="J59" i="8"/>
  <c r="G60" i="8"/>
  <c r="H60" i="8"/>
  <c r="I60" i="8"/>
  <c r="J60" i="8"/>
  <c r="G61" i="8"/>
  <c r="H61" i="8"/>
  <c r="I61" i="8"/>
  <c r="J61" i="8"/>
  <c r="G62" i="8"/>
  <c r="H62" i="8"/>
  <c r="I62" i="8"/>
  <c r="J62" i="8"/>
  <c r="G63" i="8"/>
  <c r="H63" i="8"/>
  <c r="I63" i="8"/>
  <c r="J63" i="8"/>
  <c r="G64" i="8"/>
  <c r="H64" i="8"/>
  <c r="I64" i="8"/>
  <c r="J64" i="8"/>
  <c r="G65" i="8"/>
  <c r="H65" i="8"/>
  <c r="I65" i="8"/>
  <c r="J65" i="8"/>
  <c r="G66" i="8"/>
  <c r="H66" i="8"/>
  <c r="I66" i="8"/>
  <c r="J66" i="8"/>
  <c r="G67" i="8"/>
  <c r="H67" i="8"/>
  <c r="I67" i="8"/>
  <c r="J67" i="8"/>
  <c r="G68" i="8"/>
  <c r="H68" i="8"/>
  <c r="I68" i="8"/>
  <c r="J68" i="8"/>
  <c r="G69" i="8"/>
  <c r="H69" i="8"/>
  <c r="I69" i="8"/>
  <c r="J69" i="8"/>
  <c r="G70" i="8"/>
  <c r="H70" i="8"/>
  <c r="I70" i="8"/>
  <c r="J70" i="8"/>
  <c r="G71" i="8"/>
  <c r="H71" i="8"/>
  <c r="I71" i="8"/>
  <c r="J71" i="8"/>
  <c r="G72" i="8"/>
  <c r="H72" i="8"/>
  <c r="I72" i="8"/>
  <c r="J72" i="8"/>
  <c r="G73" i="8"/>
  <c r="H73" i="8"/>
  <c r="I73" i="8"/>
  <c r="J73" i="8"/>
  <c r="G74" i="8"/>
  <c r="H74" i="8"/>
  <c r="I74" i="8"/>
  <c r="J74" i="8"/>
  <c r="G75" i="8"/>
  <c r="H75" i="8"/>
  <c r="I75" i="8"/>
  <c r="J75" i="8"/>
  <c r="G76" i="8"/>
  <c r="H76" i="8"/>
  <c r="I76" i="8"/>
  <c r="J76" i="8"/>
  <c r="G77" i="8"/>
  <c r="H77" i="8"/>
  <c r="I77" i="8"/>
  <c r="J77" i="8"/>
  <c r="G78" i="8"/>
  <c r="H78" i="8"/>
  <c r="I78" i="8"/>
  <c r="J78" i="8"/>
  <c r="G79" i="8"/>
  <c r="H79" i="8"/>
  <c r="I79" i="8"/>
  <c r="J79" i="8"/>
  <c r="G80" i="8"/>
  <c r="H80" i="8"/>
  <c r="I80" i="8"/>
  <c r="J80" i="8"/>
  <c r="G81" i="8"/>
  <c r="H81" i="8"/>
  <c r="I81" i="8"/>
  <c r="J81" i="8"/>
  <c r="G82" i="8"/>
  <c r="H82" i="8"/>
  <c r="I82" i="8"/>
  <c r="J82" i="8"/>
  <c r="G83" i="8"/>
  <c r="H83" i="8"/>
  <c r="I83" i="8"/>
  <c r="J83" i="8"/>
  <c r="G84" i="8"/>
  <c r="H84" i="8"/>
  <c r="I84" i="8"/>
  <c r="J84" i="8"/>
  <c r="G85" i="8"/>
  <c r="H85" i="8"/>
  <c r="I85" i="8"/>
  <c r="J85" i="8"/>
  <c r="G86" i="8"/>
  <c r="H86" i="8"/>
  <c r="I86" i="8"/>
  <c r="J86" i="8"/>
  <c r="G87" i="8"/>
  <c r="H87" i="8"/>
  <c r="I87" i="8"/>
  <c r="J87" i="8"/>
  <c r="G88" i="8"/>
  <c r="H88" i="8"/>
  <c r="I88" i="8"/>
  <c r="J88" i="8"/>
  <c r="G89" i="8"/>
  <c r="H89" i="8"/>
  <c r="I89" i="8"/>
  <c r="J89" i="8"/>
  <c r="G90" i="8"/>
  <c r="H90" i="8"/>
  <c r="I90" i="8"/>
  <c r="J90" i="8"/>
  <c r="G91" i="8"/>
  <c r="H91" i="8"/>
  <c r="I91" i="8"/>
  <c r="J91" i="8"/>
  <c r="G92" i="8"/>
  <c r="H92" i="8"/>
  <c r="I92" i="8"/>
  <c r="J92" i="8"/>
  <c r="G93" i="8"/>
  <c r="H93" i="8"/>
  <c r="I93" i="8"/>
  <c r="J93" i="8"/>
  <c r="G94" i="8"/>
  <c r="H94" i="8"/>
  <c r="I94" i="8"/>
  <c r="J94" i="8"/>
  <c r="G95" i="8"/>
  <c r="H95" i="8"/>
  <c r="I95" i="8"/>
  <c r="J95" i="8"/>
  <c r="G96" i="8"/>
  <c r="H96" i="8"/>
  <c r="I96" i="8"/>
  <c r="J96" i="8"/>
  <c r="G97" i="8"/>
  <c r="H97" i="8"/>
  <c r="I97" i="8"/>
  <c r="J97" i="8"/>
  <c r="G98" i="8"/>
  <c r="H98" i="8"/>
  <c r="I98" i="8"/>
  <c r="J98" i="8"/>
  <c r="G99" i="8"/>
  <c r="H99" i="8"/>
  <c r="I99" i="8"/>
  <c r="J99" i="8"/>
  <c r="G100" i="8"/>
  <c r="H100" i="8"/>
  <c r="I100" i="8"/>
  <c r="J100" i="8"/>
  <c r="G101" i="8"/>
  <c r="H101" i="8"/>
  <c r="I101" i="8"/>
  <c r="J101" i="8"/>
  <c r="G102" i="8"/>
  <c r="H102" i="8"/>
  <c r="I102" i="8"/>
  <c r="J102" i="8"/>
  <c r="G103" i="8"/>
  <c r="H103" i="8"/>
  <c r="I103" i="8"/>
  <c r="J103" i="8"/>
  <c r="G104" i="8"/>
  <c r="H104" i="8"/>
  <c r="I104" i="8"/>
  <c r="J104" i="8"/>
  <c r="G105" i="8"/>
  <c r="H105" i="8"/>
  <c r="I105" i="8"/>
  <c r="J105" i="8"/>
  <c r="G106" i="8"/>
  <c r="H106" i="8"/>
  <c r="I106" i="8"/>
  <c r="J106" i="8"/>
  <c r="G107" i="8"/>
  <c r="H107" i="8"/>
  <c r="I107" i="8"/>
  <c r="J107" i="8"/>
  <c r="G108" i="8"/>
  <c r="H108" i="8"/>
  <c r="I108" i="8"/>
  <c r="J108" i="8"/>
  <c r="G109" i="8"/>
  <c r="H109" i="8"/>
  <c r="I109" i="8"/>
  <c r="J109" i="8"/>
  <c r="G110" i="8"/>
  <c r="H110" i="8"/>
  <c r="I110" i="8"/>
  <c r="J110" i="8"/>
  <c r="G111" i="8"/>
  <c r="H111" i="8"/>
  <c r="I111" i="8"/>
  <c r="J111" i="8"/>
  <c r="G112" i="8"/>
  <c r="H112" i="8"/>
  <c r="I112" i="8"/>
  <c r="J112" i="8"/>
  <c r="G113" i="8"/>
  <c r="H113" i="8"/>
  <c r="I113" i="8"/>
  <c r="J113" i="8"/>
  <c r="G114" i="8"/>
  <c r="H114" i="8"/>
  <c r="I114" i="8"/>
  <c r="J114" i="8"/>
  <c r="G115" i="8"/>
  <c r="H115" i="8"/>
  <c r="I115" i="8"/>
  <c r="J115" i="8"/>
  <c r="G116" i="8"/>
  <c r="H116" i="8"/>
  <c r="I116" i="8"/>
  <c r="J116" i="8"/>
  <c r="G117" i="8"/>
  <c r="H117" i="8"/>
  <c r="I117" i="8"/>
  <c r="J117" i="8"/>
  <c r="G118" i="8"/>
  <c r="H118" i="8"/>
  <c r="I118" i="8"/>
  <c r="J118" i="8"/>
  <c r="G119" i="8"/>
  <c r="H119" i="8"/>
  <c r="I119" i="8"/>
  <c r="J119" i="8"/>
  <c r="G120" i="8"/>
  <c r="H120" i="8"/>
  <c r="I120" i="8"/>
  <c r="J120" i="8"/>
  <c r="G121" i="8"/>
  <c r="H121" i="8"/>
  <c r="I121" i="8"/>
  <c r="J121" i="8"/>
  <c r="G122" i="8"/>
  <c r="H122" i="8"/>
  <c r="I122" i="8"/>
  <c r="J122" i="8"/>
  <c r="J3" i="8"/>
  <c r="I3" i="8"/>
  <c r="I124" i="8" s="1"/>
  <c r="S6" i="8" s="1"/>
  <c r="H3" i="8"/>
  <c r="H124" i="8" s="1"/>
  <c r="S5" i="8" s="1"/>
  <c r="G3" i="8"/>
  <c r="S4" i="8" s="1"/>
  <c r="T6" i="8" s="1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B59" i="8"/>
  <c r="C59" i="8"/>
  <c r="D59" i="8"/>
  <c r="E59" i="8"/>
  <c r="B60" i="8"/>
  <c r="C60" i="8"/>
  <c r="D60" i="8"/>
  <c r="E60" i="8"/>
  <c r="B61" i="8"/>
  <c r="C61" i="8"/>
  <c r="D61" i="8"/>
  <c r="E61" i="8"/>
  <c r="B62" i="8"/>
  <c r="C62" i="8"/>
  <c r="D62" i="8"/>
  <c r="E62" i="8"/>
  <c r="B63" i="8"/>
  <c r="C63" i="8"/>
  <c r="D63" i="8"/>
  <c r="E63" i="8"/>
  <c r="B64" i="8"/>
  <c r="C64" i="8"/>
  <c r="D64" i="8"/>
  <c r="E64" i="8"/>
  <c r="B65" i="8"/>
  <c r="C65" i="8"/>
  <c r="D65" i="8"/>
  <c r="E65" i="8"/>
  <c r="B66" i="8"/>
  <c r="C66" i="8"/>
  <c r="D66" i="8"/>
  <c r="E66" i="8"/>
  <c r="B67" i="8"/>
  <c r="C67" i="8"/>
  <c r="D67" i="8"/>
  <c r="E67" i="8"/>
  <c r="B68" i="8"/>
  <c r="C68" i="8"/>
  <c r="D68" i="8"/>
  <c r="E68" i="8"/>
  <c r="B69" i="8"/>
  <c r="C69" i="8"/>
  <c r="D69" i="8"/>
  <c r="E69" i="8"/>
  <c r="B70" i="8"/>
  <c r="C70" i="8"/>
  <c r="D70" i="8"/>
  <c r="E70" i="8"/>
  <c r="B71" i="8"/>
  <c r="C71" i="8"/>
  <c r="D71" i="8"/>
  <c r="E71" i="8"/>
  <c r="B72" i="8"/>
  <c r="C72" i="8"/>
  <c r="D72" i="8"/>
  <c r="E72" i="8"/>
  <c r="B73" i="8"/>
  <c r="C73" i="8"/>
  <c r="D73" i="8"/>
  <c r="E73" i="8"/>
  <c r="B74" i="8"/>
  <c r="C74" i="8"/>
  <c r="D74" i="8"/>
  <c r="E74" i="8"/>
  <c r="B75" i="8"/>
  <c r="C75" i="8"/>
  <c r="D75" i="8"/>
  <c r="E75" i="8"/>
  <c r="B76" i="8"/>
  <c r="C76" i="8"/>
  <c r="D76" i="8"/>
  <c r="E76" i="8"/>
  <c r="B77" i="8"/>
  <c r="C77" i="8"/>
  <c r="D77" i="8"/>
  <c r="E77" i="8"/>
  <c r="B78" i="8"/>
  <c r="C78" i="8"/>
  <c r="D78" i="8"/>
  <c r="E78" i="8"/>
  <c r="B79" i="8"/>
  <c r="C79" i="8"/>
  <c r="D79" i="8"/>
  <c r="E79" i="8"/>
  <c r="B80" i="8"/>
  <c r="C80" i="8"/>
  <c r="D80" i="8"/>
  <c r="E80" i="8"/>
  <c r="B81" i="8"/>
  <c r="C81" i="8"/>
  <c r="D81" i="8"/>
  <c r="E81" i="8"/>
  <c r="B82" i="8"/>
  <c r="C82" i="8"/>
  <c r="D82" i="8"/>
  <c r="E82" i="8"/>
  <c r="B83" i="8"/>
  <c r="C83" i="8"/>
  <c r="D83" i="8"/>
  <c r="E83" i="8"/>
  <c r="B84" i="8"/>
  <c r="C84" i="8"/>
  <c r="D84" i="8"/>
  <c r="E84" i="8"/>
  <c r="B85" i="8"/>
  <c r="C85" i="8"/>
  <c r="D85" i="8"/>
  <c r="E85" i="8"/>
  <c r="B86" i="8"/>
  <c r="C86" i="8"/>
  <c r="D86" i="8"/>
  <c r="E86" i="8"/>
  <c r="B87" i="8"/>
  <c r="C87" i="8"/>
  <c r="D87" i="8"/>
  <c r="E87" i="8"/>
  <c r="B88" i="8"/>
  <c r="C88" i="8"/>
  <c r="D88" i="8"/>
  <c r="E88" i="8"/>
  <c r="B89" i="8"/>
  <c r="C89" i="8"/>
  <c r="D89" i="8"/>
  <c r="E89" i="8"/>
  <c r="B90" i="8"/>
  <c r="C90" i="8"/>
  <c r="D90" i="8"/>
  <c r="E90" i="8"/>
  <c r="B91" i="8"/>
  <c r="C91" i="8"/>
  <c r="D91" i="8"/>
  <c r="E91" i="8"/>
  <c r="B92" i="8"/>
  <c r="C92" i="8"/>
  <c r="D92" i="8"/>
  <c r="E92" i="8"/>
  <c r="B93" i="8"/>
  <c r="C93" i="8"/>
  <c r="D93" i="8"/>
  <c r="E93" i="8"/>
  <c r="B94" i="8"/>
  <c r="C94" i="8"/>
  <c r="D94" i="8"/>
  <c r="E94" i="8"/>
  <c r="B95" i="8"/>
  <c r="C95" i="8"/>
  <c r="D95" i="8"/>
  <c r="E95" i="8"/>
  <c r="B96" i="8"/>
  <c r="C96" i="8"/>
  <c r="D96" i="8"/>
  <c r="E96" i="8"/>
  <c r="B97" i="8"/>
  <c r="C97" i="8"/>
  <c r="D97" i="8"/>
  <c r="E97" i="8"/>
  <c r="B98" i="8"/>
  <c r="C98" i="8"/>
  <c r="D98" i="8"/>
  <c r="E98" i="8"/>
  <c r="B99" i="8"/>
  <c r="C99" i="8"/>
  <c r="D99" i="8"/>
  <c r="E99" i="8"/>
  <c r="B100" i="8"/>
  <c r="C100" i="8"/>
  <c r="D100" i="8"/>
  <c r="E100" i="8"/>
  <c r="B101" i="8"/>
  <c r="C101" i="8"/>
  <c r="D101" i="8"/>
  <c r="E101" i="8"/>
  <c r="B102" i="8"/>
  <c r="C102" i="8"/>
  <c r="D102" i="8"/>
  <c r="E102" i="8"/>
  <c r="B103" i="8"/>
  <c r="C103" i="8"/>
  <c r="D103" i="8"/>
  <c r="E103" i="8"/>
  <c r="B104" i="8"/>
  <c r="C104" i="8"/>
  <c r="D104" i="8"/>
  <c r="E104" i="8"/>
  <c r="B105" i="8"/>
  <c r="C105" i="8"/>
  <c r="D105" i="8"/>
  <c r="E105" i="8"/>
  <c r="B106" i="8"/>
  <c r="C106" i="8"/>
  <c r="D106" i="8"/>
  <c r="E106" i="8"/>
  <c r="B107" i="8"/>
  <c r="C107" i="8"/>
  <c r="D107" i="8"/>
  <c r="E107" i="8"/>
  <c r="B108" i="8"/>
  <c r="C108" i="8"/>
  <c r="D108" i="8"/>
  <c r="E108" i="8"/>
  <c r="B109" i="8"/>
  <c r="C109" i="8"/>
  <c r="D109" i="8"/>
  <c r="E109" i="8"/>
  <c r="B110" i="8"/>
  <c r="C110" i="8"/>
  <c r="D110" i="8"/>
  <c r="E110" i="8"/>
  <c r="B111" i="8"/>
  <c r="C111" i="8"/>
  <c r="D111" i="8"/>
  <c r="E111" i="8"/>
  <c r="B112" i="8"/>
  <c r="C112" i="8"/>
  <c r="D112" i="8"/>
  <c r="E112" i="8"/>
  <c r="B113" i="8"/>
  <c r="C113" i="8"/>
  <c r="D113" i="8"/>
  <c r="E113" i="8"/>
  <c r="B114" i="8"/>
  <c r="C114" i="8"/>
  <c r="D114" i="8"/>
  <c r="E114" i="8"/>
  <c r="B115" i="8"/>
  <c r="C115" i="8"/>
  <c r="D115" i="8"/>
  <c r="E115" i="8"/>
  <c r="B116" i="8"/>
  <c r="C116" i="8"/>
  <c r="D116" i="8"/>
  <c r="E116" i="8"/>
  <c r="B117" i="8"/>
  <c r="C117" i="8"/>
  <c r="D117" i="8"/>
  <c r="E117" i="8"/>
  <c r="B118" i="8"/>
  <c r="C118" i="8"/>
  <c r="D118" i="8"/>
  <c r="E118" i="8"/>
  <c r="B119" i="8"/>
  <c r="C119" i="8"/>
  <c r="D119" i="8"/>
  <c r="E119" i="8"/>
  <c r="B120" i="8"/>
  <c r="C120" i="8"/>
  <c r="D120" i="8"/>
  <c r="E120" i="8"/>
  <c r="B121" i="8"/>
  <c r="C121" i="8"/>
  <c r="D121" i="8"/>
  <c r="E121" i="8"/>
  <c r="B122" i="8"/>
  <c r="C122" i="8"/>
  <c r="D122" i="8"/>
  <c r="E122" i="8"/>
  <c r="E3" i="8"/>
  <c r="D3" i="8"/>
  <c r="C3" i="8"/>
  <c r="B3" i="8"/>
  <c r="T12" i="4"/>
  <c r="T13" i="4"/>
  <c r="T11" i="6"/>
  <c r="T10" i="6"/>
  <c r="T10" i="1"/>
  <c r="T5" i="8" l="1"/>
  <c r="T7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T27" i="6" l="1"/>
  <c r="T26" i="6"/>
  <c r="T25" i="6"/>
  <c r="T24" i="6"/>
  <c r="T17" i="6"/>
  <c r="T16" i="6"/>
  <c r="B16" i="6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" i="6"/>
  <c r="T9" i="6"/>
  <c r="L4" i="6" s="1"/>
  <c r="G5" i="6" s="1"/>
  <c r="T8" i="6"/>
  <c r="R4" i="6"/>
  <c r="Q4" i="6"/>
  <c r="M4" i="6"/>
  <c r="O4" i="6" s="1"/>
  <c r="T3" i="6"/>
  <c r="P4" i="6" s="1"/>
  <c r="N4" i="6" s="1"/>
  <c r="T13" i="5"/>
  <c r="T27" i="5"/>
  <c r="T26" i="5"/>
  <c r="T25" i="5"/>
  <c r="T24" i="5"/>
  <c r="T17" i="5"/>
  <c r="T16" i="5"/>
  <c r="B15" i="5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T11" i="5"/>
  <c r="T10" i="5"/>
  <c r="T9" i="5"/>
  <c r="T8" i="5"/>
  <c r="R4" i="5"/>
  <c r="Q4" i="5"/>
  <c r="T3" i="5"/>
  <c r="L4" i="5" s="1"/>
  <c r="G5" i="5" s="1"/>
  <c r="T3" i="4"/>
  <c r="T27" i="4"/>
  <c r="T26" i="4"/>
  <c r="T25" i="4"/>
  <c r="T24" i="4"/>
  <c r="T17" i="4"/>
  <c r="T16" i="4"/>
  <c r="B15" i="4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T11" i="4"/>
  <c r="T10" i="4"/>
  <c r="T9" i="4"/>
  <c r="L4" i="4" s="1"/>
  <c r="G5" i="4" s="1"/>
  <c r="T8" i="4"/>
  <c r="R4" i="4"/>
  <c r="Q4" i="4"/>
  <c r="P4" i="4"/>
  <c r="M4" i="5" l="1"/>
  <c r="O4" i="5" s="1"/>
  <c r="K4" i="5"/>
  <c r="F5" i="5" s="1"/>
  <c r="M4" i="4"/>
  <c r="O4" i="4" s="1"/>
  <c r="T23" i="4"/>
  <c r="T23" i="5"/>
  <c r="T23" i="6"/>
  <c r="K4" i="6"/>
  <c r="F5" i="6" s="1"/>
  <c r="I4" i="6"/>
  <c r="D5" i="6" s="1"/>
  <c r="H4" i="6"/>
  <c r="C5" i="6" s="1"/>
  <c r="J4" i="6"/>
  <c r="E5" i="6" s="1"/>
  <c r="J4" i="5"/>
  <c r="E5" i="5" s="1"/>
  <c r="I4" i="5"/>
  <c r="D5" i="5" s="1"/>
  <c r="P4" i="5"/>
  <c r="N4" i="5" s="1"/>
  <c r="H4" i="5" s="1"/>
  <c r="C5" i="5" s="1"/>
  <c r="N4" i="4"/>
  <c r="J4" i="4"/>
  <c r="E5" i="4" s="1"/>
  <c r="K4" i="4"/>
  <c r="F5" i="4" s="1"/>
  <c r="T27" i="3"/>
  <c r="T26" i="3"/>
  <c r="T25" i="3"/>
  <c r="T24" i="3"/>
  <c r="T23" i="3" s="1"/>
  <c r="T17" i="3"/>
  <c r="T16" i="3"/>
  <c r="V32" i="3" s="1"/>
  <c r="B15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T11" i="3"/>
  <c r="T10" i="3"/>
  <c r="T9" i="3"/>
  <c r="T8" i="3"/>
  <c r="R4" i="3"/>
  <c r="Q4" i="3"/>
  <c r="T3" i="3"/>
  <c r="T3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Q4" i="1"/>
  <c r="R4" i="1"/>
  <c r="T27" i="1"/>
  <c r="T26" i="1"/>
  <c r="T25" i="1"/>
  <c r="T24" i="1"/>
  <c r="T23" i="1" s="1"/>
  <c r="T17" i="1"/>
  <c r="T16" i="1"/>
  <c r="T11" i="1"/>
  <c r="T9" i="1"/>
  <c r="T8" i="1"/>
  <c r="H4" i="4" l="1"/>
  <c r="C5" i="4" s="1"/>
  <c r="P5" i="4" s="1"/>
  <c r="I4" i="4"/>
  <c r="D5" i="4" s="1"/>
  <c r="R5" i="4" s="1"/>
  <c r="L4" i="3"/>
  <c r="G5" i="3" s="1"/>
  <c r="K4" i="3"/>
  <c r="F5" i="3" s="1"/>
  <c r="M4" i="1"/>
  <c r="O4" i="1" s="1"/>
  <c r="K4" i="1"/>
  <c r="F5" i="1" s="1"/>
  <c r="J5" i="6"/>
  <c r="E6" i="6" s="1"/>
  <c r="R5" i="6"/>
  <c r="Q5" i="6"/>
  <c r="M5" i="6"/>
  <c r="O5" i="6" s="1"/>
  <c r="K5" i="6"/>
  <c r="F6" i="6" s="1"/>
  <c r="P5" i="6"/>
  <c r="L5" i="6"/>
  <c r="G6" i="6" s="1"/>
  <c r="R5" i="5"/>
  <c r="Q5" i="5"/>
  <c r="M5" i="5"/>
  <c r="O5" i="5" s="1"/>
  <c r="K5" i="5"/>
  <c r="F6" i="5" s="1"/>
  <c r="L5" i="5"/>
  <c r="G6" i="5" s="1"/>
  <c r="J5" i="5"/>
  <c r="E6" i="5" s="1"/>
  <c r="P5" i="5"/>
  <c r="K5" i="4"/>
  <c r="F6" i="4" s="1"/>
  <c r="J5" i="4"/>
  <c r="E6" i="4" s="1"/>
  <c r="L5" i="4"/>
  <c r="G6" i="4" s="1"/>
  <c r="M5" i="4"/>
  <c r="O5" i="4" s="1"/>
  <c r="Q5" i="4"/>
  <c r="M4" i="3"/>
  <c r="I4" i="3" s="1"/>
  <c r="D5" i="3" s="1"/>
  <c r="J4" i="3"/>
  <c r="E5" i="3" s="1"/>
  <c r="P4" i="3"/>
  <c r="N4" i="3" s="1"/>
  <c r="L4" i="1"/>
  <c r="G5" i="1" s="1"/>
  <c r="P4" i="1"/>
  <c r="N4" i="1" s="1"/>
  <c r="H4" i="1" s="1"/>
  <c r="C5" i="1" s="1"/>
  <c r="I4" i="1"/>
  <c r="D5" i="1" s="1"/>
  <c r="J4" i="1"/>
  <c r="E5" i="1" s="1"/>
  <c r="N5" i="4" l="1"/>
  <c r="H5" i="4" s="1"/>
  <c r="C6" i="4" s="1"/>
  <c r="I5" i="6"/>
  <c r="D6" i="6" s="1"/>
  <c r="N5" i="6"/>
  <c r="H5" i="6" s="1"/>
  <c r="C6" i="6" s="1"/>
  <c r="L6" i="6"/>
  <c r="G7" i="6" s="1"/>
  <c r="I5" i="5"/>
  <c r="D6" i="5" s="1"/>
  <c r="L6" i="5"/>
  <c r="G7" i="5" s="1"/>
  <c r="N5" i="5"/>
  <c r="H5" i="5" s="1"/>
  <c r="C6" i="5" s="1"/>
  <c r="L6" i="4"/>
  <c r="G7" i="4" s="1"/>
  <c r="I5" i="4"/>
  <c r="D6" i="4" s="1"/>
  <c r="H4" i="3"/>
  <c r="C5" i="3" s="1"/>
  <c r="R5" i="3" s="1"/>
  <c r="O4" i="3"/>
  <c r="L5" i="3"/>
  <c r="G6" i="3" s="1"/>
  <c r="J5" i="3"/>
  <c r="E6" i="3" s="1"/>
  <c r="Q5" i="3"/>
  <c r="M5" i="3"/>
  <c r="K5" i="3"/>
  <c r="F6" i="3" s="1"/>
  <c r="M5" i="1"/>
  <c r="O5" i="1" s="1"/>
  <c r="K5" i="1"/>
  <c r="F6" i="1" s="1"/>
  <c r="R5" i="1"/>
  <c r="J5" i="1"/>
  <c r="E6" i="1" s="1"/>
  <c r="Q5" i="1"/>
  <c r="L5" i="1"/>
  <c r="G6" i="1" s="1"/>
  <c r="P5" i="1"/>
  <c r="P5" i="3" l="1"/>
  <c r="P6" i="6"/>
  <c r="R6" i="6"/>
  <c r="Q6" i="6"/>
  <c r="M6" i="6"/>
  <c r="O6" i="6" s="1"/>
  <c r="J6" i="6"/>
  <c r="E7" i="6" s="1"/>
  <c r="K6" i="6"/>
  <c r="F7" i="6" s="1"/>
  <c r="P6" i="5"/>
  <c r="R6" i="5"/>
  <c r="Q6" i="5"/>
  <c r="M6" i="5"/>
  <c r="O6" i="5" s="1"/>
  <c r="K6" i="5"/>
  <c r="F7" i="5" s="1"/>
  <c r="J6" i="5"/>
  <c r="E7" i="5" s="1"/>
  <c r="Q6" i="4"/>
  <c r="M6" i="4"/>
  <c r="O6" i="4" s="1"/>
  <c r="R6" i="4"/>
  <c r="K6" i="4"/>
  <c r="F7" i="4" s="1"/>
  <c r="J6" i="4"/>
  <c r="E7" i="4" s="1"/>
  <c r="P6" i="4"/>
  <c r="N5" i="3"/>
  <c r="H5" i="3" s="1"/>
  <c r="C6" i="3" s="1"/>
  <c r="L6" i="3"/>
  <c r="I5" i="3"/>
  <c r="D6" i="3" s="1"/>
  <c r="O5" i="3"/>
  <c r="G7" i="3"/>
  <c r="N5" i="1"/>
  <c r="H5" i="1" s="1"/>
  <c r="C6" i="1" s="1"/>
  <c r="L6" i="1"/>
  <c r="G7" i="1" s="1"/>
  <c r="I5" i="1"/>
  <c r="D6" i="1" s="1"/>
  <c r="M6" i="1" s="1"/>
  <c r="O6" i="1" s="1"/>
  <c r="N6" i="5" l="1"/>
  <c r="L7" i="6"/>
  <c r="G8" i="6" s="1"/>
  <c r="I6" i="6"/>
  <c r="D7" i="6" s="1"/>
  <c r="N6" i="6"/>
  <c r="H6" i="6" s="1"/>
  <c r="C7" i="6" s="1"/>
  <c r="H6" i="5"/>
  <c r="C7" i="5" s="1"/>
  <c r="I6" i="5"/>
  <c r="D7" i="5" s="1"/>
  <c r="L7" i="5"/>
  <c r="G8" i="5" s="1"/>
  <c r="I6" i="4"/>
  <c r="D7" i="4" s="1"/>
  <c r="L7" i="4"/>
  <c r="G8" i="4" s="1"/>
  <c r="N6" i="4"/>
  <c r="H6" i="4" s="1"/>
  <c r="C7" i="4" s="1"/>
  <c r="P6" i="3"/>
  <c r="R6" i="3"/>
  <c r="Q6" i="3"/>
  <c r="M6" i="3"/>
  <c r="K6" i="3"/>
  <c r="F7" i="3" s="1"/>
  <c r="J6" i="3"/>
  <c r="E7" i="3" s="1"/>
  <c r="R6" i="1"/>
  <c r="K6" i="1"/>
  <c r="F7" i="1" s="1"/>
  <c r="J6" i="1"/>
  <c r="E7" i="1" s="1"/>
  <c r="Q6" i="1"/>
  <c r="P6" i="1"/>
  <c r="P7" i="5" l="1"/>
  <c r="P7" i="6"/>
  <c r="R7" i="6"/>
  <c r="Q7" i="6"/>
  <c r="M7" i="6"/>
  <c r="O7" i="6" s="1"/>
  <c r="J7" i="6"/>
  <c r="E8" i="6" s="1"/>
  <c r="K7" i="6"/>
  <c r="F8" i="6" s="1"/>
  <c r="R7" i="5"/>
  <c r="M7" i="5"/>
  <c r="O7" i="5" s="1"/>
  <c r="Q7" i="5"/>
  <c r="N7" i="5" s="1"/>
  <c r="H7" i="5" s="1"/>
  <c r="C8" i="5" s="1"/>
  <c r="K7" i="5"/>
  <c r="F8" i="5" s="1"/>
  <c r="J7" i="5"/>
  <c r="E8" i="5" s="1"/>
  <c r="P7" i="4"/>
  <c r="R7" i="4"/>
  <c r="Q7" i="4"/>
  <c r="N7" i="4" s="1"/>
  <c r="M7" i="4"/>
  <c r="O7" i="4" s="1"/>
  <c r="J7" i="4"/>
  <c r="E8" i="4" s="1"/>
  <c r="K7" i="4"/>
  <c r="F8" i="4" s="1"/>
  <c r="N6" i="3"/>
  <c r="H6" i="3" s="1"/>
  <c r="C7" i="3" s="1"/>
  <c r="I6" i="3"/>
  <c r="D7" i="3" s="1"/>
  <c r="O6" i="3"/>
  <c r="L7" i="3"/>
  <c r="G8" i="3" s="1"/>
  <c r="L7" i="1"/>
  <c r="G8" i="1" s="1"/>
  <c r="I6" i="1"/>
  <c r="D7" i="1" s="1"/>
  <c r="N6" i="1"/>
  <c r="H6" i="1" s="1"/>
  <c r="C7" i="1" s="1"/>
  <c r="N7" i="6" l="1"/>
  <c r="H7" i="6" s="1"/>
  <c r="C8" i="6" s="1"/>
  <c r="I7" i="6"/>
  <c r="D8" i="6" s="1"/>
  <c r="L8" i="6"/>
  <c r="G9" i="6" s="1"/>
  <c r="L8" i="5"/>
  <c r="G9" i="5" s="1"/>
  <c r="I7" i="5"/>
  <c r="D8" i="5" s="1"/>
  <c r="I7" i="4"/>
  <c r="D8" i="4" s="1"/>
  <c r="H7" i="4"/>
  <c r="C8" i="4" s="1"/>
  <c r="L8" i="4"/>
  <c r="G9" i="4" s="1"/>
  <c r="R7" i="3"/>
  <c r="Q7" i="3"/>
  <c r="M7" i="3"/>
  <c r="K7" i="3"/>
  <c r="F8" i="3" s="1"/>
  <c r="J7" i="3"/>
  <c r="E8" i="3" s="1"/>
  <c r="P7" i="3"/>
  <c r="M7" i="1"/>
  <c r="O7" i="1" s="1"/>
  <c r="Q7" i="1"/>
  <c r="K7" i="1"/>
  <c r="F8" i="1" s="1"/>
  <c r="R7" i="1"/>
  <c r="J7" i="1"/>
  <c r="E8" i="1" s="1"/>
  <c r="P7" i="1"/>
  <c r="R8" i="6" l="1"/>
  <c r="Q8" i="6"/>
  <c r="M8" i="6"/>
  <c r="O8" i="6" s="1"/>
  <c r="K8" i="6"/>
  <c r="F9" i="6" s="1"/>
  <c r="J8" i="6"/>
  <c r="E9" i="6" s="1"/>
  <c r="P8" i="6"/>
  <c r="R8" i="5"/>
  <c r="Q8" i="5"/>
  <c r="M8" i="5"/>
  <c r="O8" i="5" s="1"/>
  <c r="K8" i="5"/>
  <c r="F9" i="5" s="1"/>
  <c r="J8" i="5"/>
  <c r="E9" i="5" s="1"/>
  <c r="P8" i="5"/>
  <c r="P8" i="4"/>
  <c r="Q8" i="4"/>
  <c r="M8" i="4"/>
  <c r="O8" i="4" s="1"/>
  <c r="J8" i="4"/>
  <c r="E9" i="4" s="1"/>
  <c r="R8" i="4"/>
  <c r="K8" i="4"/>
  <c r="F9" i="4" s="1"/>
  <c r="L8" i="3"/>
  <c r="G9" i="3" s="1"/>
  <c r="O7" i="3"/>
  <c r="I7" i="3"/>
  <c r="D8" i="3" s="1"/>
  <c r="N7" i="3"/>
  <c r="H7" i="3" s="1"/>
  <c r="C8" i="3" s="1"/>
  <c r="L8" i="1"/>
  <c r="G9" i="1" s="1"/>
  <c r="I7" i="1"/>
  <c r="D8" i="1" s="1"/>
  <c r="N7" i="1"/>
  <c r="H7" i="1" s="1"/>
  <c r="C8" i="1" s="1"/>
  <c r="N8" i="4" l="1"/>
  <c r="H8" i="4" s="1"/>
  <c r="C9" i="4" s="1"/>
  <c r="N8" i="6"/>
  <c r="H8" i="6" s="1"/>
  <c r="C9" i="6" s="1"/>
  <c r="L9" i="6"/>
  <c r="G10" i="6" s="1"/>
  <c r="I8" i="6"/>
  <c r="D9" i="6" s="1"/>
  <c r="L9" i="5"/>
  <c r="G10" i="5" s="1"/>
  <c r="I8" i="5"/>
  <c r="D9" i="5" s="1"/>
  <c r="N8" i="5"/>
  <c r="H8" i="5" s="1"/>
  <c r="C9" i="5" s="1"/>
  <c r="I8" i="4"/>
  <c r="D9" i="4" s="1"/>
  <c r="L9" i="4"/>
  <c r="G10" i="4" s="1"/>
  <c r="R8" i="3"/>
  <c r="Q8" i="3"/>
  <c r="M8" i="3"/>
  <c r="K8" i="3"/>
  <c r="F9" i="3" s="1"/>
  <c r="J8" i="3"/>
  <c r="E9" i="3" s="1"/>
  <c r="P8" i="3"/>
  <c r="M8" i="1"/>
  <c r="O8" i="1" s="1"/>
  <c r="P8" i="1"/>
  <c r="R8" i="1"/>
  <c r="K8" i="1"/>
  <c r="F9" i="1" s="1"/>
  <c r="J8" i="1"/>
  <c r="E9" i="1" s="1"/>
  <c r="Q8" i="1"/>
  <c r="Q9" i="6" l="1"/>
  <c r="R9" i="6"/>
  <c r="J9" i="6"/>
  <c r="E10" i="6" s="1"/>
  <c r="M9" i="6"/>
  <c r="O9" i="6" s="1"/>
  <c r="K9" i="6"/>
  <c r="F10" i="6" s="1"/>
  <c r="P9" i="6"/>
  <c r="P9" i="5"/>
  <c r="Q9" i="5"/>
  <c r="M9" i="5"/>
  <c r="O9" i="5" s="1"/>
  <c r="K9" i="5"/>
  <c r="F10" i="5" s="1"/>
  <c r="R9" i="5"/>
  <c r="J9" i="5"/>
  <c r="E10" i="5" s="1"/>
  <c r="P9" i="4"/>
  <c r="M9" i="4"/>
  <c r="O9" i="4" s="1"/>
  <c r="R9" i="4"/>
  <c r="Q9" i="4"/>
  <c r="K9" i="4"/>
  <c r="F10" i="4" s="1"/>
  <c r="J9" i="4"/>
  <c r="E10" i="4" s="1"/>
  <c r="N8" i="3"/>
  <c r="H8" i="3" s="1"/>
  <c r="C9" i="3" s="1"/>
  <c r="I8" i="3"/>
  <c r="D9" i="3" s="1"/>
  <c r="O8" i="3"/>
  <c r="L9" i="3"/>
  <c r="G10" i="3" s="1"/>
  <c r="N8" i="1"/>
  <c r="H8" i="1" s="1"/>
  <c r="C9" i="1" s="1"/>
  <c r="L9" i="1"/>
  <c r="G10" i="1" s="1"/>
  <c r="I8" i="1"/>
  <c r="D9" i="1" s="1"/>
  <c r="M9" i="1" l="1"/>
  <c r="O9" i="1" s="1"/>
  <c r="L10" i="6"/>
  <c r="G11" i="6" s="1"/>
  <c r="I9" i="6"/>
  <c r="D10" i="6" s="1"/>
  <c r="N9" i="6"/>
  <c r="H9" i="6" s="1"/>
  <c r="C10" i="6" s="1"/>
  <c r="N9" i="5"/>
  <c r="I9" i="5"/>
  <c r="D10" i="5" s="1"/>
  <c r="H9" i="5"/>
  <c r="C10" i="5" s="1"/>
  <c r="L10" i="5"/>
  <c r="G11" i="5" s="1"/>
  <c r="N9" i="4"/>
  <c r="H9" i="4" s="1"/>
  <c r="C10" i="4" s="1"/>
  <c r="I9" i="4"/>
  <c r="D10" i="4" s="1"/>
  <c r="L10" i="4"/>
  <c r="G11" i="4" s="1"/>
  <c r="Q9" i="3"/>
  <c r="M9" i="3"/>
  <c r="R9" i="3"/>
  <c r="K9" i="3"/>
  <c r="F10" i="3" s="1"/>
  <c r="J9" i="3"/>
  <c r="E10" i="3" s="1"/>
  <c r="P9" i="3"/>
  <c r="Q9" i="1"/>
  <c r="K9" i="1"/>
  <c r="F10" i="1" s="1"/>
  <c r="J9" i="1"/>
  <c r="E10" i="1" s="1"/>
  <c r="R9" i="1"/>
  <c r="P9" i="1"/>
  <c r="P10" i="6" l="1"/>
  <c r="Q10" i="6"/>
  <c r="M10" i="6"/>
  <c r="O10" i="6" s="1"/>
  <c r="J10" i="6"/>
  <c r="E11" i="6" s="1"/>
  <c r="R10" i="6"/>
  <c r="K10" i="6"/>
  <c r="F11" i="6" s="1"/>
  <c r="P10" i="5"/>
  <c r="R10" i="5"/>
  <c r="M10" i="5"/>
  <c r="O10" i="5" s="1"/>
  <c r="Q10" i="5"/>
  <c r="J10" i="5"/>
  <c r="E11" i="5" s="1"/>
  <c r="K10" i="5"/>
  <c r="F11" i="5" s="1"/>
  <c r="M10" i="4"/>
  <c r="O10" i="4" s="1"/>
  <c r="Q10" i="4"/>
  <c r="R10" i="4"/>
  <c r="K10" i="4"/>
  <c r="F11" i="4" s="1"/>
  <c r="J10" i="4"/>
  <c r="E11" i="4" s="1"/>
  <c r="P10" i="4"/>
  <c r="L10" i="3"/>
  <c r="G11" i="3" s="1"/>
  <c r="I9" i="3"/>
  <c r="D10" i="3" s="1"/>
  <c r="O9" i="3"/>
  <c r="N9" i="3"/>
  <c r="H9" i="3" s="1"/>
  <c r="C10" i="3" s="1"/>
  <c r="I9" i="1"/>
  <c r="D10" i="1" s="1"/>
  <c r="L10" i="1"/>
  <c r="G11" i="1" s="1"/>
  <c r="N9" i="1"/>
  <c r="H9" i="1" s="1"/>
  <c r="C10" i="1" s="1"/>
  <c r="N10" i="5" l="1"/>
  <c r="I10" i="6"/>
  <c r="D11" i="6" s="1"/>
  <c r="L11" i="6"/>
  <c r="G12" i="6" s="1"/>
  <c r="N10" i="6"/>
  <c r="H10" i="6" s="1"/>
  <c r="C11" i="6" s="1"/>
  <c r="H10" i="5"/>
  <c r="C11" i="5" s="1"/>
  <c r="L11" i="5"/>
  <c r="G12" i="5" s="1"/>
  <c r="I10" i="5"/>
  <c r="D11" i="5" s="1"/>
  <c r="I10" i="4"/>
  <c r="D11" i="4" s="1"/>
  <c r="L11" i="4"/>
  <c r="G12" i="4" s="1"/>
  <c r="N10" i="4"/>
  <c r="H10" i="4" s="1"/>
  <c r="C11" i="4" s="1"/>
  <c r="P10" i="3"/>
  <c r="M10" i="3"/>
  <c r="J10" i="3"/>
  <c r="E11" i="3" s="1"/>
  <c r="R10" i="3"/>
  <c r="Q10" i="3"/>
  <c r="K10" i="3"/>
  <c r="F11" i="3" s="1"/>
  <c r="M10" i="1"/>
  <c r="O10" i="1" s="1"/>
  <c r="P10" i="1"/>
  <c r="R10" i="1"/>
  <c r="Q10" i="1"/>
  <c r="J10" i="1"/>
  <c r="E11" i="1" s="1"/>
  <c r="K10" i="1"/>
  <c r="F11" i="1" s="1"/>
  <c r="P11" i="6" l="1"/>
  <c r="R11" i="6"/>
  <c r="Q11" i="6"/>
  <c r="M11" i="6"/>
  <c r="O11" i="6" s="1"/>
  <c r="K11" i="6"/>
  <c r="F12" i="6" s="1"/>
  <c r="J11" i="6"/>
  <c r="E12" i="6" s="1"/>
  <c r="Q11" i="5"/>
  <c r="R11" i="5"/>
  <c r="M11" i="5"/>
  <c r="O11" i="5" s="1"/>
  <c r="K11" i="5"/>
  <c r="F12" i="5" s="1"/>
  <c r="J11" i="5"/>
  <c r="E12" i="5" s="1"/>
  <c r="P11" i="5"/>
  <c r="P11" i="4"/>
  <c r="R11" i="4"/>
  <c r="Q11" i="4"/>
  <c r="M11" i="4"/>
  <c r="O11" i="4" s="1"/>
  <c r="J11" i="4"/>
  <c r="E12" i="4" s="1"/>
  <c r="K11" i="4"/>
  <c r="F12" i="4" s="1"/>
  <c r="N10" i="3"/>
  <c r="H10" i="3" s="1"/>
  <c r="C11" i="3" s="1"/>
  <c r="O10" i="3"/>
  <c r="I10" i="3"/>
  <c r="D11" i="3" s="1"/>
  <c r="L11" i="3"/>
  <c r="G12" i="3" s="1"/>
  <c r="N10" i="1"/>
  <c r="H10" i="1" s="1"/>
  <c r="C11" i="1" s="1"/>
  <c r="I10" i="1"/>
  <c r="D11" i="1" s="1"/>
  <c r="L11" i="1"/>
  <c r="G12" i="1" s="1"/>
  <c r="N11" i="6" l="1"/>
  <c r="H11" i="6" s="1"/>
  <c r="C12" i="6" s="1"/>
  <c r="I11" i="6"/>
  <c r="D12" i="6" s="1"/>
  <c r="L12" i="6"/>
  <c r="G13" i="6" s="1"/>
  <c r="L12" i="5"/>
  <c r="G13" i="5" s="1"/>
  <c r="I11" i="5"/>
  <c r="D12" i="5" s="1"/>
  <c r="N11" i="5"/>
  <c r="H11" i="5" s="1"/>
  <c r="C12" i="5" s="1"/>
  <c r="N11" i="4"/>
  <c r="H11" i="4" s="1"/>
  <c r="C12" i="4" s="1"/>
  <c r="L12" i="4"/>
  <c r="G13" i="4" s="1"/>
  <c r="I11" i="4"/>
  <c r="D12" i="4" s="1"/>
  <c r="M11" i="3"/>
  <c r="R11" i="3"/>
  <c r="Q11" i="3"/>
  <c r="J11" i="3"/>
  <c r="E12" i="3" s="1"/>
  <c r="K11" i="3"/>
  <c r="F12" i="3" s="1"/>
  <c r="P11" i="3"/>
  <c r="M11" i="1"/>
  <c r="O11" i="1" s="1"/>
  <c r="P11" i="1"/>
  <c r="Q11" i="1"/>
  <c r="R11" i="1"/>
  <c r="J11" i="1"/>
  <c r="E12" i="1" s="1"/>
  <c r="K11" i="1"/>
  <c r="F12" i="1" s="1"/>
  <c r="P12" i="6" l="1"/>
  <c r="M12" i="6"/>
  <c r="O12" i="6" s="1"/>
  <c r="J12" i="6"/>
  <c r="E13" i="6" s="1"/>
  <c r="R12" i="6"/>
  <c r="Q12" i="6"/>
  <c r="K12" i="6"/>
  <c r="F13" i="6" s="1"/>
  <c r="P12" i="5"/>
  <c r="R12" i="5"/>
  <c r="M12" i="5"/>
  <c r="O12" i="5" s="1"/>
  <c r="Q12" i="5"/>
  <c r="K12" i="5"/>
  <c r="F13" i="5" s="1"/>
  <c r="J12" i="5"/>
  <c r="E13" i="5" s="1"/>
  <c r="R12" i="4"/>
  <c r="Q12" i="4"/>
  <c r="M12" i="4"/>
  <c r="O12" i="4" s="1"/>
  <c r="K12" i="4"/>
  <c r="F13" i="4" s="1"/>
  <c r="J12" i="4"/>
  <c r="E13" i="4" s="1"/>
  <c r="P12" i="4"/>
  <c r="L12" i="3"/>
  <c r="G13" i="3" s="1"/>
  <c r="N11" i="3"/>
  <c r="H11" i="3" s="1"/>
  <c r="C12" i="3" s="1"/>
  <c r="O11" i="3"/>
  <c r="I11" i="3"/>
  <c r="D12" i="3" s="1"/>
  <c r="L12" i="1"/>
  <c r="G13" i="1" s="1"/>
  <c r="N11" i="1"/>
  <c r="H11" i="1" s="1"/>
  <c r="C12" i="1" s="1"/>
  <c r="I11" i="1"/>
  <c r="D12" i="1" s="1"/>
  <c r="N12" i="5" l="1"/>
  <c r="M12" i="1"/>
  <c r="O12" i="1" s="1"/>
  <c r="N12" i="6"/>
  <c r="H12" i="6" s="1"/>
  <c r="C13" i="6" s="1"/>
  <c r="L13" i="6"/>
  <c r="G14" i="6" s="1"/>
  <c r="I12" i="6"/>
  <c r="D13" i="6" s="1"/>
  <c r="H12" i="5"/>
  <c r="C13" i="5" s="1"/>
  <c r="L13" i="5"/>
  <c r="G14" i="5" s="1"/>
  <c r="I12" i="5"/>
  <c r="D13" i="5" s="1"/>
  <c r="L13" i="4"/>
  <c r="G14" i="4" s="1"/>
  <c r="N12" i="4"/>
  <c r="H12" i="4" s="1"/>
  <c r="C13" i="4" s="1"/>
  <c r="I12" i="4"/>
  <c r="D13" i="4" s="1"/>
  <c r="P12" i="3"/>
  <c r="M12" i="3"/>
  <c r="R12" i="3"/>
  <c r="Q12" i="3"/>
  <c r="N12" i="3" s="1"/>
  <c r="H12" i="3" s="1"/>
  <c r="C13" i="3" s="1"/>
  <c r="J12" i="3"/>
  <c r="E13" i="3" s="1"/>
  <c r="K12" i="3"/>
  <c r="F13" i="3" s="1"/>
  <c r="J12" i="1"/>
  <c r="E13" i="1" s="1"/>
  <c r="R12" i="1"/>
  <c r="K12" i="1"/>
  <c r="F13" i="1" s="1"/>
  <c r="Q12" i="1"/>
  <c r="P12" i="1"/>
  <c r="M13" i="6" l="1"/>
  <c r="O13" i="6" s="1"/>
  <c r="Q13" i="6"/>
  <c r="R13" i="6"/>
  <c r="J13" i="6"/>
  <c r="E14" i="6" s="1"/>
  <c r="K13" i="6"/>
  <c r="F14" i="6" s="1"/>
  <c r="P13" i="6"/>
  <c r="Q13" i="5"/>
  <c r="M13" i="5"/>
  <c r="O13" i="5" s="1"/>
  <c r="R13" i="5"/>
  <c r="K13" i="5"/>
  <c r="F14" i="5" s="1"/>
  <c r="J13" i="5"/>
  <c r="E14" i="5" s="1"/>
  <c r="P13" i="5"/>
  <c r="R13" i="4"/>
  <c r="M13" i="4"/>
  <c r="O13" i="4" s="1"/>
  <c r="Q13" i="4"/>
  <c r="K13" i="4"/>
  <c r="F14" i="4" s="1"/>
  <c r="J13" i="4"/>
  <c r="E14" i="4" s="1"/>
  <c r="P13" i="4"/>
  <c r="L13" i="3"/>
  <c r="G14" i="3" s="1"/>
  <c r="I12" i="3"/>
  <c r="D13" i="3" s="1"/>
  <c r="O12" i="3"/>
  <c r="I12" i="1"/>
  <c r="D13" i="1" s="1"/>
  <c r="N12" i="1"/>
  <c r="H12" i="1" s="1"/>
  <c r="C13" i="1" s="1"/>
  <c r="L13" i="1"/>
  <c r="G14" i="1" s="1"/>
  <c r="L14" i="6" l="1"/>
  <c r="G15" i="6" s="1"/>
  <c r="N13" i="6"/>
  <c r="H13" i="6" s="1"/>
  <c r="C14" i="6" s="1"/>
  <c r="I13" i="6"/>
  <c r="D14" i="6" s="1"/>
  <c r="L14" i="5"/>
  <c r="G15" i="5" s="1"/>
  <c r="I13" i="5"/>
  <c r="D14" i="5" s="1"/>
  <c r="N13" i="5"/>
  <c r="H13" i="5" s="1"/>
  <c r="C14" i="5" s="1"/>
  <c r="N13" i="4"/>
  <c r="H13" i="4" s="1"/>
  <c r="C14" i="4" s="1"/>
  <c r="L14" i="4"/>
  <c r="G15" i="4" s="1"/>
  <c r="I13" i="4"/>
  <c r="D14" i="4" s="1"/>
  <c r="R13" i="3"/>
  <c r="M13" i="3"/>
  <c r="Q13" i="3"/>
  <c r="J13" i="3"/>
  <c r="E14" i="3" s="1"/>
  <c r="K13" i="3"/>
  <c r="F14" i="3" s="1"/>
  <c r="P13" i="3"/>
  <c r="M13" i="1"/>
  <c r="O13" i="1" s="1"/>
  <c r="P13" i="1"/>
  <c r="J13" i="1"/>
  <c r="E14" i="1" s="1"/>
  <c r="K13" i="1"/>
  <c r="F14" i="1" s="1"/>
  <c r="R13" i="1"/>
  <c r="Q13" i="1"/>
  <c r="P14" i="6" l="1"/>
  <c r="M14" i="6"/>
  <c r="O14" i="6" s="1"/>
  <c r="J14" i="6"/>
  <c r="E15" i="6" s="1"/>
  <c r="R14" i="6"/>
  <c r="Q14" i="6"/>
  <c r="N14" i="6" s="1"/>
  <c r="K14" i="6"/>
  <c r="F15" i="6" s="1"/>
  <c r="P14" i="5"/>
  <c r="M14" i="5"/>
  <c r="O14" i="5" s="1"/>
  <c r="Q14" i="5"/>
  <c r="R14" i="5"/>
  <c r="K14" i="5"/>
  <c r="F15" i="5" s="1"/>
  <c r="J14" i="5"/>
  <c r="E15" i="5" s="1"/>
  <c r="R14" i="4"/>
  <c r="Q14" i="4"/>
  <c r="M14" i="4"/>
  <c r="O14" i="4" s="1"/>
  <c r="K14" i="4"/>
  <c r="F15" i="4" s="1"/>
  <c r="J14" i="4"/>
  <c r="E15" i="4" s="1"/>
  <c r="P14" i="4"/>
  <c r="L14" i="3"/>
  <c r="G15" i="3" s="1"/>
  <c r="N13" i="3"/>
  <c r="H13" i="3" s="1"/>
  <c r="C14" i="3" s="1"/>
  <c r="I13" i="3"/>
  <c r="D14" i="3" s="1"/>
  <c r="O13" i="3"/>
  <c r="N13" i="1"/>
  <c r="H13" i="1" s="1"/>
  <c r="C14" i="1" s="1"/>
  <c r="L14" i="1"/>
  <c r="G15" i="1" s="1"/>
  <c r="I13" i="1"/>
  <c r="D14" i="1" s="1"/>
  <c r="M14" i="1" l="1"/>
  <c r="O14" i="1" s="1"/>
  <c r="N14" i="5"/>
  <c r="H14" i="6"/>
  <c r="C15" i="6" s="1"/>
  <c r="L15" i="6"/>
  <c r="G16" i="6" s="1"/>
  <c r="I14" i="6"/>
  <c r="D15" i="6" s="1"/>
  <c r="L15" i="5"/>
  <c r="G16" i="5" s="1"/>
  <c r="I14" i="5"/>
  <c r="D15" i="5" s="1"/>
  <c r="H14" i="5"/>
  <c r="C15" i="5" s="1"/>
  <c r="I14" i="4"/>
  <c r="D15" i="4" s="1"/>
  <c r="L15" i="4"/>
  <c r="G16" i="4" s="1"/>
  <c r="N14" i="4"/>
  <c r="H14" i="4" s="1"/>
  <c r="C15" i="4" s="1"/>
  <c r="P14" i="3"/>
  <c r="M14" i="3"/>
  <c r="Q14" i="3"/>
  <c r="N14" i="3" s="1"/>
  <c r="R14" i="3"/>
  <c r="K14" i="3"/>
  <c r="F15" i="3" s="1"/>
  <c r="J14" i="3"/>
  <c r="E15" i="3" s="1"/>
  <c r="K14" i="1"/>
  <c r="F15" i="1" s="1"/>
  <c r="R14" i="1"/>
  <c r="J14" i="1"/>
  <c r="E15" i="1" s="1"/>
  <c r="Q14" i="1"/>
  <c r="P14" i="1"/>
  <c r="M15" i="6" l="1"/>
  <c r="O15" i="6" s="1"/>
  <c r="R15" i="6"/>
  <c r="Q15" i="6"/>
  <c r="J15" i="6"/>
  <c r="E16" i="6" s="1"/>
  <c r="K15" i="6"/>
  <c r="F16" i="6" s="1"/>
  <c r="P15" i="6"/>
  <c r="P15" i="5"/>
  <c r="M15" i="5"/>
  <c r="O15" i="5" s="1"/>
  <c r="R15" i="5"/>
  <c r="Q15" i="5"/>
  <c r="K15" i="5"/>
  <c r="F16" i="5" s="1"/>
  <c r="J15" i="5"/>
  <c r="E16" i="5" s="1"/>
  <c r="P15" i="4"/>
  <c r="R15" i="4"/>
  <c r="Q15" i="4"/>
  <c r="M15" i="4"/>
  <c r="O15" i="4" s="1"/>
  <c r="J15" i="4"/>
  <c r="E16" i="4" s="1"/>
  <c r="K15" i="4"/>
  <c r="F16" i="4" s="1"/>
  <c r="H14" i="3"/>
  <c r="C15" i="3" s="1"/>
  <c r="L15" i="3"/>
  <c r="G16" i="3" s="1"/>
  <c r="I14" i="3"/>
  <c r="D15" i="3" s="1"/>
  <c r="O14" i="3"/>
  <c r="L15" i="1"/>
  <c r="G16" i="1" s="1"/>
  <c r="I14" i="1"/>
  <c r="D15" i="1" s="1"/>
  <c r="N14" i="1"/>
  <c r="H14" i="1" s="1"/>
  <c r="C15" i="1" s="1"/>
  <c r="N15" i="4" l="1"/>
  <c r="N15" i="5"/>
  <c r="H15" i="5" s="1"/>
  <c r="C16" i="5" s="1"/>
  <c r="L16" i="6"/>
  <c r="G17" i="6" s="1"/>
  <c r="N15" i="6"/>
  <c r="H15" i="6" s="1"/>
  <c r="C16" i="6" s="1"/>
  <c r="I15" i="6"/>
  <c r="D16" i="6" s="1"/>
  <c r="L16" i="5"/>
  <c r="G17" i="5" s="1"/>
  <c r="I15" i="5"/>
  <c r="D16" i="5" s="1"/>
  <c r="I15" i="4"/>
  <c r="D16" i="4" s="1"/>
  <c r="L16" i="4"/>
  <c r="G17" i="4" s="1"/>
  <c r="H15" i="4"/>
  <c r="C16" i="4" s="1"/>
  <c r="M15" i="3"/>
  <c r="Q15" i="3"/>
  <c r="R15" i="3"/>
  <c r="K15" i="3"/>
  <c r="F16" i="3" s="1"/>
  <c r="J15" i="3"/>
  <c r="E16" i="3" s="1"/>
  <c r="P15" i="3"/>
  <c r="P15" i="1"/>
  <c r="M15" i="1"/>
  <c r="O15" i="1" s="1"/>
  <c r="R15" i="1"/>
  <c r="Q15" i="1"/>
  <c r="K15" i="1"/>
  <c r="F16" i="1" s="1"/>
  <c r="J15" i="1"/>
  <c r="E16" i="1" s="1"/>
  <c r="M16" i="6" l="1"/>
  <c r="O16" i="6" s="1"/>
  <c r="R16" i="6"/>
  <c r="Q16" i="6"/>
  <c r="K16" i="6"/>
  <c r="F17" i="6" s="1"/>
  <c r="J16" i="6"/>
  <c r="E17" i="6" s="1"/>
  <c r="P16" i="6"/>
  <c r="R16" i="5"/>
  <c r="Q16" i="5"/>
  <c r="M16" i="5"/>
  <c r="O16" i="5" s="1"/>
  <c r="K16" i="5"/>
  <c r="F17" i="5" s="1"/>
  <c r="J16" i="5"/>
  <c r="E17" i="5" s="1"/>
  <c r="P16" i="5"/>
  <c r="P16" i="4"/>
  <c r="Q16" i="4"/>
  <c r="N16" i="4" s="1"/>
  <c r="R16" i="4"/>
  <c r="M16" i="4"/>
  <c r="O16" i="4" s="1"/>
  <c r="K16" i="4"/>
  <c r="F17" i="4" s="1"/>
  <c r="J16" i="4"/>
  <c r="E17" i="4" s="1"/>
  <c r="N15" i="3"/>
  <c r="H15" i="3" s="1"/>
  <c r="C16" i="3" s="1"/>
  <c r="L16" i="3"/>
  <c r="G17" i="3" s="1"/>
  <c r="I15" i="3"/>
  <c r="D16" i="3" s="1"/>
  <c r="O15" i="3"/>
  <c r="N15" i="1"/>
  <c r="H15" i="1" s="1"/>
  <c r="C16" i="1" s="1"/>
  <c r="L16" i="1"/>
  <c r="G17" i="1" s="1"/>
  <c r="I15" i="1"/>
  <c r="D16" i="1" s="1"/>
  <c r="P16" i="1" l="1"/>
  <c r="L17" i="6"/>
  <c r="G18" i="6" s="1"/>
  <c r="N16" i="6"/>
  <c r="H16" i="6" s="1"/>
  <c r="C17" i="6" s="1"/>
  <c r="I16" i="6"/>
  <c r="D17" i="6" s="1"/>
  <c r="L17" i="5"/>
  <c r="G18" i="5" s="1"/>
  <c r="N16" i="5"/>
  <c r="H16" i="5" s="1"/>
  <c r="C17" i="5" s="1"/>
  <c r="I16" i="5"/>
  <c r="D17" i="5" s="1"/>
  <c r="I16" i="4"/>
  <c r="D17" i="4" s="1"/>
  <c r="L17" i="4"/>
  <c r="G18" i="4" s="1"/>
  <c r="H16" i="4"/>
  <c r="C17" i="4" s="1"/>
  <c r="R16" i="3"/>
  <c r="Q16" i="3"/>
  <c r="M16" i="3"/>
  <c r="K16" i="3"/>
  <c r="F17" i="3" s="1"/>
  <c r="J16" i="3"/>
  <c r="E17" i="3" s="1"/>
  <c r="P16" i="3"/>
  <c r="M16" i="1"/>
  <c r="Q16" i="1"/>
  <c r="N16" i="1" s="1"/>
  <c r="J16" i="1"/>
  <c r="E17" i="1" s="1"/>
  <c r="K16" i="1"/>
  <c r="F17" i="1" s="1"/>
  <c r="R16" i="1"/>
  <c r="H16" i="1" l="1"/>
  <c r="C17" i="1" s="1"/>
  <c r="I16" i="1"/>
  <c r="D17" i="1" s="1"/>
  <c r="O16" i="1"/>
  <c r="P17" i="6"/>
  <c r="R17" i="6"/>
  <c r="Q17" i="6"/>
  <c r="M17" i="6"/>
  <c r="O17" i="6" s="1"/>
  <c r="K17" i="6"/>
  <c r="F18" i="6" s="1"/>
  <c r="J17" i="6"/>
  <c r="E18" i="6" s="1"/>
  <c r="R17" i="5"/>
  <c r="M17" i="5"/>
  <c r="O17" i="5" s="1"/>
  <c r="Q17" i="5"/>
  <c r="K17" i="5"/>
  <c r="F18" i="5" s="1"/>
  <c r="J17" i="5"/>
  <c r="E18" i="5" s="1"/>
  <c r="P17" i="5"/>
  <c r="P17" i="4"/>
  <c r="Q17" i="4"/>
  <c r="R17" i="4"/>
  <c r="M17" i="4"/>
  <c r="O17" i="4" s="1"/>
  <c r="J17" i="4"/>
  <c r="E18" i="4" s="1"/>
  <c r="K17" i="4"/>
  <c r="F18" i="4" s="1"/>
  <c r="L17" i="3"/>
  <c r="G18" i="3" s="1"/>
  <c r="N16" i="3"/>
  <c r="H16" i="3" s="1"/>
  <c r="C17" i="3" s="1"/>
  <c r="I16" i="3"/>
  <c r="D17" i="3" s="1"/>
  <c r="O16" i="3"/>
  <c r="L17" i="1"/>
  <c r="G18" i="1" s="1"/>
  <c r="Q17" i="1"/>
  <c r="M17" i="1"/>
  <c r="O17" i="1" s="1"/>
  <c r="R17" i="1"/>
  <c r="K17" i="1"/>
  <c r="F18" i="1" s="1"/>
  <c r="J17" i="1"/>
  <c r="E18" i="1" s="1"/>
  <c r="P17" i="1"/>
  <c r="N17" i="4" l="1"/>
  <c r="N17" i="6"/>
  <c r="I17" i="6"/>
  <c r="D18" i="6" s="1"/>
  <c r="L18" i="6"/>
  <c r="G19" i="6" s="1"/>
  <c r="H17" i="6"/>
  <c r="C18" i="6" s="1"/>
  <c r="N17" i="5"/>
  <c r="H17" i="5" s="1"/>
  <c r="C18" i="5" s="1"/>
  <c r="L18" i="5"/>
  <c r="G19" i="5" s="1"/>
  <c r="I17" i="5"/>
  <c r="D18" i="5" s="1"/>
  <c r="P18" i="5" s="1"/>
  <c r="I17" i="4"/>
  <c r="D18" i="4" s="1"/>
  <c r="L18" i="4"/>
  <c r="G19" i="4" s="1"/>
  <c r="H17" i="4"/>
  <c r="C18" i="4" s="1"/>
  <c r="P17" i="3"/>
  <c r="R17" i="3"/>
  <c r="Q17" i="3"/>
  <c r="M17" i="3"/>
  <c r="K17" i="3"/>
  <c r="F18" i="3" s="1"/>
  <c r="J17" i="3"/>
  <c r="E18" i="3" s="1"/>
  <c r="L18" i="1"/>
  <c r="G19" i="1" s="1"/>
  <c r="I17" i="1"/>
  <c r="D18" i="1" s="1"/>
  <c r="N17" i="1"/>
  <c r="H17" i="1" s="1"/>
  <c r="C18" i="1" s="1"/>
  <c r="P18" i="6" l="1"/>
  <c r="R18" i="6"/>
  <c r="M18" i="6"/>
  <c r="O18" i="6" s="1"/>
  <c r="Q18" i="6"/>
  <c r="N18" i="6" s="1"/>
  <c r="J18" i="6"/>
  <c r="E19" i="6" s="1"/>
  <c r="K18" i="6"/>
  <c r="F19" i="6" s="1"/>
  <c r="M18" i="5"/>
  <c r="O18" i="5" s="1"/>
  <c r="R18" i="5"/>
  <c r="Q18" i="5"/>
  <c r="N18" i="5" s="1"/>
  <c r="J18" i="5"/>
  <c r="E19" i="5" s="1"/>
  <c r="K18" i="5"/>
  <c r="F19" i="5" s="1"/>
  <c r="P18" i="4"/>
  <c r="M18" i="4"/>
  <c r="O18" i="4" s="1"/>
  <c r="R18" i="4"/>
  <c r="Q18" i="4"/>
  <c r="N18" i="4" s="1"/>
  <c r="H18" i="4" s="1"/>
  <c r="C19" i="4" s="1"/>
  <c r="K18" i="4"/>
  <c r="F19" i="4" s="1"/>
  <c r="J18" i="4"/>
  <c r="E19" i="4" s="1"/>
  <c r="N17" i="3"/>
  <c r="L18" i="3"/>
  <c r="G19" i="3" s="1"/>
  <c r="I17" i="3"/>
  <c r="D18" i="3" s="1"/>
  <c r="O17" i="3"/>
  <c r="H17" i="3"/>
  <c r="C18" i="3" s="1"/>
  <c r="P18" i="1"/>
  <c r="M18" i="1"/>
  <c r="O18" i="1" s="1"/>
  <c r="J18" i="1"/>
  <c r="E19" i="1" s="1"/>
  <c r="K18" i="1"/>
  <c r="F19" i="1" s="1"/>
  <c r="R18" i="1"/>
  <c r="Q18" i="1"/>
  <c r="H18" i="5" l="1"/>
  <c r="C19" i="5" s="1"/>
  <c r="H18" i="6"/>
  <c r="C19" i="6" s="1"/>
  <c r="L19" i="6"/>
  <c r="G20" i="6" s="1"/>
  <c r="I18" i="6"/>
  <c r="D19" i="6" s="1"/>
  <c r="L19" i="5"/>
  <c r="G20" i="5" s="1"/>
  <c r="I18" i="5"/>
  <c r="D19" i="5" s="1"/>
  <c r="I18" i="4"/>
  <c r="D19" i="4" s="1"/>
  <c r="L19" i="4"/>
  <c r="G20" i="4" s="1"/>
  <c r="M18" i="3"/>
  <c r="R18" i="3"/>
  <c r="Q18" i="3"/>
  <c r="K18" i="3"/>
  <c r="F19" i="3" s="1"/>
  <c r="J18" i="3"/>
  <c r="E19" i="3" s="1"/>
  <c r="P18" i="3"/>
  <c r="N18" i="1"/>
  <c r="H18" i="1" s="1"/>
  <c r="C19" i="1" s="1"/>
  <c r="L19" i="1"/>
  <c r="G20" i="1" s="1"/>
  <c r="I18" i="1"/>
  <c r="D19" i="1" s="1"/>
  <c r="Q19" i="6" l="1"/>
  <c r="R19" i="6"/>
  <c r="M19" i="6"/>
  <c r="O19" i="6" s="1"/>
  <c r="K19" i="6"/>
  <c r="F20" i="6" s="1"/>
  <c r="J19" i="6"/>
  <c r="E20" i="6" s="1"/>
  <c r="P19" i="6"/>
  <c r="R19" i="5"/>
  <c r="Q19" i="5"/>
  <c r="M19" i="5"/>
  <c r="O19" i="5" s="1"/>
  <c r="K19" i="5"/>
  <c r="F20" i="5" s="1"/>
  <c r="J19" i="5"/>
  <c r="E20" i="5" s="1"/>
  <c r="P19" i="5"/>
  <c r="R19" i="4"/>
  <c r="Q19" i="4"/>
  <c r="M19" i="4"/>
  <c r="O19" i="4" s="1"/>
  <c r="J19" i="4"/>
  <c r="E20" i="4" s="1"/>
  <c r="K19" i="4"/>
  <c r="F20" i="4" s="1"/>
  <c r="P19" i="4"/>
  <c r="N18" i="3"/>
  <c r="H18" i="3" s="1"/>
  <c r="C19" i="3" s="1"/>
  <c r="L19" i="3"/>
  <c r="G20" i="3" s="1"/>
  <c r="O18" i="3"/>
  <c r="I18" i="3"/>
  <c r="D19" i="3" s="1"/>
  <c r="K19" i="1"/>
  <c r="F20" i="1" s="1"/>
  <c r="R19" i="1"/>
  <c r="J19" i="1"/>
  <c r="E20" i="1" s="1"/>
  <c r="Q19" i="1"/>
  <c r="M19" i="1"/>
  <c r="O19" i="1" s="1"/>
  <c r="P19" i="1"/>
  <c r="N19" i="1" l="1"/>
  <c r="L20" i="6"/>
  <c r="G21" i="6" s="1"/>
  <c r="I19" i="6"/>
  <c r="D20" i="6" s="1"/>
  <c r="N19" i="6"/>
  <c r="H19" i="6" s="1"/>
  <c r="C20" i="6" s="1"/>
  <c r="N19" i="5"/>
  <c r="H19" i="5" s="1"/>
  <c r="C20" i="5" s="1"/>
  <c r="L20" i="5"/>
  <c r="G21" i="5" s="1"/>
  <c r="I19" i="5"/>
  <c r="D20" i="5" s="1"/>
  <c r="I19" i="4"/>
  <c r="D20" i="4" s="1"/>
  <c r="L20" i="4"/>
  <c r="G21" i="4" s="1"/>
  <c r="N19" i="4"/>
  <c r="H19" i="4" s="1"/>
  <c r="C20" i="4" s="1"/>
  <c r="R19" i="3"/>
  <c r="M19" i="3"/>
  <c r="Q19" i="3"/>
  <c r="J19" i="3"/>
  <c r="E20" i="3" s="1"/>
  <c r="K19" i="3"/>
  <c r="F20" i="3" s="1"/>
  <c r="P19" i="3"/>
  <c r="I19" i="1"/>
  <c r="D20" i="1" s="1"/>
  <c r="H19" i="1"/>
  <c r="C20" i="1" s="1"/>
  <c r="L20" i="1"/>
  <c r="G21" i="1" s="1"/>
  <c r="P20" i="6" l="1"/>
  <c r="M20" i="6"/>
  <c r="O20" i="6" s="1"/>
  <c r="J20" i="6"/>
  <c r="E21" i="6" s="1"/>
  <c r="R20" i="6"/>
  <c r="Q20" i="6"/>
  <c r="N20" i="6" s="1"/>
  <c r="K20" i="6"/>
  <c r="F21" i="6" s="1"/>
  <c r="Q20" i="5"/>
  <c r="M20" i="5"/>
  <c r="O20" i="5" s="1"/>
  <c r="R20" i="5"/>
  <c r="J20" i="5"/>
  <c r="E21" i="5" s="1"/>
  <c r="K20" i="5"/>
  <c r="F21" i="5" s="1"/>
  <c r="P20" i="5"/>
  <c r="P20" i="4"/>
  <c r="R20" i="4"/>
  <c r="M20" i="4"/>
  <c r="O20" i="4" s="1"/>
  <c r="Q20" i="4"/>
  <c r="N20" i="4" s="1"/>
  <c r="K20" i="4"/>
  <c r="F21" i="4" s="1"/>
  <c r="J20" i="4"/>
  <c r="E21" i="4" s="1"/>
  <c r="N19" i="3"/>
  <c r="H19" i="3" s="1"/>
  <c r="C20" i="3" s="1"/>
  <c r="L20" i="3"/>
  <c r="G21" i="3" s="1"/>
  <c r="O19" i="3"/>
  <c r="I19" i="3"/>
  <c r="D20" i="3" s="1"/>
  <c r="P20" i="3" s="1"/>
  <c r="P20" i="1"/>
  <c r="M20" i="1"/>
  <c r="O20" i="1" s="1"/>
  <c r="K20" i="1"/>
  <c r="F21" i="1" s="1"/>
  <c r="R20" i="1"/>
  <c r="Q20" i="1"/>
  <c r="J20" i="1"/>
  <c r="E21" i="1" s="1"/>
  <c r="H20" i="6" l="1"/>
  <c r="C21" i="6" s="1"/>
  <c r="I20" i="6"/>
  <c r="D21" i="6" s="1"/>
  <c r="L21" i="6"/>
  <c r="G22" i="6" s="1"/>
  <c r="L21" i="5"/>
  <c r="G22" i="5" s="1"/>
  <c r="I20" i="5"/>
  <c r="D21" i="5" s="1"/>
  <c r="N20" i="5"/>
  <c r="H20" i="5" s="1"/>
  <c r="C21" i="5" s="1"/>
  <c r="H20" i="4"/>
  <c r="C21" i="4" s="1"/>
  <c r="I20" i="4"/>
  <c r="D21" i="4" s="1"/>
  <c r="L21" i="4"/>
  <c r="G22" i="4" s="1"/>
  <c r="R20" i="3"/>
  <c r="M20" i="3"/>
  <c r="Q20" i="3"/>
  <c r="N20" i="3" s="1"/>
  <c r="K20" i="3"/>
  <c r="F21" i="3" s="1"/>
  <c r="J20" i="3"/>
  <c r="E21" i="3" s="1"/>
  <c r="N20" i="1"/>
  <c r="H20" i="1" s="1"/>
  <c r="C21" i="1" s="1"/>
  <c r="I20" i="1"/>
  <c r="D21" i="1" s="1"/>
  <c r="L21" i="1"/>
  <c r="G22" i="1" s="1"/>
  <c r="M21" i="6" l="1"/>
  <c r="O21" i="6" s="1"/>
  <c r="R21" i="6"/>
  <c r="Q21" i="6"/>
  <c r="J21" i="6"/>
  <c r="E22" i="6" s="1"/>
  <c r="K21" i="6"/>
  <c r="F22" i="6" s="1"/>
  <c r="P21" i="6"/>
  <c r="P21" i="5"/>
  <c r="M21" i="5"/>
  <c r="O21" i="5" s="1"/>
  <c r="Q21" i="5"/>
  <c r="R21" i="5"/>
  <c r="J21" i="5"/>
  <c r="E22" i="5" s="1"/>
  <c r="K21" i="5"/>
  <c r="F22" i="5" s="1"/>
  <c r="R21" i="4"/>
  <c r="Q21" i="4"/>
  <c r="M21" i="4"/>
  <c r="O21" i="4" s="1"/>
  <c r="J21" i="4"/>
  <c r="E22" i="4" s="1"/>
  <c r="K21" i="4"/>
  <c r="F22" i="4" s="1"/>
  <c r="P21" i="4"/>
  <c r="I20" i="3"/>
  <c r="D21" i="3" s="1"/>
  <c r="O20" i="3"/>
  <c r="L21" i="3"/>
  <c r="G22" i="3" s="1"/>
  <c r="H20" i="3"/>
  <c r="C21" i="3" s="1"/>
  <c r="M21" i="1"/>
  <c r="O21" i="1" s="1"/>
  <c r="K21" i="1"/>
  <c r="F22" i="1" s="1"/>
  <c r="R21" i="1"/>
  <c r="J21" i="1"/>
  <c r="E22" i="1" s="1"/>
  <c r="Q21" i="1"/>
  <c r="P21" i="1"/>
  <c r="N21" i="5" l="1"/>
  <c r="H21" i="5" s="1"/>
  <c r="C22" i="5" s="1"/>
  <c r="L22" i="6"/>
  <c r="G23" i="6" s="1"/>
  <c r="N21" i="6"/>
  <c r="H21" i="6" s="1"/>
  <c r="C22" i="6" s="1"/>
  <c r="I21" i="6"/>
  <c r="D22" i="6" s="1"/>
  <c r="L22" i="5"/>
  <c r="G23" i="5" s="1"/>
  <c r="I21" i="5"/>
  <c r="D22" i="5" s="1"/>
  <c r="I21" i="4"/>
  <c r="D22" i="4" s="1"/>
  <c r="L22" i="4"/>
  <c r="G23" i="4" s="1"/>
  <c r="N21" i="4"/>
  <c r="H21" i="4" s="1"/>
  <c r="C22" i="4" s="1"/>
  <c r="P21" i="3"/>
  <c r="M21" i="3"/>
  <c r="R21" i="3"/>
  <c r="Q21" i="3"/>
  <c r="N21" i="3" s="1"/>
  <c r="H21" i="3" s="1"/>
  <c r="C22" i="3" s="1"/>
  <c r="K21" i="3"/>
  <c r="F22" i="3" s="1"/>
  <c r="J21" i="3"/>
  <c r="E22" i="3" s="1"/>
  <c r="N21" i="1"/>
  <c r="H21" i="1" s="1"/>
  <c r="C22" i="1" s="1"/>
  <c r="L22" i="1"/>
  <c r="G23" i="1" s="1"/>
  <c r="I21" i="1"/>
  <c r="D22" i="1" s="1"/>
  <c r="J22" i="6" l="1"/>
  <c r="E23" i="6" s="1"/>
  <c r="M22" i="6"/>
  <c r="O22" i="6" s="1"/>
  <c r="R22" i="6"/>
  <c r="Q22" i="6"/>
  <c r="K22" i="6"/>
  <c r="F23" i="6" s="1"/>
  <c r="P22" i="6"/>
  <c r="R22" i="5"/>
  <c r="Q22" i="5"/>
  <c r="M22" i="5"/>
  <c r="O22" i="5" s="1"/>
  <c r="J22" i="5"/>
  <c r="E23" i="5" s="1"/>
  <c r="K22" i="5"/>
  <c r="F23" i="5" s="1"/>
  <c r="P22" i="5"/>
  <c r="P22" i="4"/>
  <c r="Q22" i="4"/>
  <c r="R22" i="4"/>
  <c r="M22" i="4"/>
  <c r="O22" i="4" s="1"/>
  <c r="J22" i="4"/>
  <c r="E23" i="4" s="1"/>
  <c r="K22" i="4"/>
  <c r="F23" i="4" s="1"/>
  <c r="O21" i="3"/>
  <c r="I21" i="3"/>
  <c r="D22" i="3" s="1"/>
  <c r="L22" i="3"/>
  <c r="G23" i="3" s="1"/>
  <c r="R22" i="1"/>
  <c r="J22" i="1"/>
  <c r="E23" i="1" s="1"/>
  <c r="Q22" i="1"/>
  <c r="M22" i="1"/>
  <c r="O22" i="1" s="1"/>
  <c r="K22" i="1"/>
  <c r="F23" i="1" s="1"/>
  <c r="P22" i="1"/>
  <c r="N22" i="4" l="1"/>
  <c r="N22" i="6"/>
  <c r="H22" i="6" s="1"/>
  <c r="C23" i="6" s="1"/>
  <c r="I22" i="6"/>
  <c r="D23" i="6" s="1"/>
  <c r="L23" i="6"/>
  <c r="G24" i="6" s="1"/>
  <c r="N22" i="5"/>
  <c r="H22" i="5" s="1"/>
  <c r="C23" i="5" s="1"/>
  <c r="L23" i="5"/>
  <c r="G24" i="5" s="1"/>
  <c r="I22" i="5"/>
  <c r="D23" i="5" s="1"/>
  <c r="L23" i="4"/>
  <c r="G24" i="4" s="1"/>
  <c r="I22" i="4"/>
  <c r="D23" i="4" s="1"/>
  <c r="H22" i="4"/>
  <c r="C23" i="4" s="1"/>
  <c r="Q22" i="3"/>
  <c r="R22" i="3"/>
  <c r="M22" i="3"/>
  <c r="J22" i="3"/>
  <c r="E23" i="3" s="1"/>
  <c r="K22" i="3"/>
  <c r="F23" i="3" s="1"/>
  <c r="P22" i="3"/>
  <c r="N22" i="1"/>
  <c r="H22" i="1" s="1"/>
  <c r="C23" i="1" s="1"/>
  <c r="I22" i="1"/>
  <c r="D23" i="1" s="1"/>
  <c r="L23" i="1"/>
  <c r="G24" i="1" s="1"/>
  <c r="R23" i="6" l="1"/>
  <c r="Q23" i="6"/>
  <c r="M23" i="6"/>
  <c r="O23" i="6" s="1"/>
  <c r="J23" i="6"/>
  <c r="E24" i="6" s="1"/>
  <c r="K23" i="6"/>
  <c r="F24" i="6" s="1"/>
  <c r="P23" i="6"/>
  <c r="R23" i="5"/>
  <c r="Q23" i="5"/>
  <c r="M23" i="5"/>
  <c r="O23" i="5" s="1"/>
  <c r="K23" i="5"/>
  <c r="F24" i="5" s="1"/>
  <c r="J23" i="5"/>
  <c r="E24" i="5" s="1"/>
  <c r="P23" i="5"/>
  <c r="P23" i="4"/>
  <c r="M23" i="4"/>
  <c r="O23" i="4" s="1"/>
  <c r="R23" i="4"/>
  <c r="Q23" i="4"/>
  <c r="N23" i="4" s="1"/>
  <c r="K23" i="4"/>
  <c r="F24" i="4" s="1"/>
  <c r="J23" i="4"/>
  <c r="E24" i="4" s="1"/>
  <c r="L23" i="3"/>
  <c r="G24" i="3" s="1"/>
  <c r="O22" i="3"/>
  <c r="I22" i="3"/>
  <c r="D23" i="3" s="1"/>
  <c r="N22" i="3"/>
  <c r="H22" i="3" s="1"/>
  <c r="C23" i="3" s="1"/>
  <c r="P23" i="1"/>
  <c r="M23" i="1"/>
  <c r="O23" i="1" s="1"/>
  <c r="K23" i="1"/>
  <c r="F24" i="1" s="1"/>
  <c r="Q23" i="1"/>
  <c r="R23" i="1"/>
  <c r="J23" i="1"/>
  <c r="E24" i="1" s="1"/>
  <c r="N23" i="6" l="1"/>
  <c r="H23" i="6" s="1"/>
  <c r="C24" i="6" s="1"/>
  <c r="L24" i="6"/>
  <c r="G25" i="6" s="1"/>
  <c r="I23" i="6"/>
  <c r="D24" i="6" s="1"/>
  <c r="P24" i="6" s="1"/>
  <c r="N23" i="5"/>
  <c r="H23" i="5" s="1"/>
  <c r="C24" i="5" s="1"/>
  <c r="L24" i="5"/>
  <c r="G25" i="5" s="1"/>
  <c r="I23" i="5"/>
  <c r="D24" i="5" s="1"/>
  <c r="L24" i="4"/>
  <c r="G25" i="4" s="1"/>
  <c r="I23" i="4"/>
  <c r="D24" i="4" s="1"/>
  <c r="H23" i="4"/>
  <c r="C24" i="4" s="1"/>
  <c r="P23" i="3"/>
  <c r="R23" i="3"/>
  <c r="Q23" i="3"/>
  <c r="N23" i="3" s="1"/>
  <c r="M23" i="3"/>
  <c r="J23" i="3"/>
  <c r="E24" i="3" s="1"/>
  <c r="K23" i="3"/>
  <c r="F24" i="3" s="1"/>
  <c r="N23" i="1"/>
  <c r="H23" i="1" s="1"/>
  <c r="C24" i="1" s="1"/>
  <c r="I23" i="1"/>
  <c r="D24" i="1" s="1"/>
  <c r="L24" i="1"/>
  <c r="G25" i="1" s="1"/>
  <c r="R24" i="6" l="1"/>
  <c r="Q24" i="6"/>
  <c r="N24" i="6" s="1"/>
  <c r="M24" i="6"/>
  <c r="O24" i="6" s="1"/>
  <c r="J24" i="6"/>
  <c r="E25" i="6" s="1"/>
  <c r="K24" i="6"/>
  <c r="F25" i="6" s="1"/>
  <c r="Q24" i="5"/>
  <c r="K24" i="5"/>
  <c r="F25" i="5" s="1"/>
  <c r="M24" i="5"/>
  <c r="O24" i="5" s="1"/>
  <c r="R24" i="5"/>
  <c r="J24" i="5"/>
  <c r="E25" i="5" s="1"/>
  <c r="P24" i="5"/>
  <c r="M24" i="4"/>
  <c r="O24" i="4" s="1"/>
  <c r="R24" i="4"/>
  <c r="Q24" i="4"/>
  <c r="J24" i="4"/>
  <c r="E25" i="4" s="1"/>
  <c r="K24" i="4"/>
  <c r="F25" i="4" s="1"/>
  <c r="P24" i="4"/>
  <c r="H23" i="3"/>
  <c r="C24" i="3" s="1"/>
  <c r="L24" i="3"/>
  <c r="G25" i="3" s="1"/>
  <c r="I23" i="3"/>
  <c r="D24" i="3" s="1"/>
  <c r="O23" i="3"/>
  <c r="K24" i="1"/>
  <c r="F25" i="1" s="1"/>
  <c r="R24" i="1"/>
  <c r="J24" i="1"/>
  <c r="E25" i="1" s="1"/>
  <c r="Q24" i="1"/>
  <c r="M24" i="1"/>
  <c r="O24" i="1" s="1"/>
  <c r="P24" i="1"/>
  <c r="L25" i="6" l="1"/>
  <c r="G26" i="6" s="1"/>
  <c r="I24" i="6"/>
  <c r="D25" i="6" s="1"/>
  <c r="H24" i="6"/>
  <c r="C25" i="6" s="1"/>
  <c r="L25" i="5"/>
  <c r="G26" i="5" s="1"/>
  <c r="I24" i="5"/>
  <c r="D25" i="5" s="1"/>
  <c r="N24" i="5"/>
  <c r="H24" i="5" s="1"/>
  <c r="C25" i="5" s="1"/>
  <c r="L25" i="4"/>
  <c r="G26" i="4" s="1"/>
  <c r="N24" i="4"/>
  <c r="H24" i="4" s="1"/>
  <c r="C25" i="4" s="1"/>
  <c r="I24" i="4"/>
  <c r="D25" i="4" s="1"/>
  <c r="Q24" i="3"/>
  <c r="M24" i="3"/>
  <c r="K24" i="3"/>
  <c r="F25" i="3" s="1"/>
  <c r="R24" i="3"/>
  <c r="J24" i="3"/>
  <c r="E25" i="3" s="1"/>
  <c r="P24" i="3"/>
  <c r="I24" i="1"/>
  <c r="D25" i="1" s="1"/>
  <c r="N24" i="1"/>
  <c r="H24" i="1" s="1"/>
  <c r="C25" i="1" s="1"/>
  <c r="L25" i="1"/>
  <c r="G26" i="1" s="1"/>
  <c r="P25" i="6" l="1"/>
  <c r="R25" i="6"/>
  <c r="M25" i="6"/>
  <c r="O25" i="6" s="1"/>
  <c r="Q25" i="6"/>
  <c r="N25" i="6" s="1"/>
  <c r="J25" i="6"/>
  <c r="E26" i="6" s="1"/>
  <c r="K25" i="6"/>
  <c r="F26" i="6" s="1"/>
  <c r="P25" i="5"/>
  <c r="Q25" i="5"/>
  <c r="N25" i="5" s="1"/>
  <c r="M25" i="5"/>
  <c r="O25" i="5" s="1"/>
  <c r="R25" i="5"/>
  <c r="J25" i="5"/>
  <c r="E26" i="5" s="1"/>
  <c r="K25" i="5"/>
  <c r="F26" i="5" s="1"/>
  <c r="R25" i="4"/>
  <c r="Q25" i="4"/>
  <c r="M25" i="4"/>
  <c r="O25" i="4" s="1"/>
  <c r="J25" i="4"/>
  <c r="E26" i="4" s="1"/>
  <c r="K25" i="4"/>
  <c r="F26" i="4" s="1"/>
  <c r="P25" i="4"/>
  <c r="L25" i="3"/>
  <c r="G26" i="3" s="1"/>
  <c r="I24" i="3"/>
  <c r="D25" i="3" s="1"/>
  <c r="O24" i="3"/>
  <c r="N24" i="3"/>
  <c r="H24" i="3" s="1"/>
  <c r="C25" i="3" s="1"/>
  <c r="P25" i="1"/>
  <c r="Q25" i="1"/>
  <c r="N25" i="1" s="1"/>
  <c r="K25" i="1"/>
  <c r="F26" i="1" s="1"/>
  <c r="M25" i="1"/>
  <c r="O25" i="1" s="1"/>
  <c r="J25" i="1"/>
  <c r="E26" i="1" s="1"/>
  <c r="R25" i="1"/>
  <c r="H25" i="6" l="1"/>
  <c r="C26" i="6" s="1"/>
  <c r="L26" i="6"/>
  <c r="G27" i="6" s="1"/>
  <c r="I25" i="6"/>
  <c r="D26" i="6" s="1"/>
  <c r="P26" i="6" s="1"/>
  <c r="H25" i="5"/>
  <c r="C26" i="5" s="1"/>
  <c r="L26" i="5"/>
  <c r="G27" i="5" s="1"/>
  <c r="I25" i="5"/>
  <c r="D26" i="5" s="1"/>
  <c r="L26" i="4"/>
  <c r="G27" i="4" s="1"/>
  <c r="I25" i="4"/>
  <c r="D26" i="4" s="1"/>
  <c r="N25" i="4"/>
  <c r="H25" i="4" s="1"/>
  <c r="C26" i="4" s="1"/>
  <c r="P25" i="3"/>
  <c r="R25" i="3"/>
  <c r="Q25" i="3"/>
  <c r="N25" i="3" s="1"/>
  <c r="M25" i="3"/>
  <c r="J25" i="3"/>
  <c r="E26" i="3" s="1"/>
  <c r="K25" i="3"/>
  <c r="F26" i="3" s="1"/>
  <c r="L26" i="1"/>
  <c r="G27" i="1" s="1"/>
  <c r="I25" i="1"/>
  <c r="D26" i="1" s="1"/>
  <c r="H25" i="1"/>
  <c r="C26" i="1" s="1"/>
  <c r="R26" i="6" l="1"/>
  <c r="Q26" i="6"/>
  <c r="N26" i="6" s="1"/>
  <c r="M26" i="6"/>
  <c r="O26" i="6" s="1"/>
  <c r="J26" i="6"/>
  <c r="E27" i="6" s="1"/>
  <c r="K26" i="6"/>
  <c r="F27" i="6" s="1"/>
  <c r="M26" i="5"/>
  <c r="O26" i="5" s="1"/>
  <c r="Q26" i="5"/>
  <c r="R26" i="5"/>
  <c r="J26" i="5"/>
  <c r="E27" i="5" s="1"/>
  <c r="K26" i="5"/>
  <c r="F27" i="5" s="1"/>
  <c r="P26" i="5"/>
  <c r="P26" i="4"/>
  <c r="R26" i="4"/>
  <c r="Q26" i="4"/>
  <c r="M26" i="4"/>
  <c r="O26" i="4" s="1"/>
  <c r="J26" i="4"/>
  <c r="E27" i="4" s="1"/>
  <c r="K26" i="4"/>
  <c r="F27" i="4" s="1"/>
  <c r="H25" i="3"/>
  <c r="C26" i="3" s="1"/>
  <c r="L26" i="3"/>
  <c r="G27" i="3" s="1"/>
  <c r="O25" i="3"/>
  <c r="I25" i="3"/>
  <c r="D26" i="3" s="1"/>
  <c r="P26" i="1"/>
  <c r="R26" i="1"/>
  <c r="M26" i="1"/>
  <c r="O26" i="1" s="1"/>
  <c r="K26" i="1"/>
  <c r="F27" i="1" s="1"/>
  <c r="J26" i="1"/>
  <c r="E27" i="1" s="1"/>
  <c r="Q26" i="1"/>
  <c r="N26" i="4" l="1"/>
  <c r="H26" i="6"/>
  <c r="C27" i="6" s="1"/>
  <c r="L27" i="6"/>
  <c r="G28" i="6" s="1"/>
  <c r="I26" i="6"/>
  <c r="D27" i="6" s="1"/>
  <c r="L27" i="5"/>
  <c r="G28" i="5" s="1"/>
  <c r="N26" i="5"/>
  <c r="H26" i="5" s="1"/>
  <c r="C27" i="5" s="1"/>
  <c r="I26" i="5"/>
  <c r="D27" i="5" s="1"/>
  <c r="I26" i="4"/>
  <c r="D27" i="4" s="1"/>
  <c r="L27" i="4"/>
  <c r="G28" i="4" s="1"/>
  <c r="H26" i="4"/>
  <c r="C27" i="4" s="1"/>
  <c r="N26" i="1"/>
  <c r="H26" i="1" s="1"/>
  <c r="C27" i="1" s="1"/>
  <c r="R26" i="3"/>
  <c r="Q26" i="3"/>
  <c r="M26" i="3"/>
  <c r="J26" i="3"/>
  <c r="E27" i="3" s="1"/>
  <c r="K26" i="3"/>
  <c r="F27" i="3" s="1"/>
  <c r="P26" i="3"/>
  <c r="L27" i="1"/>
  <c r="G28" i="1" s="1"/>
  <c r="I26" i="1"/>
  <c r="D27" i="1" s="1"/>
  <c r="M27" i="6" l="1"/>
  <c r="O27" i="6" s="1"/>
  <c r="R27" i="6"/>
  <c r="Q27" i="6"/>
  <c r="J27" i="6"/>
  <c r="E28" i="6" s="1"/>
  <c r="K27" i="6"/>
  <c r="F28" i="6" s="1"/>
  <c r="P27" i="6"/>
  <c r="P27" i="5"/>
  <c r="M27" i="5"/>
  <c r="O27" i="5" s="1"/>
  <c r="R27" i="5"/>
  <c r="Q27" i="5"/>
  <c r="K27" i="5"/>
  <c r="F28" i="5" s="1"/>
  <c r="J27" i="5"/>
  <c r="E28" i="5" s="1"/>
  <c r="P27" i="4"/>
  <c r="Q27" i="4"/>
  <c r="M27" i="4"/>
  <c r="O27" i="4" s="1"/>
  <c r="R27" i="4"/>
  <c r="J27" i="4"/>
  <c r="E28" i="4" s="1"/>
  <c r="K27" i="4"/>
  <c r="F28" i="4" s="1"/>
  <c r="I26" i="3"/>
  <c r="D27" i="3" s="1"/>
  <c r="O26" i="3"/>
  <c r="L27" i="3"/>
  <c r="G28" i="3" s="1"/>
  <c r="N26" i="3"/>
  <c r="H26" i="3" s="1"/>
  <c r="C27" i="3" s="1"/>
  <c r="K27" i="1"/>
  <c r="F28" i="1" s="1"/>
  <c r="R27" i="1"/>
  <c r="J27" i="1"/>
  <c r="E28" i="1" s="1"/>
  <c r="Q27" i="1"/>
  <c r="M27" i="1"/>
  <c r="O27" i="1" s="1"/>
  <c r="P27" i="1"/>
  <c r="N27" i="5" l="1"/>
  <c r="L28" i="6"/>
  <c r="G29" i="6" s="1"/>
  <c r="N27" i="6"/>
  <c r="H27" i="6" s="1"/>
  <c r="C28" i="6" s="1"/>
  <c r="I27" i="6"/>
  <c r="D28" i="6" s="1"/>
  <c r="I27" i="5"/>
  <c r="D28" i="5" s="1"/>
  <c r="L28" i="5"/>
  <c r="G29" i="5" s="1"/>
  <c r="H27" i="5"/>
  <c r="C28" i="5" s="1"/>
  <c r="L28" i="4"/>
  <c r="G29" i="4" s="1"/>
  <c r="I27" i="4"/>
  <c r="D28" i="4" s="1"/>
  <c r="N27" i="4"/>
  <c r="H27" i="4" s="1"/>
  <c r="C28" i="4" s="1"/>
  <c r="P27" i="3"/>
  <c r="M27" i="3"/>
  <c r="Q27" i="3"/>
  <c r="N27" i="3" s="1"/>
  <c r="R27" i="3"/>
  <c r="J27" i="3"/>
  <c r="E28" i="3" s="1"/>
  <c r="K27" i="3"/>
  <c r="F28" i="3" s="1"/>
  <c r="N27" i="1"/>
  <c r="H27" i="1" s="1"/>
  <c r="C28" i="1" s="1"/>
  <c r="I27" i="1"/>
  <c r="D28" i="1" s="1"/>
  <c r="L28" i="1"/>
  <c r="G29" i="1" s="1"/>
  <c r="P28" i="6" l="1"/>
  <c r="M28" i="6"/>
  <c r="O28" i="6" s="1"/>
  <c r="R28" i="6"/>
  <c r="Q28" i="6"/>
  <c r="N28" i="6" s="1"/>
  <c r="J28" i="6"/>
  <c r="E29" i="6" s="1"/>
  <c r="K28" i="6"/>
  <c r="F29" i="6" s="1"/>
  <c r="P28" i="5"/>
  <c r="Q28" i="5"/>
  <c r="K28" i="5"/>
  <c r="F29" i="5" s="1"/>
  <c r="M28" i="5"/>
  <c r="O28" i="5" s="1"/>
  <c r="R28" i="5"/>
  <c r="J28" i="5"/>
  <c r="E29" i="5" s="1"/>
  <c r="P28" i="4"/>
  <c r="M28" i="4"/>
  <c r="O28" i="4" s="1"/>
  <c r="R28" i="4"/>
  <c r="Q28" i="4"/>
  <c r="N28" i="4" s="1"/>
  <c r="K28" i="4"/>
  <c r="F29" i="4" s="1"/>
  <c r="J28" i="4"/>
  <c r="E29" i="4" s="1"/>
  <c r="H27" i="3"/>
  <c r="C28" i="3" s="1"/>
  <c r="L28" i="3"/>
  <c r="G29" i="3" s="1"/>
  <c r="O27" i="3"/>
  <c r="I27" i="3"/>
  <c r="D28" i="3" s="1"/>
  <c r="R28" i="1"/>
  <c r="M28" i="1"/>
  <c r="O28" i="1" s="1"/>
  <c r="J28" i="1"/>
  <c r="E29" i="1" s="1"/>
  <c r="K28" i="1"/>
  <c r="F29" i="1" s="1"/>
  <c r="Q28" i="1"/>
  <c r="P28" i="1"/>
  <c r="H28" i="4" l="1"/>
  <c r="C29" i="4" s="1"/>
  <c r="H28" i="6"/>
  <c r="C29" i="6" s="1"/>
  <c r="L29" i="6"/>
  <c r="G30" i="6" s="1"/>
  <c r="I28" i="6"/>
  <c r="D29" i="6" s="1"/>
  <c r="I28" i="5"/>
  <c r="D29" i="5" s="1"/>
  <c r="N28" i="5"/>
  <c r="H28" i="5" s="1"/>
  <c r="C29" i="5" s="1"/>
  <c r="L29" i="5"/>
  <c r="G30" i="5" s="1"/>
  <c r="L29" i="4"/>
  <c r="G30" i="4" s="1"/>
  <c r="I28" i="4"/>
  <c r="D29" i="4" s="1"/>
  <c r="M28" i="3"/>
  <c r="R28" i="3"/>
  <c r="Q28" i="3"/>
  <c r="J28" i="3"/>
  <c r="E29" i="3" s="1"/>
  <c r="K28" i="3"/>
  <c r="F29" i="3" s="1"/>
  <c r="P28" i="3"/>
  <c r="N28" i="1"/>
  <c r="H28" i="1" s="1"/>
  <c r="C29" i="1" s="1"/>
  <c r="L29" i="1"/>
  <c r="G30" i="1" s="1"/>
  <c r="I28" i="1"/>
  <c r="D29" i="1" s="1"/>
  <c r="M29" i="6" l="1"/>
  <c r="O29" i="6" s="1"/>
  <c r="R29" i="6"/>
  <c r="Q29" i="6"/>
  <c r="K29" i="6"/>
  <c r="F30" i="6" s="1"/>
  <c r="J29" i="6"/>
  <c r="E30" i="6" s="1"/>
  <c r="P29" i="6"/>
  <c r="P29" i="5"/>
  <c r="R29" i="5"/>
  <c r="M29" i="5"/>
  <c r="O29" i="5" s="1"/>
  <c r="Q29" i="5"/>
  <c r="K29" i="5"/>
  <c r="F30" i="5" s="1"/>
  <c r="J29" i="5"/>
  <c r="E30" i="5" s="1"/>
  <c r="M29" i="4"/>
  <c r="O29" i="4" s="1"/>
  <c r="R29" i="4"/>
  <c r="Q29" i="4"/>
  <c r="K29" i="4"/>
  <c r="F30" i="4" s="1"/>
  <c r="J29" i="4"/>
  <c r="E30" i="4" s="1"/>
  <c r="P29" i="4"/>
  <c r="L29" i="3"/>
  <c r="G30" i="3" s="1"/>
  <c r="N28" i="3"/>
  <c r="H28" i="3" s="1"/>
  <c r="C29" i="3" s="1"/>
  <c r="I28" i="3"/>
  <c r="D29" i="3" s="1"/>
  <c r="O28" i="3"/>
  <c r="M29" i="1"/>
  <c r="O29" i="1" s="1"/>
  <c r="Q29" i="1"/>
  <c r="K29" i="1"/>
  <c r="F30" i="1" s="1"/>
  <c r="R29" i="1"/>
  <c r="J29" i="1"/>
  <c r="E30" i="1" s="1"/>
  <c r="P29" i="1"/>
  <c r="N29" i="5" l="1"/>
  <c r="H29" i="5" s="1"/>
  <c r="C30" i="5" s="1"/>
  <c r="L30" i="6"/>
  <c r="G31" i="6" s="1"/>
  <c r="I29" i="6"/>
  <c r="D30" i="6" s="1"/>
  <c r="N29" i="6"/>
  <c r="H29" i="6" s="1"/>
  <c r="C30" i="6" s="1"/>
  <c r="I29" i="5"/>
  <c r="D30" i="5" s="1"/>
  <c r="L30" i="5"/>
  <c r="G31" i="5" s="1"/>
  <c r="L30" i="4"/>
  <c r="G31" i="4" s="1"/>
  <c r="N29" i="4"/>
  <c r="H29" i="4" s="1"/>
  <c r="C30" i="4" s="1"/>
  <c r="I29" i="4"/>
  <c r="D30" i="4" s="1"/>
  <c r="P29" i="3"/>
  <c r="M29" i="3"/>
  <c r="R29" i="3"/>
  <c r="Q29" i="3"/>
  <c r="N29" i="3" s="1"/>
  <c r="H29" i="3" s="1"/>
  <c r="C30" i="3" s="1"/>
  <c r="K29" i="3"/>
  <c r="F30" i="3" s="1"/>
  <c r="J29" i="3"/>
  <c r="E30" i="3" s="1"/>
  <c r="N29" i="1"/>
  <c r="H29" i="1" s="1"/>
  <c r="C30" i="1" s="1"/>
  <c r="L30" i="1"/>
  <c r="G31" i="1" s="1"/>
  <c r="I29" i="1"/>
  <c r="D30" i="1" s="1"/>
  <c r="P30" i="6" l="1"/>
  <c r="R30" i="6"/>
  <c r="Q30" i="6"/>
  <c r="N30" i="6" s="1"/>
  <c r="M30" i="6"/>
  <c r="O30" i="6" s="1"/>
  <c r="K30" i="6"/>
  <c r="F31" i="6" s="1"/>
  <c r="J30" i="6"/>
  <c r="E31" i="6" s="1"/>
  <c r="R30" i="5"/>
  <c r="Q30" i="5"/>
  <c r="M30" i="5"/>
  <c r="O30" i="5" s="1"/>
  <c r="K30" i="5"/>
  <c r="F31" i="5" s="1"/>
  <c r="J30" i="5"/>
  <c r="E31" i="5" s="1"/>
  <c r="P30" i="5"/>
  <c r="P30" i="4"/>
  <c r="Q30" i="4"/>
  <c r="M30" i="4"/>
  <c r="O30" i="4" s="1"/>
  <c r="R30" i="4"/>
  <c r="J30" i="4"/>
  <c r="E31" i="4" s="1"/>
  <c r="K30" i="4"/>
  <c r="F31" i="4" s="1"/>
  <c r="L30" i="3"/>
  <c r="G31" i="3" s="1"/>
  <c r="O29" i="3"/>
  <c r="I29" i="3"/>
  <c r="D30" i="3" s="1"/>
  <c r="R30" i="1"/>
  <c r="J30" i="1"/>
  <c r="E31" i="1" s="1"/>
  <c r="Q30" i="1"/>
  <c r="M30" i="1"/>
  <c r="O30" i="1" s="1"/>
  <c r="K30" i="1"/>
  <c r="F31" i="1" s="1"/>
  <c r="P30" i="1"/>
  <c r="N30" i="4" l="1"/>
  <c r="H30" i="6"/>
  <c r="C31" i="6" s="1"/>
  <c r="L31" i="6"/>
  <c r="G32" i="6" s="1"/>
  <c r="I30" i="6"/>
  <c r="D31" i="6" s="1"/>
  <c r="L31" i="5"/>
  <c r="G32" i="5" s="1"/>
  <c r="I30" i="5"/>
  <c r="D31" i="5" s="1"/>
  <c r="N30" i="5"/>
  <c r="H30" i="5" s="1"/>
  <c r="C31" i="5" s="1"/>
  <c r="H30" i="4"/>
  <c r="C31" i="4" s="1"/>
  <c r="L31" i="4"/>
  <c r="G32" i="4" s="1"/>
  <c r="I30" i="4"/>
  <c r="D31" i="4" s="1"/>
  <c r="R30" i="3"/>
  <c r="Q30" i="3"/>
  <c r="M30" i="3"/>
  <c r="K30" i="3"/>
  <c r="F31" i="3" s="1"/>
  <c r="J30" i="3"/>
  <c r="E31" i="3" s="1"/>
  <c r="P30" i="3"/>
  <c r="N30" i="1"/>
  <c r="H30" i="1" s="1"/>
  <c r="C31" i="1" s="1"/>
  <c r="I30" i="1"/>
  <c r="D31" i="1" s="1"/>
  <c r="L31" i="1"/>
  <c r="G32" i="1" s="1"/>
  <c r="P31" i="4" l="1"/>
  <c r="R31" i="6"/>
  <c r="Q31" i="6"/>
  <c r="M31" i="6"/>
  <c r="O31" i="6" s="1"/>
  <c r="K31" i="6"/>
  <c r="F32" i="6" s="1"/>
  <c r="J31" i="6"/>
  <c r="E32" i="6" s="1"/>
  <c r="P31" i="6"/>
  <c r="M31" i="5"/>
  <c r="O31" i="5" s="1"/>
  <c r="R31" i="5"/>
  <c r="Q31" i="5"/>
  <c r="J31" i="5"/>
  <c r="E32" i="5" s="1"/>
  <c r="K31" i="5"/>
  <c r="F32" i="5" s="1"/>
  <c r="P31" i="5"/>
  <c r="R31" i="4"/>
  <c r="Q31" i="4"/>
  <c r="N31" i="4" s="1"/>
  <c r="M31" i="4"/>
  <c r="O31" i="4" s="1"/>
  <c r="J31" i="4"/>
  <c r="E32" i="4" s="1"/>
  <c r="K31" i="4"/>
  <c r="F32" i="4" s="1"/>
  <c r="L31" i="3"/>
  <c r="G32" i="3" s="1"/>
  <c r="N30" i="3"/>
  <c r="H30" i="3" s="1"/>
  <c r="C31" i="3" s="1"/>
  <c r="I30" i="3"/>
  <c r="D31" i="3" s="1"/>
  <c r="O30" i="3"/>
  <c r="P31" i="1"/>
  <c r="Q31" i="1"/>
  <c r="N31" i="1" s="1"/>
  <c r="M31" i="1"/>
  <c r="O31" i="1" s="1"/>
  <c r="K31" i="1"/>
  <c r="F32" i="1" s="1"/>
  <c r="R31" i="1"/>
  <c r="J31" i="1"/>
  <c r="E32" i="1" s="1"/>
  <c r="L32" i="6" l="1"/>
  <c r="G33" i="6" s="1"/>
  <c r="I31" i="6"/>
  <c r="D32" i="6" s="1"/>
  <c r="N31" i="6"/>
  <c r="H31" i="6" s="1"/>
  <c r="C32" i="6" s="1"/>
  <c r="L32" i="5"/>
  <c r="G33" i="5" s="1"/>
  <c r="N31" i="5"/>
  <c r="H31" i="5" s="1"/>
  <c r="C32" i="5" s="1"/>
  <c r="I31" i="5"/>
  <c r="D32" i="5" s="1"/>
  <c r="I31" i="4"/>
  <c r="D32" i="4" s="1"/>
  <c r="L32" i="4"/>
  <c r="G33" i="4" s="1"/>
  <c r="H31" i="4"/>
  <c r="C32" i="4" s="1"/>
  <c r="P31" i="3"/>
  <c r="R31" i="3"/>
  <c r="Q31" i="3"/>
  <c r="N31" i="3" s="1"/>
  <c r="M31" i="3"/>
  <c r="J31" i="3"/>
  <c r="E32" i="3" s="1"/>
  <c r="K31" i="3"/>
  <c r="F32" i="3" s="1"/>
  <c r="I31" i="1"/>
  <c r="D32" i="1" s="1"/>
  <c r="L32" i="1"/>
  <c r="G33" i="1" s="1"/>
  <c r="H31" i="1"/>
  <c r="C32" i="1" s="1"/>
  <c r="P32" i="6" l="1"/>
  <c r="R32" i="6"/>
  <c r="Q32" i="6"/>
  <c r="N32" i="6" s="1"/>
  <c r="M32" i="6"/>
  <c r="O32" i="6" s="1"/>
  <c r="J32" i="6"/>
  <c r="E33" i="6" s="1"/>
  <c r="K32" i="6"/>
  <c r="F33" i="6" s="1"/>
  <c r="Q32" i="5"/>
  <c r="M32" i="5"/>
  <c r="O32" i="5" s="1"/>
  <c r="R32" i="5"/>
  <c r="K32" i="5"/>
  <c r="F33" i="5" s="1"/>
  <c r="J32" i="5"/>
  <c r="E33" i="5" s="1"/>
  <c r="P32" i="5"/>
  <c r="P32" i="4"/>
  <c r="R32" i="4"/>
  <c r="Q32" i="4"/>
  <c r="N32" i="4" s="1"/>
  <c r="M32" i="4"/>
  <c r="O32" i="4" s="1"/>
  <c r="J32" i="4"/>
  <c r="E33" i="4" s="1"/>
  <c r="K32" i="4"/>
  <c r="F33" i="4" s="1"/>
  <c r="H31" i="3"/>
  <c r="C32" i="3" s="1"/>
  <c r="L32" i="3"/>
  <c r="G33" i="3" s="1"/>
  <c r="I31" i="3"/>
  <c r="D32" i="3" s="1"/>
  <c r="O31" i="3"/>
  <c r="P32" i="1"/>
  <c r="K32" i="1"/>
  <c r="F33" i="1" s="1"/>
  <c r="R32" i="1"/>
  <c r="J32" i="1"/>
  <c r="E33" i="1" s="1"/>
  <c r="Q32" i="1"/>
  <c r="M32" i="1"/>
  <c r="O32" i="1" s="1"/>
  <c r="L33" i="6" l="1"/>
  <c r="G34" i="6" s="1"/>
  <c r="H32" i="6"/>
  <c r="C33" i="6" s="1"/>
  <c r="I32" i="6"/>
  <c r="D33" i="6" s="1"/>
  <c r="L33" i="5"/>
  <c r="G34" i="5" s="1"/>
  <c r="I32" i="5"/>
  <c r="D33" i="5" s="1"/>
  <c r="N32" i="5"/>
  <c r="H32" i="5" s="1"/>
  <c r="C33" i="5" s="1"/>
  <c r="I32" i="4"/>
  <c r="D33" i="4" s="1"/>
  <c r="L33" i="4"/>
  <c r="G34" i="4" s="1"/>
  <c r="H32" i="4"/>
  <c r="C33" i="4" s="1"/>
  <c r="R32" i="3"/>
  <c r="Q32" i="3"/>
  <c r="K32" i="3"/>
  <c r="F33" i="3" s="1"/>
  <c r="M32" i="3"/>
  <c r="J32" i="3"/>
  <c r="E33" i="3" s="1"/>
  <c r="P32" i="3"/>
  <c r="N32" i="1"/>
  <c r="H32" i="1" s="1"/>
  <c r="C33" i="1" s="1"/>
  <c r="I32" i="1"/>
  <c r="D33" i="1" s="1"/>
  <c r="L33" i="1"/>
  <c r="G34" i="1" s="1"/>
  <c r="Q33" i="6" l="1"/>
  <c r="R33" i="6"/>
  <c r="M33" i="6"/>
  <c r="O33" i="6" s="1"/>
  <c r="J33" i="6"/>
  <c r="E34" i="6" s="1"/>
  <c r="K33" i="6"/>
  <c r="F34" i="6" s="1"/>
  <c r="P33" i="6"/>
  <c r="R33" i="5"/>
  <c r="M33" i="5"/>
  <c r="O33" i="5" s="1"/>
  <c r="Q33" i="5"/>
  <c r="J33" i="5"/>
  <c r="E34" i="5" s="1"/>
  <c r="K33" i="5"/>
  <c r="F34" i="5" s="1"/>
  <c r="P33" i="5"/>
  <c r="P33" i="4"/>
  <c r="Q33" i="4"/>
  <c r="R33" i="4"/>
  <c r="M33" i="4"/>
  <c r="O33" i="4" s="1"/>
  <c r="K33" i="4"/>
  <c r="F34" i="4" s="1"/>
  <c r="J33" i="4"/>
  <c r="E34" i="4" s="1"/>
  <c r="L33" i="3"/>
  <c r="G34" i="3" s="1"/>
  <c r="N32" i="3"/>
  <c r="H32" i="3" s="1"/>
  <c r="C33" i="3" s="1"/>
  <c r="I32" i="3"/>
  <c r="D33" i="3" s="1"/>
  <c r="O32" i="3"/>
  <c r="Q33" i="1"/>
  <c r="K33" i="1"/>
  <c r="F34" i="1" s="1"/>
  <c r="M33" i="1"/>
  <c r="O33" i="1" s="1"/>
  <c r="J33" i="1"/>
  <c r="E34" i="1" s="1"/>
  <c r="R33" i="1"/>
  <c r="P33" i="1"/>
  <c r="N33" i="4" l="1"/>
  <c r="L34" i="6"/>
  <c r="G35" i="6" s="1"/>
  <c r="I33" i="6"/>
  <c r="D34" i="6" s="1"/>
  <c r="N33" i="6"/>
  <c r="H33" i="6" s="1"/>
  <c r="C34" i="6" s="1"/>
  <c r="I33" i="5"/>
  <c r="D34" i="5" s="1"/>
  <c r="L34" i="5"/>
  <c r="G35" i="5" s="1"/>
  <c r="N33" i="5"/>
  <c r="H33" i="5" s="1"/>
  <c r="C34" i="5" s="1"/>
  <c r="I33" i="4"/>
  <c r="D34" i="4" s="1"/>
  <c r="H33" i="4"/>
  <c r="C34" i="4" s="1"/>
  <c r="L34" i="4"/>
  <c r="G35" i="4" s="1"/>
  <c r="Q33" i="3"/>
  <c r="R33" i="3"/>
  <c r="M33" i="3"/>
  <c r="J33" i="3"/>
  <c r="E34" i="3" s="1"/>
  <c r="K33" i="3"/>
  <c r="F34" i="3" s="1"/>
  <c r="P33" i="3"/>
  <c r="L34" i="1"/>
  <c r="G35" i="1" s="1"/>
  <c r="N33" i="1"/>
  <c r="H33" i="1" s="1"/>
  <c r="C34" i="1" s="1"/>
  <c r="I33" i="1"/>
  <c r="D34" i="1" s="1"/>
  <c r="M34" i="6" l="1"/>
  <c r="O34" i="6" s="1"/>
  <c r="J34" i="6"/>
  <c r="E35" i="6" s="1"/>
  <c r="R34" i="6"/>
  <c r="Q34" i="6"/>
  <c r="K34" i="6"/>
  <c r="F35" i="6" s="1"/>
  <c r="P34" i="6"/>
  <c r="P34" i="5"/>
  <c r="R34" i="5"/>
  <c r="Q34" i="5"/>
  <c r="M34" i="5"/>
  <c r="O34" i="5" s="1"/>
  <c r="J34" i="5"/>
  <c r="E35" i="5" s="1"/>
  <c r="K34" i="5"/>
  <c r="F35" i="5" s="1"/>
  <c r="P34" i="4"/>
  <c r="M34" i="4"/>
  <c r="O34" i="4" s="1"/>
  <c r="R34" i="4"/>
  <c r="Q34" i="4"/>
  <c r="N34" i="4" s="1"/>
  <c r="J34" i="4"/>
  <c r="E35" i="4" s="1"/>
  <c r="K34" i="4"/>
  <c r="F35" i="4" s="1"/>
  <c r="L34" i="3"/>
  <c r="G35" i="3" s="1"/>
  <c r="I33" i="3"/>
  <c r="D34" i="3" s="1"/>
  <c r="O33" i="3"/>
  <c r="N33" i="3"/>
  <c r="H33" i="3" s="1"/>
  <c r="C34" i="3" s="1"/>
  <c r="M34" i="1"/>
  <c r="O34" i="1" s="1"/>
  <c r="K34" i="1"/>
  <c r="F35" i="1" s="1"/>
  <c r="R34" i="1"/>
  <c r="J34" i="1"/>
  <c r="E35" i="1" s="1"/>
  <c r="Q34" i="1"/>
  <c r="P34" i="1"/>
  <c r="H34" i="4" l="1"/>
  <c r="C35" i="4" s="1"/>
  <c r="N34" i="5"/>
  <c r="N34" i="6"/>
  <c r="H34" i="6" s="1"/>
  <c r="C35" i="6" s="1"/>
  <c r="I34" i="6"/>
  <c r="D35" i="6" s="1"/>
  <c r="L35" i="6"/>
  <c r="G36" i="6" s="1"/>
  <c r="L35" i="5"/>
  <c r="G36" i="5" s="1"/>
  <c r="H34" i="5"/>
  <c r="C35" i="5" s="1"/>
  <c r="I34" i="5"/>
  <c r="D35" i="5" s="1"/>
  <c r="L35" i="4"/>
  <c r="G36" i="4" s="1"/>
  <c r="I34" i="4"/>
  <c r="D35" i="4" s="1"/>
  <c r="P34" i="3"/>
  <c r="M34" i="3"/>
  <c r="R34" i="3"/>
  <c r="Q34" i="3"/>
  <c r="N34" i="3" s="1"/>
  <c r="K34" i="3"/>
  <c r="F35" i="3" s="1"/>
  <c r="J34" i="3"/>
  <c r="E35" i="3" s="1"/>
  <c r="N34" i="1"/>
  <c r="H34" i="1" s="1"/>
  <c r="C35" i="1" s="1"/>
  <c r="L35" i="1"/>
  <c r="G36" i="1" s="1"/>
  <c r="I34" i="1"/>
  <c r="D35" i="1" s="1"/>
  <c r="Q35" i="6" l="1"/>
  <c r="R35" i="6"/>
  <c r="M35" i="6"/>
  <c r="O35" i="6" s="1"/>
  <c r="K35" i="6"/>
  <c r="F36" i="6" s="1"/>
  <c r="J35" i="6"/>
  <c r="E36" i="6" s="1"/>
  <c r="P35" i="6"/>
  <c r="P35" i="5"/>
  <c r="R35" i="5"/>
  <c r="Q35" i="5"/>
  <c r="M35" i="5"/>
  <c r="O35" i="5" s="1"/>
  <c r="K35" i="5"/>
  <c r="F36" i="5" s="1"/>
  <c r="J35" i="5"/>
  <c r="E36" i="5" s="1"/>
  <c r="R35" i="4"/>
  <c r="M35" i="4"/>
  <c r="O35" i="4" s="1"/>
  <c r="Q35" i="4"/>
  <c r="J35" i="4"/>
  <c r="E36" i="4" s="1"/>
  <c r="K35" i="4"/>
  <c r="F36" i="4" s="1"/>
  <c r="P35" i="4"/>
  <c r="L35" i="3"/>
  <c r="G36" i="3" s="1"/>
  <c r="O34" i="3"/>
  <c r="I34" i="3"/>
  <c r="D35" i="3" s="1"/>
  <c r="H34" i="3"/>
  <c r="C35" i="3" s="1"/>
  <c r="K35" i="1"/>
  <c r="F36" i="1" s="1"/>
  <c r="R35" i="1"/>
  <c r="J35" i="1"/>
  <c r="E36" i="1" s="1"/>
  <c r="Q35" i="1"/>
  <c r="M35" i="1"/>
  <c r="O35" i="1" s="1"/>
  <c r="P35" i="1"/>
  <c r="N35" i="5" l="1"/>
  <c r="L36" i="6"/>
  <c r="G37" i="6" s="1"/>
  <c r="N35" i="6"/>
  <c r="H35" i="6" s="1"/>
  <c r="C36" i="6" s="1"/>
  <c r="I35" i="6"/>
  <c r="D36" i="6" s="1"/>
  <c r="L36" i="5"/>
  <c r="G37" i="5" s="1"/>
  <c r="I35" i="5"/>
  <c r="D36" i="5" s="1"/>
  <c r="H35" i="5"/>
  <c r="C36" i="5" s="1"/>
  <c r="N35" i="4"/>
  <c r="H35" i="4" s="1"/>
  <c r="C36" i="4" s="1"/>
  <c r="L36" i="4"/>
  <c r="G37" i="4" s="1"/>
  <c r="I35" i="4"/>
  <c r="D36" i="4" s="1"/>
  <c r="P35" i="3"/>
  <c r="M35" i="3"/>
  <c r="R35" i="3"/>
  <c r="Q35" i="3"/>
  <c r="N35" i="3" s="1"/>
  <c r="J35" i="3"/>
  <c r="E36" i="3" s="1"/>
  <c r="K35" i="3"/>
  <c r="F36" i="3" s="1"/>
  <c r="I35" i="1"/>
  <c r="D36" i="1" s="1"/>
  <c r="N35" i="1"/>
  <c r="H35" i="1" s="1"/>
  <c r="C36" i="1" s="1"/>
  <c r="L36" i="1"/>
  <c r="G37" i="1" s="1"/>
  <c r="P36" i="6" l="1"/>
  <c r="M36" i="6"/>
  <c r="O36" i="6" s="1"/>
  <c r="R36" i="6"/>
  <c r="Q36" i="6"/>
  <c r="N36" i="6" s="1"/>
  <c r="J36" i="6"/>
  <c r="E37" i="6" s="1"/>
  <c r="K36" i="6"/>
  <c r="F37" i="6" s="1"/>
  <c r="P36" i="5"/>
  <c r="Q36" i="5"/>
  <c r="R36" i="5"/>
  <c r="M36" i="5"/>
  <c r="O36" i="5" s="1"/>
  <c r="J36" i="5"/>
  <c r="E37" i="5" s="1"/>
  <c r="K36" i="5"/>
  <c r="F37" i="5" s="1"/>
  <c r="M36" i="4"/>
  <c r="O36" i="4" s="1"/>
  <c r="R36" i="4"/>
  <c r="Q36" i="4"/>
  <c r="J36" i="4"/>
  <c r="E37" i="4" s="1"/>
  <c r="K36" i="4"/>
  <c r="F37" i="4" s="1"/>
  <c r="P36" i="4"/>
  <c r="O35" i="3"/>
  <c r="I35" i="3"/>
  <c r="D36" i="3" s="1"/>
  <c r="L36" i="3"/>
  <c r="G37" i="3" s="1"/>
  <c r="H35" i="3"/>
  <c r="C36" i="3" s="1"/>
  <c r="P36" i="1"/>
  <c r="J36" i="1"/>
  <c r="E37" i="1" s="1"/>
  <c r="R36" i="1"/>
  <c r="M36" i="1"/>
  <c r="O36" i="1" s="1"/>
  <c r="K36" i="1"/>
  <c r="F37" i="1" s="1"/>
  <c r="Q36" i="1"/>
  <c r="H36" i="6" l="1"/>
  <c r="C37" i="6" s="1"/>
  <c r="L37" i="6"/>
  <c r="G38" i="6" s="1"/>
  <c r="I36" i="6"/>
  <c r="D37" i="6" s="1"/>
  <c r="I36" i="5"/>
  <c r="D37" i="5" s="1"/>
  <c r="L37" i="5"/>
  <c r="G38" i="5" s="1"/>
  <c r="N36" i="5"/>
  <c r="H36" i="5" s="1"/>
  <c r="C37" i="5" s="1"/>
  <c r="N36" i="4"/>
  <c r="H36" i="4" s="1"/>
  <c r="C37" i="4" s="1"/>
  <c r="L37" i="4"/>
  <c r="G38" i="4" s="1"/>
  <c r="I36" i="4"/>
  <c r="D37" i="4" s="1"/>
  <c r="P36" i="3"/>
  <c r="M36" i="3"/>
  <c r="Q36" i="3"/>
  <c r="N36" i="3" s="1"/>
  <c r="R36" i="3"/>
  <c r="J36" i="3"/>
  <c r="E37" i="3" s="1"/>
  <c r="K36" i="3"/>
  <c r="F37" i="3" s="1"/>
  <c r="N36" i="1"/>
  <c r="H36" i="1" s="1"/>
  <c r="C37" i="1" s="1"/>
  <c r="I36" i="1"/>
  <c r="D37" i="1" s="1"/>
  <c r="L37" i="1"/>
  <c r="G38" i="1" s="1"/>
  <c r="P37" i="4" l="1"/>
  <c r="M37" i="6"/>
  <c r="O37" i="6" s="1"/>
  <c r="Q37" i="6"/>
  <c r="R37" i="6"/>
  <c r="J37" i="6"/>
  <c r="E38" i="6" s="1"/>
  <c r="K37" i="6"/>
  <c r="F38" i="6" s="1"/>
  <c r="P37" i="6"/>
  <c r="P37" i="5"/>
  <c r="M37" i="5"/>
  <c r="O37" i="5" s="1"/>
  <c r="Q37" i="5"/>
  <c r="R37" i="5"/>
  <c r="J37" i="5"/>
  <c r="E38" i="5" s="1"/>
  <c r="K37" i="5"/>
  <c r="F38" i="5" s="1"/>
  <c r="M37" i="4"/>
  <c r="O37" i="4" s="1"/>
  <c r="Q37" i="4"/>
  <c r="N37" i="4" s="1"/>
  <c r="R37" i="4"/>
  <c r="J37" i="4"/>
  <c r="E38" i="4" s="1"/>
  <c r="K37" i="4"/>
  <c r="F38" i="4" s="1"/>
  <c r="H36" i="3"/>
  <c r="C37" i="3" s="1"/>
  <c r="L37" i="3"/>
  <c r="G38" i="3" s="1"/>
  <c r="O36" i="3"/>
  <c r="I36" i="3"/>
  <c r="D37" i="3" s="1"/>
  <c r="M37" i="1"/>
  <c r="O37" i="1" s="1"/>
  <c r="K37" i="1"/>
  <c r="F38" i="1" s="1"/>
  <c r="R37" i="1"/>
  <c r="J37" i="1"/>
  <c r="E38" i="1" s="1"/>
  <c r="Q37" i="1"/>
  <c r="P37" i="1"/>
  <c r="H37" i="4" l="1"/>
  <c r="C38" i="4" s="1"/>
  <c r="N37" i="5"/>
  <c r="H37" i="5" s="1"/>
  <c r="C38" i="5" s="1"/>
  <c r="N37" i="6"/>
  <c r="H37" i="6" s="1"/>
  <c r="C38" i="6" s="1"/>
  <c r="L38" i="6"/>
  <c r="G39" i="6" s="1"/>
  <c r="I37" i="6"/>
  <c r="D38" i="6" s="1"/>
  <c r="L38" i="5"/>
  <c r="G39" i="5" s="1"/>
  <c r="I37" i="5"/>
  <c r="D38" i="5" s="1"/>
  <c r="L38" i="4"/>
  <c r="G39" i="4" s="1"/>
  <c r="I37" i="4"/>
  <c r="D38" i="4" s="1"/>
  <c r="M37" i="3"/>
  <c r="R37" i="3"/>
  <c r="Q37" i="3"/>
  <c r="K37" i="3"/>
  <c r="F38" i="3" s="1"/>
  <c r="J37" i="3"/>
  <c r="E38" i="3" s="1"/>
  <c r="P37" i="3"/>
  <c r="L38" i="1"/>
  <c r="G39" i="1" s="1"/>
  <c r="N37" i="1"/>
  <c r="H37" i="1" s="1"/>
  <c r="C38" i="1" s="1"/>
  <c r="I37" i="1"/>
  <c r="D38" i="1" s="1"/>
  <c r="R38" i="6" l="1"/>
  <c r="Q38" i="6"/>
  <c r="M38" i="6"/>
  <c r="O38" i="6" s="1"/>
  <c r="J38" i="6"/>
  <c r="E39" i="6" s="1"/>
  <c r="K38" i="6"/>
  <c r="F39" i="6" s="1"/>
  <c r="P38" i="6"/>
  <c r="M38" i="5"/>
  <c r="O38" i="5" s="1"/>
  <c r="Q38" i="5"/>
  <c r="R38" i="5"/>
  <c r="K38" i="5"/>
  <c r="F39" i="5" s="1"/>
  <c r="J38" i="5"/>
  <c r="E39" i="5" s="1"/>
  <c r="P38" i="5"/>
  <c r="R38" i="4"/>
  <c r="Q38" i="4"/>
  <c r="M38" i="4"/>
  <c r="O38" i="4" s="1"/>
  <c r="J38" i="4"/>
  <c r="E39" i="4" s="1"/>
  <c r="K38" i="4"/>
  <c r="F39" i="4" s="1"/>
  <c r="P38" i="4"/>
  <c r="L38" i="3"/>
  <c r="G39" i="3" s="1"/>
  <c r="N37" i="3"/>
  <c r="H37" i="3" s="1"/>
  <c r="C38" i="3" s="1"/>
  <c r="O37" i="3"/>
  <c r="I37" i="3"/>
  <c r="D38" i="3" s="1"/>
  <c r="R38" i="1"/>
  <c r="J38" i="1"/>
  <c r="E39" i="1" s="1"/>
  <c r="Q38" i="1"/>
  <c r="M38" i="1"/>
  <c r="O38" i="1" s="1"/>
  <c r="K38" i="1"/>
  <c r="F39" i="1" s="1"/>
  <c r="P38" i="1"/>
  <c r="N38" i="6" l="1"/>
  <c r="H38" i="6" s="1"/>
  <c r="C39" i="6" s="1"/>
  <c r="L39" i="6"/>
  <c r="G40" i="6" s="1"/>
  <c r="I38" i="6"/>
  <c r="D39" i="6" s="1"/>
  <c r="L39" i="5"/>
  <c r="G40" i="5" s="1"/>
  <c r="N38" i="5"/>
  <c r="H38" i="5" s="1"/>
  <c r="C39" i="5" s="1"/>
  <c r="I38" i="5"/>
  <c r="D39" i="5" s="1"/>
  <c r="L39" i="4"/>
  <c r="G40" i="4" s="1"/>
  <c r="I38" i="4"/>
  <c r="D39" i="4" s="1"/>
  <c r="N38" i="4"/>
  <c r="H38" i="4" s="1"/>
  <c r="C39" i="4" s="1"/>
  <c r="R38" i="3"/>
  <c r="Q38" i="3"/>
  <c r="M38" i="3"/>
  <c r="K38" i="3"/>
  <c r="F39" i="3" s="1"/>
  <c r="J38" i="3"/>
  <c r="E39" i="3" s="1"/>
  <c r="P38" i="3"/>
  <c r="L39" i="1"/>
  <c r="G40" i="1" s="1"/>
  <c r="I38" i="1"/>
  <c r="D39" i="1" s="1"/>
  <c r="N38" i="1"/>
  <c r="H38" i="1" s="1"/>
  <c r="C39" i="1" s="1"/>
  <c r="R39" i="6" l="1"/>
  <c r="M39" i="6"/>
  <c r="O39" i="6" s="1"/>
  <c r="Q39" i="6"/>
  <c r="K39" i="6"/>
  <c r="F40" i="6" s="1"/>
  <c r="J39" i="6"/>
  <c r="E40" i="6" s="1"/>
  <c r="P39" i="6"/>
  <c r="P39" i="5"/>
  <c r="M39" i="5"/>
  <c r="O39" i="5" s="1"/>
  <c r="R39" i="5"/>
  <c r="Q39" i="5"/>
  <c r="J39" i="5"/>
  <c r="E40" i="5" s="1"/>
  <c r="K39" i="5"/>
  <c r="F40" i="5" s="1"/>
  <c r="Q39" i="4"/>
  <c r="R39" i="4"/>
  <c r="M39" i="4"/>
  <c r="O39" i="4" s="1"/>
  <c r="J39" i="4"/>
  <c r="E40" i="4" s="1"/>
  <c r="K39" i="4"/>
  <c r="F40" i="4" s="1"/>
  <c r="P39" i="4"/>
  <c r="L39" i="3"/>
  <c r="G40" i="3" s="1"/>
  <c r="N38" i="3"/>
  <c r="H38" i="3" s="1"/>
  <c r="C39" i="3" s="1"/>
  <c r="I38" i="3"/>
  <c r="D39" i="3" s="1"/>
  <c r="O38" i="3"/>
  <c r="P39" i="1"/>
  <c r="K39" i="1"/>
  <c r="F40" i="1" s="1"/>
  <c r="Q39" i="1"/>
  <c r="M39" i="1"/>
  <c r="O39" i="1" s="1"/>
  <c r="R39" i="1"/>
  <c r="J39" i="1"/>
  <c r="E40" i="1" s="1"/>
  <c r="N39" i="5" l="1"/>
  <c r="H39" i="5" s="1"/>
  <c r="C40" i="5" s="1"/>
  <c r="L40" i="6"/>
  <c r="G41" i="6" s="1"/>
  <c r="I39" i="6"/>
  <c r="D40" i="6" s="1"/>
  <c r="N39" i="6"/>
  <c r="H39" i="6" s="1"/>
  <c r="C40" i="6" s="1"/>
  <c r="L40" i="5"/>
  <c r="G41" i="5" s="1"/>
  <c r="I39" i="5"/>
  <c r="D40" i="5" s="1"/>
  <c r="L40" i="4"/>
  <c r="G41" i="4" s="1"/>
  <c r="I39" i="4"/>
  <c r="D40" i="4" s="1"/>
  <c r="N39" i="4"/>
  <c r="H39" i="4" s="1"/>
  <c r="C40" i="4" s="1"/>
  <c r="R39" i="3"/>
  <c r="Q39" i="3"/>
  <c r="M39" i="3"/>
  <c r="J39" i="3"/>
  <c r="E40" i="3" s="1"/>
  <c r="K39" i="3"/>
  <c r="F40" i="3" s="1"/>
  <c r="P39" i="3"/>
  <c r="N39" i="1"/>
  <c r="H39" i="1" s="1"/>
  <c r="C40" i="1" s="1"/>
  <c r="I39" i="1"/>
  <c r="D40" i="1" s="1"/>
  <c r="L40" i="1"/>
  <c r="G41" i="1" s="1"/>
  <c r="P40" i="6" l="1"/>
  <c r="R40" i="6"/>
  <c r="Q40" i="6"/>
  <c r="N40" i="6" s="1"/>
  <c r="M40" i="6"/>
  <c r="O40" i="6" s="1"/>
  <c r="J40" i="6"/>
  <c r="E41" i="6" s="1"/>
  <c r="K40" i="6"/>
  <c r="F41" i="6" s="1"/>
  <c r="M40" i="5"/>
  <c r="O40" i="5" s="1"/>
  <c r="R40" i="5"/>
  <c r="Q40" i="5"/>
  <c r="K40" i="5"/>
  <c r="F41" i="5" s="1"/>
  <c r="J40" i="5"/>
  <c r="E41" i="5" s="1"/>
  <c r="P40" i="5"/>
  <c r="P40" i="4"/>
  <c r="R40" i="4"/>
  <c r="Q40" i="4"/>
  <c r="M40" i="4"/>
  <c r="O40" i="4" s="1"/>
  <c r="J40" i="4"/>
  <c r="E41" i="4" s="1"/>
  <c r="K40" i="4"/>
  <c r="F41" i="4" s="1"/>
  <c r="N39" i="3"/>
  <c r="H39" i="3" s="1"/>
  <c r="C40" i="3" s="1"/>
  <c r="L40" i="3"/>
  <c r="G41" i="3" s="1"/>
  <c r="I39" i="3"/>
  <c r="D40" i="3" s="1"/>
  <c r="O39" i="3"/>
  <c r="P40" i="1"/>
  <c r="K40" i="1"/>
  <c r="F41" i="1" s="1"/>
  <c r="R40" i="1"/>
  <c r="J40" i="1"/>
  <c r="E41" i="1" s="1"/>
  <c r="Q40" i="1"/>
  <c r="M40" i="1"/>
  <c r="O40" i="1" s="1"/>
  <c r="N40" i="4" l="1"/>
  <c r="I40" i="6"/>
  <c r="D41" i="6" s="1"/>
  <c r="L41" i="6"/>
  <c r="G42" i="6" s="1"/>
  <c r="H40" i="6"/>
  <c r="C41" i="6" s="1"/>
  <c r="L41" i="5"/>
  <c r="G42" i="5" s="1"/>
  <c r="N40" i="5"/>
  <c r="H40" i="5" s="1"/>
  <c r="C41" i="5" s="1"/>
  <c r="I40" i="5"/>
  <c r="D41" i="5" s="1"/>
  <c r="I40" i="4"/>
  <c r="D41" i="4" s="1"/>
  <c r="L41" i="4"/>
  <c r="G42" i="4" s="1"/>
  <c r="H40" i="4"/>
  <c r="C41" i="4" s="1"/>
  <c r="R40" i="3"/>
  <c r="Q40" i="3"/>
  <c r="M40" i="3"/>
  <c r="K40" i="3"/>
  <c r="F41" i="3" s="1"/>
  <c r="J40" i="3"/>
  <c r="E41" i="3" s="1"/>
  <c r="P40" i="3"/>
  <c r="N40" i="1"/>
  <c r="H40" i="1" s="1"/>
  <c r="C41" i="1" s="1"/>
  <c r="I40" i="1"/>
  <c r="D41" i="1" s="1"/>
  <c r="L41" i="1"/>
  <c r="G42" i="1" s="1"/>
  <c r="P41" i="6" l="1"/>
  <c r="Q41" i="6"/>
  <c r="N41" i="6" s="1"/>
  <c r="R41" i="6"/>
  <c r="M41" i="6"/>
  <c r="O41" i="6" s="1"/>
  <c r="K41" i="6"/>
  <c r="F42" i="6" s="1"/>
  <c r="J41" i="6"/>
  <c r="E42" i="6" s="1"/>
  <c r="R41" i="5"/>
  <c r="Q41" i="5"/>
  <c r="M41" i="5"/>
  <c r="O41" i="5" s="1"/>
  <c r="J41" i="5"/>
  <c r="E42" i="5" s="1"/>
  <c r="K41" i="5"/>
  <c r="F42" i="5" s="1"/>
  <c r="P41" i="5"/>
  <c r="P41" i="4"/>
  <c r="Q41" i="4"/>
  <c r="R41" i="4"/>
  <c r="M41" i="4"/>
  <c r="O41" i="4" s="1"/>
  <c r="K41" i="4"/>
  <c r="F42" i="4" s="1"/>
  <c r="J41" i="4"/>
  <c r="E42" i="4" s="1"/>
  <c r="N40" i="3"/>
  <c r="H40" i="3" s="1"/>
  <c r="C41" i="3" s="1"/>
  <c r="L41" i="3"/>
  <c r="G42" i="3" s="1"/>
  <c r="I40" i="3"/>
  <c r="D41" i="3" s="1"/>
  <c r="P41" i="3" s="1"/>
  <c r="O40" i="3"/>
  <c r="P41" i="1"/>
  <c r="Q41" i="1"/>
  <c r="N41" i="1" s="1"/>
  <c r="M41" i="1"/>
  <c r="O41" i="1" s="1"/>
  <c r="K41" i="1"/>
  <c r="F42" i="1" s="1"/>
  <c r="R41" i="1"/>
  <c r="J41" i="1"/>
  <c r="E42" i="1" s="1"/>
  <c r="H41" i="6" l="1"/>
  <c r="C42" i="6" s="1"/>
  <c r="I41" i="6"/>
  <c r="D42" i="6" s="1"/>
  <c r="L42" i="6"/>
  <c r="G43" i="6" s="1"/>
  <c r="N41" i="5"/>
  <c r="H41" i="5" s="1"/>
  <c r="C42" i="5" s="1"/>
  <c r="L42" i="5"/>
  <c r="G43" i="5" s="1"/>
  <c r="I41" i="5"/>
  <c r="D42" i="5" s="1"/>
  <c r="I41" i="4"/>
  <c r="D42" i="4" s="1"/>
  <c r="N41" i="4"/>
  <c r="H41" i="4" s="1"/>
  <c r="C42" i="4" s="1"/>
  <c r="L42" i="4"/>
  <c r="G43" i="4" s="1"/>
  <c r="Q41" i="3"/>
  <c r="N41" i="3" s="1"/>
  <c r="R41" i="3"/>
  <c r="M41" i="3"/>
  <c r="J41" i="3"/>
  <c r="E42" i="3" s="1"/>
  <c r="K41" i="3"/>
  <c r="F42" i="3" s="1"/>
  <c r="L42" i="1"/>
  <c r="G43" i="1" s="1"/>
  <c r="I41" i="1"/>
  <c r="D42" i="1" s="1"/>
  <c r="H41" i="1"/>
  <c r="C42" i="1" s="1"/>
  <c r="M42" i="6" l="1"/>
  <c r="O42" i="6" s="1"/>
  <c r="R42" i="6"/>
  <c r="Q42" i="6"/>
  <c r="J42" i="6"/>
  <c r="E43" i="6" s="1"/>
  <c r="K42" i="6"/>
  <c r="F43" i="6" s="1"/>
  <c r="P42" i="6"/>
  <c r="R42" i="5"/>
  <c r="Q42" i="5"/>
  <c r="M42" i="5"/>
  <c r="O42" i="5" s="1"/>
  <c r="J42" i="5"/>
  <c r="E43" i="5" s="1"/>
  <c r="K42" i="5"/>
  <c r="F43" i="5" s="1"/>
  <c r="P42" i="5"/>
  <c r="P42" i="4"/>
  <c r="Q42" i="4"/>
  <c r="M42" i="4"/>
  <c r="O42" i="4" s="1"/>
  <c r="R42" i="4"/>
  <c r="K42" i="4"/>
  <c r="F43" i="4" s="1"/>
  <c r="J42" i="4"/>
  <c r="E43" i="4" s="1"/>
  <c r="L42" i="3"/>
  <c r="G43" i="3" s="1"/>
  <c r="I41" i="3"/>
  <c r="D42" i="3" s="1"/>
  <c r="O41" i="3"/>
  <c r="H41" i="3"/>
  <c r="C42" i="3" s="1"/>
  <c r="P42" i="1"/>
  <c r="M42" i="1"/>
  <c r="O42" i="1" s="1"/>
  <c r="K42" i="1"/>
  <c r="F43" i="1" s="1"/>
  <c r="R42" i="1"/>
  <c r="J42" i="1"/>
  <c r="E43" i="1" s="1"/>
  <c r="Q42" i="1"/>
  <c r="N42" i="4" l="1"/>
  <c r="N42" i="6"/>
  <c r="H42" i="6" s="1"/>
  <c r="C43" i="6" s="1"/>
  <c r="L43" i="6"/>
  <c r="G44" i="6" s="1"/>
  <c r="I42" i="6"/>
  <c r="D43" i="6" s="1"/>
  <c r="L43" i="5"/>
  <c r="G44" i="5" s="1"/>
  <c r="I42" i="5"/>
  <c r="D43" i="5" s="1"/>
  <c r="N42" i="5"/>
  <c r="H42" i="5" s="1"/>
  <c r="C43" i="5" s="1"/>
  <c r="I42" i="4"/>
  <c r="D43" i="4" s="1"/>
  <c r="H42" i="4"/>
  <c r="C43" i="4" s="1"/>
  <c r="L43" i="4"/>
  <c r="G44" i="4" s="1"/>
  <c r="N42" i="1"/>
  <c r="H42" i="1" s="1"/>
  <c r="C43" i="1" s="1"/>
  <c r="M42" i="3"/>
  <c r="R42" i="3"/>
  <c r="Q42" i="3"/>
  <c r="K42" i="3"/>
  <c r="F43" i="3" s="1"/>
  <c r="J42" i="3"/>
  <c r="E43" i="3" s="1"/>
  <c r="P42" i="3"/>
  <c r="L43" i="1"/>
  <c r="G44" i="1" s="1"/>
  <c r="I42" i="1"/>
  <c r="D43" i="1" s="1"/>
  <c r="R43" i="6" l="1"/>
  <c r="Q43" i="6"/>
  <c r="M43" i="6"/>
  <c r="O43" i="6" s="1"/>
  <c r="J43" i="6"/>
  <c r="E44" i="6" s="1"/>
  <c r="K43" i="6"/>
  <c r="F44" i="6" s="1"/>
  <c r="P43" i="6"/>
  <c r="P43" i="5"/>
  <c r="R43" i="5"/>
  <c r="Q43" i="5"/>
  <c r="M43" i="5"/>
  <c r="O43" i="5" s="1"/>
  <c r="K43" i="5"/>
  <c r="F44" i="5" s="1"/>
  <c r="J43" i="5"/>
  <c r="E44" i="5" s="1"/>
  <c r="P43" i="4"/>
  <c r="M43" i="4"/>
  <c r="O43" i="4" s="1"/>
  <c r="R43" i="4"/>
  <c r="Q43" i="4"/>
  <c r="N43" i="4" s="1"/>
  <c r="J43" i="4"/>
  <c r="E44" i="4" s="1"/>
  <c r="K43" i="4"/>
  <c r="F44" i="4" s="1"/>
  <c r="L43" i="3"/>
  <c r="G44" i="3" s="1"/>
  <c r="N42" i="3"/>
  <c r="H42" i="3" s="1"/>
  <c r="C43" i="3" s="1"/>
  <c r="I42" i="3"/>
  <c r="D43" i="3" s="1"/>
  <c r="O42" i="3"/>
  <c r="K43" i="1"/>
  <c r="F44" i="1" s="1"/>
  <c r="R43" i="1"/>
  <c r="J43" i="1"/>
  <c r="E44" i="1" s="1"/>
  <c r="Q43" i="1"/>
  <c r="M43" i="1"/>
  <c r="O43" i="1" s="1"/>
  <c r="P43" i="1"/>
  <c r="H43" i="4" l="1"/>
  <c r="C44" i="4" s="1"/>
  <c r="N43" i="5"/>
  <c r="N43" i="6"/>
  <c r="H43" i="6" s="1"/>
  <c r="C44" i="6" s="1"/>
  <c r="L44" i="6"/>
  <c r="G45" i="6" s="1"/>
  <c r="I43" i="6"/>
  <c r="D44" i="6" s="1"/>
  <c r="L44" i="5"/>
  <c r="G45" i="5" s="1"/>
  <c r="I43" i="5"/>
  <c r="D44" i="5" s="1"/>
  <c r="H43" i="5"/>
  <c r="C44" i="5" s="1"/>
  <c r="L44" i="4"/>
  <c r="G45" i="4" s="1"/>
  <c r="I43" i="4"/>
  <c r="D44" i="4" s="1"/>
  <c r="P43" i="3"/>
  <c r="Q43" i="3"/>
  <c r="N43" i="3" s="1"/>
  <c r="M43" i="3"/>
  <c r="R43" i="3"/>
  <c r="J43" i="3"/>
  <c r="E44" i="3" s="1"/>
  <c r="K43" i="3"/>
  <c r="F44" i="3" s="1"/>
  <c r="I43" i="1"/>
  <c r="D44" i="1" s="1"/>
  <c r="N43" i="1"/>
  <c r="H43" i="1" s="1"/>
  <c r="C44" i="1" s="1"/>
  <c r="L44" i="1"/>
  <c r="G45" i="1" s="1"/>
  <c r="M44" i="6" l="1"/>
  <c r="O44" i="6" s="1"/>
  <c r="J44" i="6"/>
  <c r="E45" i="6" s="1"/>
  <c r="R44" i="6"/>
  <c r="Q44" i="6"/>
  <c r="K44" i="6"/>
  <c r="F45" i="6" s="1"/>
  <c r="P44" i="6"/>
  <c r="Q44" i="5"/>
  <c r="R44" i="5"/>
  <c r="M44" i="5"/>
  <c r="O44" i="5" s="1"/>
  <c r="K44" i="5"/>
  <c r="F45" i="5" s="1"/>
  <c r="J44" i="5"/>
  <c r="E45" i="5" s="1"/>
  <c r="P44" i="5"/>
  <c r="M44" i="4"/>
  <c r="O44" i="4" s="1"/>
  <c r="Q44" i="4"/>
  <c r="R44" i="4"/>
  <c r="J44" i="4"/>
  <c r="E45" i="4" s="1"/>
  <c r="K44" i="4"/>
  <c r="F45" i="4" s="1"/>
  <c r="P44" i="4"/>
  <c r="H43" i="3"/>
  <c r="C44" i="3" s="1"/>
  <c r="L44" i="3"/>
  <c r="G45" i="3" s="1"/>
  <c r="I43" i="3"/>
  <c r="D44" i="3" s="1"/>
  <c r="O43" i="3"/>
  <c r="P44" i="1"/>
  <c r="J44" i="1"/>
  <c r="E45" i="1" s="1"/>
  <c r="M44" i="1"/>
  <c r="O44" i="1" s="1"/>
  <c r="K44" i="1"/>
  <c r="F45" i="1" s="1"/>
  <c r="R44" i="1"/>
  <c r="Q44" i="1"/>
  <c r="N44" i="6" l="1"/>
  <c r="H44" i="6" s="1"/>
  <c r="C45" i="6" s="1"/>
  <c r="I44" i="6"/>
  <c r="D45" i="6" s="1"/>
  <c r="P45" i="6" s="1"/>
  <c r="L45" i="6"/>
  <c r="G46" i="6" s="1"/>
  <c r="L45" i="5"/>
  <c r="G46" i="5" s="1"/>
  <c r="I44" i="5"/>
  <c r="D45" i="5" s="1"/>
  <c r="N44" i="5"/>
  <c r="H44" i="5" s="1"/>
  <c r="C45" i="5" s="1"/>
  <c r="N44" i="4"/>
  <c r="H44" i="4" s="1"/>
  <c r="C45" i="4" s="1"/>
  <c r="L45" i="4"/>
  <c r="G46" i="4" s="1"/>
  <c r="I44" i="4"/>
  <c r="D45" i="4" s="1"/>
  <c r="R44" i="3"/>
  <c r="Q44" i="3"/>
  <c r="M44" i="3"/>
  <c r="J44" i="3"/>
  <c r="E45" i="3" s="1"/>
  <c r="K44" i="3"/>
  <c r="F45" i="3" s="1"/>
  <c r="P44" i="3"/>
  <c r="N44" i="1"/>
  <c r="H44" i="1" s="1"/>
  <c r="C45" i="1" s="1"/>
  <c r="I44" i="1"/>
  <c r="D45" i="1" s="1"/>
  <c r="L45" i="1"/>
  <c r="G46" i="1" s="1"/>
  <c r="M45" i="6" l="1"/>
  <c r="O45" i="6" s="1"/>
  <c r="Q45" i="6"/>
  <c r="N45" i="6" s="1"/>
  <c r="H45" i="6" s="1"/>
  <c r="C46" i="6" s="1"/>
  <c r="R45" i="6"/>
  <c r="K45" i="6"/>
  <c r="F46" i="6" s="1"/>
  <c r="J45" i="6"/>
  <c r="E46" i="6" s="1"/>
  <c r="P45" i="5"/>
  <c r="M45" i="5"/>
  <c r="O45" i="5" s="1"/>
  <c r="R45" i="5"/>
  <c r="Q45" i="5"/>
  <c r="J45" i="5"/>
  <c r="E46" i="5" s="1"/>
  <c r="K45" i="5"/>
  <c r="F46" i="5" s="1"/>
  <c r="M45" i="4"/>
  <c r="O45" i="4" s="1"/>
  <c r="R45" i="4"/>
  <c r="Q45" i="4"/>
  <c r="J45" i="4"/>
  <c r="E46" i="4" s="1"/>
  <c r="K45" i="4"/>
  <c r="F46" i="4" s="1"/>
  <c r="P45" i="4"/>
  <c r="L45" i="3"/>
  <c r="G46" i="3" s="1"/>
  <c r="O44" i="3"/>
  <c r="I44" i="3"/>
  <c r="D45" i="3" s="1"/>
  <c r="N44" i="3"/>
  <c r="H44" i="3" s="1"/>
  <c r="C45" i="3" s="1"/>
  <c r="M45" i="1"/>
  <c r="O45" i="1" s="1"/>
  <c r="K45" i="1"/>
  <c r="F46" i="1" s="1"/>
  <c r="R45" i="1"/>
  <c r="J45" i="1"/>
  <c r="E46" i="1" s="1"/>
  <c r="Q45" i="1"/>
  <c r="P45" i="1"/>
  <c r="N45" i="5" l="1"/>
  <c r="H45" i="5" s="1"/>
  <c r="C46" i="5" s="1"/>
  <c r="L46" i="6"/>
  <c r="G47" i="6" s="1"/>
  <c r="I45" i="6"/>
  <c r="D46" i="6" s="1"/>
  <c r="I45" i="5"/>
  <c r="D46" i="5" s="1"/>
  <c r="L46" i="5"/>
  <c r="G47" i="5" s="1"/>
  <c r="N45" i="4"/>
  <c r="H45" i="4" s="1"/>
  <c r="C46" i="4" s="1"/>
  <c r="L46" i="4"/>
  <c r="G47" i="4" s="1"/>
  <c r="I45" i="4"/>
  <c r="D46" i="4" s="1"/>
  <c r="P46" i="4" s="1"/>
  <c r="R45" i="3"/>
  <c r="M45" i="3"/>
  <c r="Q45" i="3"/>
  <c r="K45" i="3"/>
  <c r="F46" i="3" s="1"/>
  <c r="J45" i="3"/>
  <c r="E46" i="3" s="1"/>
  <c r="P45" i="3"/>
  <c r="N45" i="1"/>
  <c r="H45" i="1" s="1"/>
  <c r="C46" i="1" s="1"/>
  <c r="L46" i="1"/>
  <c r="G47" i="1" s="1"/>
  <c r="I45" i="1"/>
  <c r="D46" i="1" s="1"/>
  <c r="R46" i="6" l="1"/>
  <c r="Q46" i="6"/>
  <c r="M46" i="6"/>
  <c r="O46" i="6" s="1"/>
  <c r="K46" i="6"/>
  <c r="F47" i="6" s="1"/>
  <c r="J46" i="6"/>
  <c r="E47" i="6" s="1"/>
  <c r="P46" i="6"/>
  <c r="M46" i="5"/>
  <c r="O46" i="5" s="1"/>
  <c r="R46" i="5"/>
  <c r="Q46" i="5"/>
  <c r="K46" i="5"/>
  <c r="F47" i="5" s="1"/>
  <c r="J46" i="5"/>
  <c r="E47" i="5" s="1"/>
  <c r="P46" i="5"/>
  <c r="R46" i="4"/>
  <c r="Q46" i="4"/>
  <c r="N46" i="4" s="1"/>
  <c r="M46" i="4"/>
  <c r="O46" i="4" s="1"/>
  <c r="K46" i="4"/>
  <c r="F47" i="4" s="1"/>
  <c r="J46" i="4"/>
  <c r="E47" i="4" s="1"/>
  <c r="L46" i="3"/>
  <c r="G47" i="3" s="1"/>
  <c r="N45" i="3"/>
  <c r="H45" i="3" s="1"/>
  <c r="C46" i="3" s="1"/>
  <c r="O45" i="3"/>
  <c r="I45" i="3"/>
  <c r="D46" i="3" s="1"/>
  <c r="R46" i="1"/>
  <c r="J46" i="1"/>
  <c r="E47" i="1" s="1"/>
  <c r="Q46" i="1"/>
  <c r="M46" i="1"/>
  <c r="O46" i="1" s="1"/>
  <c r="K46" i="1"/>
  <c r="F47" i="1" s="1"/>
  <c r="P46" i="1"/>
  <c r="H46" i="4" l="1"/>
  <c r="C47" i="4" s="1"/>
  <c r="L47" i="6"/>
  <c r="G48" i="6" s="1"/>
  <c r="N46" i="6"/>
  <c r="H46" i="6" s="1"/>
  <c r="C47" i="6" s="1"/>
  <c r="I46" i="6"/>
  <c r="D47" i="6" s="1"/>
  <c r="L47" i="5"/>
  <c r="G48" i="5" s="1"/>
  <c r="N46" i="5"/>
  <c r="H46" i="5" s="1"/>
  <c r="C47" i="5" s="1"/>
  <c r="I46" i="5"/>
  <c r="D47" i="5" s="1"/>
  <c r="L47" i="4"/>
  <c r="G48" i="4" s="1"/>
  <c r="I46" i="4"/>
  <c r="D47" i="4" s="1"/>
  <c r="Q46" i="3"/>
  <c r="M46" i="3"/>
  <c r="R46" i="3"/>
  <c r="K46" i="3"/>
  <c r="F47" i="3" s="1"/>
  <c r="J46" i="3"/>
  <c r="E47" i="3" s="1"/>
  <c r="P46" i="3"/>
  <c r="I46" i="1"/>
  <c r="D47" i="1" s="1"/>
  <c r="N46" i="1"/>
  <c r="H46" i="1" s="1"/>
  <c r="C47" i="1" s="1"/>
  <c r="L47" i="1"/>
  <c r="G48" i="1" s="1"/>
  <c r="R47" i="6" l="1"/>
  <c r="M47" i="6"/>
  <c r="O47" i="6" s="1"/>
  <c r="Q47" i="6"/>
  <c r="J47" i="6"/>
  <c r="E48" i="6" s="1"/>
  <c r="K47" i="6"/>
  <c r="F48" i="6" s="1"/>
  <c r="P47" i="6"/>
  <c r="M47" i="5"/>
  <c r="O47" i="5" s="1"/>
  <c r="R47" i="5"/>
  <c r="Q47" i="5"/>
  <c r="J47" i="5"/>
  <c r="E48" i="5" s="1"/>
  <c r="K47" i="5"/>
  <c r="F48" i="5" s="1"/>
  <c r="P47" i="5"/>
  <c r="Q47" i="4"/>
  <c r="R47" i="4"/>
  <c r="M47" i="4"/>
  <c r="O47" i="4" s="1"/>
  <c r="J47" i="4"/>
  <c r="E48" i="4" s="1"/>
  <c r="K47" i="4"/>
  <c r="F48" i="4" s="1"/>
  <c r="P47" i="4"/>
  <c r="L47" i="3"/>
  <c r="G48" i="3" s="1"/>
  <c r="I46" i="3"/>
  <c r="D47" i="3" s="1"/>
  <c r="O46" i="3"/>
  <c r="N46" i="3"/>
  <c r="H46" i="3" s="1"/>
  <c r="C47" i="3" s="1"/>
  <c r="P47" i="1"/>
  <c r="M47" i="1"/>
  <c r="O47" i="1" s="1"/>
  <c r="K47" i="1"/>
  <c r="F48" i="1" s="1"/>
  <c r="R47" i="1"/>
  <c r="J47" i="1"/>
  <c r="E48" i="1" s="1"/>
  <c r="Q47" i="1"/>
  <c r="N47" i="6" l="1"/>
  <c r="H47" i="6" s="1"/>
  <c r="C48" i="6" s="1"/>
  <c r="L48" i="6"/>
  <c r="G49" i="6" s="1"/>
  <c r="I47" i="6"/>
  <c r="D48" i="6" s="1"/>
  <c r="N47" i="5"/>
  <c r="H47" i="5" s="1"/>
  <c r="C48" i="5" s="1"/>
  <c r="L48" i="5"/>
  <c r="G49" i="5" s="1"/>
  <c r="I47" i="5"/>
  <c r="D48" i="5" s="1"/>
  <c r="L48" i="4"/>
  <c r="G49" i="4" s="1"/>
  <c r="I47" i="4"/>
  <c r="D48" i="4" s="1"/>
  <c r="N47" i="4"/>
  <c r="H47" i="4" s="1"/>
  <c r="C48" i="4" s="1"/>
  <c r="N47" i="1"/>
  <c r="H47" i="1" s="1"/>
  <c r="C48" i="1" s="1"/>
  <c r="M47" i="3"/>
  <c r="R47" i="3"/>
  <c r="Q47" i="3"/>
  <c r="J47" i="3"/>
  <c r="E48" i="3" s="1"/>
  <c r="K47" i="3"/>
  <c r="F48" i="3" s="1"/>
  <c r="P47" i="3"/>
  <c r="L48" i="1"/>
  <c r="G49" i="1" s="1"/>
  <c r="I47" i="1"/>
  <c r="D48" i="1" s="1"/>
  <c r="R48" i="6" l="1"/>
  <c r="Q48" i="6"/>
  <c r="M48" i="6"/>
  <c r="O48" i="6" s="1"/>
  <c r="J48" i="6"/>
  <c r="E49" i="6" s="1"/>
  <c r="K48" i="6"/>
  <c r="F49" i="6" s="1"/>
  <c r="P48" i="6"/>
  <c r="M48" i="5"/>
  <c r="O48" i="5" s="1"/>
  <c r="R48" i="5"/>
  <c r="Q48" i="5"/>
  <c r="K48" i="5"/>
  <c r="F49" i="5" s="1"/>
  <c r="J48" i="5"/>
  <c r="E49" i="5" s="1"/>
  <c r="P48" i="5"/>
  <c r="R48" i="4"/>
  <c r="Q48" i="4"/>
  <c r="M48" i="4"/>
  <c r="O48" i="4" s="1"/>
  <c r="K48" i="4"/>
  <c r="F49" i="4" s="1"/>
  <c r="J48" i="4"/>
  <c r="E49" i="4" s="1"/>
  <c r="P48" i="4"/>
  <c r="L48" i="3"/>
  <c r="G49" i="3" s="1"/>
  <c r="N47" i="3"/>
  <c r="H47" i="3" s="1"/>
  <c r="C48" i="3" s="1"/>
  <c r="I47" i="3"/>
  <c r="D48" i="3" s="1"/>
  <c r="O47" i="3"/>
  <c r="K48" i="1"/>
  <c r="F49" i="1" s="1"/>
  <c r="R48" i="1"/>
  <c r="J48" i="1"/>
  <c r="E49" i="1" s="1"/>
  <c r="Q48" i="1"/>
  <c r="M48" i="1"/>
  <c r="O48" i="1" s="1"/>
  <c r="P48" i="1"/>
  <c r="N48" i="6" l="1"/>
  <c r="H48" i="6" s="1"/>
  <c r="C49" i="6" s="1"/>
  <c r="L49" i="6"/>
  <c r="G50" i="6" s="1"/>
  <c r="I48" i="6"/>
  <c r="D49" i="6" s="1"/>
  <c r="L49" i="5"/>
  <c r="G50" i="5" s="1"/>
  <c r="N48" i="5"/>
  <c r="H48" i="5" s="1"/>
  <c r="C49" i="5" s="1"/>
  <c r="I48" i="5"/>
  <c r="D49" i="5" s="1"/>
  <c r="L49" i="4"/>
  <c r="G50" i="4" s="1"/>
  <c r="I48" i="4"/>
  <c r="D49" i="4" s="1"/>
  <c r="N48" i="4"/>
  <c r="H48" i="4" s="1"/>
  <c r="C49" i="4" s="1"/>
  <c r="P48" i="3"/>
  <c r="M48" i="3"/>
  <c r="R48" i="3"/>
  <c r="Q48" i="3"/>
  <c r="N48" i="3" s="1"/>
  <c r="K48" i="3"/>
  <c r="F49" i="3" s="1"/>
  <c r="J48" i="3"/>
  <c r="E49" i="3" s="1"/>
  <c r="I48" i="1"/>
  <c r="D49" i="1" s="1"/>
  <c r="N48" i="1"/>
  <c r="H48" i="1" s="1"/>
  <c r="C49" i="1" s="1"/>
  <c r="L49" i="1"/>
  <c r="G50" i="1" s="1"/>
  <c r="Q49" i="6" l="1"/>
  <c r="M49" i="6"/>
  <c r="O49" i="6" s="1"/>
  <c r="J49" i="6"/>
  <c r="E50" i="6" s="1"/>
  <c r="R49" i="6"/>
  <c r="K49" i="6"/>
  <c r="F50" i="6" s="1"/>
  <c r="P49" i="6"/>
  <c r="P49" i="5"/>
  <c r="R49" i="5"/>
  <c r="Q49" i="5"/>
  <c r="M49" i="5"/>
  <c r="O49" i="5" s="1"/>
  <c r="J49" i="5"/>
  <c r="E50" i="5" s="1"/>
  <c r="K49" i="5"/>
  <c r="F50" i="5" s="1"/>
  <c r="Q49" i="4"/>
  <c r="R49" i="4"/>
  <c r="M49" i="4"/>
  <c r="O49" i="4" s="1"/>
  <c r="J49" i="4"/>
  <c r="E50" i="4" s="1"/>
  <c r="K49" i="4"/>
  <c r="F50" i="4" s="1"/>
  <c r="P49" i="4"/>
  <c r="L49" i="3"/>
  <c r="G50" i="3" s="1"/>
  <c r="O48" i="3"/>
  <c r="I48" i="3"/>
  <c r="D49" i="3" s="1"/>
  <c r="H48" i="3"/>
  <c r="C49" i="3" s="1"/>
  <c r="P49" i="1"/>
  <c r="Q49" i="1"/>
  <c r="N49" i="1" s="1"/>
  <c r="K49" i="1"/>
  <c r="F50" i="1" s="1"/>
  <c r="M49" i="1"/>
  <c r="O49" i="1" s="1"/>
  <c r="R49" i="1"/>
  <c r="J49" i="1"/>
  <c r="E50" i="1" s="1"/>
  <c r="N49" i="5" l="1"/>
  <c r="I49" i="6"/>
  <c r="D50" i="6" s="1"/>
  <c r="L50" i="6"/>
  <c r="G51" i="6" s="1"/>
  <c r="N49" i="6"/>
  <c r="H49" i="6" s="1"/>
  <c r="C50" i="6" s="1"/>
  <c r="I49" i="5"/>
  <c r="D50" i="5" s="1"/>
  <c r="L50" i="5"/>
  <c r="G51" i="5" s="1"/>
  <c r="H49" i="5"/>
  <c r="C50" i="5" s="1"/>
  <c r="L50" i="4"/>
  <c r="G51" i="4" s="1"/>
  <c r="I49" i="4"/>
  <c r="D50" i="4" s="1"/>
  <c r="N49" i="4"/>
  <c r="H49" i="4" s="1"/>
  <c r="C50" i="4" s="1"/>
  <c r="P49" i="3"/>
  <c r="R49" i="3"/>
  <c r="Q49" i="3"/>
  <c r="N49" i="3" s="1"/>
  <c r="M49" i="3"/>
  <c r="K49" i="3"/>
  <c r="F50" i="3" s="1"/>
  <c r="J49" i="3"/>
  <c r="E50" i="3" s="1"/>
  <c r="L50" i="1"/>
  <c r="G51" i="1" s="1"/>
  <c r="I49" i="1"/>
  <c r="D50" i="1" s="1"/>
  <c r="H49" i="1"/>
  <c r="C50" i="1" s="1"/>
  <c r="P50" i="6" l="1"/>
  <c r="R50" i="6"/>
  <c r="Q50" i="6"/>
  <c r="N50" i="6" s="1"/>
  <c r="J50" i="6"/>
  <c r="E51" i="6" s="1"/>
  <c r="M50" i="6"/>
  <c r="O50" i="6" s="1"/>
  <c r="K50" i="6"/>
  <c r="F51" i="6" s="1"/>
  <c r="P50" i="5"/>
  <c r="R50" i="5"/>
  <c r="Q50" i="5"/>
  <c r="M50" i="5"/>
  <c r="O50" i="5" s="1"/>
  <c r="J50" i="5"/>
  <c r="E51" i="5" s="1"/>
  <c r="K50" i="5"/>
  <c r="F51" i="5" s="1"/>
  <c r="M50" i="4"/>
  <c r="O50" i="4" s="1"/>
  <c r="R50" i="4"/>
  <c r="Q50" i="4"/>
  <c r="K50" i="4"/>
  <c r="F51" i="4" s="1"/>
  <c r="J50" i="4"/>
  <c r="E51" i="4" s="1"/>
  <c r="P50" i="4"/>
  <c r="L50" i="3"/>
  <c r="G51" i="3" s="1"/>
  <c r="O49" i="3"/>
  <c r="I49" i="3"/>
  <c r="D50" i="3" s="1"/>
  <c r="H49" i="3"/>
  <c r="C50" i="3" s="1"/>
  <c r="P50" i="1"/>
  <c r="M50" i="1"/>
  <c r="O50" i="1" s="1"/>
  <c r="K50" i="1"/>
  <c r="F51" i="1" s="1"/>
  <c r="R50" i="1"/>
  <c r="J50" i="1"/>
  <c r="E51" i="1" s="1"/>
  <c r="Q50" i="1"/>
  <c r="N50" i="5" l="1"/>
  <c r="H50" i="6"/>
  <c r="C51" i="6" s="1"/>
  <c r="I50" i="6"/>
  <c r="D51" i="6" s="1"/>
  <c r="L51" i="6"/>
  <c r="G52" i="6" s="1"/>
  <c r="L51" i="5"/>
  <c r="G52" i="5" s="1"/>
  <c r="H50" i="5"/>
  <c r="C51" i="5" s="1"/>
  <c r="I50" i="5"/>
  <c r="D51" i="5" s="1"/>
  <c r="L51" i="4"/>
  <c r="G52" i="4" s="1"/>
  <c r="N50" i="4"/>
  <c r="H50" i="4" s="1"/>
  <c r="C51" i="4" s="1"/>
  <c r="I50" i="4"/>
  <c r="D51" i="4" s="1"/>
  <c r="N50" i="1"/>
  <c r="H50" i="1" s="1"/>
  <c r="C51" i="1" s="1"/>
  <c r="P50" i="3"/>
  <c r="M50" i="3"/>
  <c r="R50" i="3"/>
  <c r="Q50" i="3"/>
  <c r="N50" i="3" s="1"/>
  <c r="K50" i="3"/>
  <c r="F51" i="3" s="1"/>
  <c r="J50" i="3"/>
  <c r="E51" i="3" s="1"/>
  <c r="L51" i="1"/>
  <c r="G52" i="1" s="1"/>
  <c r="I50" i="1"/>
  <c r="D51" i="1" s="1"/>
  <c r="R51" i="6" l="1"/>
  <c r="Q51" i="6"/>
  <c r="M51" i="6"/>
  <c r="O51" i="6" s="1"/>
  <c r="J51" i="6"/>
  <c r="E52" i="6" s="1"/>
  <c r="K51" i="6"/>
  <c r="F52" i="6" s="1"/>
  <c r="P51" i="6"/>
  <c r="P51" i="5"/>
  <c r="R51" i="5"/>
  <c r="Q51" i="5"/>
  <c r="K51" i="5"/>
  <c r="F52" i="5" s="1"/>
  <c r="M51" i="5"/>
  <c r="O51" i="5" s="1"/>
  <c r="J51" i="5"/>
  <c r="E52" i="5" s="1"/>
  <c r="M51" i="4"/>
  <c r="O51" i="4" s="1"/>
  <c r="R51" i="4"/>
  <c r="Q51" i="4"/>
  <c r="J51" i="4"/>
  <c r="E52" i="4" s="1"/>
  <c r="K51" i="4"/>
  <c r="F52" i="4" s="1"/>
  <c r="P51" i="4"/>
  <c r="L51" i="3"/>
  <c r="G52" i="3" s="1"/>
  <c r="I50" i="3"/>
  <c r="D51" i="3" s="1"/>
  <c r="O50" i="3"/>
  <c r="H50" i="3"/>
  <c r="C51" i="3" s="1"/>
  <c r="K51" i="1"/>
  <c r="F52" i="1" s="1"/>
  <c r="R51" i="1"/>
  <c r="J51" i="1"/>
  <c r="E52" i="1" s="1"/>
  <c r="Q51" i="1"/>
  <c r="M51" i="1"/>
  <c r="O51" i="1" s="1"/>
  <c r="P51" i="1"/>
  <c r="N51" i="5" l="1"/>
  <c r="N51" i="6"/>
  <c r="H51" i="6" s="1"/>
  <c r="C52" i="6" s="1"/>
  <c r="L52" i="6"/>
  <c r="G53" i="6" s="1"/>
  <c r="I51" i="6"/>
  <c r="D52" i="6" s="1"/>
  <c r="I51" i="5"/>
  <c r="D52" i="5" s="1"/>
  <c r="L52" i="5"/>
  <c r="G53" i="5" s="1"/>
  <c r="H51" i="5"/>
  <c r="C52" i="5" s="1"/>
  <c r="L52" i="4"/>
  <c r="G53" i="4" s="1"/>
  <c r="N51" i="4"/>
  <c r="H51" i="4" s="1"/>
  <c r="C52" i="4" s="1"/>
  <c r="I51" i="4"/>
  <c r="D52" i="4" s="1"/>
  <c r="P51" i="3"/>
  <c r="Q51" i="3"/>
  <c r="M51" i="3"/>
  <c r="R51" i="3"/>
  <c r="K51" i="3"/>
  <c r="F52" i="3" s="1"/>
  <c r="J51" i="3"/>
  <c r="E52" i="3" s="1"/>
  <c r="I51" i="1"/>
  <c r="D52" i="1" s="1"/>
  <c r="N51" i="1"/>
  <c r="H51" i="1" s="1"/>
  <c r="C52" i="1" s="1"/>
  <c r="L52" i="1"/>
  <c r="G53" i="1" s="1"/>
  <c r="M52" i="6" l="1"/>
  <c r="O52" i="6" s="1"/>
  <c r="R52" i="6"/>
  <c r="Q52" i="6"/>
  <c r="J52" i="6"/>
  <c r="E53" i="6" s="1"/>
  <c r="K52" i="6"/>
  <c r="F53" i="6" s="1"/>
  <c r="P52" i="6"/>
  <c r="P52" i="5"/>
  <c r="Q52" i="5"/>
  <c r="M52" i="5"/>
  <c r="O52" i="5" s="1"/>
  <c r="R52" i="5"/>
  <c r="K52" i="5"/>
  <c r="F53" i="5" s="1"/>
  <c r="J52" i="5"/>
  <c r="E53" i="5" s="1"/>
  <c r="P52" i="4"/>
  <c r="M52" i="4"/>
  <c r="O52" i="4" s="1"/>
  <c r="R52" i="4"/>
  <c r="Q52" i="4"/>
  <c r="N52" i="4" s="1"/>
  <c r="J52" i="4"/>
  <c r="E53" i="4" s="1"/>
  <c r="K52" i="4"/>
  <c r="F53" i="4" s="1"/>
  <c r="L52" i="3"/>
  <c r="G53" i="3" s="1"/>
  <c r="I51" i="3"/>
  <c r="D52" i="3" s="1"/>
  <c r="O51" i="3"/>
  <c r="N51" i="3"/>
  <c r="H51" i="3" s="1"/>
  <c r="C52" i="3" s="1"/>
  <c r="P52" i="1"/>
  <c r="M52" i="1"/>
  <c r="O52" i="1" s="1"/>
  <c r="K52" i="1"/>
  <c r="F53" i="1" s="1"/>
  <c r="R52" i="1"/>
  <c r="J52" i="1"/>
  <c r="E53" i="1" s="1"/>
  <c r="Q52" i="1"/>
  <c r="N52" i="6" l="1"/>
  <c r="H52" i="6" s="1"/>
  <c r="C53" i="6" s="1"/>
  <c r="I52" i="6"/>
  <c r="D53" i="6" s="1"/>
  <c r="L53" i="6"/>
  <c r="G54" i="6" s="1"/>
  <c r="I52" i="5"/>
  <c r="D53" i="5" s="1"/>
  <c r="N52" i="5"/>
  <c r="H52" i="5" s="1"/>
  <c r="C53" i="5" s="1"/>
  <c r="L53" i="5"/>
  <c r="G54" i="5" s="1"/>
  <c r="H52" i="4"/>
  <c r="C53" i="4" s="1"/>
  <c r="L53" i="4"/>
  <c r="G54" i="4" s="1"/>
  <c r="I52" i="4"/>
  <c r="D53" i="4" s="1"/>
  <c r="N52" i="1"/>
  <c r="H52" i="1" s="1"/>
  <c r="C53" i="1" s="1"/>
  <c r="R52" i="3"/>
  <c r="Q52" i="3"/>
  <c r="M52" i="3"/>
  <c r="J52" i="3"/>
  <c r="E53" i="3" s="1"/>
  <c r="K52" i="3"/>
  <c r="F53" i="3" s="1"/>
  <c r="P52" i="3"/>
  <c r="L53" i="1"/>
  <c r="G54" i="1" s="1"/>
  <c r="I52" i="1"/>
  <c r="D53" i="1" s="1"/>
  <c r="M53" i="6" l="1"/>
  <c r="O53" i="6" s="1"/>
  <c r="R53" i="6"/>
  <c r="Q53" i="6"/>
  <c r="J53" i="6"/>
  <c r="E54" i="6" s="1"/>
  <c r="K53" i="6"/>
  <c r="F54" i="6" s="1"/>
  <c r="P53" i="6"/>
  <c r="P53" i="5"/>
  <c r="M53" i="5"/>
  <c r="O53" i="5" s="1"/>
  <c r="R53" i="5"/>
  <c r="Q53" i="5"/>
  <c r="J53" i="5"/>
  <c r="E54" i="5" s="1"/>
  <c r="K53" i="5"/>
  <c r="F54" i="5" s="1"/>
  <c r="M53" i="4"/>
  <c r="O53" i="4" s="1"/>
  <c r="R53" i="4"/>
  <c r="Q53" i="4"/>
  <c r="K53" i="4"/>
  <c r="F54" i="4" s="1"/>
  <c r="J53" i="4"/>
  <c r="E54" i="4" s="1"/>
  <c r="P53" i="4"/>
  <c r="N52" i="3"/>
  <c r="H52" i="3" s="1"/>
  <c r="C53" i="3" s="1"/>
  <c r="L53" i="3"/>
  <c r="G54" i="3" s="1"/>
  <c r="I52" i="3"/>
  <c r="D53" i="3" s="1"/>
  <c r="O52" i="3"/>
  <c r="M53" i="1"/>
  <c r="O53" i="1" s="1"/>
  <c r="K53" i="1"/>
  <c r="F54" i="1" s="1"/>
  <c r="R53" i="1"/>
  <c r="J53" i="1"/>
  <c r="E54" i="1" s="1"/>
  <c r="Q53" i="1"/>
  <c r="P53" i="1"/>
  <c r="N53" i="5" l="1"/>
  <c r="H53" i="5" s="1"/>
  <c r="C54" i="5" s="1"/>
  <c r="N53" i="6"/>
  <c r="H53" i="6" s="1"/>
  <c r="C54" i="6" s="1"/>
  <c r="L54" i="6"/>
  <c r="G55" i="6" s="1"/>
  <c r="I53" i="6"/>
  <c r="D54" i="6" s="1"/>
  <c r="P54" i="6" s="1"/>
  <c r="L54" i="5"/>
  <c r="G55" i="5" s="1"/>
  <c r="I53" i="5"/>
  <c r="D54" i="5" s="1"/>
  <c r="P54" i="5" s="1"/>
  <c r="L54" i="4"/>
  <c r="G55" i="4" s="1"/>
  <c r="N53" i="4"/>
  <c r="H53" i="4" s="1"/>
  <c r="C54" i="4" s="1"/>
  <c r="I53" i="4"/>
  <c r="D54" i="4" s="1"/>
  <c r="R53" i="3"/>
  <c r="M53" i="3"/>
  <c r="Q53" i="3"/>
  <c r="K53" i="3"/>
  <c r="F54" i="3" s="1"/>
  <c r="J53" i="3"/>
  <c r="E54" i="3" s="1"/>
  <c r="P53" i="3"/>
  <c r="N53" i="1"/>
  <c r="H53" i="1" s="1"/>
  <c r="C54" i="1" s="1"/>
  <c r="L54" i="1"/>
  <c r="G55" i="1" s="1"/>
  <c r="I53" i="1"/>
  <c r="D54" i="1" s="1"/>
  <c r="M54" i="6" l="1"/>
  <c r="O54" i="6" s="1"/>
  <c r="J54" i="6"/>
  <c r="E55" i="6" s="1"/>
  <c r="Q54" i="6"/>
  <c r="N54" i="6" s="1"/>
  <c r="H54" i="6" s="1"/>
  <c r="C55" i="6" s="1"/>
  <c r="R54" i="6"/>
  <c r="K54" i="6"/>
  <c r="F55" i="6" s="1"/>
  <c r="M54" i="5"/>
  <c r="O54" i="5" s="1"/>
  <c r="Q54" i="5"/>
  <c r="N54" i="5" s="1"/>
  <c r="R54" i="5"/>
  <c r="J54" i="5"/>
  <c r="E55" i="5" s="1"/>
  <c r="K54" i="5"/>
  <c r="F55" i="5" s="1"/>
  <c r="R54" i="4"/>
  <c r="Q54" i="4"/>
  <c r="M54" i="4"/>
  <c r="O54" i="4" s="1"/>
  <c r="K54" i="4"/>
  <c r="F55" i="4" s="1"/>
  <c r="J54" i="4"/>
  <c r="E55" i="4" s="1"/>
  <c r="P54" i="4"/>
  <c r="N53" i="3"/>
  <c r="H53" i="3" s="1"/>
  <c r="C54" i="3" s="1"/>
  <c r="L54" i="3"/>
  <c r="G55" i="3" s="1"/>
  <c r="O53" i="3"/>
  <c r="I53" i="3"/>
  <c r="D54" i="3" s="1"/>
  <c r="R54" i="1"/>
  <c r="J54" i="1"/>
  <c r="E55" i="1" s="1"/>
  <c r="Q54" i="1"/>
  <c r="M54" i="1"/>
  <c r="O54" i="1" s="1"/>
  <c r="K54" i="1"/>
  <c r="F55" i="1" s="1"/>
  <c r="P54" i="1"/>
  <c r="H54" i="5" l="1"/>
  <c r="C55" i="5" s="1"/>
  <c r="L55" i="6"/>
  <c r="G56" i="6" s="1"/>
  <c r="I54" i="6"/>
  <c r="D55" i="6" s="1"/>
  <c r="L55" i="5"/>
  <c r="G56" i="5" s="1"/>
  <c r="I54" i="5"/>
  <c r="D55" i="5" s="1"/>
  <c r="L55" i="4"/>
  <c r="G56" i="4" s="1"/>
  <c r="I54" i="4"/>
  <c r="D55" i="4" s="1"/>
  <c r="N54" i="4"/>
  <c r="H54" i="4" s="1"/>
  <c r="C55" i="4" s="1"/>
  <c r="Q54" i="3"/>
  <c r="R54" i="3"/>
  <c r="M54" i="3"/>
  <c r="J54" i="3"/>
  <c r="E55" i="3" s="1"/>
  <c r="K54" i="3"/>
  <c r="F55" i="3" s="1"/>
  <c r="P54" i="3"/>
  <c r="N54" i="1"/>
  <c r="H54" i="1" s="1"/>
  <c r="C55" i="1" s="1"/>
  <c r="I54" i="1"/>
  <c r="D55" i="1" s="1"/>
  <c r="L55" i="1"/>
  <c r="G56" i="1" s="1"/>
  <c r="R55" i="6" l="1"/>
  <c r="Q55" i="6"/>
  <c r="M55" i="6"/>
  <c r="O55" i="6" s="1"/>
  <c r="J55" i="6"/>
  <c r="E56" i="6" s="1"/>
  <c r="K55" i="6"/>
  <c r="F56" i="6" s="1"/>
  <c r="P55" i="6"/>
  <c r="Q55" i="5"/>
  <c r="M55" i="5"/>
  <c r="O55" i="5" s="1"/>
  <c r="R55" i="5"/>
  <c r="J55" i="5"/>
  <c r="E56" i="5" s="1"/>
  <c r="K55" i="5"/>
  <c r="F56" i="5" s="1"/>
  <c r="P55" i="5"/>
  <c r="R55" i="4"/>
  <c r="M55" i="4"/>
  <c r="O55" i="4" s="1"/>
  <c r="Q55" i="4"/>
  <c r="K55" i="4"/>
  <c r="F56" i="4" s="1"/>
  <c r="J55" i="4"/>
  <c r="E56" i="4" s="1"/>
  <c r="P55" i="4"/>
  <c r="I54" i="3"/>
  <c r="D55" i="3" s="1"/>
  <c r="O54" i="3"/>
  <c r="L55" i="3"/>
  <c r="G56" i="3" s="1"/>
  <c r="N54" i="3"/>
  <c r="H54" i="3" s="1"/>
  <c r="C55" i="3" s="1"/>
  <c r="M55" i="1"/>
  <c r="O55" i="1" s="1"/>
  <c r="K55" i="1"/>
  <c r="F56" i="1" s="1"/>
  <c r="R55" i="1"/>
  <c r="J55" i="1"/>
  <c r="E56" i="1" s="1"/>
  <c r="Q55" i="1"/>
  <c r="P55" i="1"/>
  <c r="L56" i="6" l="1"/>
  <c r="G57" i="6" s="1"/>
  <c r="N55" i="6"/>
  <c r="H55" i="6" s="1"/>
  <c r="C56" i="6" s="1"/>
  <c r="I55" i="6"/>
  <c r="D56" i="6" s="1"/>
  <c r="I55" i="5"/>
  <c r="D56" i="5" s="1"/>
  <c r="L56" i="5"/>
  <c r="G57" i="5" s="1"/>
  <c r="N55" i="5"/>
  <c r="H55" i="5" s="1"/>
  <c r="C56" i="5" s="1"/>
  <c r="I55" i="4"/>
  <c r="D56" i="4" s="1"/>
  <c r="L56" i="4"/>
  <c r="G57" i="4" s="1"/>
  <c r="N55" i="4"/>
  <c r="H55" i="4" s="1"/>
  <c r="C56" i="4" s="1"/>
  <c r="P55" i="3"/>
  <c r="M55" i="3"/>
  <c r="R55" i="3"/>
  <c r="Q55" i="3"/>
  <c r="N55" i="3" s="1"/>
  <c r="J55" i="3"/>
  <c r="E56" i="3" s="1"/>
  <c r="K55" i="3"/>
  <c r="F56" i="3" s="1"/>
  <c r="N55" i="1"/>
  <c r="H55" i="1" s="1"/>
  <c r="C56" i="1" s="1"/>
  <c r="L56" i="1"/>
  <c r="G57" i="1" s="1"/>
  <c r="I55" i="1"/>
  <c r="D56" i="1" s="1"/>
  <c r="P56" i="6" l="1"/>
  <c r="R56" i="6"/>
  <c r="Q56" i="6"/>
  <c r="N56" i="6" s="1"/>
  <c r="M56" i="6"/>
  <c r="O56" i="6" s="1"/>
  <c r="J56" i="6"/>
  <c r="E57" i="6" s="1"/>
  <c r="K56" i="6"/>
  <c r="F57" i="6" s="1"/>
  <c r="P56" i="5"/>
  <c r="M56" i="5"/>
  <c r="O56" i="5" s="1"/>
  <c r="R56" i="5"/>
  <c r="Q56" i="5"/>
  <c r="J56" i="5"/>
  <c r="E57" i="5" s="1"/>
  <c r="K56" i="5"/>
  <c r="F57" i="5" s="1"/>
  <c r="P56" i="4"/>
  <c r="Q56" i="4"/>
  <c r="M56" i="4"/>
  <c r="O56" i="4" s="1"/>
  <c r="R56" i="4"/>
  <c r="J56" i="4"/>
  <c r="E57" i="4" s="1"/>
  <c r="K56" i="4"/>
  <c r="F57" i="4" s="1"/>
  <c r="H55" i="3"/>
  <c r="C56" i="3" s="1"/>
  <c r="L56" i="3"/>
  <c r="G57" i="3" s="1"/>
  <c r="I55" i="3"/>
  <c r="D56" i="3" s="1"/>
  <c r="O55" i="3"/>
  <c r="K56" i="1"/>
  <c r="F57" i="1" s="1"/>
  <c r="R56" i="1"/>
  <c r="J56" i="1"/>
  <c r="E57" i="1" s="1"/>
  <c r="Q56" i="1"/>
  <c r="M56" i="1"/>
  <c r="O56" i="1" s="1"/>
  <c r="P56" i="1"/>
  <c r="N56" i="4" l="1"/>
  <c r="N56" i="5"/>
  <c r="L57" i="6"/>
  <c r="G58" i="6" s="1"/>
  <c r="I56" i="6"/>
  <c r="D57" i="6" s="1"/>
  <c r="H56" i="6"/>
  <c r="C57" i="6" s="1"/>
  <c r="H56" i="5"/>
  <c r="C57" i="5" s="1"/>
  <c r="L57" i="5"/>
  <c r="G58" i="5" s="1"/>
  <c r="I56" i="5"/>
  <c r="D57" i="5" s="1"/>
  <c r="I56" i="4"/>
  <c r="D57" i="4" s="1"/>
  <c r="L57" i="4"/>
  <c r="G58" i="4" s="1"/>
  <c r="H56" i="4"/>
  <c r="C57" i="4" s="1"/>
  <c r="M56" i="3"/>
  <c r="R56" i="3"/>
  <c r="Q56" i="3"/>
  <c r="K56" i="3"/>
  <c r="F57" i="3" s="1"/>
  <c r="J56" i="3"/>
  <c r="E57" i="3" s="1"/>
  <c r="P56" i="3"/>
  <c r="L57" i="1"/>
  <c r="G58" i="1" s="1"/>
  <c r="I56" i="1"/>
  <c r="D57" i="1" s="1"/>
  <c r="N56" i="1"/>
  <c r="H56" i="1" s="1"/>
  <c r="C57" i="1" s="1"/>
  <c r="Q57" i="6" l="1"/>
  <c r="R57" i="6"/>
  <c r="M57" i="6"/>
  <c r="O57" i="6" s="1"/>
  <c r="J57" i="6"/>
  <c r="E58" i="6" s="1"/>
  <c r="K57" i="6"/>
  <c r="F58" i="6" s="1"/>
  <c r="P57" i="6"/>
  <c r="M57" i="5"/>
  <c r="O57" i="5" s="1"/>
  <c r="R57" i="5"/>
  <c r="Q57" i="5"/>
  <c r="K57" i="5"/>
  <c r="F58" i="5" s="1"/>
  <c r="J57" i="5"/>
  <c r="E58" i="5" s="1"/>
  <c r="P57" i="5"/>
  <c r="P57" i="4"/>
  <c r="R57" i="4"/>
  <c r="Q57" i="4"/>
  <c r="M57" i="4"/>
  <c r="O57" i="4" s="1"/>
  <c r="K57" i="4"/>
  <c r="F58" i="4" s="1"/>
  <c r="J57" i="4"/>
  <c r="E58" i="4" s="1"/>
  <c r="L57" i="3"/>
  <c r="G58" i="3" s="1"/>
  <c r="N56" i="3"/>
  <c r="H56" i="3" s="1"/>
  <c r="C57" i="3" s="1"/>
  <c r="O56" i="3"/>
  <c r="I56" i="3"/>
  <c r="D57" i="3" s="1"/>
  <c r="Q57" i="1"/>
  <c r="K57" i="1"/>
  <c r="F58" i="1" s="1"/>
  <c r="M57" i="1"/>
  <c r="O57" i="1" s="1"/>
  <c r="R57" i="1"/>
  <c r="J57" i="1"/>
  <c r="E58" i="1" s="1"/>
  <c r="P57" i="1"/>
  <c r="N57" i="4" l="1"/>
  <c r="L58" i="6"/>
  <c r="G59" i="6" s="1"/>
  <c r="I57" i="6"/>
  <c r="D58" i="6" s="1"/>
  <c r="N57" i="6"/>
  <c r="H57" i="6" s="1"/>
  <c r="C58" i="6" s="1"/>
  <c r="L58" i="5"/>
  <c r="G59" i="5" s="1"/>
  <c r="N57" i="5"/>
  <c r="H57" i="5" s="1"/>
  <c r="C58" i="5" s="1"/>
  <c r="I57" i="5"/>
  <c r="D58" i="5" s="1"/>
  <c r="H57" i="4"/>
  <c r="C58" i="4" s="1"/>
  <c r="I57" i="4"/>
  <c r="D58" i="4" s="1"/>
  <c r="L58" i="4"/>
  <c r="G59" i="4" s="1"/>
  <c r="P57" i="3"/>
  <c r="M57" i="3"/>
  <c r="R57" i="3"/>
  <c r="Q57" i="3"/>
  <c r="N57" i="3" s="1"/>
  <c r="J57" i="3"/>
  <c r="E58" i="3" s="1"/>
  <c r="K57" i="3"/>
  <c r="F58" i="3" s="1"/>
  <c r="L58" i="1"/>
  <c r="G59" i="1" s="1"/>
  <c r="I57" i="1"/>
  <c r="D58" i="1" s="1"/>
  <c r="N57" i="1"/>
  <c r="H57" i="1" s="1"/>
  <c r="C58" i="1" s="1"/>
  <c r="P58" i="6" l="1"/>
  <c r="R58" i="6"/>
  <c r="M58" i="6"/>
  <c r="O58" i="6" s="1"/>
  <c r="Q58" i="6"/>
  <c r="N58" i="6" s="1"/>
  <c r="H58" i="6" s="1"/>
  <c r="C59" i="6" s="1"/>
  <c r="K58" i="6"/>
  <c r="F59" i="6" s="1"/>
  <c r="J58" i="6"/>
  <c r="E59" i="6" s="1"/>
  <c r="R58" i="5"/>
  <c r="Q58" i="5"/>
  <c r="M58" i="5"/>
  <c r="O58" i="5" s="1"/>
  <c r="K58" i="5"/>
  <c r="F59" i="5" s="1"/>
  <c r="J58" i="5"/>
  <c r="E59" i="5" s="1"/>
  <c r="P58" i="5"/>
  <c r="Q58" i="4"/>
  <c r="M58" i="4"/>
  <c r="O58" i="4" s="1"/>
  <c r="R58" i="4"/>
  <c r="J58" i="4"/>
  <c r="E59" i="4" s="1"/>
  <c r="K58" i="4"/>
  <c r="F59" i="4" s="1"/>
  <c r="P58" i="4"/>
  <c r="O57" i="3"/>
  <c r="I57" i="3"/>
  <c r="D58" i="3" s="1"/>
  <c r="L58" i="3"/>
  <c r="G59" i="3" s="1"/>
  <c r="H57" i="3"/>
  <c r="C58" i="3" s="1"/>
  <c r="P58" i="1"/>
  <c r="M58" i="1"/>
  <c r="O58" i="1" s="1"/>
  <c r="K58" i="1"/>
  <c r="F59" i="1" s="1"/>
  <c r="R58" i="1"/>
  <c r="J58" i="1"/>
  <c r="E59" i="1" s="1"/>
  <c r="Q58" i="1"/>
  <c r="L59" i="6" l="1"/>
  <c r="G60" i="6" s="1"/>
  <c r="I58" i="6"/>
  <c r="D59" i="6" s="1"/>
  <c r="L59" i="5"/>
  <c r="G60" i="5" s="1"/>
  <c r="N58" i="5"/>
  <c r="H58" i="5" s="1"/>
  <c r="C59" i="5" s="1"/>
  <c r="I58" i="5"/>
  <c r="D59" i="5" s="1"/>
  <c r="I58" i="4"/>
  <c r="D59" i="4" s="1"/>
  <c r="L59" i="4"/>
  <c r="G60" i="4" s="1"/>
  <c r="N58" i="4"/>
  <c r="H58" i="4" s="1"/>
  <c r="C59" i="4" s="1"/>
  <c r="N58" i="1"/>
  <c r="H58" i="1" s="1"/>
  <c r="C59" i="1" s="1"/>
  <c r="P58" i="3"/>
  <c r="M58" i="3"/>
  <c r="R58" i="3"/>
  <c r="Q58" i="3"/>
  <c r="N58" i="3" s="1"/>
  <c r="J58" i="3"/>
  <c r="E59" i="3" s="1"/>
  <c r="K58" i="3"/>
  <c r="F59" i="3" s="1"/>
  <c r="L59" i="1"/>
  <c r="G60" i="1" s="1"/>
  <c r="I58" i="1"/>
  <c r="D59" i="1" s="1"/>
  <c r="M59" i="6" l="1"/>
  <c r="O59" i="6" s="1"/>
  <c r="Q59" i="6"/>
  <c r="J59" i="6"/>
  <c r="E60" i="6" s="1"/>
  <c r="R59" i="6"/>
  <c r="K59" i="6"/>
  <c r="F60" i="6" s="1"/>
  <c r="P59" i="6"/>
  <c r="R59" i="5"/>
  <c r="M59" i="5"/>
  <c r="O59" i="5" s="1"/>
  <c r="Q59" i="5"/>
  <c r="J59" i="5"/>
  <c r="E60" i="5" s="1"/>
  <c r="K59" i="5"/>
  <c r="F60" i="5" s="1"/>
  <c r="P59" i="5"/>
  <c r="P59" i="4"/>
  <c r="R59" i="4"/>
  <c r="Q59" i="4"/>
  <c r="M59" i="4"/>
  <c r="O59" i="4" s="1"/>
  <c r="K59" i="4"/>
  <c r="F60" i="4" s="1"/>
  <c r="J59" i="4"/>
  <c r="E60" i="4" s="1"/>
  <c r="H58" i="3"/>
  <c r="C59" i="3" s="1"/>
  <c r="L59" i="3"/>
  <c r="G60" i="3" s="1"/>
  <c r="I58" i="3"/>
  <c r="D59" i="3" s="1"/>
  <c r="O58" i="3"/>
  <c r="K59" i="1"/>
  <c r="F60" i="1" s="1"/>
  <c r="R59" i="1"/>
  <c r="J59" i="1"/>
  <c r="E60" i="1" s="1"/>
  <c r="M59" i="1"/>
  <c r="O59" i="1" s="1"/>
  <c r="Q59" i="1"/>
  <c r="P59" i="1"/>
  <c r="N59" i="4" l="1"/>
  <c r="N59" i="6"/>
  <c r="H59" i="6" s="1"/>
  <c r="C60" i="6" s="1"/>
  <c r="L60" i="6"/>
  <c r="G61" i="6" s="1"/>
  <c r="I59" i="6"/>
  <c r="D60" i="6" s="1"/>
  <c r="I59" i="5"/>
  <c r="D60" i="5" s="1"/>
  <c r="L60" i="5"/>
  <c r="G61" i="5" s="1"/>
  <c r="N59" i="5"/>
  <c r="H59" i="5" s="1"/>
  <c r="C60" i="5" s="1"/>
  <c r="I59" i="4"/>
  <c r="D60" i="4" s="1"/>
  <c r="H59" i="4"/>
  <c r="C60" i="4" s="1"/>
  <c r="L60" i="4"/>
  <c r="G61" i="4" s="1"/>
  <c r="R59" i="3"/>
  <c r="Q59" i="3"/>
  <c r="M59" i="3"/>
  <c r="J59" i="3"/>
  <c r="E60" i="3" s="1"/>
  <c r="K59" i="3"/>
  <c r="F60" i="3" s="1"/>
  <c r="P59" i="3"/>
  <c r="N59" i="1"/>
  <c r="H59" i="1" s="1"/>
  <c r="C60" i="1" s="1"/>
  <c r="I59" i="1"/>
  <c r="D60" i="1" s="1"/>
  <c r="L60" i="1"/>
  <c r="G61" i="1" s="1"/>
  <c r="M60" i="6" l="1"/>
  <c r="O60" i="6" s="1"/>
  <c r="R60" i="6"/>
  <c r="Q60" i="6"/>
  <c r="J60" i="6"/>
  <c r="E61" i="6" s="1"/>
  <c r="K60" i="6"/>
  <c r="F61" i="6" s="1"/>
  <c r="P60" i="6"/>
  <c r="P60" i="5"/>
  <c r="R60" i="5"/>
  <c r="Q60" i="5"/>
  <c r="M60" i="5"/>
  <c r="O60" i="5" s="1"/>
  <c r="J60" i="5"/>
  <c r="E61" i="5" s="1"/>
  <c r="K60" i="5"/>
  <c r="F61" i="5" s="1"/>
  <c r="P60" i="4"/>
  <c r="M60" i="4"/>
  <c r="O60" i="4" s="1"/>
  <c r="R60" i="4"/>
  <c r="Q60" i="4"/>
  <c r="N60" i="4" s="1"/>
  <c r="J60" i="4"/>
  <c r="E61" i="4" s="1"/>
  <c r="K60" i="4"/>
  <c r="F61" i="4" s="1"/>
  <c r="I59" i="3"/>
  <c r="D60" i="3" s="1"/>
  <c r="O59" i="3"/>
  <c r="L60" i="3"/>
  <c r="G61" i="3" s="1"/>
  <c r="N59" i="3"/>
  <c r="H59" i="3" s="1"/>
  <c r="C60" i="3" s="1"/>
  <c r="M60" i="1"/>
  <c r="O60" i="1" s="1"/>
  <c r="K60" i="1"/>
  <c r="F61" i="1" s="1"/>
  <c r="R60" i="1"/>
  <c r="J60" i="1"/>
  <c r="E61" i="1" s="1"/>
  <c r="Q60" i="1"/>
  <c r="P60" i="1"/>
  <c r="N60" i="5" l="1"/>
  <c r="N60" i="6"/>
  <c r="I60" i="6"/>
  <c r="D61" i="6" s="1"/>
  <c r="L61" i="6"/>
  <c r="G62" i="6" s="1"/>
  <c r="H60" i="6"/>
  <c r="C61" i="6" s="1"/>
  <c r="L61" i="5"/>
  <c r="G62" i="5" s="1"/>
  <c r="H60" i="5"/>
  <c r="C61" i="5" s="1"/>
  <c r="I60" i="5"/>
  <c r="D61" i="5" s="1"/>
  <c r="H60" i="4"/>
  <c r="C61" i="4" s="1"/>
  <c r="L61" i="4"/>
  <c r="G62" i="4" s="1"/>
  <c r="I60" i="4"/>
  <c r="D61" i="4" s="1"/>
  <c r="P60" i="3"/>
  <c r="R60" i="3"/>
  <c r="Q60" i="3"/>
  <c r="N60" i="3" s="1"/>
  <c r="M60" i="3"/>
  <c r="K60" i="3"/>
  <c r="F61" i="3" s="1"/>
  <c r="J60" i="3"/>
  <c r="E61" i="3" s="1"/>
  <c r="N60" i="1"/>
  <c r="H60" i="1" s="1"/>
  <c r="C61" i="1" s="1"/>
  <c r="L61" i="1"/>
  <c r="G62" i="1" s="1"/>
  <c r="I60" i="1"/>
  <c r="D61" i="1" s="1"/>
  <c r="P61" i="6" l="1"/>
  <c r="M61" i="6"/>
  <c r="O61" i="6" s="1"/>
  <c r="R61" i="6"/>
  <c r="Q61" i="6"/>
  <c r="N61" i="6" s="1"/>
  <c r="J61" i="6"/>
  <c r="E62" i="6" s="1"/>
  <c r="K61" i="6"/>
  <c r="F62" i="6" s="1"/>
  <c r="P61" i="5"/>
  <c r="Q61" i="5"/>
  <c r="N61" i="5" s="1"/>
  <c r="R61" i="5"/>
  <c r="M61" i="5"/>
  <c r="O61" i="5" s="1"/>
  <c r="J61" i="5"/>
  <c r="E62" i="5" s="1"/>
  <c r="K61" i="5"/>
  <c r="F62" i="5" s="1"/>
  <c r="Q61" i="4"/>
  <c r="M61" i="4"/>
  <c r="O61" i="4" s="1"/>
  <c r="R61" i="4"/>
  <c r="J61" i="4"/>
  <c r="E62" i="4" s="1"/>
  <c r="K61" i="4"/>
  <c r="F62" i="4" s="1"/>
  <c r="P61" i="4"/>
  <c r="I60" i="3"/>
  <c r="D61" i="3" s="1"/>
  <c r="O60" i="3"/>
  <c r="H60" i="3"/>
  <c r="C61" i="3" s="1"/>
  <c r="L61" i="3"/>
  <c r="G62" i="3" s="1"/>
  <c r="M61" i="1"/>
  <c r="O61" i="1" s="1"/>
  <c r="K61" i="1"/>
  <c r="F62" i="1" s="1"/>
  <c r="R61" i="1"/>
  <c r="J61" i="1"/>
  <c r="E62" i="1" s="1"/>
  <c r="Q61" i="1"/>
  <c r="P61" i="1"/>
  <c r="H61" i="6" l="1"/>
  <c r="C62" i="6" s="1"/>
  <c r="L62" i="6"/>
  <c r="G63" i="6" s="1"/>
  <c r="I61" i="6"/>
  <c r="D62" i="6" s="1"/>
  <c r="L62" i="5"/>
  <c r="G63" i="5" s="1"/>
  <c r="I61" i="5"/>
  <c r="D62" i="5" s="1"/>
  <c r="H61" i="5"/>
  <c r="C62" i="5" s="1"/>
  <c r="I61" i="4"/>
  <c r="D62" i="4" s="1"/>
  <c r="L62" i="4"/>
  <c r="G63" i="4" s="1"/>
  <c r="N61" i="4"/>
  <c r="H61" i="4" s="1"/>
  <c r="C62" i="4" s="1"/>
  <c r="P61" i="3"/>
  <c r="R61" i="3"/>
  <c r="Q61" i="3"/>
  <c r="M61" i="3"/>
  <c r="J61" i="3"/>
  <c r="E62" i="3" s="1"/>
  <c r="K61" i="3"/>
  <c r="F62" i="3" s="1"/>
  <c r="N61" i="1"/>
  <c r="H61" i="1" s="1"/>
  <c r="C62" i="1" s="1"/>
  <c r="L62" i="1"/>
  <c r="G63" i="1" s="1"/>
  <c r="I61" i="1"/>
  <c r="D62" i="1" s="1"/>
  <c r="R62" i="6" l="1"/>
  <c r="Q62" i="6"/>
  <c r="M62" i="6"/>
  <c r="O62" i="6" s="1"/>
  <c r="J62" i="6"/>
  <c r="E63" i="6" s="1"/>
  <c r="K62" i="6"/>
  <c r="F63" i="6" s="1"/>
  <c r="P62" i="6"/>
  <c r="P62" i="5"/>
  <c r="M62" i="5"/>
  <c r="O62" i="5" s="1"/>
  <c r="R62" i="5"/>
  <c r="Q62" i="5"/>
  <c r="J62" i="5"/>
  <c r="E63" i="5" s="1"/>
  <c r="K62" i="5"/>
  <c r="F63" i="5" s="1"/>
  <c r="P62" i="4"/>
  <c r="M62" i="4"/>
  <c r="O62" i="4" s="1"/>
  <c r="R62" i="4"/>
  <c r="Q62" i="4"/>
  <c r="N62" i="4" s="1"/>
  <c r="K62" i="4"/>
  <c r="F63" i="4" s="1"/>
  <c r="J62" i="4"/>
  <c r="E63" i="4" s="1"/>
  <c r="L62" i="3"/>
  <c r="G63" i="3" s="1"/>
  <c r="I61" i="3"/>
  <c r="D62" i="3" s="1"/>
  <c r="O61" i="3"/>
  <c r="N61" i="3"/>
  <c r="H61" i="3" s="1"/>
  <c r="C62" i="3" s="1"/>
  <c r="R62" i="1"/>
  <c r="J62" i="1"/>
  <c r="E63" i="1" s="1"/>
  <c r="Q62" i="1"/>
  <c r="M62" i="1"/>
  <c r="O62" i="1" s="1"/>
  <c r="K62" i="1"/>
  <c r="F63" i="1" s="1"/>
  <c r="P62" i="1"/>
  <c r="N62" i="5" l="1"/>
  <c r="L63" i="6"/>
  <c r="G64" i="6" s="1"/>
  <c r="I62" i="6"/>
  <c r="D63" i="6" s="1"/>
  <c r="N62" i="6"/>
  <c r="H62" i="6" s="1"/>
  <c r="C63" i="6" s="1"/>
  <c r="H62" i="5"/>
  <c r="C63" i="5" s="1"/>
  <c r="L63" i="5"/>
  <c r="G64" i="5" s="1"/>
  <c r="I62" i="5"/>
  <c r="D63" i="5" s="1"/>
  <c r="H62" i="4"/>
  <c r="C63" i="4" s="1"/>
  <c r="I62" i="4"/>
  <c r="D63" i="4" s="1"/>
  <c r="L63" i="4"/>
  <c r="G64" i="4" s="1"/>
  <c r="R62" i="3"/>
  <c r="Q62" i="3"/>
  <c r="M62" i="3"/>
  <c r="K62" i="3"/>
  <c r="F63" i="3" s="1"/>
  <c r="J62" i="3"/>
  <c r="E63" i="3" s="1"/>
  <c r="P62" i="3"/>
  <c r="L63" i="1"/>
  <c r="G64" i="1" s="1"/>
  <c r="N62" i="1"/>
  <c r="H62" i="1" s="1"/>
  <c r="C63" i="1" s="1"/>
  <c r="I62" i="1"/>
  <c r="D63" i="1" s="1"/>
  <c r="P63" i="6" l="1"/>
  <c r="R63" i="6"/>
  <c r="Q63" i="6"/>
  <c r="N63" i="6" s="1"/>
  <c r="M63" i="6"/>
  <c r="O63" i="6" s="1"/>
  <c r="K63" i="6"/>
  <c r="F64" i="6" s="1"/>
  <c r="J63" i="6"/>
  <c r="E64" i="6" s="1"/>
  <c r="R63" i="5"/>
  <c r="Q63" i="5"/>
  <c r="M63" i="5"/>
  <c r="O63" i="5" s="1"/>
  <c r="K63" i="5"/>
  <c r="F64" i="5" s="1"/>
  <c r="J63" i="5"/>
  <c r="E64" i="5" s="1"/>
  <c r="P63" i="5"/>
  <c r="R63" i="4"/>
  <c r="M63" i="4"/>
  <c r="O63" i="4" s="1"/>
  <c r="Q63" i="4"/>
  <c r="J63" i="4"/>
  <c r="E64" i="4" s="1"/>
  <c r="K63" i="4"/>
  <c r="F64" i="4" s="1"/>
  <c r="P63" i="4"/>
  <c r="L63" i="3"/>
  <c r="G64" i="3" s="1"/>
  <c r="I62" i="3"/>
  <c r="D63" i="3" s="1"/>
  <c r="O62" i="3"/>
  <c r="N62" i="3"/>
  <c r="H62" i="3" s="1"/>
  <c r="C63" i="3" s="1"/>
  <c r="P63" i="1"/>
  <c r="M63" i="1"/>
  <c r="O63" i="1" s="1"/>
  <c r="R63" i="1"/>
  <c r="J63" i="1"/>
  <c r="E64" i="1" s="1"/>
  <c r="Q63" i="1"/>
  <c r="K63" i="1"/>
  <c r="F64" i="1" s="1"/>
  <c r="L64" i="1" l="1"/>
  <c r="G65" i="1" s="1"/>
  <c r="I63" i="6"/>
  <c r="D64" i="6" s="1"/>
  <c r="L64" i="6"/>
  <c r="G65" i="6" s="1"/>
  <c r="H63" i="6"/>
  <c r="C64" i="6" s="1"/>
  <c r="L64" i="5"/>
  <c r="G65" i="5" s="1"/>
  <c r="N63" i="5"/>
  <c r="H63" i="5" s="1"/>
  <c r="C64" i="5" s="1"/>
  <c r="I63" i="5"/>
  <c r="D64" i="5" s="1"/>
  <c r="L64" i="4"/>
  <c r="G65" i="4" s="1"/>
  <c r="N63" i="4"/>
  <c r="H63" i="4" s="1"/>
  <c r="C64" i="4" s="1"/>
  <c r="I63" i="4"/>
  <c r="D64" i="4" s="1"/>
  <c r="N63" i="1"/>
  <c r="H63" i="1" s="1"/>
  <c r="C64" i="1" s="1"/>
  <c r="P63" i="3"/>
  <c r="M63" i="3"/>
  <c r="R63" i="3"/>
  <c r="Q63" i="3"/>
  <c r="N63" i="3" s="1"/>
  <c r="H63" i="3" s="1"/>
  <c r="C64" i="3" s="1"/>
  <c r="J63" i="3"/>
  <c r="E64" i="3" s="1"/>
  <c r="K63" i="3"/>
  <c r="F64" i="3" s="1"/>
  <c r="I63" i="1"/>
  <c r="D64" i="1" s="1"/>
  <c r="P64" i="6" l="1"/>
  <c r="R64" i="6"/>
  <c r="Q64" i="6"/>
  <c r="N64" i="6" s="1"/>
  <c r="M64" i="6"/>
  <c r="O64" i="6" s="1"/>
  <c r="K64" i="6"/>
  <c r="F65" i="6" s="1"/>
  <c r="J64" i="6"/>
  <c r="E65" i="6" s="1"/>
  <c r="P64" i="5"/>
  <c r="M64" i="5"/>
  <c r="O64" i="5" s="1"/>
  <c r="Q64" i="5"/>
  <c r="R64" i="5"/>
  <c r="K64" i="5"/>
  <c r="F65" i="5" s="1"/>
  <c r="J64" i="5"/>
  <c r="E65" i="5" s="1"/>
  <c r="R64" i="4"/>
  <c r="Q64" i="4"/>
  <c r="M64" i="4"/>
  <c r="O64" i="4" s="1"/>
  <c r="J64" i="4"/>
  <c r="E65" i="4" s="1"/>
  <c r="K64" i="4"/>
  <c r="F65" i="4" s="1"/>
  <c r="P64" i="4"/>
  <c r="L64" i="3"/>
  <c r="G65" i="3" s="1"/>
  <c r="I63" i="3"/>
  <c r="D64" i="3" s="1"/>
  <c r="O63" i="3"/>
  <c r="R64" i="1"/>
  <c r="K64" i="1"/>
  <c r="F65" i="1" s="1"/>
  <c r="J64" i="1"/>
  <c r="E65" i="1" s="1"/>
  <c r="L65" i="1" s="1"/>
  <c r="G66" i="1" s="1"/>
  <c r="Q64" i="1"/>
  <c r="M64" i="1"/>
  <c r="O64" i="1" s="1"/>
  <c r="P64" i="1"/>
  <c r="N64" i="1" l="1"/>
  <c r="H64" i="1" s="1"/>
  <c r="C65" i="1" s="1"/>
  <c r="N64" i="5"/>
  <c r="H64" i="5" s="1"/>
  <c r="C65" i="5" s="1"/>
  <c r="H64" i="6"/>
  <c r="C65" i="6" s="1"/>
  <c r="I64" i="6"/>
  <c r="D65" i="6" s="1"/>
  <c r="L65" i="6"/>
  <c r="G66" i="6" s="1"/>
  <c r="L65" i="5"/>
  <c r="G66" i="5" s="1"/>
  <c r="I64" i="5"/>
  <c r="D65" i="5" s="1"/>
  <c r="N64" i="4"/>
  <c r="H64" i="4" s="1"/>
  <c r="C65" i="4" s="1"/>
  <c r="L65" i="4"/>
  <c r="G66" i="4" s="1"/>
  <c r="I64" i="4"/>
  <c r="D65" i="4" s="1"/>
  <c r="M64" i="3"/>
  <c r="R64" i="3"/>
  <c r="Q64" i="3"/>
  <c r="K64" i="3"/>
  <c r="F65" i="3" s="1"/>
  <c r="J64" i="3"/>
  <c r="E65" i="3" s="1"/>
  <c r="P64" i="3"/>
  <c r="I64" i="1"/>
  <c r="D65" i="1" s="1"/>
  <c r="Q65" i="6" l="1"/>
  <c r="R65" i="6"/>
  <c r="M65" i="6"/>
  <c r="O65" i="6" s="1"/>
  <c r="J65" i="6"/>
  <c r="E66" i="6" s="1"/>
  <c r="K65" i="6"/>
  <c r="F66" i="6" s="1"/>
  <c r="P65" i="6"/>
  <c r="M65" i="5"/>
  <c r="O65" i="5" s="1"/>
  <c r="R65" i="5"/>
  <c r="Q65" i="5"/>
  <c r="K65" i="5"/>
  <c r="F66" i="5" s="1"/>
  <c r="J65" i="5"/>
  <c r="E66" i="5" s="1"/>
  <c r="P65" i="5"/>
  <c r="R65" i="4"/>
  <c r="Q65" i="4"/>
  <c r="M65" i="4"/>
  <c r="O65" i="4" s="1"/>
  <c r="K65" i="4"/>
  <c r="F66" i="4" s="1"/>
  <c r="J65" i="4"/>
  <c r="E66" i="4" s="1"/>
  <c r="P65" i="4"/>
  <c r="L65" i="3"/>
  <c r="G66" i="3" s="1"/>
  <c r="N64" i="3"/>
  <c r="H64" i="3" s="1"/>
  <c r="C65" i="3" s="1"/>
  <c r="I64" i="3"/>
  <c r="D65" i="3" s="1"/>
  <c r="O64" i="3"/>
  <c r="K65" i="1"/>
  <c r="F66" i="1" s="1"/>
  <c r="R65" i="1"/>
  <c r="J65" i="1"/>
  <c r="E66" i="1" s="1"/>
  <c r="Q65" i="1"/>
  <c r="M65" i="1"/>
  <c r="O65" i="1" s="1"/>
  <c r="P65" i="1"/>
  <c r="N65" i="6" l="1"/>
  <c r="H65" i="6"/>
  <c r="C66" i="6" s="1"/>
  <c r="L66" i="6"/>
  <c r="G67" i="6" s="1"/>
  <c r="I65" i="6"/>
  <c r="D66" i="6" s="1"/>
  <c r="L66" i="5"/>
  <c r="G67" i="5" s="1"/>
  <c r="N65" i="5"/>
  <c r="H65" i="5" s="1"/>
  <c r="C66" i="5" s="1"/>
  <c r="I65" i="5"/>
  <c r="D66" i="5" s="1"/>
  <c r="N65" i="4"/>
  <c r="H65" i="4" s="1"/>
  <c r="C66" i="4" s="1"/>
  <c r="L66" i="4"/>
  <c r="G67" i="4" s="1"/>
  <c r="I65" i="4"/>
  <c r="D66" i="4" s="1"/>
  <c r="L66" i="1"/>
  <c r="G67" i="1" s="1"/>
  <c r="P65" i="3"/>
  <c r="M65" i="3"/>
  <c r="R65" i="3"/>
  <c r="Q65" i="3"/>
  <c r="N65" i="3" s="1"/>
  <c r="J65" i="3"/>
  <c r="E66" i="3" s="1"/>
  <c r="K65" i="3"/>
  <c r="F66" i="3" s="1"/>
  <c r="N65" i="1"/>
  <c r="H65" i="1" s="1"/>
  <c r="C66" i="1" s="1"/>
  <c r="I65" i="1"/>
  <c r="D66" i="1" s="1"/>
  <c r="P66" i="6" l="1"/>
  <c r="R66" i="6"/>
  <c r="Q66" i="6"/>
  <c r="N66" i="6" s="1"/>
  <c r="M66" i="6"/>
  <c r="O66" i="6" s="1"/>
  <c r="J66" i="6"/>
  <c r="E67" i="6" s="1"/>
  <c r="K66" i="6"/>
  <c r="F67" i="6" s="1"/>
  <c r="R66" i="5"/>
  <c r="Q66" i="5"/>
  <c r="M66" i="5"/>
  <c r="O66" i="5" s="1"/>
  <c r="K66" i="5"/>
  <c r="F67" i="5" s="1"/>
  <c r="J66" i="5"/>
  <c r="E67" i="5" s="1"/>
  <c r="P66" i="5"/>
  <c r="R66" i="4"/>
  <c r="Q66" i="4"/>
  <c r="M66" i="4"/>
  <c r="O66" i="4" s="1"/>
  <c r="J66" i="4"/>
  <c r="E67" i="4" s="1"/>
  <c r="K66" i="4"/>
  <c r="F67" i="4" s="1"/>
  <c r="P66" i="4"/>
  <c r="O65" i="3"/>
  <c r="I65" i="3"/>
  <c r="D66" i="3" s="1"/>
  <c r="L66" i="3"/>
  <c r="G67" i="3" s="1"/>
  <c r="H65" i="3"/>
  <c r="C66" i="3" s="1"/>
  <c r="K66" i="1"/>
  <c r="F67" i="1" s="1"/>
  <c r="J66" i="1"/>
  <c r="E67" i="1" s="1"/>
  <c r="R66" i="1"/>
  <c r="Q66" i="1"/>
  <c r="P66" i="1"/>
  <c r="M66" i="1"/>
  <c r="O66" i="1" s="1"/>
  <c r="I66" i="6" l="1"/>
  <c r="D67" i="6" s="1"/>
  <c r="L67" i="6"/>
  <c r="G68" i="6" s="1"/>
  <c r="H66" i="6"/>
  <c r="C67" i="6" s="1"/>
  <c r="L67" i="5"/>
  <c r="G68" i="5" s="1"/>
  <c r="N66" i="5"/>
  <c r="H66" i="5" s="1"/>
  <c r="C67" i="5" s="1"/>
  <c r="I66" i="5"/>
  <c r="D67" i="5" s="1"/>
  <c r="I66" i="4"/>
  <c r="D67" i="4" s="1"/>
  <c r="L67" i="4"/>
  <c r="G68" i="4" s="1"/>
  <c r="N66" i="4"/>
  <c r="H66" i="4" s="1"/>
  <c r="C67" i="4" s="1"/>
  <c r="L67" i="1"/>
  <c r="G68" i="1" s="1"/>
  <c r="P66" i="3"/>
  <c r="R66" i="3"/>
  <c r="M66" i="3"/>
  <c r="Q66" i="3"/>
  <c r="N66" i="3" s="1"/>
  <c r="H66" i="3" s="1"/>
  <c r="C67" i="3" s="1"/>
  <c r="K66" i="3"/>
  <c r="F67" i="3" s="1"/>
  <c r="J66" i="3"/>
  <c r="E67" i="3" s="1"/>
  <c r="I66" i="1"/>
  <c r="D67" i="1" s="1"/>
  <c r="N66" i="1"/>
  <c r="H66" i="1" s="1"/>
  <c r="C67" i="1" s="1"/>
  <c r="P67" i="6" l="1"/>
  <c r="Q67" i="6"/>
  <c r="R67" i="6"/>
  <c r="M67" i="6"/>
  <c r="O67" i="6" s="1"/>
  <c r="J67" i="6"/>
  <c r="E68" i="6" s="1"/>
  <c r="K67" i="6"/>
  <c r="F68" i="6" s="1"/>
  <c r="M67" i="5"/>
  <c r="O67" i="5" s="1"/>
  <c r="R67" i="5"/>
  <c r="Q67" i="5"/>
  <c r="J67" i="5"/>
  <c r="E68" i="5" s="1"/>
  <c r="K67" i="5"/>
  <c r="F68" i="5" s="1"/>
  <c r="P67" i="5"/>
  <c r="P67" i="4"/>
  <c r="M67" i="4"/>
  <c r="O67" i="4" s="1"/>
  <c r="Q67" i="4"/>
  <c r="K67" i="4"/>
  <c r="F68" i="4" s="1"/>
  <c r="R67" i="4"/>
  <c r="J67" i="4"/>
  <c r="E68" i="4" s="1"/>
  <c r="O66" i="3"/>
  <c r="I66" i="3"/>
  <c r="D67" i="3" s="1"/>
  <c r="L67" i="3"/>
  <c r="G68" i="3" s="1"/>
  <c r="M67" i="1"/>
  <c r="O67" i="1" s="1"/>
  <c r="P67" i="1"/>
  <c r="Q67" i="1"/>
  <c r="K67" i="1"/>
  <c r="F68" i="1" s="1"/>
  <c r="J67" i="1"/>
  <c r="E68" i="1" s="1"/>
  <c r="R67" i="1"/>
  <c r="N67" i="1" l="1"/>
  <c r="H67" i="1" s="1"/>
  <c r="C68" i="1" s="1"/>
  <c r="N67" i="4"/>
  <c r="H67" i="4" s="1"/>
  <c r="C68" i="4" s="1"/>
  <c r="I67" i="6"/>
  <c r="D68" i="6" s="1"/>
  <c r="L68" i="6"/>
  <c r="G69" i="6" s="1"/>
  <c r="N67" i="6"/>
  <c r="H67" i="6" s="1"/>
  <c r="C68" i="6" s="1"/>
  <c r="N67" i="5"/>
  <c r="H67" i="5" s="1"/>
  <c r="C68" i="5" s="1"/>
  <c r="L68" i="5"/>
  <c r="G69" i="5" s="1"/>
  <c r="I67" i="5"/>
  <c r="D68" i="5" s="1"/>
  <c r="I67" i="4"/>
  <c r="D68" i="4" s="1"/>
  <c r="L68" i="4"/>
  <c r="G69" i="4" s="1"/>
  <c r="Q67" i="3"/>
  <c r="R67" i="3"/>
  <c r="M67" i="3"/>
  <c r="K67" i="3"/>
  <c r="F68" i="3" s="1"/>
  <c r="J67" i="3"/>
  <c r="E68" i="3" s="1"/>
  <c r="P67" i="3"/>
  <c r="L68" i="1"/>
  <c r="G69" i="1" s="1"/>
  <c r="I67" i="1"/>
  <c r="D68" i="1" s="1"/>
  <c r="M68" i="6" l="1"/>
  <c r="O68" i="6" s="1"/>
  <c r="R68" i="6"/>
  <c r="Q68" i="6"/>
  <c r="K68" i="6"/>
  <c r="F69" i="6" s="1"/>
  <c r="J68" i="6"/>
  <c r="E69" i="6" s="1"/>
  <c r="P68" i="6"/>
  <c r="P68" i="5"/>
  <c r="M68" i="5"/>
  <c r="O68" i="5" s="1"/>
  <c r="Q68" i="5"/>
  <c r="R68" i="5"/>
  <c r="J68" i="5"/>
  <c r="E69" i="5" s="1"/>
  <c r="K68" i="5"/>
  <c r="F69" i="5" s="1"/>
  <c r="M68" i="4"/>
  <c r="O68" i="4" s="1"/>
  <c r="R68" i="4"/>
  <c r="Q68" i="4"/>
  <c r="J68" i="4"/>
  <c r="E69" i="4" s="1"/>
  <c r="K68" i="4"/>
  <c r="F69" i="4" s="1"/>
  <c r="P68" i="4"/>
  <c r="I67" i="3"/>
  <c r="D68" i="3" s="1"/>
  <c r="O67" i="3"/>
  <c r="L68" i="3"/>
  <c r="G69" i="3" s="1"/>
  <c r="N67" i="3"/>
  <c r="H67" i="3" s="1"/>
  <c r="C68" i="3" s="1"/>
  <c r="R68" i="1"/>
  <c r="J68" i="1"/>
  <c r="E69" i="1" s="1"/>
  <c r="K68" i="1"/>
  <c r="F69" i="1" s="1"/>
  <c r="Q68" i="1"/>
  <c r="P68" i="1"/>
  <c r="M68" i="1"/>
  <c r="O68" i="1" s="1"/>
  <c r="N68" i="5" l="1"/>
  <c r="L69" i="6"/>
  <c r="G70" i="6" s="1"/>
  <c r="I68" i="6"/>
  <c r="D69" i="6" s="1"/>
  <c r="N68" i="6"/>
  <c r="H68" i="6" s="1"/>
  <c r="C69" i="6" s="1"/>
  <c r="H68" i="5"/>
  <c r="C69" i="5" s="1"/>
  <c r="L69" i="5"/>
  <c r="G70" i="5" s="1"/>
  <c r="I68" i="5"/>
  <c r="D69" i="5" s="1"/>
  <c r="L69" i="4"/>
  <c r="G70" i="4" s="1"/>
  <c r="N68" i="4"/>
  <c r="H68" i="4" s="1"/>
  <c r="C69" i="4" s="1"/>
  <c r="I68" i="4"/>
  <c r="D69" i="4" s="1"/>
  <c r="P68" i="3"/>
  <c r="R68" i="3"/>
  <c r="Q68" i="3"/>
  <c r="N68" i="3" s="1"/>
  <c r="M68" i="3"/>
  <c r="K68" i="3"/>
  <c r="F69" i="3" s="1"/>
  <c r="J68" i="3"/>
  <c r="E69" i="3" s="1"/>
  <c r="I68" i="1"/>
  <c r="D69" i="1" s="1"/>
  <c r="N68" i="1"/>
  <c r="H68" i="1" s="1"/>
  <c r="C69" i="1" s="1"/>
  <c r="L69" i="1"/>
  <c r="G70" i="1" s="1"/>
  <c r="M69" i="6" l="1"/>
  <c r="O69" i="6" s="1"/>
  <c r="Q69" i="6"/>
  <c r="J69" i="6"/>
  <c r="E70" i="6" s="1"/>
  <c r="R69" i="6"/>
  <c r="K69" i="6"/>
  <c r="F70" i="6" s="1"/>
  <c r="P69" i="6"/>
  <c r="M69" i="5"/>
  <c r="O69" i="5" s="1"/>
  <c r="R69" i="5"/>
  <c r="Q69" i="5"/>
  <c r="K69" i="5"/>
  <c r="F70" i="5" s="1"/>
  <c r="J69" i="5"/>
  <c r="E70" i="5" s="1"/>
  <c r="P69" i="5"/>
  <c r="P69" i="4"/>
  <c r="M69" i="4"/>
  <c r="O69" i="4" s="1"/>
  <c r="Q69" i="4"/>
  <c r="N69" i="4" s="1"/>
  <c r="R69" i="4"/>
  <c r="J69" i="4"/>
  <c r="E70" i="4" s="1"/>
  <c r="K69" i="4"/>
  <c r="F70" i="4" s="1"/>
  <c r="O68" i="3"/>
  <c r="I68" i="3"/>
  <c r="D69" i="3" s="1"/>
  <c r="H68" i="3"/>
  <c r="C69" i="3" s="1"/>
  <c r="L69" i="3"/>
  <c r="G70" i="3" s="1"/>
  <c r="P69" i="1"/>
  <c r="M69" i="1"/>
  <c r="O69" i="1" s="1"/>
  <c r="J69" i="1"/>
  <c r="E70" i="1" s="1"/>
  <c r="Q69" i="1"/>
  <c r="R69" i="1"/>
  <c r="K69" i="1"/>
  <c r="F70" i="1" s="1"/>
  <c r="H69" i="4" l="1"/>
  <c r="C70" i="4" s="1"/>
  <c r="I69" i="6"/>
  <c r="D70" i="6" s="1"/>
  <c r="L70" i="6"/>
  <c r="G71" i="6" s="1"/>
  <c r="N69" i="6"/>
  <c r="H69" i="6" s="1"/>
  <c r="C70" i="6" s="1"/>
  <c r="L70" i="5"/>
  <c r="G71" i="5" s="1"/>
  <c r="N69" i="5"/>
  <c r="H69" i="5" s="1"/>
  <c r="C70" i="5" s="1"/>
  <c r="I69" i="5"/>
  <c r="D70" i="5" s="1"/>
  <c r="L70" i="4"/>
  <c r="G71" i="4" s="1"/>
  <c r="I69" i="4"/>
  <c r="D70" i="4" s="1"/>
  <c r="N69" i="1"/>
  <c r="H69" i="1" s="1"/>
  <c r="C70" i="1" s="1"/>
  <c r="M69" i="3"/>
  <c r="Q69" i="3"/>
  <c r="R69" i="3"/>
  <c r="K69" i="3"/>
  <c r="F70" i="3" s="1"/>
  <c r="J69" i="3"/>
  <c r="E70" i="3" s="1"/>
  <c r="P69" i="3"/>
  <c r="L70" i="1"/>
  <c r="G71" i="1" s="1"/>
  <c r="I69" i="1"/>
  <c r="D70" i="1" s="1"/>
  <c r="M70" i="1" s="1"/>
  <c r="O70" i="1" s="1"/>
  <c r="P70" i="6" l="1"/>
  <c r="R70" i="6"/>
  <c r="Q70" i="6"/>
  <c r="N70" i="6" s="1"/>
  <c r="M70" i="6"/>
  <c r="O70" i="6" s="1"/>
  <c r="J70" i="6"/>
  <c r="E71" i="6" s="1"/>
  <c r="K70" i="6"/>
  <c r="F71" i="6" s="1"/>
  <c r="P70" i="5"/>
  <c r="M70" i="5"/>
  <c r="O70" i="5" s="1"/>
  <c r="Q70" i="5"/>
  <c r="R70" i="5"/>
  <c r="J70" i="5"/>
  <c r="E71" i="5" s="1"/>
  <c r="K70" i="5"/>
  <c r="F71" i="5" s="1"/>
  <c r="R70" i="4"/>
  <c r="Q70" i="4"/>
  <c r="M70" i="4"/>
  <c r="O70" i="4" s="1"/>
  <c r="K70" i="4"/>
  <c r="F71" i="4" s="1"/>
  <c r="J70" i="4"/>
  <c r="E71" i="4" s="1"/>
  <c r="P70" i="4"/>
  <c r="N69" i="3"/>
  <c r="L70" i="3"/>
  <c r="G71" i="3" s="1"/>
  <c r="O69" i="3"/>
  <c r="I69" i="3"/>
  <c r="D70" i="3" s="1"/>
  <c r="H69" i="3"/>
  <c r="C70" i="3" s="1"/>
  <c r="I70" i="1"/>
  <c r="D71" i="1" s="1"/>
  <c r="R70" i="1"/>
  <c r="K70" i="1"/>
  <c r="F71" i="1" s="1"/>
  <c r="J70" i="1"/>
  <c r="E71" i="1" s="1"/>
  <c r="Q70" i="1"/>
  <c r="P70" i="1"/>
  <c r="N70" i="5" l="1"/>
  <c r="L71" i="6"/>
  <c r="G72" i="6" s="1"/>
  <c r="I70" i="6"/>
  <c r="D71" i="6" s="1"/>
  <c r="H70" i="6"/>
  <c r="C71" i="6" s="1"/>
  <c r="I70" i="5"/>
  <c r="D71" i="5" s="1"/>
  <c r="L71" i="5"/>
  <c r="G72" i="5" s="1"/>
  <c r="H70" i="5"/>
  <c r="C71" i="5" s="1"/>
  <c r="L71" i="4"/>
  <c r="G72" i="4" s="1"/>
  <c r="N70" i="4"/>
  <c r="H70" i="4" s="1"/>
  <c r="C71" i="4" s="1"/>
  <c r="I70" i="4"/>
  <c r="D71" i="4" s="1"/>
  <c r="M70" i="3"/>
  <c r="R70" i="3"/>
  <c r="Q70" i="3"/>
  <c r="J70" i="3"/>
  <c r="E71" i="3" s="1"/>
  <c r="K70" i="3"/>
  <c r="F71" i="3" s="1"/>
  <c r="P70" i="3"/>
  <c r="N70" i="1"/>
  <c r="H70" i="1" s="1"/>
  <c r="C71" i="1" s="1"/>
  <c r="R71" i="1" s="1"/>
  <c r="L71" i="1"/>
  <c r="G72" i="1" s="1"/>
  <c r="K71" i="1"/>
  <c r="F72" i="1" s="1"/>
  <c r="J71" i="1"/>
  <c r="E72" i="1" s="1"/>
  <c r="Q71" i="1"/>
  <c r="P71" i="6" l="1"/>
  <c r="R71" i="6"/>
  <c r="M71" i="6"/>
  <c r="O71" i="6" s="1"/>
  <c r="Q71" i="6"/>
  <c r="N71" i="6" s="1"/>
  <c r="K71" i="6"/>
  <c r="F72" i="6" s="1"/>
  <c r="J71" i="6"/>
  <c r="E72" i="6" s="1"/>
  <c r="R71" i="5"/>
  <c r="Q71" i="5"/>
  <c r="M71" i="5"/>
  <c r="O71" i="5" s="1"/>
  <c r="K71" i="5"/>
  <c r="F72" i="5" s="1"/>
  <c r="J71" i="5"/>
  <c r="E72" i="5" s="1"/>
  <c r="P71" i="5"/>
  <c r="P71" i="4"/>
  <c r="R71" i="4"/>
  <c r="Q71" i="4"/>
  <c r="N71" i="4" s="1"/>
  <c r="M71" i="4"/>
  <c r="O71" i="4" s="1"/>
  <c r="J71" i="4"/>
  <c r="E72" i="4" s="1"/>
  <c r="K71" i="4"/>
  <c r="F72" i="4" s="1"/>
  <c r="L71" i="3"/>
  <c r="G72" i="3" s="1"/>
  <c r="N70" i="3"/>
  <c r="H70" i="3" s="1"/>
  <c r="C71" i="3" s="1"/>
  <c r="I70" i="3"/>
  <c r="D71" i="3" s="1"/>
  <c r="O70" i="3"/>
  <c r="L72" i="1"/>
  <c r="G73" i="1" s="1"/>
  <c r="M71" i="1"/>
  <c r="O71" i="1" s="1"/>
  <c r="P71" i="1"/>
  <c r="N71" i="1" s="1"/>
  <c r="H71" i="6" l="1"/>
  <c r="C72" i="6" s="1"/>
  <c r="I71" i="6"/>
  <c r="D72" i="6" s="1"/>
  <c r="L72" i="6"/>
  <c r="G73" i="6" s="1"/>
  <c r="L72" i="5"/>
  <c r="G73" i="5" s="1"/>
  <c r="N71" i="5"/>
  <c r="H71" i="5" s="1"/>
  <c r="C72" i="5" s="1"/>
  <c r="I71" i="5"/>
  <c r="D72" i="5" s="1"/>
  <c r="L72" i="4"/>
  <c r="G73" i="4" s="1"/>
  <c r="I71" i="4"/>
  <c r="D72" i="4" s="1"/>
  <c r="H71" i="4"/>
  <c r="C72" i="4" s="1"/>
  <c r="H71" i="1"/>
  <c r="C72" i="1" s="1"/>
  <c r="P71" i="3"/>
  <c r="M71" i="3"/>
  <c r="R71" i="3"/>
  <c r="Q71" i="3"/>
  <c r="N71" i="3" s="1"/>
  <c r="J71" i="3"/>
  <c r="E72" i="3" s="1"/>
  <c r="K71" i="3"/>
  <c r="F72" i="3" s="1"/>
  <c r="I71" i="1"/>
  <c r="D72" i="1" s="1"/>
  <c r="H71" i="3" l="1"/>
  <c r="C72" i="3" s="1"/>
  <c r="R72" i="6"/>
  <c r="Q72" i="6"/>
  <c r="M72" i="6"/>
  <c r="O72" i="6" s="1"/>
  <c r="J72" i="6"/>
  <c r="E73" i="6" s="1"/>
  <c r="K72" i="6"/>
  <c r="F73" i="6" s="1"/>
  <c r="P72" i="6"/>
  <c r="P72" i="5"/>
  <c r="R72" i="5"/>
  <c r="Q72" i="5"/>
  <c r="M72" i="5"/>
  <c r="O72" i="5" s="1"/>
  <c r="J72" i="5"/>
  <c r="E73" i="5" s="1"/>
  <c r="K72" i="5"/>
  <c r="F73" i="5" s="1"/>
  <c r="Q72" i="4"/>
  <c r="R72" i="4"/>
  <c r="M72" i="4"/>
  <c r="O72" i="4" s="1"/>
  <c r="K72" i="4"/>
  <c r="F73" i="4" s="1"/>
  <c r="J72" i="4"/>
  <c r="E73" i="4" s="1"/>
  <c r="P72" i="4"/>
  <c r="L72" i="3"/>
  <c r="G73" i="3" s="1"/>
  <c r="O71" i="3"/>
  <c r="I71" i="3"/>
  <c r="D72" i="3" s="1"/>
  <c r="K72" i="1"/>
  <c r="F73" i="1" s="1"/>
  <c r="R72" i="1"/>
  <c r="J72" i="1"/>
  <c r="E73" i="1" s="1"/>
  <c r="Q72" i="1"/>
  <c r="P72" i="1"/>
  <c r="M72" i="1"/>
  <c r="O72" i="1" s="1"/>
  <c r="L73" i="1" l="1"/>
  <c r="G74" i="1" s="1"/>
  <c r="N72" i="5"/>
  <c r="L73" i="6"/>
  <c r="G74" i="6" s="1"/>
  <c r="I72" i="6"/>
  <c r="D73" i="6" s="1"/>
  <c r="N72" i="6"/>
  <c r="H72" i="6" s="1"/>
  <c r="C73" i="6" s="1"/>
  <c r="I72" i="5"/>
  <c r="D73" i="5" s="1"/>
  <c r="L73" i="5"/>
  <c r="G74" i="5" s="1"/>
  <c r="H72" i="5"/>
  <c r="C73" i="5" s="1"/>
  <c r="L73" i="4"/>
  <c r="G74" i="4" s="1"/>
  <c r="I72" i="4"/>
  <c r="D73" i="4" s="1"/>
  <c r="N72" i="4"/>
  <c r="H72" i="4" s="1"/>
  <c r="C73" i="4" s="1"/>
  <c r="M72" i="3"/>
  <c r="R72" i="3"/>
  <c r="Q72" i="3"/>
  <c r="K72" i="3"/>
  <c r="F73" i="3" s="1"/>
  <c r="J72" i="3"/>
  <c r="E73" i="3" s="1"/>
  <c r="P72" i="3"/>
  <c r="I72" i="1"/>
  <c r="D73" i="1" s="1"/>
  <c r="N72" i="1"/>
  <c r="H72" i="1" s="1"/>
  <c r="C73" i="1" s="1"/>
  <c r="P73" i="6" l="1"/>
  <c r="R73" i="6"/>
  <c r="Q73" i="6"/>
  <c r="N73" i="6" s="1"/>
  <c r="M73" i="6"/>
  <c r="O73" i="6" s="1"/>
  <c r="J73" i="6"/>
  <c r="E74" i="6" s="1"/>
  <c r="K73" i="6"/>
  <c r="F74" i="6" s="1"/>
  <c r="P73" i="5"/>
  <c r="Q73" i="5"/>
  <c r="R73" i="5"/>
  <c r="M73" i="5"/>
  <c r="O73" i="5" s="1"/>
  <c r="J73" i="5"/>
  <c r="E74" i="5" s="1"/>
  <c r="K73" i="5"/>
  <c r="F74" i="5" s="1"/>
  <c r="R73" i="4"/>
  <c r="M73" i="4"/>
  <c r="O73" i="4" s="1"/>
  <c r="Q73" i="4"/>
  <c r="J73" i="4"/>
  <c r="E74" i="4" s="1"/>
  <c r="K73" i="4"/>
  <c r="F74" i="4" s="1"/>
  <c r="P73" i="4"/>
  <c r="L73" i="3"/>
  <c r="G74" i="3" s="1"/>
  <c r="N72" i="3"/>
  <c r="H72" i="3" s="1"/>
  <c r="C73" i="3" s="1"/>
  <c r="O72" i="3"/>
  <c r="I72" i="3"/>
  <c r="D73" i="3" s="1"/>
  <c r="P73" i="1"/>
  <c r="M73" i="1"/>
  <c r="O73" i="1" s="1"/>
  <c r="R73" i="1"/>
  <c r="K73" i="1"/>
  <c r="F74" i="1" s="1"/>
  <c r="J73" i="1"/>
  <c r="E74" i="1" s="1"/>
  <c r="Q73" i="1"/>
  <c r="N73" i="5" l="1"/>
  <c r="L74" i="6"/>
  <c r="G75" i="6" s="1"/>
  <c r="I73" i="6"/>
  <c r="D74" i="6" s="1"/>
  <c r="H73" i="6"/>
  <c r="C74" i="6" s="1"/>
  <c r="L74" i="5"/>
  <c r="G75" i="5" s="1"/>
  <c r="I73" i="5"/>
  <c r="D74" i="5" s="1"/>
  <c r="H73" i="5"/>
  <c r="C74" i="5" s="1"/>
  <c r="I73" i="4"/>
  <c r="D74" i="4" s="1"/>
  <c r="L74" i="4"/>
  <c r="G75" i="4" s="1"/>
  <c r="N73" i="4"/>
  <c r="H73" i="4" s="1"/>
  <c r="C74" i="4" s="1"/>
  <c r="N73" i="1"/>
  <c r="H73" i="1" s="1"/>
  <c r="C74" i="1" s="1"/>
  <c r="R73" i="3"/>
  <c r="Q73" i="3"/>
  <c r="M73" i="3"/>
  <c r="J73" i="3"/>
  <c r="E74" i="3" s="1"/>
  <c r="K73" i="3"/>
  <c r="F74" i="3" s="1"/>
  <c r="P73" i="3"/>
  <c r="L74" i="1"/>
  <c r="G75" i="1" s="1"/>
  <c r="I73" i="1"/>
  <c r="D74" i="1" s="1"/>
  <c r="R74" i="6" l="1"/>
  <c r="M74" i="6"/>
  <c r="O74" i="6" s="1"/>
  <c r="Q74" i="6"/>
  <c r="J74" i="6"/>
  <c r="E75" i="6" s="1"/>
  <c r="K74" i="6"/>
  <c r="F75" i="6" s="1"/>
  <c r="P74" i="6"/>
  <c r="R74" i="5"/>
  <c r="M74" i="5"/>
  <c r="O74" i="5" s="1"/>
  <c r="Q74" i="5"/>
  <c r="K74" i="5"/>
  <c r="F75" i="5" s="1"/>
  <c r="J74" i="5"/>
  <c r="E75" i="5" s="1"/>
  <c r="P74" i="5"/>
  <c r="P74" i="4"/>
  <c r="M74" i="4"/>
  <c r="O74" i="4" s="1"/>
  <c r="R74" i="4"/>
  <c r="Q74" i="4"/>
  <c r="N74" i="4" s="1"/>
  <c r="K74" i="4"/>
  <c r="F75" i="4" s="1"/>
  <c r="J74" i="4"/>
  <c r="E75" i="4" s="1"/>
  <c r="I73" i="3"/>
  <c r="D74" i="3" s="1"/>
  <c r="O73" i="3"/>
  <c r="L74" i="3"/>
  <c r="G75" i="3" s="1"/>
  <c r="N73" i="3"/>
  <c r="H73" i="3" s="1"/>
  <c r="C74" i="3" s="1"/>
  <c r="R74" i="1"/>
  <c r="J74" i="1"/>
  <c r="E75" i="1" s="1"/>
  <c r="Q74" i="1"/>
  <c r="K74" i="1"/>
  <c r="F75" i="1" s="1"/>
  <c r="M74" i="1"/>
  <c r="O74" i="1" s="1"/>
  <c r="P74" i="1"/>
  <c r="H74" i="4" l="1"/>
  <c r="C75" i="4" s="1"/>
  <c r="N74" i="1"/>
  <c r="H74" i="1" s="1"/>
  <c r="C75" i="1" s="1"/>
  <c r="I74" i="6"/>
  <c r="D75" i="6" s="1"/>
  <c r="L75" i="6"/>
  <c r="G76" i="6" s="1"/>
  <c r="N74" i="6"/>
  <c r="H74" i="6" s="1"/>
  <c r="C75" i="6" s="1"/>
  <c r="L75" i="5"/>
  <c r="G76" i="5" s="1"/>
  <c r="N74" i="5"/>
  <c r="H74" i="5" s="1"/>
  <c r="C75" i="5" s="1"/>
  <c r="I74" i="5"/>
  <c r="D75" i="5" s="1"/>
  <c r="I74" i="4"/>
  <c r="D75" i="4" s="1"/>
  <c r="L75" i="4"/>
  <c r="G76" i="4" s="1"/>
  <c r="P74" i="3"/>
  <c r="R74" i="3"/>
  <c r="Q74" i="3"/>
  <c r="N74" i="3" s="1"/>
  <c r="M74" i="3"/>
  <c r="K74" i="3"/>
  <c r="F75" i="3" s="1"/>
  <c r="J74" i="3"/>
  <c r="E75" i="3" s="1"/>
  <c r="I74" i="1"/>
  <c r="D75" i="1" s="1"/>
  <c r="L75" i="1"/>
  <c r="G76" i="1" s="1"/>
  <c r="R75" i="6" l="1"/>
  <c r="Q75" i="6"/>
  <c r="M75" i="6"/>
  <c r="O75" i="6" s="1"/>
  <c r="J75" i="6"/>
  <c r="E76" i="6" s="1"/>
  <c r="K75" i="6"/>
  <c r="F76" i="6" s="1"/>
  <c r="P75" i="6"/>
  <c r="P75" i="5"/>
  <c r="M75" i="5"/>
  <c r="O75" i="5" s="1"/>
  <c r="Q75" i="5"/>
  <c r="R75" i="5"/>
  <c r="K75" i="5"/>
  <c r="F76" i="5" s="1"/>
  <c r="J75" i="5"/>
  <c r="E76" i="5" s="1"/>
  <c r="M75" i="4"/>
  <c r="O75" i="4" s="1"/>
  <c r="R75" i="4"/>
  <c r="Q75" i="4"/>
  <c r="J75" i="4"/>
  <c r="E76" i="4" s="1"/>
  <c r="K75" i="4"/>
  <c r="F76" i="4" s="1"/>
  <c r="P75" i="4"/>
  <c r="I74" i="3"/>
  <c r="D75" i="3" s="1"/>
  <c r="O74" i="3"/>
  <c r="H74" i="3"/>
  <c r="C75" i="3" s="1"/>
  <c r="L75" i="3"/>
  <c r="G76" i="3" s="1"/>
  <c r="J75" i="1"/>
  <c r="E76" i="1" s="1"/>
  <c r="Q75" i="1"/>
  <c r="K75" i="1"/>
  <c r="F76" i="1" s="1"/>
  <c r="R75" i="1"/>
  <c r="M75" i="1"/>
  <c r="O75" i="1" s="1"/>
  <c r="P75" i="1"/>
  <c r="N75" i="5" l="1"/>
  <c r="N75" i="6"/>
  <c r="H75" i="6" s="1"/>
  <c r="C76" i="6" s="1"/>
  <c r="L76" i="6"/>
  <c r="G77" i="6" s="1"/>
  <c r="I75" i="6"/>
  <c r="D76" i="6" s="1"/>
  <c r="H75" i="5"/>
  <c r="C76" i="5" s="1"/>
  <c r="L76" i="5"/>
  <c r="G77" i="5" s="1"/>
  <c r="I75" i="5"/>
  <c r="D76" i="5" s="1"/>
  <c r="L76" i="4"/>
  <c r="G77" i="4" s="1"/>
  <c r="N75" i="4"/>
  <c r="H75" i="4" s="1"/>
  <c r="C76" i="4" s="1"/>
  <c r="I75" i="4"/>
  <c r="D76" i="4" s="1"/>
  <c r="P75" i="3"/>
  <c r="R75" i="3"/>
  <c r="Q75" i="3"/>
  <c r="N75" i="3" s="1"/>
  <c r="M75" i="3"/>
  <c r="J75" i="3"/>
  <c r="E76" i="3" s="1"/>
  <c r="K75" i="3"/>
  <c r="F76" i="3" s="1"/>
  <c r="N75" i="1"/>
  <c r="H75" i="1" s="1"/>
  <c r="C76" i="1" s="1"/>
  <c r="I75" i="1"/>
  <c r="D76" i="1" s="1"/>
  <c r="L76" i="1"/>
  <c r="G77" i="1" s="1"/>
  <c r="Q76" i="6" l="1"/>
  <c r="R76" i="6"/>
  <c r="M76" i="6"/>
  <c r="O76" i="6" s="1"/>
  <c r="K76" i="6"/>
  <c r="F77" i="6" s="1"/>
  <c r="J76" i="6"/>
  <c r="E77" i="6" s="1"/>
  <c r="P76" i="6"/>
  <c r="M76" i="5"/>
  <c r="O76" i="5" s="1"/>
  <c r="R76" i="5"/>
  <c r="Q76" i="5"/>
  <c r="K76" i="5"/>
  <c r="F77" i="5" s="1"/>
  <c r="J76" i="5"/>
  <c r="E77" i="5" s="1"/>
  <c r="P76" i="5"/>
  <c r="P76" i="4"/>
  <c r="M76" i="4"/>
  <c r="O76" i="4" s="1"/>
  <c r="R76" i="4"/>
  <c r="Q76" i="4"/>
  <c r="N76" i="4" s="1"/>
  <c r="J76" i="4"/>
  <c r="E77" i="4" s="1"/>
  <c r="K76" i="4"/>
  <c r="F77" i="4" s="1"/>
  <c r="H75" i="3"/>
  <c r="C76" i="3" s="1"/>
  <c r="L76" i="3"/>
  <c r="G77" i="3" s="1"/>
  <c r="I75" i="3"/>
  <c r="D76" i="3" s="1"/>
  <c r="O75" i="3"/>
  <c r="R76" i="1"/>
  <c r="Q76" i="1"/>
  <c r="K76" i="1"/>
  <c r="F77" i="1" s="1"/>
  <c r="J76" i="1"/>
  <c r="E77" i="1" s="1"/>
  <c r="P76" i="1"/>
  <c r="M76" i="1"/>
  <c r="O76" i="1" s="1"/>
  <c r="H76" i="4" l="1"/>
  <c r="C77" i="4" s="1"/>
  <c r="L77" i="6"/>
  <c r="G78" i="6" s="1"/>
  <c r="I76" i="6"/>
  <c r="D77" i="6" s="1"/>
  <c r="N76" i="6"/>
  <c r="H76" i="6" s="1"/>
  <c r="C77" i="6" s="1"/>
  <c r="L77" i="5"/>
  <c r="G78" i="5" s="1"/>
  <c r="N76" i="5"/>
  <c r="H76" i="5" s="1"/>
  <c r="C77" i="5" s="1"/>
  <c r="I76" i="5"/>
  <c r="D77" i="5" s="1"/>
  <c r="L77" i="4"/>
  <c r="G78" i="4" s="1"/>
  <c r="I76" i="4"/>
  <c r="D77" i="4" s="1"/>
  <c r="P77" i="4" s="1"/>
  <c r="Q76" i="3"/>
  <c r="M76" i="3"/>
  <c r="R76" i="3"/>
  <c r="K76" i="3"/>
  <c r="F77" i="3" s="1"/>
  <c r="J76" i="3"/>
  <c r="E77" i="3" s="1"/>
  <c r="P76" i="3"/>
  <c r="I76" i="1"/>
  <c r="D77" i="1" s="1"/>
  <c r="L77" i="1"/>
  <c r="G78" i="1" s="1"/>
  <c r="N76" i="1"/>
  <c r="H76" i="1" s="1"/>
  <c r="C77" i="1" s="1"/>
  <c r="P77" i="6" l="1"/>
  <c r="M77" i="6"/>
  <c r="O77" i="6" s="1"/>
  <c r="R77" i="6"/>
  <c r="Q77" i="6"/>
  <c r="N77" i="6" s="1"/>
  <c r="J77" i="6"/>
  <c r="E78" i="6" s="1"/>
  <c r="K77" i="6"/>
  <c r="F78" i="6" s="1"/>
  <c r="P77" i="5"/>
  <c r="M77" i="5"/>
  <c r="O77" i="5" s="1"/>
  <c r="R77" i="5"/>
  <c r="Q77" i="5"/>
  <c r="J77" i="5"/>
  <c r="E78" i="5" s="1"/>
  <c r="K77" i="5"/>
  <c r="F78" i="5" s="1"/>
  <c r="Q77" i="4"/>
  <c r="N77" i="4" s="1"/>
  <c r="R77" i="4"/>
  <c r="M77" i="4"/>
  <c r="O77" i="4" s="1"/>
  <c r="K77" i="4"/>
  <c r="F78" i="4" s="1"/>
  <c r="J77" i="4"/>
  <c r="E78" i="4" s="1"/>
  <c r="I76" i="3"/>
  <c r="D77" i="3" s="1"/>
  <c r="O76" i="3"/>
  <c r="L77" i="3"/>
  <c r="G78" i="3" s="1"/>
  <c r="N76" i="3"/>
  <c r="H76" i="3" s="1"/>
  <c r="C77" i="3" s="1"/>
  <c r="M77" i="1"/>
  <c r="O77" i="1" s="1"/>
  <c r="P77" i="1"/>
  <c r="J77" i="1"/>
  <c r="E78" i="1" s="1"/>
  <c r="L78" i="1" s="1"/>
  <c r="G79" i="1" s="1"/>
  <c r="Q77" i="1"/>
  <c r="K77" i="1"/>
  <c r="F78" i="1" s="1"/>
  <c r="R77" i="1"/>
  <c r="N77" i="5" l="1"/>
  <c r="N77" i="1"/>
  <c r="H77" i="6"/>
  <c r="C78" i="6" s="1"/>
  <c r="L78" i="6"/>
  <c r="G79" i="6" s="1"/>
  <c r="I77" i="6"/>
  <c r="D78" i="6" s="1"/>
  <c r="L78" i="5"/>
  <c r="G79" i="5" s="1"/>
  <c r="I77" i="5"/>
  <c r="D78" i="5" s="1"/>
  <c r="H77" i="5"/>
  <c r="C78" i="5" s="1"/>
  <c r="L78" i="4"/>
  <c r="G79" i="4" s="1"/>
  <c r="I77" i="4"/>
  <c r="D78" i="4" s="1"/>
  <c r="H77" i="4"/>
  <c r="C78" i="4" s="1"/>
  <c r="H77" i="1"/>
  <c r="C78" i="1" s="1"/>
  <c r="P77" i="3"/>
  <c r="M77" i="3"/>
  <c r="R77" i="3"/>
  <c r="Q77" i="3"/>
  <c r="N77" i="3" s="1"/>
  <c r="K77" i="3"/>
  <c r="F78" i="3" s="1"/>
  <c r="J77" i="3"/>
  <c r="E78" i="3" s="1"/>
  <c r="I77" i="1"/>
  <c r="D78" i="1" s="1"/>
  <c r="H77" i="3" l="1"/>
  <c r="C78" i="3" s="1"/>
  <c r="R78" i="6"/>
  <c r="M78" i="6"/>
  <c r="O78" i="6" s="1"/>
  <c r="Q78" i="6"/>
  <c r="J78" i="6"/>
  <c r="E79" i="6" s="1"/>
  <c r="K78" i="6"/>
  <c r="F79" i="6" s="1"/>
  <c r="P78" i="6"/>
  <c r="Q78" i="5"/>
  <c r="R78" i="5"/>
  <c r="M78" i="5"/>
  <c r="O78" i="5" s="1"/>
  <c r="J78" i="5"/>
  <c r="E79" i="5" s="1"/>
  <c r="K78" i="5"/>
  <c r="F79" i="5" s="1"/>
  <c r="P78" i="5"/>
  <c r="P78" i="4"/>
  <c r="R78" i="4"/>
  <c r="Q78" i="4"/>
  <c r="N78" i="4" s="1"/>
  <c r="M78" i="4"/>
  <c r="O78" i="4" s="1"/>
  <c r="J78" i="4"/>
  <c r="E79" i="4" s="1"/>
  <c r="K78" i="4"/>
  <c r="F79" i="4" s="1"/>
  <c r="O77" i="3"/>
  <c r="I77" i="3"/>
  <c r="D78" i="3" s="1"/>
  <c r="L78" i="3"/>
  <c r="G79" i="3" s="1"/>
  <c r="R78" i="1"/>
  <c r="J78" i="1"/>
  <c r="E79" i="1" s="1"/>
  <c r="K78" i="1"/>
  <c r="F79" i="1" s="1"/>
  <c r="Q78" i="1"/>
  <c r="M78" i="1"/>
  <c r="O78" i="1" s="1"/>
  <c r="P78" i="1"/>
  <c r="N78" i="6" l="1"/>
  <c r="H78" i="6" s="1"/>
  <c r="C79" i="6" s="1"/>
  <c r="L79" i="6"/>
  <c r="G80" i="6" s="1"/>
  <c r="I78" i="6"/>
  <c r="D79" i="6" s="1"/>
  <c r="L79" i="5"/>
  <c r="G80" i="5" s="1"/>
  <c r="I78" i="5"/>
  <c r="D79" i="5" s="1"/>
  <c r="N78" i="5"/>
  <c r="H78" i="5" s="1"/>
  <c r="C79" i="5" s="1"/>
  <c r="L79" i="4"/>
  <c r="G80" i="4" s="1"/>
  <c r="I78" i="4"/>
  <c r="D79" i="4" s="1"/>
  <c r="H78" i="4"/>
  <c r="C79" i="4" s="1"/>
  <c r="M78" i="3"/>
  <c r="R78" i="3"/>
  <c r="Q78" i="3"/>
  <c r="K78" i="3"/>
  <c r="F79" i="3" s="1"/>
  <c r="J78" i="3"/>
  <c r="E79" i="3" s="1"/>
  <c r="P78" i="3"/>
  <c r="I78" i="1"/>
  <c r="D79" i="1" s="1"/>
  <c r="N78" i="1"/>
  <c r="H78" i="1" s="1"/>
  <c r="C79" i="1" s="1"/>
  <c r="L79" i="1"/>
  <c r="G80" i="1" s="1"/>
  <c r="M79" i="6" l="1"/>
  <c r="O79" i="6" s="1"/>
  <c r="R79" i="6"/>
  <c r="Q79" i="6"/>
  <c r="J79" i="6"/>
  <c r="E80" i="6" s="1"/>
  <c r="K79" i="6"/>
  <c r="F80" i="6" s="1"/>
  <c r="P79" i="6"/>
  <c r="P79" i="5"/>
  <c r="R79" i="5"/>
  <c r="Q79" i="5"/>
  <c r="M79" i="5"/>
  <c r="O79" i="5" s="1"/>
  <c r="K79" i="5"/>
  <c r="F80" i="5" s="1"/>
  <c r="J79" i="5"/>
  <c r="E80" i="5" s="1"/>
  <c r="P79" i="4"/>
  <c r="R79" i="4"/>
  <c r="Q79" i="4"/>
  <c r="M79" i="4"/>
  <c r="O79" i="4" s="1"/>
  <c r="K79" i="4"/>
  <c r="F80" i="4" s="1"/>
  <c r="J79" i="4"/>
  <c r="E80" i="4" s="1"/>
  <c r="L79" i="3"/>
  <c r="G80" i="3" s="1"/>
  <c r="N78" i="3"/>
  <c r="H78" i="3" s="1"/>
  <c r="C79" i="3" s="1"/>
  <c r="O78" i="3"/>
  <c r="I78" i="3"/>
  <c r="D79" i="3" s="1"/>
  <c r="M79" i="1"/>
  <c r="O79" i="1" s="1"/>
  <c r="P79" i="1"/>
  <c r="Q79" i="1"/>
  <c r="R79" i="1"/>
  <c r="J79" i="1"/>
  <c r="E80" i="1" s="1"/>
  <c r="K79" i="1"/>
  <c r="F80" i="1" s="1"/>
  <c r="N79" i="4" l="1"/>
  <c r="N79" i="5"/>
  <c r="H79" i="5" s="1"/>
  <c r="C80" i="5" s="1"/>
  <c r="N79" i="6"/>
  <c r="H79" i="6" s="1"/>
  <c r="C80" i="6" s="1"/>
  <c r="I79" i="6"/>
  <c r="D80" i="6" s="1"/>
  <c r="L80" i="6"/>
  <c r="G81" i="6" s="1"/>
  <c r="I79" i="5"/>
  <c r="D80" i="5" s="1"/>
  <c r="L80" i="5"/>
  <c r="G81" i="5" s="1"/>
  <c r="H79" i="4"/>
  <c r="C80" i="4" s="1"/>
  <c r="I79" i="4"/>
  <c r="D80" i="4" s="1"/>
  <c r="L80" i="4"/>
  <c r="G81" i="4" s="1"/>
  <c r="M79" i="3"/>
  <c r="R79" i="3"/>
  <c r="Q79" i="3"/>
  <c r="J79" i="3"/>
  <c r="E80" i="3" s="1"/>
  <c r="K79" i="3"/>
  <c r="F80" i="3" s="1"/>
  <c r="P79" i="3"/>
  <c r="L80" i="1"/>
  <c r="G81" i="1" s="1"/>
  <c r="N79" i="1"/>
  <c r="H79" i="1" s="1"/>
  <c r="C80" i="1" s="1"/>
  <c r="I79" i="1"/>
  <c r="D80" i="1" s="1"/>
  <c r="P80" i="6" l="1"/>
  <c r="M80" i="6"/>
  <c r="O80" i="6" s="1"/>
  <c r="Q80" i="6"/>
  <c r="N80" i="6" s="1"/>
  <c r="R80" i="6"/>
  <c r="J80" i="6"/>
  <c r="E81" i="6" s="1"/>
  <c r="K80" i="6"/>
  <c r="F81" i="6" s="1"/>
  <c r="P80" i="5"/>
  <c r="R80" i="5"/>
  <c r="Q80" i="5"/>
  <c r="M80" i="5"/>
  <c r="O80" i="5" s="1"/>
  <c r="K80" i="5"/>
  <c r="F81" i="5" s="1"/>
  <c r="J80" i="5"/>
  <c r="E81" i="5" s="1"/>
  <c r="Q80" i="4"/>
  <c r="R80" i="4"/>
  <c r="M80" i="4"/>
  <c r="O80" i="4" s="1"/>
  <c r="K80" i="4"/>
  <c r="F81" i="4" s="1"/>
  <c r="J80" i="4"/>
  <c r="E81" i="4" s="1"/>
  <c r="P80" i="4"/>
  <c r="L80" i="3"/>
  <c r="G81" i="3" s="1"/>
  <c r="N79" i="3"/>
  <c r="H79" i="3" s="1"/>
  <c r="C80" i="3" s="1"/>
  <c r="I79" i="3"/>
  <c r="D80" i="3" s="1"/>
  <c r="O79" i="3"/>
  <c r="M80" i="1"/>
  <c r="O80" i="1" s="1"/>
  <c r="P80" i="1"/>
  <c r="J80" i="1"/>
  <c r="E81" i="1" s="1"/>
  <c r="R80" i="1"/>
  <c r="Q80" i="1"/>
  <c r="K80" i="1"/>
  <c r="F81" i="1" s="1"/>
  <c r="N80" i="5" l="1"/>
  <c r="H80" i="6"/>
  <c r="C81" i="6" s="1"/>
  <c r="L81" i="6"/>
  <c r="G82" i="6" s="1"/>
  <c r="I80" i="6"/>
  <c r="D81" i="6" s="1"/>
  <c r="I80" i="5"/>
  <c r="D81" i="5" s="1"/>
  <c r="H80" i="5"/>
  <c r="C81" i="5" s="1"/>
  <c r="L81" i="5"/>
  <c r="G82" i="5" s="1"/>
  <c r="N80" i="4"/>
  <c r="H80" i="4" s="1"/>
  <c r="C81" i="4" s="1"/>
  <c r="L81" i="4"/>
  <c r="G82" i="4" s="1"/>
  <c r="I80" i="4"/>
  <c r="D81" i="4" s="1"/>
  <c r="N80" i="1"/>
  <c r="H80" i="1" s="1"/>
  <c r="C81" i="1" s="1"/>
  <c r="P80" i="3"/>
  <c r="M80" i="3"/>
  <c r="R80" i="3"/>
  <c r="Q80" i="3"/>
  <c r="N80" i="3" s="1"/>
  <c r="H80" i="3" s="1"/>
  <c r="C81" i="3" s="1"/>
  <c r="K80" i="3"/>
  <c r="F81" i="3" s="1"/>
  <c r="J80" i="3"/>
  <c r="E81" i="3" s="1"/>
  <c r="L81" i="1"/>
  <c r="G82" i="1" s="1"/>
  <c r="I80" i="1"/>
  <c r="D81" i="1" s="1"/>
  <c r="R81" i="6" l="1"/>
  <c r="Q81" i="6"/>
  <c r="M81" i="6"/>
  <c r="O81" i="6" s="1"/>
  <c r="K81" i="6"/>
  <c r="F82" i="6" s="1"/>
  <c r="J81" i="6"/>
  <c r="E82" i="6" s="1"/>
  <c r="P81" i="6"/>
  <c r="P81" i="5"/>
  <c r="Q81" i="5"/>
  <c r="N81" i="5" s="1"/>
  <c r="R81" i="5"/>
  <c r="M81" i="5"/>
  <c r="O81" i="5" s="1"/>
  <c r="K81" i="5"/>
  <c r="F82" i="5" s="1"/>
  <c r="J81" i="5"/>
  <c r="E82" i="5" s="1"/>
  <c r="M81" i="4"/>
  <c r="O81" i="4" s="1"/>
  <c r="R81" i="4"/>
  <c r="Q81" i="4"/>
  <c r="J81" i="4"/>
  <c r="E82" i="4" s="1"/>
  <c r="K81" i="4"/>
  <c r="F82" i="4" s="1"/>
  <c r="P81" i="4"/>
  <c r="I80" i="3"/>
  <c r="D81" i="3" s="1"/>
  <c r="O80" i="3"/>
  <c r="L81" i="3"/>
  <c r="G82" i="3" s="1"/>
  <c r="R81" i="1"/>
  <c r="Q81" i="1"/>
  <c r="K81" i="1"/>
  <c r="F82" i="1" s="1"/>
  <c r="J81" i="1"/>
  <c r="E82" i="1" s="1"/>
  <c r="P81" i="1"/>
  <c r="M81" i="1"/>
  <c r="O81" i="1" s="1"/>
  <c r="L82" i="6" l="1"/>
  <c r="G83" i="6" s="1"/>
  <c r="I81" i="6"/>
  <c r="D82" i="6" s="1"/>
  <c r="N81" i="6"/>
  <c r="H81" i="6" s="1"/>
  <c r="C82" i="6" s="1"/>
  <c r="I81" i="5"/>
  <c r="D82" i="5" s="1"/>
  <c r="H81" i="5"/>
  <c r="C82" i="5" s="1"/>
  <c r="L82" i="5"/>
  <c r="G83" i="5" s="1"/>
  <c r="N81" i="4"/>
  <c r="H81" i="4" s="1"/>
  <c r="C82" i="4" s="1"/>
  <c r="L82" i="4"/>
  <c r="G83" i="4" s="1"/>
  <c r="I81" i="4"/>
  <c r="D82" i="4" s="1"/>
  <c r="R81" i="3"/>
  <c r="Q81" i="3"/>
  <c r="M81" i="3"/>
  <c r="J81" i="3"/>
  <c r="E82" i="3" s="1"/>
  <c r="K81" i="3"/>
  <c r="F82" i="3" s="1"/>
  <c r="P81" i="3"/>
  <c r="I81" i="1"/>
  <c r="D82" i="1" s="1"/>
  <c r="L82" i="1"/>
  <c r="G83" i="1" s="1"/>
  <c r="N81" i="1"/>
  <c r="H81" i="1" s="1"/>
  <c r="C82" i="1" s="1"/>
  <c r="P82" i="6" l="1"/>
  <c r="R82" i="6"/>
  <c r="M82" i="6"/>
  <c r="O82" i="6" s="1"/>
  <c r="Q82" i="6"/>
  <c r="N82" i="6" s="1"/>
  <c r="H82" i="6" s="1"/>
  <c r="C83" i="6" s="1"/>
  <c r="K82" i="6"/>
  <c r="F83" i="6" s="1"/>
  <c r="J82" i="6"/>
  <c r="E83" i="6" s="1"/>
  <c r="M82" i="5"/>
  <c r="O82" i="5" s="1"/>
  <c r="R82" i="5"/>
  <c r="Q82" i="5"/>
  <c r="K82" i="5"/>
  <c r="F83" i="5" s="1"/>
  <c r="J82" i="5"/>
  <c r="E83" i="5" s="1"/>
  <c r="P82" i="5"/>
  <c r="R82" i="4"/>
  <c r="Q82" i="4"/>
  <c r="M82" i="4"/>
  <c r="O82" i="4" s="1"/>
  <c r="K82" i="4"/>
  <c r="F83" i="4" s="1"/>
  <c r="J82" i="4"/>
  <c r="E83" i="4" s="1"/>
  <c r="P82" i="4"/>
  <c r="L82" i="3"/>
  <c r="G83" i="3" s="1"/>
  <c r="I81" i="3"/>
  <c r="D82" i="3" s="1"/>
  <c r="O81" i="3"/>
  <c r="N81" i="3"/>
  <c r="H81" i="3" s="1"/>
  <c r="C82" i="3" s="1"/>
  <c r="P82" i="1"/>
  <c r="M82" i="1"/>
  <c r="O82" i="1" s="1"/>
  <c r="Q82" i="1"/>
  <c r="R82" i="1"/>
  <c r="J82" i="1"/>
  <c r="E83" i="1" s="1"/>
  <c r="K82" i="1"/>
  <c r="F83" i="1" s="1"/>
  <c r="N82" i="1" l="1"/>
  <c r="H82" i="1" s="1"/>
  <c r="C83" i="1" s="1"/>
  <c r="I82" i="6"/>
  <c r="D83" i="6" s="1"/>
  <c r="L83" i="6"/>
  <c r="G84" i="6" s="1"/>
  <c r="N82" i="5"/>
  <c r="H82" i="5" s="1"/>
  <c r="C83" i="5" s="1"/>
  <c r="L83" i="5"/>
  <c r="G84" i="5" s="1"/>
  <c r="I82" i="5"/>
  <c r="D83" i="5" s="1"/>
  <c r="N82" i="4"/>
  <c r="H82" i="4" s="1"/>
  <c r="C83" i="4" s="1"/>
  <c r="L83" i="4"/>
  <c r="G84" i="4" s="1"/>
  <c r="I82" i="4"/>
  <c r="D83" i="4" s="1"/>
  <c r="R82" i="3"/>
  <c r="Q82" i="3"/>
  <c r="M82" i="3"/>
  <c r="J82" i="3"/>
  <c r="E83" i="3" s="1"/>
  <c r="K82" i="3"/>
  <c r="F83" i="3" s="1"/>
  <c r="P82" i="3"/>
  <c r="L83" i="1"/>
  <c r="G84" i="1" s="1"/>
  <c r="I82" i="1"/>
  <c r="D83" i="1" s="1"/>
  <c r="M83" i="1" s="1"/>
  <c r="O83" i="1" s="1"/>
  <c r="R83" i="6" l="1"/>
  <c r="Q83" i="6"/>
  <c r="M83" i="6"/>
  <c r="O83" i="6" s="1"/>
  <c r="J83" i="6"/>
  <c r="E84" i="6" s="1"/>
  <c r="K83" i="6"/>
  <c r="F84" i="6" s="1"/>
  <c r="P83" i="6"/>
  <c r="R83" i="5"/>
  <c r="Q83" i="5"/>
  <c r="M83" i="5"/>
  <c r="O83" i="5" s="1"/>
  <c r="K83" i="5"/>
  <c r="F84" i="5" s="1"/>
  <c r="J83" i="5"/>
  <c r="E84" i="5" s="1"/>
  <c r="P83" i="5"/>
  <c r="M83" i="4"/>
  <c r="O83" i="4" s="1"/>
  <c r="R83" i="4"/>
  <c r="Q83" i="4"/>
  <c r="J83" i="4"/>
  <c r="E84" i="4" s="1"/>
  <c r="K83" i="4"/>
  <c r="F84" i="4" s="1"/>
  <c r="P83" i="4"/>
  <c r="L83" i="3"/>
  <c r="G84" i="3" s="1"/>
  <c r="I82" i="3"/>
  <c r="D83" i="3" s="1"/>
  <c r="O82" i="3"/>
  <c r="N82" i="3"/>
  <c r="H82" i="3" s="1"/>
  <c r="C83" i="3" s="1"/>
  <c r="I83" i="1"/>
  <c r="D84" i="1" s="1"/>
  <c r="Q83" i="1"/>
  <c r="K83" i="1"/>
  <c r="F84" i="1" s="1"/>
  <c r="J83" i="1"/>
  <c r="E84" i="1" s="1"/>
  <c r="R83" i="1"/>
  <c r="P83" i="1"/>
  <c r="I83" i="6" l="1"/>
  <c r="D84" i="6" s="1"/>
  <c r="L84" i="6"/>
  <c r="G85" i="6" s="1"/>
  <c r="N83" i="6"/>
  <c r="H83" i="6" s="1"/>
  <c r="C84" i="6" s="1"/>
  <c r="L84" i="5"/>
  <c r="G85" i="5" s="1"/>
  <c r="N83" i="5"/>
  <c r="H83" i="5" s="1"/>
  <c r="C84" i="5" s="1"/>
  <c r="I83" i="5"/>
  <c r="D84" i="5" s="1"/>
  <c r="L84" i="4"/>
  <c r="G85" i="4" s="1"/>
  <c r="N83" i="4"/>
  <c r="H83" i="4" s="1"/>
  <c r="C84" i="4" s="1"/>
  <c r="I83" i="4"/>
  <c r="D84" i="4" s="1"/>
  <c r="P83" i="3"/>
  <c r="R83" i="3"/>
  <c r="Q83" i="3"/>
  <c r="N83" i="3" s="1"/>
  <c r="M83" i="3"/>
  <c r="K83" i="3"/>
  <c r="F84" i="3" s="1"/>
  <c r="J83" i="3"/>
  <c r="E84" i="3" s="1"/>
  <c r="L84" i="1"/>
  <c r="G85" i="1" s="1"/>
  <c r="N83" i="1"/>
  <c r="H83" i="1" s="1"/>
  <c r="C84" i="1" s="1"/>
  <c r="R84" i="1" s="1"/>
  <c r="K84" i="1"/>
  <c r="F85" i="1" s="1"/>
  <c r="J84" i="1"/>
  <c r="E85" i="1" s="1"/>
  <c r="Q84" i="1"/>
  <c r="P84" i="6" l="1"/>
  <c r="Q84" i="6"/>
  <c r="N84" i="6" s="1"/>
  <c r="M84" i="6"/>
  <c r="O84" i="6" s="1"/>
  <c r="R84" i="6"/>
  <c r="J84" i="6"/>
  <c r="E85" i="6" s="1"/>
  <c r="K84" i="6"/>
  <c r="F85" i="6" s="1"/>
  <c r="P84" i="5"/>
  <c r="M84" i="5"/>
  <c r="O84" i="5" s="1"/>
  <c r="R84" i="5"/>
  <c r="Q84" i="5"/>
  <c r="K84" i="5"/>
  <c r="F85" i="5" s="1"/>
  <c r="J84" i="5"/>
  <c r="E85" i="5" s="1"/>
  <c r="M84" i="4"/>
  <c r="O84" i="4" s="1"/>
  <c r="R84" i="4"/>
  <c r="Q84" i="4"/>
  <c r="J84" i="4"/>
  <c r="E85" i="4" s="1"/>
  <c r="K84" i="4"/>
  <c r="F85" i="4" s="1"/>
  <c r="P84" i="4"/>
  <c r="L85" i="1"/>
  <c r="G86" i="1" s="1"/>
  <c r="L84" i="3"/>
  <c r="G85" i="3" s="1"/>
  <c r="I83" i="3"/>
  <c r="D84" i="3" s="1"/>
  <c r="O83" i="3"/>
  <c r="H83" i="3"/>
  <c r="C84" i="3" s="1"/>
  <c r="M84" i="1"/>
  <c r="O84" i="1" s="1"/>
  <c r="P84" i="1"/>
  <c r="N84" i="1" s="1"/>
  <c r="N84" i="5" l="1"/>
  <c r="H84" i="1"/>
  <c r="C85" i="1" s="1"/>
  <c r="I84" i="6"/>
  <c r="D85" i="6" s="1"/>
  <c r="L85" i="6"/>
  <c r="G86" i="6" s="1"/>
  <c r="H84" i="6"/>
  <c r="C85" i="6" s="1"/>
  <c r="H84" i="5"/>
  <c r="C85" i="5" s="1"/>
  <c r="L85" i="5"/>
  <c r="G86" i="5" s="1"/>
  <c r="I84" i="5"/>
  <c r="D85" i="5" s="1"/>
  <c r="L85" i="4"/>
  <c r="G86" i="4" s="1"/>
  <c r="N84" i="4"/>
  <c r="H84" i="4" s="1"/>
  <c r="C85" i="4" s="1"/>
  <c r="I84" i="4"/>
  <c r="D85" i="4" s="1"/>
  <c r="Q84" i="3"/>
  <c r="R84" i="3"/>
  <c r="K84" i="3"/>
  <c r="F85" i="3" s="1"/>
  <c r="M84" i="3"/>
  <c r="J84" i="3"/>
  <c r="E85" i="3" s="1"/>
  <c r="P84" i="3"/>
  <c r="I84" i="1"/>
  <c r="D85" i="1" s="1"/>
  <c r="P85" i="6" l="1"/>
  <c r="R85" i="6"/>
  <c r="Q85" i="6"/>
  <c r="N85" i="6" s="1"/>
  <c r="M85" i="6"/>
  <c r="O85" i="6" s="1"/>
  <c r="K85" i="6"/>
  <c r="F86" i="6" s="1"/>
  <c r="J85" i="6"/>
  <c r="E86" i="6" s="1"/>
  <c r="M85" i="5"/>
  <c r="O85" i="5" s="1"/>
  <c r="Q85" i="5"/>
  <c r="R85" i="5"/>
  <c r="K85" i="5"/>
  <c r="F86" i="5" s="1"/>
  <c r="J85" i="5"/>
  <c r="E86" i="5" s="1"/>
  <c r="P85" i="5"/>
  <c r="P85" i="4"/>
  <c r="R85" i="4"/>
  <c r="Q85" i="4"/>
  <c r="N85" i="4" s="1"/>
  <c r="M85" i="4"/>
  <c r="O85" i="4" s="1"/>
  <c r="K85" i="4"/>
  <c r="F86" i="4" s="1"/>
  <c r="J85" i="4"/>
  <c r="E86" i="4" s="1"/>
  <c r="I84" i="3"/>
  <c r="D85" i="3" s="1"/>
  <c r="O84" i="3"/>
  <c r="L85" i="3"/>
  <c r="G86" i="3" s="1"/>
  <c r="N84" i="3"/>
  <c r="H84" i="3" s="1"/>
  <c r="C85" i="3" s="1"/>
  <c r="Q85" i="1"/>
  <c r="R85" i="1"/>
  <c r="K85" i="1"/>
  <c r="F86" i="1" s="1"/>
  <c r="J85" i="1"/>
  <c r="E86" i="1" s="1"/>
  <c r="L86" i="1" s="1"/>
  <c r="G87" i="1" s="1"/>
  <c r="P85" i="1"/>
  <c r="M85" i="1"/>
  <c r="O85" i="1" s="1"/>
  <c r="I85" i="6" l="1"/>
  <c r="D86" i="6" s="1"/>
  <c r="H85" i="6"/>
  <c r="C86" i="6" s="1"/>
  <c r="L86" i="6"/>
  <c r="G87" i="6" s="1"/>
  <c r="L86" i="5"/>
  <c r="G87" i="5" s="1"/>
  <c r="N85" i="5"/>
  <c r="H85" i="5" s="1"/>
  <c r="C86" i="5" s="1"/>
  <c r="I85" i="5"/>
  <c r="D86" i="5" s="1"/>
  <c r="I85" i="4"/>
  <c r="D86" i="4" s="1"/>
  <c r="L86" i="4"/>
  <c r="G87" i="4" s="1"/>
  <c r="H85" i="4"/>
  <c r="C86" i="4" s="1"/>
  <c r="P85" i="3"/>
  <c r="M85" i="3"/>
  <c r="R85" i="3"/>
  <c r="Q85" i="3"/>
  <c r="N85" i="3" s="1"/>
  <c r="H85" i="3" s="1"/>
  <c r="C86" i="3" s="1"/>
  <c r="K85" i="3"/>
  <c r="F86" i="3" s="1"/>
  <c r="J85" i="3"/>
  <c r="E86" i="3" s="1"/>
  <c r="I85" i="1"/>
  <c r="D86" i="1" s="1"/>
  <c r="N85" i="1"/>
  <c r="H85" i="1" s="1"/>
  <c r="C86" i="1" s="1"/>
  <c r="P86" i="6" l="1"/>
  <c r="R86" i="6"/>
  <c r="Q86" i="6"/>
  <c r="N86" i="6" s="1"/>
  <c r="M86" i="6"/>
  <c r="O86" i="6" s="1"/>
  <c r="K86" i="6"/>
  <c r="F87" i="6" s="1"/>
  <c r="J86" i="6"/>
  <c r="E87" i="6" s="1"/>
  <c r="R86" i="5"/>
  <c r="Q86" i="5"/>
  <c r="M86" i="5"/>
  <c r="O86" i="5" s="1"/>
  <c r="K86" i="5"/>
  <c r="F87" i="5" s="1"/>
  <c r="J86" i="5"/>
  <c r="E87" i="5" s="1"/>
  <c r="P86" i="5"/>
  <c r="P86" i="4"/>
  <c r="R86" i="4"/>
  <c r="M86" i="4"/>
  <c r="O86" i="4" s="1"/>
  <c r="Q86" i="4"/>
  <c r="N86" i="4" s="1"/>
  <c r="J86" i="4"/>
  <c r="E87" i="4" s="1"/>
  <c r="K86" i="4"/>
  <c r="F87" i="4" s="1"/>
  <c r="O85" i="3"/>
  <c r="I85" i="3"/>
  <c r="D86" i="3" s="1"/>
  <c r="P86" i="3" s="1"/>
  <c r="L86" i="3"/>
  <c r="G87" i="3" s="1"/>
  <c r="M86" i="1"/>
  <c r="O86" i="1" s="1"/>
  <c r="P86" i="1"/>
  <c r="J86" i="1"/>
  <c r="E87" i="1" s="1"/>
  <c r="K86" i="1"/>
  <c r="F87" i="1" s="1"/>
  <c r="R86" i="1"/>
  <c r="Q86" i="1"/>
  <c r="H86" i="6" l="1"/>
  <c r="C87" i="6" s="1"/>
  <c r="I86" i="6"/>
  <c r="D87" i="6" s="1"/>
  <c r="L87" i="6"/>
  <c r="G88" i="6" s="1"/>
  <c r="N86" i="5"/>
  <c r="H86" i="5" s="1"/>
  <c r="C87" i="5" s="1"/>
  <c r="L87" i="5"/>
  <c r="G88" i="5" s="1"/>
  <c r="I86" i="5"/>
  <c r="D87" i="5" s="1"/>
  <c r="H86" i="4"/>
  <c r="C87" i="4" s="1"/>
  <c r="L87" i="4"/>
  <c r="G88" i="4" s="1"/>
  <c r="I86" i="4"/>
  <c r="D87" i="4" s="1"/>
  <c r="N86" i="1"/>
  <c r="H86" i="1" s="1"/>
  <c r="C87" i="1" s="1"/>
  <c r="M86" i="3"/>
  <c r="R86" i="3"/>
  <c r="Q86" i="3"/>
  <c r="N86" i="3" s="1"/>
  <c r="J86" i="3"/>
  <c r="E87" i="3" s="1"/>
  <c r="K86" i="3"/>
  <c r="F87" i="3" s="1"/>
  <c r="L87" i="1"/>
  <c r="G88" i="1" s="1"/>
  <c r="I86" i="1"/>
  <c r="D87" i="1" s="1"/>
  <c r="H86" i="3" l="1"/>
  <c r="C87" i="3" s="1"/>
  <c r="M87" i="6"/>
  <c r="O87" i="6" s="1"/>
  <c r="R87" i="6"/>
  <c r="Q87" i="6"/>
  <c r="J87" i="6"/>
  <c r="E88" i="6" s="1"/>
  <c r="K87" i="6"/>
  <c r="F88" i="6" s="1"/>
  <c r="P87" i="6"/>
  <c r="R87" i="5"/>
  <c r="M87" i="5"/>
  <c r="O87" i="5" s="1"/>
  <c r="Q87" i="5"/>
  <c r="K87" i="5"/>
  <c r="F88" i="5" s="1"/>
  <c r="J87" i="5"/>
  <c r="E88" i="5" s="1"/>
  <c r="P87" i="5"/>
  <c r="R87" i="4"/>
  <c r="Q87" i="4"/>
  <c r="M87" i="4"/>
  <c r="O87" i="4" s="1"/>
  <c r="J87" i="4"/>
  <c r="E88" i="4" s="1"/>
  <c r="K87" i="4"/>
  <c r="F88" i="4" s="1"/>
  <c r="P87" i="4"/>
  <c r="L87" i="3"/>
  <c r="G88" i="3" s="1"/>
  <c r="O86" i="3"/>
  <c r="I86" i="3"/>
  <c r="D87" i="3" s="1"/>
  <c r="K87" i="1"/>
  <c r="F88" i="1" s="1"/>
  <c r="R87" i="1"/>
  <c r="J87" i="1"/>
  <c r="E88" i="1" s="1"/>
  <c r="Q87" i="1"/>
  <c r="M87" i="1"/>
  <c r="O87" i="1" s="1"/>
  <c r="P87" i="1"/>
  <c r="L88" i="1" l="1"/>
  <c r="G89" i="1" s="1"/>
  <c r="N87" i="1"/>
  <c r="L88" i="6"/>
  <c r="G89" i="6" s="1"/>
  <c r="N87" i="6"/>
  <c r="H87" i="6" s="1"/>
  <c r="C88" i="6" s="1"/>
  <c r="I87" i="6"/>
  <c r="D88" i="6" s="1"/>
  <c r="N87" i="5"/>
  <c r="H87" i="5" s="1"/>
  <c r="C88" i="5" s="1"/>
  <c r="L88" i="5"/>
  <c r="G89" i="5" s="1"/>
  <c r="I87" i="5"/>
  <c r="D88" i="5" s="1"/>
  <c r="L88" i="4"/>
  <c r="G89" i="4" s="1"/>
  <c r="I87" i="4"/>
  <c r="D88" i="4" s="1"/>
  <c r="N87" i="4"/>
  <c r="H87" i="4" s="1"/>
  <c r="C88" i="4" s="1"/>
  <c r="H87" i="1"/>
  <c r="C88" i="1" s="1"/>
  <c r="M87" i="3"/>
  <c r="R87" i="3"/>
  <c r="Q87" i="3"/>
  <c r="K87" i="3"/>
  <c r="F88" i="3" s="1"/>
  <c r="J87" i="3"/>
  <c r="E88" i="3" s="1"/>
  <c r="P87" i="3"/>
  <c r="I87" i="1"/>
  <c r="D88" i="1" s="1"/>
  <c r="P88" i="6" l="1"/>
  <c r="M88" i="6"/>
  <c r="O88" i="6" s="1"/>
  <c r="R88" i="6"/>
  <c r="Q88" i="6"/>
  <c r="J88" i="6"/>
  <c r="E89" i="6" s="1"/>
  <c r="K88" i="6"/>
  <c r="F89" i="6" s="1"/>
  <c r="R88" i="5"/>
  <c r="Q88" i="5"/>
  <c r="M88" i="5"/>
  <c r="O88" i="5" s="1"/>
  <c r="K88" i="5"/>
  <c r="F89" i="5" s="1"/>
  <c r="J88" i="5"/>
  <c r="E89" i="5" s="1"/>
  <c r="P88" i="5"/>
  <c r="Q88" i="4"/>
  <c r="M88" i="4"/>
  <c r="O88" i="4" s="1"/>
  <c r="R88" i="4"/>
  <c r="J88" i="4"/>
  <c r="E89" i="4" s="1"/>
  <c r="K88" i="4"/>
  <c r="F89" i="4" s="1"/>
  <c r="P88" i="4"/>
  <c r="L88" i="3"/>
  <c r="G89" i="3" s="1"/>
  <c r="N87" i="3"/>
  <c r="H87" i="3" s="1"/>
  <c r="C88" i="3" s="1"/>
  <c r="O87" i="3"/>
  <c r="I87" i="3"/>
  <c r="D88" i="3" s="1"/>
  <c r="J88" i="1"/>
  <c r="E89" i="1" s="1"/>
  <c r="K88" i="1"/>
  <c r="F89" i="1" s="1"/>
  <c r="R88" i="1"/>
  <c r="Q88" i="1"/>
  <c r="P88" i="1"/>
  <c r="M88" i="1"/>
  <c r="O88" i="1" s="1"/>
  <c r="N88" i="6" l="1"/>
  <c r="H88" i="6" s="1"/>
  <c r="C89" i="6" s="1"/>
  <c r="L89" i="6"/>
  <c r="G90" i="6" s="1"/>
  <c r="I88" i="6"/>
  <c r="D89" i="6" s="1"/>
  <c r="L89" i="5"/>
  <c r="G90" i="5" s="1"/>
  <c r="N88" i="5"/>
  <c r="H88" i="5" s="1"/>
  <c r="C89" i="5" s="1"/>
  <c r="I88" i="5"/>
  <c r="D89" i="5" s="1"/>
  <c r="L89" i="4"/>
  <c r="G90" i="4" s="1"/>
  <c r="I88" i="4"/>
  <c r="D89" i="4" s="1"/>
  <c r="N88" i="4"/>
  <c r="H88" i="4" s="1"/>
  <c r="C89" i="4" s="1"/>
  <c r="M88" i="3"/>
  <c r="R88" i="3"/>
  <c r="Q88" i="3"/>
  <c r="K88" i="3"/>
  <c r="F89" i="3" s="1"/>
  <c r="J88" i="3"/>
  <c r="E89" i="3" s="1"/>
  <c r="P88" i="3"/>
  <c r="I88" i="1"/>
  <c r="D89" i="1" s="1"/>
  <c r="N88" i="1"/>
  <c r="H88" i="1" s="1"/>
  <c r="C89" i="1" s="1"/>
  <c r="L89" i="1"/>
  <c r="G90" i="1" s="1"/>
  <c r="M89" i="6" l="1"/>
  <c r="O89" i="6" s="1"/>
  <c r="R89" i="6"/>
  <c r="Q89" i="6"/>
  <c r="J89" i="6"/>
  <c r="E90" i="6" s="1"/>
  <c r="K89" i="6"/>
  <c r="F90" i="6" s="1"/>
  <c r="P89" i="6"/>
  <c r="P89" i="5"/>
  <c r="Q89" i="5"/>
  <c r="R89" i="5"/>
  <c r="M89" i="5"/>
  <c r="O89" i="5" s="1"/>
  <c r="J89" i="5"/>
  <c r="E90" i="5" s="1"/>
  <c r="K89" i="5"/>
  <c r="F90" i="5" s="1"/>
  <c r="Q89" i="4"/>
  <c r="M89" i="4"/>
  <c r="O89" i="4" s="1"/>
  <c r="R89" i="4"/>
  <c r="K89" i="4"/>
  <c r="F90" i="4" s="1"/>
  <c r="J89" i="4"/>
  <c r="E90" i="4" s="1"/>
  <c r="P89" i="4"/>
  <c r="L89" i="3"/>
  <c r="G90" i="3" s="1"/>
  <c r="N88" i="3"/>
  <c r="H88" i="3" s="1"/>
  <c r="C89" i="3" s="1"/>
  <c r="I88" i="3"/>
  <c r="D89" i="3" s="1"/>
  <c r="O88" i="3"/>
  <c r="M89" i="1"/>
  <c r="O89" i="1" s="1"/>
  <c r="P89" i="1"/>
  <c r="R89" i="1"/>
  <c r="J89" i="1"/>
  <c r="E90" i="1" s="1"/>
  <c r="Q89" i="1"/>
  <c r="K89" i="1"/>
  <c r="F90" i="1" s="1"/>
  <c r="L90" i="6" l="1"/>
  <c r="G91" i="6" s="1"/>
  <c r="N89" i="6"/>
  <c r="H89" i="6" s="1"/>
  <c r="C90" i="6" s="1"/>
  <c r="I89" i="6"/>
  <c r="D90" i="6" s="1"/>
  <c r="L90" i="5"/>
  <c r="G91" i="5" s="1"/>
  <c r="I89" i="5"/>
  <c r="D90" i="5" s="1"/>
  <c r="N89" i="5"/>
  <c r="H89" i="5" s="1"/>
  <c r="C90" i="5" s="1"/>
  <c r="L90" i="4"/>
  <c r="G91" i="4" s="1"/>
  <c r="I89" i="4"/>
  <c r="D90" i="4" s="1"/>
  <c r="N89" i="4"/>
  <c r="H89" i="4" s="1"/>
  <c r="C90" i="4" s="1"/>
  <c r="N89" i="1"/>
  <c r="H89" i="1" s="1"/>
  <c r="C90" i="1" s="1"/>
  <c r="P89" i="3"/>
  <c r="R89" i="3"/>
  <c r="Q89" i="3"/>
  <c r="N89" i="3" s="1"/>
  <c r="M89" i="3"/>
  <c r="J89" i="3"/>
  <c r="E90" i="3" s="1"/>
  <c r="K89" i="3"/>
  <c r="F90" i="3" s="1"/>
  <c r="L90" i="1"/>
  <c r="G91" i="1" s="1"/>
  <c r="I89" i="1"/>
  <c r="D90" i="1" s="1"/>
  <c r="R90" i="6" l="1"/>
  <c r="Q90" i="6"/>
  <c r="M90" i="6"/>
  <c r="O90" i="6" s="1"/>
  <c r="K90" i="6"/>
  <c r="F91" i="6" s="1"/>
  <c r="J90" i="6"/>
  <c r="E91" i="6" s="1"/>
  <c r="P90" i="6"/>
  <c r="Q90" i="5"/>
  <c r="M90" i="5"/>
  <c r="O90" i="5" s="1"/>
  <c r="R90" i="5"/>
  <c r="K90" i="5"/>
  <c r="F91" i="5" s="1"/>
  <c r="J90" i="5"/>
  <c r="E91" i="5" s="1"/>
  <c r="P90" i="5"/>
  <c r="P90" i="4"/>
  <c r="R90" i="4"/>
  <c r="Q90" i="4"/>
  <c r="M90" i="4"/>
  <c r="O90" i="4" s="1"/>
  <c r="J90" i="4"/>
  <c r="E91" i="4" s="1"/>
  <c r="K90" i="4"/>
  <c r="F91" i="4" s="1"/>
  <c r="H89" i="3"/>
  <c r="C90" i="3" s="1"/>
  <c r="L90" i="3"/>
  <c r="G91" i="3" s="1"/>
  <c r="I89" i="3"/>
  <c r="D90" i="3" s="1"/>
  <c r="O89" i="3"/>
  <c r="R90" i="1"/>
  <c r="Q90" i="1"/>
  <c r="K90" i="1"/>
  <c r="F91" i="1" s="1"/>
  <c r="J90" i="1"/>
  <c r="E91" i="1" s="1"/>
  <c r="P90" i="1"/>
  <c r="M90" i="1"/>
  <c r="O90" i="1" s="1"/>
  <c r="N90" i="4" l="1"/>
  <c r="L91" i="6"/>
  <c r="G92" i="6" s="1"/>
  <c r="N90" i="6"/>
  <c r="H90" i="6" s="1"/>
  <c r="C91" i="6" s="1"/>
  <c r="I90" i="6"/>
  <c r="D91" i="6" s="1"/>
  <c r="L91" i="5"/>
  <c r="G92" i="5" s="1"/>
  <c r="I90" i="5"/>
  <c r="D91" i="5" s="1"/>
  <c r="N90" i="5"/>
  <c r="H90" i="5" s="1"/>
  <c r="C91" i="5" s="1"/>
  <c r="L91" i="4"/>
  <c r="G92" i="4" s="1"/>
  <c r="I90" i="4"/>
  <c r="D91" i="4" s="1"/>
  <c r="H90" i="4"/>
  <c r="C91" i="4" s="1"/>
  <c r="R90" i="3"/>
  <c r="Q90" i="3"/>
  <c r="M90" i="3"/>
  <c r="K90" i="3"/>
  <c r="F91" i="3" s="1"/>
  <c r="J90" i="3"/>
  <c r="E91" i="3" s="1"/>
  <c r="P90" i="3"/>
  <c r="I90" i="1"/>
  <c r="D91" i="1" s="1"/>
  <c r="L91" i="1"/>
  <c r="G92" i="1" s="1"/>
  <c r="N90" i="1"/>
  <c r="H90" i="1" s="1"/>
  <c r="C91" i="1" s="1"/>
  <c r="R91" i="6" l="1"/>
  <c r="Q91" i="6"/>
  <c r="M91" i="6"/>
  <c r="O91" i="6" s="1"/>
  <c r="J91" i="6"/>
  <c r="E92" i="6" s="1"/>
  <c r="K91" i="6"/>
  <c r="F92" i="6" s="1"/>
  <c r="P91" i="6"/>
  <c r="R91" i="5"/>
  <c r="Q91" i="5"/>
  <c r="M91" i="5"/>
  <c r="O91" i="5" s="1"/>
  <c r="J91" i="5"/>
  <c r="E92" i="5" s="1"/>
  <c r="K91" i="5"/>
  <c r="F92" i="5" s="1"/>
  <c r="P91" i="5"/>
  <c r="M91" i="4"/>
  <c r="O91" i="4" s="1"/>
  <c r="R91" i="4"/>
  <c r="Q91" i="4"/>
  <c r="K91" i="4"/>
  <c r="F92" i="4" s="1"/>
  <c r="J91" i="4"/>
  <c r="E92" i="4" s="1"/>
  <c r="P91" i="4"/>
  <c r="L91" i="3"/>
  <c r="G92" i="3" s="1"/>
  <c r="I90" i="3"/>
  <c r="D91" i="3" s="1"/>
  <c r="O90" i="3"/>
  <c r="N90" i="3"/>
  <c r="H90" i="3" s="1"/>
  <c r="C91" i="3" s="1"/>
  <c r="P91" i="1"/>
  <c r="M91" i="1"/>
  <c r="O91" i="1" s="1"/>
  <c r="Q91" i="1"/>
  <c r="K91" i="1"/>
  <c r="F92" i="1" s="1"/>
  <c r="J91" i="1"/>
  <c r="E92" i="1" s="1"/>
  <c r="R91" i="1"/>
  <c r="N91" i="1" l="1"/>
  <c r="H91" i="1" s="1"/>
  <c r="C92" i="1" s="1"/>
  <c r="N91" i="6"/>
  <c r="H91" i="6" s="1"/>
  <c r="C92" i="6" s="1"/>
  <c r="L92" i="6"/>
  <c r="G93" i="6" s="1"/>
  <c r="I91" i="6"/>
  <c r="D92" i="6" s="1"/>
  <c r="L92" i="5"/>
  <c r="G93" i="5" s="1"/>
  <c r="I91" i="5"/>
  <c r="D92" i="5" s="1"/>
  <c r="N91" i="5"/>
  <c r="H91" i="5" s="1"/>
  <c r="C92" i="5" s="1"/>
  <c r="L92" i="4"/>
  <c r="G93" i="4" s="1"/>
  <c r="N91" i="4"/>
  <c r="H91" i="4" s="1"/>
  <c r="C92" i="4" s="1"/>
  <c r="I91" i="4"/>
  <c r="D92" i="4" s="1"/>
  <c r="R91" i="3"/>
  <c r="Q91" i="3"/>
  <c r="M91" i="3"/>
  <c r="J91" i="3"/>
  <c r="E92" i="3" s="1"/>
  <c r="K91" i="3"/>
  <c r="F92" i="3" s="1"/>
  <c r="P91" i="3"/>
  <c r="L92" i="1"/>
  <c r="G93" i="1" s="1"/>
  <c r="I91" i="1"/>
  <c r="D92" i="1" s="1"/>
  <c r="Q92" i="6" l="1"/>
  <c r="M92" i="6"/>
  <c r="O92" i="6" s="1"/>
  <c r="R92" i="6"/>
  <c r="J92" i="6"/>
  <c r="E93" i="6" s="1"/>
  <c r="K92" i="6"/>
  <c r="F93" i="6" s="1"/>
  <c r="P92" i="6"/>
  <c r="P92" i="5"/>
  <c r="M92" i="5"/>
  <c r="O92" i="5" s="1"/>
  <c r="R92" i="5"/>
  <c r="Q92" i="5"/>
  <c r="K92" i="5"/>
  <c r="F93" i="5" s="1"/>
  <c r="J92" i="5"/>
  <c r="E93" i="5" s="1"/>
  <c r="M92" i="4"/>
  <c r="O92" i="4" s="1"/>
  <c r="R92" i="4"/>
  <c r="Q92" i="4"/>
  <c r="K92" i="4"/>
  <c r="F93" i="4" s="1"/>
  <c r="J92" i="4"/>
  <c r="E93" i="4" s="1"/>
  <c r="P92" i="4"/>
  <c r="L92" i="3"/>
  <c r="G93" i="3" s="1"/>
  <c r="I91" i="3"/>
  <c r="D92" i="3" s="1"/>
  <c r="O91" i="3"/>
  <c r="N91" i="3"/>
  <c r="H91" i="3" s="1"/>
  <c r="C92" i="3" s="1"/>
  <c r="R92" i="1"/>
  <c r="K92" i="1"/>
  <c r="F93" i="1" s="1"/>
  <c r="J92" i="1"/>
  <c r="E93" i="1" s="1"/>
  <c r="Q92" i="1"/>
  <c r="P92" i="1"/>
  <c r="M92" i="1"/>
  <c r="O92" i="1" s="1"/>
  <c r="N92" i="5" l="1"/>
  <c r="H92" i="5" s="1"/>
  <c r="C93" i="5" s="1"/>
  <c r="L93" i="1"/>
  <c r="G94" i="1" s="1"/>
  <c r="L93" i="6"/>
  <c r="G94" i="6" s="1"/>
  <c r="I92" i="6"/>
  <c r="D93" i="6" s="1"/>
  <c r="N92" i="6"/>
  <c r="H92" i="6" s="1"/>
  <c r="C93" i="6" s="1"/>
  <c r="L93" i="5"/>
  <c r="G94" i="5" s="1"/>
  <c r="I92" i="5"/>
  <c r="D93" i="5" s="1"/>
  <c r="L93" i="4"/>
  <c r="G94" i="4" s="1"/>
  <c r="N92" i="4"/>
  <c r="H92" i="4" s="1"/>
  <c r="C93" i="4" s="1"/>
  <c r="I92" i="4"/>
  <c r="D93" i="4" s="1"/>
  <c r="Q92" i="3"/>
  <c r="M92" i="3"/>
  <c r="R92" i="3"/>
  <c r="K92" i="3"/>
  <c r="F93" i="3" s="1"/>
  <c r="J92" i="3"/>
  <c r="E93" i="3" s="1"/>
  <c r="P92" i="3"/>
  <c r="I92" i="1"/>
  <c r="D93" i="1" s="1"/>
  <c r="N92" i="1"/>
  <c r="H92" i="1" s="1"/>
  <c r="C93" i="1" s="1"/>
  <c r="R93" i="6" l="1"/>
  <c r="M93" i="6"/>
  <c r="O93" i="6" s="1"/>
  <c r="Q93" i="6"/>
  <c r="K93" i="6"/>
  <c r="F94" i="6" s="1"/>
  <c r="J93" i="6"/>
  <c r="E94" i="6" s="1"/>
  <c r="P93" i="6"/>
  <c r="Q93" i="5"/>
  <c r="R93" i="5"/>
  <c r="M93" i="5"/>
  <c r="O93" i="5" s="1"/>
  <c r="J93" i="5"/>
  <c r="E94" i="5" s="1"/>
  <c r="K93" i="5"/>
  <c r="F94" i="5" s="1"/>
  <c r="P93" i="5"/>
  <c r="M93" i="4"/>
  <c r="O93" i="4" s="1"/>
  <c r="Q93" i="4"/>
  <c r="R93" i="4"/>
  <c r="K93" i="4"/>
  <c r="F94" i="4" s="1"/>
  <c r="J93" i="4"/>
  <c r="E94" i="4" s="1"/>
  <c r="P93" i="4"/>
  <c r="L93" i="3"/>
  <c r="G94" i="3" s="1"/>
  <c r="I92" i="3"/>
  <c r="D93" i="3" s="1"/>
  <c r="O92" i="3"/>
  <c r="N92" i="3"/>
  <c r="H92" i="3" s="1"/>
  <c r="C93" i="3" s="1"/>
  <c r="P93" i="1"/>
  <c r="M93" i="1"/>
  <c r="O93" i="1" s="1"/>
  <c r="K93" i="1"/>
  <c r="F94" i="1" s="1"/>
  <c r="Q93" i="1"/>
  <c r="R93" i="1"/>
  <c r="J93" i="1"/>
  <c r="E94" i="1" s="1"/>
  <c r="N93" i="1" l="1"/>
  <c r="H93" i="1" s="1"/>
  <c r="C94" i="1" s="1"/>
  <c r="L94" i="6"/>
  <c r="G95" i="6" s="1"/>
  <c r="N93" i="6"/>
  <c r="H93" i="6" s="1"/>
  <c r="C94" i="6" s="1"/>
  <c r="I93" i="6"/>
  <c r="D94" i="6" s="1"/>
  <c r="L94" i="5"/>
  <c r="G95" i="5" s="1"/>
  <c r="I93" i="5"/>
  <c r="D94" i="5" s="1"/>
  <c r="N93" i="5"/>
  <c r="H93" i="5" s="1"/>
  <c r="C94" i="5" s="1"/>
  <c r="L94" i="4"/>
  <c r="G95" i="4" s="1"/>
  <c r="N93" i="4"/>
  <c r="H93" i="4" s="1"/>
  <c r="C94" i="4" s="1"/>
  <c r="I93" i="4"/>
  <c r="D94" i="4" s="1"/>
  <c r="L94" i="1"/>
  <c r="G95" i="1" s="1"/>
  <c r="P93" i="3"/>
  <c r="M93" i="3"/>
  <c r="R93" i="3"/>
  <c r="Q93" i="3"/>
  <c r="N93" i="3" s="1"/>
  <c r="J93" i="3"/>
  <c r="E94" i="3" s="1"/>
  <c r="K93" i="3"/>
  <c r="F94" i="3" s="1"/>
  <c r="I93" i="1"/>
  <c r="D94" i="1" s="1"/>
  <c r="M94" i="6" l="1"/>
  <c r="O94" i="6" s="1"/>
  <c r="R94" i="6"/>
  <c r="Q94" i="6"/>
  <c r="J94" i="6"/>
  <c r="E95" i="6" s="1"/>
  <c r="K94" i="6"/>
  <c r="F95" i="6" s="1"/>
  <c r="P94" i="6"/>
  <c r="P94" i="5"/>
  <c r="R94" i="5"/>
  <c r="Q94" i="5"/>
  <c r="M94" i="5"/>
  <c r="O94" i="5" s="1"/>
  <c r="J94" i="5"/>
  <c r="E95" i="5" s="1"/>
  <c r="K94" i="5"/>
  <c r="F95" i="5" s="1"/>
  <c r="M94" i="4"/>
  <c r="O94" i="4" s="1"/>
  <c r="R94" i="4"/>
  <c r="Q94" i="4"/>
  <c r="J94" i="4"/>
  <c r="E95" i="4" s="1"/>
  <c r="K94" i="4"/>
  <c r="F95" i="4" s="1"/>
  <c r="P94" i="4"/>
  <c r="O93" i="3"/>
  <c r="I93" i="3"/>
  <c r="D94" i="3" s="1"/>
  <c r="L94" i="3"/>
  <c r="G95" i="3" s="1"/>
  <c r="H93" i="3"/>
  <c r="C94" i="3" s="1"/>
  <c r="R94" i="1"/>
  <c r="K94" i="1"/>
  <c r="F95" i="1" s="1"/>
  <c r="J94" i="1"/>
  <c r="E95" i="1" s="1"/>
  <c r="Q94" i="1"/>
  <c r="M94" i="1"/>
  <c r="O94" i="1" s="1"/>
  <c r="P94" i="1"/>
  <c r="L95" i="1" l="1"/>
  <c r="G96" i="1" s="1"/>
  <c r="N94" i="5"/>
  <c r="N94" i="6"/>
  <c r="H94" i="6" s="1"/>
  <c r="C95" i="6" s="1"/>
  <c r="L95" i="6"/>
  <c r="G96" i="6" s="1"/>
  <c r="I94" i="6"/>
  <c r="D95" i="6" s="1"/>
  <c r="L95" i="5"/>
  <c r="G96" i="5" s="1"/>
  <c r="I94" i="5"/>
  <c r="D95" i="5" s="1"/>
  <c r="H94" i="5"/>
  <c r="C95" i="5" s="1"/>
  <c r="L95" i="4"/>
  <c r="G96" i="4" s="1"/>
  <c r="N94" i="4"/>
  <c r="H94" i="4" s="1"/>
  <c r="C95" i="4" s="1"/>
  <c r="I94" i="4"/>
  <c r="D95" i="4" s="1"/>
  <c r="P94" i="3"/>
  <c r="M94" i="3"/>
  <c r="R94" i="3"/>
  <c r="Q94" i="3"/>
  <c r="N94" i="3" s="1"/>
  <c r="J94" i="3"/>
  <c r="E95" i="3" s="1"/>
  <c r="K94" i="3"/>
  <c r="F95" i="3" s="1"/>
  <c r="I94" i="1"/>
  <c r="D95" i="1" s="1"/>
  <c r="N94" i="1"/>
  <c r="H94" i="1" s="1"/>
  <c r="C95" i="1" s="1"/>
  <c r="H94" i="3" l="1"/>
  <c r="C95" i="3" s="1"/>
  <c r="M95" i="6"/>
  <c r="O95" i="6" s="1"/>
  <c r="R95" i="6"/>
  <c r="Q95" i="6"/>
  <c r="J95" i="6"/>
  <c r="E96" i="6" s="1"/>
  <c r="K95" i="6"/>
  <c r="F96" i="6" s="1"/>
  <c r="P95" i="6"/>
  <c r="M95" i="5"/>
  <c r="O95" i="5" s="1"/>
  <c r="R95" i="5"/>
  <c r="Q95" i="5"/>
  <c r="J95" i="5"/>
  <c r="E96" i="5" s="1"/>
  <c r="K95" i="5"/>
  <c r="F96" i="5" s="1"/>
  <c r="P95" i="5"/>
  <c r="P95" i="4"/>
  <c r="M95" i="4"/>
  <c r="O95" i="4" s="1"/>
  <c r="R95" i="4"/>
  <c r="Q95" i="4"/>
  <c r="J95" i="4"/>
  <c r="E96" i="4" s="1"/>
  <c r="K95" i="4"/>
  <c r="F96" i="4" s="1"/>
  <c r="L95" i="3"/>
  <c r="G96" i="3" s="1"/>
  <c r="O94" i="3"/>
  <c r="I94" i="3"/>
  <c r="D95" i="3" s="1"/>
  <c r="P95" i="1"/>
  <c r="M95" i="1"/>
  <c r="O95" i="1" s="1"/>
  <c r="R95" i="1"/>
  <c r="J95" i="1"/>
  <c r="E96" i="1" s="1"/>
  <c r="Q95" i="1"/>
  <c r="K95" i="1"/>
  <c r="F96" i="1" s="1"/>
  <c r="N95" i="4" l="1"/>
  <c r="N95" i="1"/>
  <c r="H95" i="1" s="1"/>
  <c r="C96" i="1" s="1"/>
  <c r="L96" i="1"/>
  <c r="G97" i="1" s="1"/>
  <c r="N95" i="6"/>
  <c r="I95" i="6"/>
  <c r="D96" i="6" s="1"/>
  <c r="L96" i="6"/>
  <c r="G97" i="6" s="1"/>
  <c r="H95" i="6"/>
  <c r="C96" i="6" s="1"/>
  <c r="I95" i="5"/>
  <c r="D96" i="5" s="1"/>
  <c r="L96" i="5"/>
  <c r="G97" i="5" s="1"/>
  <c r="N95" i="5"/>
  <c r="H95" i="5" s="1"/>
  <c r="C96" i="5" s="1"/>
  <c r="L96" i="4"/>
  <c r="G97" i="4" s="1"/>
  <c r="I95" i="4"/>
  <c r="D96" i="4" s="1"/>
  <c r="H95" i="4"/>
  <c r="C96" i="4" s="1"/>
  <c r="M95" i="3"/>
  <c r="R95" i="3"/>
  <c r="Q95" i="3"/>
  <c r="K95" i="3"/>
  <c r="F96" i="3" s="1"/>
  <c r="J95" i="3"/>
  <c r="E96" i="3" s="1"/>
  <c r="P95" i="3"/>
  <c r="I95" i="1"/>
  <c r="D96" i="1" s="1"/>
  <c r="M96" i="6" l="1"/>
  <c r="O96" i="6" s="1"/>
  <c r="R96" i="6"/>
  <c r="Q96" i="6"/>
  <c r="K96" i="6"/>
  <c r="F97" i="6" s="1"/>
  <c r="J96" i="6"/>
  <c r="E97" i="6" s="1"/>
  <c r="P96" i="6"/>
  <c r="P96" i="5"/>
  <c r="Q96" i="5"/>
  <c r="R96" i="5"/>
  <c r="M96" i="5"/>
  <c r="O96" i="5" s="1"/>
  <c r="J96" i="5"/>
  <c r="E97" i="5" s="1"/>
  <c r="K96" i="5"/>
  <c r="F97" i="5" s="1"/>
  <c r="P96" i="4"/>
  <c r="R96" i="4"/>
  <c r="Q96" i="4"/>
  <c r="N96" i="4" s="1"/>
  <c r="M96" i="4"/>
  <c r="O96" i="4" s="1"/>
  <c r="J96" i="4"/>
  <c r="E97" i="4" s="1"/>
  <c r="K96" i="4"/>
  <c r="F97" i="4" s="1"/>
  <c r="L96" i="3"/>
  <c r="G97" i="3" s="1"/>
  <c r="N95" i="3"/>
  <c r="H95" i="3" s="1"/>
  <c r="C96" i="3" s="1"/>
  <c r="I95" i="3"/>
  <c r="D96" i="3" s="1"/>
  <c r="O95" i="3"/>
  <c r="J96" i="1"/>
  <c r="E97" i="1" s="1"/>
  <c r="K96" i="1"/>
  <c r="F97" i="1" s="1"/>
  <c r="Q96" i="1"/>
  <c r="R96" i="1"/>
  <c r="M96" i="1"/>
  <c r="O96" i="1" s="1"/>
  <c r="P96" i="1"/>
  <c r="L97" i="6" l="1"/>
  <c r="G98" i="6" s="1"/>
  <c r="I96" i="6"/>
  <c r="D97" i="6" s="1"/>
  <c r="N96" i="6"/>
  <c r="H96" i="6" s="1"/>
  <c r="C97" i="6" s="1"/>
  <c r="L97" i="5"/>
  <c r="G98" i="5" s="1"/>
  <c r="I96" i="5"/>
  <c r="D97" i="5" s="1"/>
  <c r="N96" i="5"/>
  <c r="H96" i="5" s="1"/>
  <c r="C97" i="5" s="1"/>
  <c r="L97" i="4"/>
  <c r="G98" i="4" s="1"/>
  <c r="I96" i="4"/>
  <c r="D97" i="4" s="1"/>
  <c r="H96" i="4"/>
  <c r="C97" i="4" s="1"/>
  <c r="P96" i="3"/>
  <c r="M96" i="3"/>
  <c r="R96" i="3"/>
  <c r="Q96" i="3"/>
  <c r="N96" i="3" s="1"/>
  <c r="K96" i="3"/>
  <c r="F97" i="3" s="1"/>
  <c r="J96" i="3"/>
  <c r="E97" i="3" s="1"/>
  <c r="I96" i="1"/>
  <c r="D97" i="1" s="1"/>
  <c r="N96" i="1"/>
  <c r="H96" i="1" s="1"/>
  <c r="C97" i="1" s="1"/>
  <c r="L97" i="1"/>
  <c r="G98" i="1" s="1"/>
  <c r="R97" i="6" l="1"/>
  <c r="Q97" i="6"/>
  <c r="M97" i="6"/>
  <c r="O97" i="6" s="1"/>
  <c r="J97" i="6"/>
  <c r="E98" i="6" s="1"/>
  <c r="K97" i="6"/>
  <c r="F98" i="6" s="1"/>
  <c r="P97" i="6"/>
  <c r="P97" i="5"/>
  <c r="M97" i="5"/>
  <c r="O97" i="5" s="1"/>
  <c r="Q97" i="5"/>
  <c r="R97" i="5"/>
  <c r="K97" i="5"/>
  <c r="F98" i="5" s="1"/>
  <c r="J97" i="5"/>
  <c r="E98" i="5" s="1"/>
  <c r="P97" i="4"/>
  <c r="R97" i="4"/>
  <c r="Q97" i="4"/>
  <c r="N97" i="4" s="1"/>
  <c r="M97" i="4"/>
  <c r="O97" i="4" s="1"/>
  <c r="K97" i="4"/>
  <c r="F98" i="4" s="1"/>
  <c r="J97" i="4"/>
  <c r="E98" i="4" s="1"/>
  <c r="H96" i="3"/>
  <c r="C97" i="3" s="1"/>
  <c r="L97" i="3"/>
  <c r="G98" i="3" s="1"/>
  <c r="I96" i="3"/>
  <c r="D97" i="3" s="1"/>
  <c r="O96" i="3"/>
  <c r="P97" i="1"/>
  <c r="M97" i="1"/>
  <c r="O97" i="1" s="1"/>
  <c r="K97" i="1"/>
  <c r="F98" i="1" s="1"/>
  <c r="R97" i="1"/>
  <c r="Q97" i="1"/>
  <c r="J97" i="1"/>
  <c r="E98" i="1" s="1"/>
  <c r="N97" i="5" l="1"/>
  <c r="L98" i="6"/>
  <c r="G99" i="6" s="1"/>
  <c r="I97" i="6"/>
  <c r="D98" i="6" s="1"/>
  <c r="N97" i="6"/>
  <c r="H97" i="6" s="1"/>
  <c r="C98" i="6" s="1"/>
  <c r="H97" i="5"/>
  <c r="C98" i="5" s="1"/>
  <c r="L98" i="5"/>
  <c r="G99" i="5" s="1"/>
  <c r="I97" i="5"/>
  <c r="D98" i="5" s="1"/>
  <c r="P98" i="5" s="1"/>
  <c r="H97" i="4"/>
  <c r="C98" i="4" s="1"/>
  <c r="L98" i="4"/>
  <c r="G99" i="4" s="1"/>
  <c r="I97" i="4"/>
  <c r="D98" i="4" s="1"/>
  <c r="L98" i="1"/>
  <c r="G99" i="1" s="1"/>
  <c r="N97" i="1"/>
  <c r="H97" i="1" s="1"/>
  <c r="C98" i="1" s="1"/>
  <c r="R97" i="3"/>
  <c r="Q97" i="3"/>
  <c r="M97" i="3"/>
  <c r="K97" i="3"/>
  <c r="F98" i="3" s="1"/>
  <c r="J97" i="3"/>
  <c r="E98" i="3" s="1"/>
  <c r="P97" i="3"/>
  <c r="I97" i="1"/>
  <c r="D98" i="1" s="1"/>
  <c r="P98" i="6" l="1"/>
  <c r="R98" i="6"/>
  <c r="Q98" i="6"/>
  <c r="N98" i="6" s="1"/>
  <c r="M98" i="6"/>
  <c r="O98" i="6" s="1"/>
  <c r="K98" i="6"/>
  <c r="F99" i="6" s="1"/>
  <c r="J98" i="6"/>
  <c r="E99" i="6" s="1"/>
  <c r="R98" i="5"/>
  <c r="Q98" i="5"/>
  <c r="N98" i="5" s="1"/>
  <c r="M98" i="5"/>
  <c r="O98" i="5" s="1"/>
  <c r="J98" i="5"/>
  <c r="E99" i="5" s="1"/>
  <c r="K98" i="5"/>
  <c r="F99" i="5" s="1"/>
  <c r="Q98" i="4"/>
  <c r="R98" i="4"/>
  <c r="M98" i="4"/>
  <c r="O98" i="4" s="1"/>
  <c r="J98" i="4"/>
  <c r="E99" i="4" s="1"/>
  <c r="K98" i="4"/>
  <c r="F99" i="4" s="1"/>
  <c r="P98" i="4"/>
  <c r="L98" i="3"/>
  <c r="G99" i="3" s="1"/>
  <c r="I97" i="3"/>
  <c r="D98" i="3" s="1"/>
  <c r="O97" i="3"/>
  <c r="N97" i="3"/>
  <c r="H97" i="3" s="1"/>
  <c r="C98" i="3" s="1"/>
  <c r="R98" i="1"/>
  <c r="J98" i="1"/>
  <c r="E99" i="1" s="1"/>
  <c r="Q98" i="1"/>
  <c r="K98" i="1"/>
  <c r="F99" i="1" s="1"/>
  <c r="M98" i="1"/>
  <c r="O98" i="1" s="1"/>
  <c r="P98" i="1"/>
  <c r="L99" i="6" l="1"/>
  <c r="G100" i="6" s="1"/>
  <c r="I98" i="6"/>
  <c r="D99" i="6" s="1"/>
  <c r="H98" i="6"/>
  <c r="C99" i="6" s="1"/>
  <c r="H98" i="5"/>
  <c r="C99" i="5" s="1"/>
  <c r="L99" i="5"/>
  <c r="G100" i="5" s="1"/>
  <c r="I98" i="5"/>
  <c r="D99" i="5" s="1"/>
  <c r="L99" i="4"/>
  <c r="G100" i="4" s="1"/>
  <c r="I98" i="4"/>
  <c r="D99" i="4" s="1"/>
  <c r="N98" i="4"/>
  <c r="H98" i="4" s="1"/>
  <c r="C99" i="4" s="1"/>
  <c r="R98" i="3"/>
  <c r="Q98" i="3"/>
  <c r="M98" i="3"/>
  <c r="K98" i="3"/>
  <c r="F99" i="3" s="1"/>
  <c r="J98" i="3"/>
  <c r="E99" i="3" s="1"/>
  <c r="P98" i="3"/>
  <c r="I98" i="1"/>
  <c r="D99" i="1" s="1"/>
  <c r="N98" i="1"/>
  <c r="H98" i="1" s="1"/>
  <c r="C99" i="1" s="1"/>
  <c r="L99" i="1"/>
  <c r="G100" i="1" s="1"/>
  <c r="R99" i="6" l="1"/>
  <c r="Q99" i="6"/>
  <c r="M99" i="6"/>
  <c r="O99" i="6" s="1"/>
  <c r="J99" i="6"/>
  <c r="E100" i="6" s="1"/>
  <c r="K99" i="6"/>
  <c r="F100" i="6" s="1"/>
  <c r="P99" i="6"/>
  <c r="Q99" i="5"/>
  <c r="R99" i="5"/>
  <c r="M99" i="5"/>
  <c r="O99" i="5" s="1"/>
  <c r="K99" i="5"/>
  <c r="F100" i="5" s="1"/>
  <c r="J99" i="5"/>
  <c r="E100" i="5" s="1"/>
  <c r="P99" i="5"/>
  <c r="M99" i="4"/>
  <c r="O99" i="4" s="1"/>
  <c r="R99" i="4"/>
  <c r="Q99" i="4"/>
  <c r="J99" i="4"/>
  <c r="E100" i="4" s="1"/>
  <c r="K99" i="4"/>
  <c r="F100" i="4" s="1"/>
  <c r="P99" i="4"/>
  <c r="L99" i="3"/>
  <c r="G100" i="3" s="1"/>
  <c r="N98" i="3"/>
  <c r="H98" i="3" s="1"/>
  <c r="C99" i="3" s="1"/>
  <c r="I98" i="3"/>
  <c r="D99" i="3" s="1"/>
  <c r="O98" i="3"/>
  <c r="P99" i="1"/>
  <c r="M99" i="1"/>
  <c r="O99" i="1" s="1"/>
  <c r="Q99" i="1"/>
  <c r="K99" i="1"/>
  <c r="F100" i="1" s="1"/>
  <c r="R99" i="1"/>
  <c r="J99" i="1"/>
  <c r="E100" i="1" s="1"/>
  <c r="N99" i="6" l="1"/>
  <c r="H99" i="6" s="1"/>
  <c r="C100" i="6" s="1"/>
  <c r="L100" i="6"/>
  <c r="G101" i="6" s="1"/>
  <c r="I99" i="6"/>
  <c r="D100" i="6" s="1"/>
  <c r="I99" i="5"/>
  <c r="D100" i="5" s="1"/>
  <c r="L100" i="5"/>
  <c r="G101" i="5" s="1"/>
  <c r="N99" i="5"/>
  <c r="H99" i="5" s="1"/>
  <c r="C100" i="5" s="1"/>
  <c r="N99" i="4"/>
  <c r="H99" i="4" s="1"/>
  <c r="C100" i="4" s="1"/>
  <c r="L100" i="4"/>
  <c r="G101" i="4" s="1"/>
  <c r="I99" i="4"/>
  <c r="D100" i="4" s="1"/>
  <c r="N99" i="1"/>
  <c r="H99" i="1" s="1"/>
  <c r="C100" i="1" s="1"/>
  <c r="L100" i="1"/>
  <c r="G101" i="1" s="1"/>
  <c r="P99" i="3"/>
  <c r="R99" i="3"/>
  <c r="Q99" i="3"/>
  <c r="N99" i="3" s="1"/>
  <c r="M99" i="3"/>
  <c r="J99" i="3"/>
  <c r="E100" i="3" s="1"/>
  <c r="K99" i="3"/>
  <c r="F100" i="3" s="1"/>
  <c r="I99" i="1"/>
  <c r="D100" i="1" s="1"/>
  <c r="Q100" i="6" l="1"/>
  <c r="M100" i="6"/>
  <c r="O100" i="6" s="1"/>
  <c r="J100" i="6"/>
  <c r="E101" i="6" s="1"/>
  <c r="R100" i="6"/>
  <c r="K100" i="6"/>
  <c r="F101" i="6" s="1"/>
  <c r="P100" i="6"/>
  <c r="P100" i="5"/>
  <c r="Q100" i="5"/>
  <c r="M100" i="5"/>
  <c r="O100" i="5" s="1"/>
  <c r="R100" i="5"/>
  <c r="J100" i="5"/>
  <c r="E101" i="5" s="1"/>
  <c r="K100" i="5"/>
  <c r="F101" i="5" s="1"/>
  <c r="Q100" i="4"/>
  <c r="R100" i="4"/>
  <c r="M100" i="4"/>
  <c r="O100" i="4" s="1"/>
  <c r="J100" i="4"/>
  <c r="E101" i="4" s="1"/>
  <c r="K100" i="4"/>
  <c r="F101" i="4" s="1"/>
  <c r="P100" i="4"/>
  <c r="L100" i="3"/>
  <c r="G101" i="3" s="1"/>
  <c r="I99" i="3"/>
  <c r="D100" i="3" s="1"/>
  <c r="O99" i="3"/>
  <c r="H99" i="3"/>
  <c r="C100" i="3" s="1"/>
  <c r="R100" i="1"/>
  <c r="K100" i="1"/>
  <c r="F101" i="1" s="1"/>
  <c r="J100" i="1"/>
  <c r="E101" i="1" s="1"/>
  <c r="Q100" i="1"/>
  <c r="M100" i="1"/>
  <c r="O100" i="1" s="1"/>
  <c r="P100" i="1"/>
  <c r="L101" i="1" l="1"/>
  <c r="G102" i="1" s="1"/>
  <c r="I100" i="6"/>
  <c r="D101" i="6" s="1"/>
  <c r="L101" i="6"/>
  <c r="G102" i="6" s="1"/>
  <c r="N100" i="6"/>
  <c r="H100" i="6" s="1"/>
  <c r="C101" i="6" s="1"/>
  <c r="L101" i="5"/>
  <c r="G102" i="5" s="1"/>
  <c r="I100" i="5"/>
  <c r="D101" i="5" s="1"/>
  <c r="N100" i="5"/>
  <c r="H100" i="5" s="1"/>
  <c r="C101" i="5" s="1"/>
  <c r="N100" i="4"/>
  <c r="H100" i="4" s="1"/>
  <c r="C101" i="4" s="1"/>
  <c r="L101" i="4"/>
  <c r="G102" i="4" s="1"/>
  <c r="I100" i="4"/>
  <c r="D101" i="4" s="1"/>
  <c r="P100" i="3"/>
  <c r="Q100" i="3"/>
  <c r="M100" i="3"/>
  <c r="R100" i="3"/>
  <c r="J100" i="3"/>
  <c r="E101" i="3" s="1"/>
  <c r="K100" i="3"/>
  <c r="F101" i="3" s="1"/>
  <c r="N100" i="1"/>
  <c r="H100" i="1" s="1"/>
  <c r="C101" i="1" s="1"/>
  <c r="I100" i="1"/>
  <c r="D101" i="1" s="1"/>
  <c r="N100" i="3" l="1"/>
  <c r="P101" i="6"/>
  <c r="M101" i="6"/>
  <c r="O101" i="6" s="1"/>
  <c r="Q101" i="6"/>
  <c r="N101" i="6" s="1"/>
  <c r="R101" i="6"/>
  <c r="K101" i="6"/>
  <c r="F102" i="6" s="1"/>
  <c r="J101" i="6"/>
  <c r="E102" i="6" s="1"/>
  <c r="R101" i="5"/>
  <c r="Q101" i="5"/>
  <c r="M101" i="5"/>
  <c r="O101" i="5" s="1"/>
  <c r="J101" i="5"/>
  <c r="E102" i="5" s="1"/>
  <c r="K101" i="5"/>
  <c r="F102" i="5" s="1"/>
  <c r="P101" i="5"/>
  <c r="P101" i="4"/>
  <c r="M101" i="4"/>
  <c r="O101" i="4" s="1"/>
  <c r="R101" i="4"/>
  <c r="Q101" i="4"/>
  <c r="J101" i="4"/>
  <c r="E102" i="4" s="1"/>
  <c r="K101" i="4"/>
  <c r="F102" i="4" s="1"/>
  <c r="I100" i="3"/>
  <c r="D101" i="3" s="1"/>
  <c r="O100" i="3"/>
  <c r="L101" i="3"/>
  <c r="G102" i="3" s="1"/>
  <c r="H100" i="3"/>
  <c r="C101" i="3" s="1"/>
  <c r="K101" i="1"/>
  <c r="F102" i="1" s="1"/>
  <c r="J101" i="1"/>
  <c r="E102" i="1" s="1"/>
  <c r="Q101" i="1"/>
  <c r="R101" i="1"/>
  <c r="P101" i="1"/>
  <c r="M101" i="1"/>
  <c r="O101" i="1" s="1"/>
  <c r="N101" i="1" l="1"/>
  <c r="H101" i="1" s="1"/>
  <c r="C102" i="1" s="1"/>
  <c r="L102" i="1"/>
  <c r="G103" i="1" s="1"/>
  <c r="N101" i="4"/>
  <c r="H101" i="4" s="1"/>
  <c r="C102" i="4" s="1"/>
  <c r="I101" i="6"/>
  <c r="D102" i="6" s="1"/>
  <c r="H101" i="6"/>
  <c r="C102" i="6" s="1"/>
  <c r="L102" i="6"/>
  <c r="G103" i="6" s="1"/>
  <c r="I101" i="5"/>
  <c r="D102" i="5" s="1"/>
  <c r="L102" i="5"/>
  <c r="G103" i="5" s="1"/>
  <c r="N101" i="5"/>
  <c r="H101" i="5" s="1"/>
  <c r="C102" i="5" s="1"/>
  <c r="I101" i="4"/>
  <c r="D102" i="4" s="1"/>
  <c r="L102" i="4"/>
  <c r="G103" i="4" s="1"/>
  <c r="P101" i="3"/>
  <c r="M101" i="3"/>
  <c r="R101" i="3"/>
  <c r="Q101" i="3"/>
  <c r="N101" i="3" s="1"/>
  <c r="H101" i="3" s="1"/>
  <c r="C102" i="3" s="1"/>
  <c r="J101" i="3"/>
  <c r="E102" i="3" s="1"/>
  <c r="K101" i="3"/>
  <c r="F102" i="3" s="1"/>
  <c r="I101" i="1"/>
  <c r="D102" i="1" s="1"/>
  <c r="M102" i="6" l="1"/>
  <c r="O102" i="6" s="1"/>
  <c r="R102" i="6"/>
  <c r="Q102" i="6"/>
  <c r="K102" i="6"/>
  <c r="F103" i="6" s="1"/>
  <c r="J102" i="6"/>
  <c r="E103" i="6" s="1"/>
  <c r="P102" i="6"/>
  <c r="M102" i="5"/>
  <c r="O102" i="5" s="1"/>
  <c r="R102" i="5"/>
  <c r="Q102" i="5"/>
  <c r="J102" i="5"/>
  <c r="E103" i="5" s="1"/>
  <c r="K102" i="5"/>
  <c r="F103" i="5" s="1"/>
  <c r="P102" i="5"/>
  <c r="P102" i="4"/>
  <c r="M102" i="4"/>
  <c r="O102" i="4" s="1"/>
  <c r="Q102" i="4"/>
  <c r="R102" i="4"/>
  <c r="J102" i="4"/>
  <c r="E103" i="4" s="1"/>
  <c r="K102" i="4"/>
  <c r="F103" i="4" s="1"/>
  <c r="L102" i="3"/>
  <c r="G103" i="3" s="1"/>
  <c r="O101" i="3"/>
  <c r="I101" i="3"/>
  <c r="D102" i="3" s="1"/>
  <c r="K102" i="1"/>
  <c r="F103" i="1" s="1"/>
  <c r="J102" i="1"/>
  <c r="E103" i="1" s="1"/>
  <c r="L103" i="1" s="1"/>
  <c r="G104" i="1" s="1"/>
  <c r="R102" i="1"/>
  <c r="Q102" i="1"/>
  <c r="M102" i="1"/>
  <c r="O102" i="1" s="1"/>
  <c r="P102" i="1"/>
  <c r="N102" i="4" l="1"/>
  <c r="N102" i="6"/>
  <c r="H102" i="6" s="1"/>
  <c r="C103" i="6" s="1"/>
  <c r="L103" i="6"/>
  <c r="G104" i="6" s="1"/>
  <c r="I102" i="6"/>
  <c r="D103" i="6" s="1"/>
  <c r="L103" i="5"/>
  <c r="G104" i="5" s="1"/>
  <c r="N102" i="5"/>
  <c r="H102" i="5" s="1"/>
  <c r="C103" i="5" s="1"/>
  <c r="I102" i="5"/>
  <c r="D103" i="5" s="1"/>
  <c r="H102" i="4"/>
  <c r="C103" i="4" s="1"/>
  <c r="L103" i="4"/>
  <c r="G104" i="4" s="1"/>
  <c r="I102" i="4"/>
  <c r="D103" i="4" s="1"/>
  <c r="M102" i="3"/>
  <c r="R102" i="3"/>
  <c r="Q102" i="3"/>
  <c r="J102" i="3"/>
  <c r="E103" i="3" s="1"/>
  <c r="K102" i="3"/>
  <c r="F103" i="3" s="1"/>
  <c r="P102" i="3"/>
  <c r="I102" i="1"/>
  <c r="D103" i="1" s="1"/>
  <c r="N102" i="1"/>
  <c r="H102" i="1" s="1"/>
  <c r="C103" i="1" s="1"/>
  <c r="M103" i="6" l="1"/>
  <c r="O103" i="6" s="1"/>
  <c r="Q103" i="6"/>
  <c r="R103" i="6"/>
  <c r="J103" i="6"/>
  <c r="E104" i="6" s="1"/>
  <c r="K103" i="6"/>
  <c r="F104" i="6" s="1"/>
  <c r="P103" i="6"/>
  <c r="P103" i="5"/>
  <c r="M103" i="5"/>
  <c r="O103" i="5" s="1"/>
  <c r="R103" i="5"/>
  <c r="Q103" i="5"/>
  <c r="J103" i="5"/>
  <c r="E104" i="5" s="1"/>
  <c r="K103" i="5"/>
  <c r="F104" i="5" s="1"/>
  <c r="M103" i="4"/>
  <c r="O103" i="4" s="1"/>
  <c r="R103" i="4"/>
  <c r="Q103" i="4"/>
  <c r="J103" i="4"/>
  <c r="E104" i="4" s="1"/>
  <c r="K103" i="4"/>
  <c r="F104" i="4" s="1"/>
  <c r="P103" i="4"/>
  <c r="L103" i="3"/>
  <c r="G104" i="3" s="1"/>
  <c r="N102" i="3"/>
  <c r="H102" i="3" s="1"/>
  <c r="C103" i="3" s="1"/>
  <c r="O102" i="3"/>
  <c r="I102" i="3"/>
  <c r="D103" i="3" s="1"/>
  <c r="P103" i="1"/>
  <c r="M103" i="1"/>
  <c r="O103" i="1" s="1"/>
  <c r="R103" i="1"/>
  <c r="J103" i="1"/>
  <c r="E104" i="1" s="1"/>
  <c r="Q103" i="1"/>
  <c r="K103" i="1"/>
  <c r="F104" i="1" s="1"/>
  <c r="L104" i="1" l="1"/>
  <c r="G105" i="1" s="1"/>
  <c r="N103" i="5"/>
  <c r="N103" i="6"/>
  <c r="H103" i="6" s="1"/>
  <c r="C104" i="6" s="1"/>
  <c r="L104" i="6"/>
  <c r="G105" i="6" s="1"/>
  <c r="I103" i="6"/>
  <c r="D104" i="6" s="1"/>
  <c r="H103" i="5"/>
  <c r="C104" i="5" s="1"/>
  <c r="L104" i="5"/>
  <c r="G105" i="5" s="1"/>
  <c r="I103" i="5"/>
  <c r="D104" i="5" s="1"/>
  <c r="L104" i="4"/>
  <c r="G105" i="4" s="1"/>
  <c r="N103" i="4"/>
  <c r="H103" i="4" s="1"/>
  <c r="C104" i="4" s="1"/>
  <c r="I103" i="4"/>
  <c r="D104" i="4" s="1"/>
  <c r="N103" i="1"/>
  <c r="H103" i="1" s="1"/>
  <c r="C104" i="1" s="1"/>
  <c r="P103" i="3"/>
  <c r="M103" i="3"/>
  <c r="R103" i="3"/>
  <c r="Q103" i="3"/>
  <c r="N103" i="3" s="1"/>
  <c r="K103" i="3"/>
  <c r="F104" i="3" s="1"/>
  <c r="J103" i="3"/>
  <c r="E104" i="3" s="1"/>
  <c r="I103" i="1"/>
  <c r="D104" i="1" s="1"/>
  <c r="M104" i="1" l="1"/>
  <c r="O104" i="1" s="1"/>
  <c r="M104" i="6"/>
  <c r="O104" i="6" s="1"/>
  <c r="R104" i="6"/>
  <c r="Q104" i="6"/>
  <c r="K104" i="6"/>
  <c r="F105" i="6" s="1"/>
  <c r="J104" i="6"/>
  <c r="E105" i="6" s="1"/>
  <c r="P104" i="6"/>
  <c r="M104" i="5"/>
  <c r="O104" i="5" s="1"/>
  <c r="R104" i="5"/>
  <c r="Q104" i="5"/>
  <c r="J104" i="5"/>
  <c r="E105" i="5" s="1"/>
  <c r="K104" i="5"/>
  <c r="F105" i="5" s="1"/>
  <c r="P104" i="5"/>
  <c r="P104" i="4"/>
  <c r="M104" i="4"/>
  <c r="O104" i="4" s="1"/>
  <c r="R104" i="4"/>
  <c r="Q104" i="4"/>
  <c r="J104" i="4"/>
  <c r="E105" i="4" s="1"/>
  <c r="K104" i="4"/>
  <c r="F105" i="4" s="1"/>
  <c r="H103" i="3"/>
  <c r="C104" i="3" s="1"/>
  <c r="L104" i="3"/>
  <c r="G105" i="3" s="1"/>
  <c r="I103" i="3"/>
  <c r="D104" i="3" s="1"/>
  <c r="P104" i="3" s="1"/>
  <c r="O103" i="3"/>
  <c r="I104" i="1"/>
  <c r="D105" i="1" s="1"/>
  <c r="R104" i="1"/>
  <c r="J104" i="1"/>
  <c r="E105" i="1" s="1"/>
  <c r="K104" i="1"/>
  <c r="F105" i="1" s="1"/>
  <c r="Q104" i="1"/>
  <c r="P104" i="1"/>
  <c r="N104" i="4" l="1"/>
  <c r="H104" i="4"/>
  <c r="C105" i="4" s="1"/>
  <c r="N104" i="6"/>
  <c r="H104" i="6" s="1"/>
  <c r="C105" i="6" s="1"/>
  <c r="L105" i="6"/>
  <c r="G106" i="6" s="1"/>
  <c r="I104" i="6"/>
  <c r="D105" i="6" s="1"/>
  <c r="P105" i="6" s="1"/>
  <c r="L105" i="5"/>
  <c r="G106" i="5" s="1"/>
  <c r="N104" i="5"/>
  <c r="H104" i="5" s="1"/>
  <c r="C105" i="5" s="1"/>
  <c r="I104" i="5"/>
  <c r="D105" i="5" s="1"/>
  <c r="L105" i="4"/>
  <c r="G106" i="4" s="1"/>
  <c r="I104" i="4"/>
  <c r="D105" i="4" s="1"/>
  <c r="M104" i="3"/>
  <c r="R104" i="3"/>
  <c r="Q104" i="3"/>
  <c r="N104" i="3" s="1"/>
  <c r="H104" i="3" s="1"/>
  <c r="C105" i="3" s="1"/>
  <c r="K104" i="3"/>
  <c r="F105" i="3" s="1"/>
  <c r="J104" i="3"/>
  <c r="E105" i="3" s="1"/>
  <c r="N104" i="1"/>
  <c r="H104" i="1" s="1"/>
  <c r="C105" i="1" s="1"/>
  <c r="R105" i="1" s="1"/>
  <c r="L105" i="1"/>
  <c r="G106" i="1" s="1"/>
  <c r="Q105" i="1"/>
  <c r="K105" i="1"/>
  <c r="F106" i="1" s="1"/>
  <c r="J105" i="1"/>
  <c r="E106" i="1" s="1"/>
  <c r="R105" i="6" l="1"/>
  <c r="Q105" i="6"/>
  <c r="N105" i="6" s="1"/>
  <c r="M105" i="6"/>
  <c r="O105" i="6" s="1"/>
  <c r="J105" i="6"/>
  <c r="E106" i="6" s="1"/>
  <c r="K105" i="6"/>
  <c r="F106" i="6" s="1"/>
  <c r="R105" i="5"/>
  <c r="Q105" i="5"/>
  <c r="M105" i="5"/>
  <c r="O105" i="5" s="1"/>
  <c r="J105" i="5"/>
  <c r="E106" i="5" s="1"/>
  <c r="K105" i="5"/>
  <c r="F106" i="5" s="1"/>
  <c r="P105" i="5"/>
  <c r="R105" i="4"/>
  <c r="Q105" i="4"/>
  <c r="M105" i="4"/>
  <c r="O105" i="4" s="1"/>
  <c r="J105" i="4"/>
  <c r="E106" i="4" s="1"/>
  <c r="K105" i="4"/>
  <c r="F106" i="4" s="1"/>
  <c r="P105" i="4"/>
  <c r="L106" i="1"/>
  <c r="G107" i="1" s="1"/>
  <c r="L105" i="3"/>
  <c r="G106" i="3" s="1"/>
  <c r="I104" i="3"/>
  <c r="D105" i="3" s="1"/>
  <c r="O104" i="3"/>
  <c r="M105" i="1"/>
  <c r="O105" i="1" s="1"/>
  <c r="P105" i="1"/>
  <c r="N105" i="1" s="1"/>
  <c r="H105" i="1" l="1"/>
  <c r="C106" i="1" s="1"/>
  <c r="H105" i="6"/>
  <c r="C106" i="6" s="1"/>
  <c r="L106" i="6"/>
  <c r="G107" i="6" s="1"/>
  <c r="I105" i="6"/>
  <c r="D106" i="6" s="1"/>
  <c r="N105" i="5"/>
  <c r="H105" i="5" s="1"/>
  <c r="C106" i="5" s="1"/>
  <c r="L106" i="5"/>
  <c r="G107" i="5" s="1"/>
  <c r="I105" i="5"/>
  <c r="D106" i="5" s="1"/>
  <c r="N105" i="4"/>
  <c r="H105" i="4" s="1"/>
  <c r="C106" i="4" s="1"/>
  <c r="L106" i="4"/>
  <c r="G107" i="4" s="1"/>
  <c r="I105" i="4"/>
  <c r="D106" i="4" s="1"/>
  <c r="R105" i="3"/>
  <c r="Q105" i="3"/>
  <c r="M105" i="3"/>
  <c r="K105" i="3"/>
  <c r="F106" i="3" s="1"/>
  <c r="J105" i="3"/>
  <c r="E106" i="3" s="1"/>
  <c r="P105" i="3"/>
  <c r="I105" i="1"/>
  <c r="D106" i="1" s="1"/>
  <c r="R106" i="6" l="1"/>
  <c r="Q106" i="6"/>
  <c r="M106" i="6"/>
  <c r="O106" i="6" s="1"/>
  <c r="K106" i="6"/>
  <c r="F107" i="6" s="1"/>
  <c r="J106" i="6"/>
  <c r="E107" i="6" s="1"/>
  <c r="P106" i="6"/>
  <c r="R106" i="5"/>
  <c r="Q106" i="5"/>
  <c r="M106" i="5"/>
  <c r="O106" i="5" s="1"/>
  <c r="K106" i="5"/>
  <c r="F107" i="5" s="1"/>
  <c r="J106" i="5"/>
  <c r="E107" i="5" s="1"/>
  <c r="P106" i="5"/>
  <c r="R106" i="4"/>
  <c r="Q106" i="4"/>
  <c r="M106" i="4"/>
  <c r="O106" i="4" s="1"/>
  <c r="J106" i="4"/>
  <c r="E107" i="4" s="1"/>
  <c r="K106" i="4"/>
  <c r="F107" i="4" s="1"/>
  <c r="P106" i="4"/>
  <c r="L106" i="3"/>
  <c r="G107" i="3" s="1"/>
  <c r="I105" i="3"/>
  <c r="D106" i="3" s="1"/>
  <c r="O105" i="3"/>
  <c r="N105" i="3"/>
  <c r="H105" i="3" s="1"/>
  <c r="C106" i="3" s="1"/>
  <c r="R106" i="1"/>
  <c r="J106" i="1"/>
  <c r="E107" i="1" s="1"/>
  <c r="L107" i="1" s="1"/>
  <c r="G108" i="1" s="1"/>
  <c r="K106" i="1"/>
  <c r="F107" i="1" s="1"/>
  <c r="Q106" i="1"/>
  <c r="P106" i="1"/>
  <c r="M106" i="1"/>
  <c r="O106" i="1" s="1"/>
  <c r="L107" i="6" l="1"/>
  <c r="G108" i="6" s="1"/>
  <c r="N106" i="6"/>
  <c r="H106" i="6" s="1"/>
  <c r="C107" i="6" s="1"/>
  <c r="I106" i="6"/>
  <c r="D107" i="6" s="1"/>
  <c r="N106" i="5"/>
  <c r="H106" i="5" s="1"/>
  <c r="C107" i="5" s="1"/>
  <c r="L107" i="5"/>
  <c r="G108" i="5" s="1"/>
  <c r="I106" i="5"/>
  <c r="D107" i="5" s="1"/>
  <c r="N106" i="4"/>
  <c r="H106" i="4" s="1"/>
  <c r="C107" i="4" s="1"/>
  <c r="L107" i="4"/>
  <c r="G108" i="4" s="1"/>
  <c r="I106" i="4"/>
  <c r="D107" i="4" s="1"/>
  <c r="P106" i="3"/>
  <c r="R106" i="3"/>
  <c r="Q106" i="3"/>
  <c r="M106" i="3"/>
  <c r="J106" i="3"/>
  <c r="E107" i="3" s="1"/>
  <c r="K106" i="3"/>
  <c r="F107" i="3" s="1"/>
  <c r="I106" i="1"/>
  <c r="D107" i="1" s="1"/>
  <c r="N106" i="1"/>
  <c r="H106" i="1" s="1"/>
  <c r="C107" i="1" s="1"/>
  <c r="R107" i="6" l="1"/>
  <c r="Q107" i="6"/>
  <c r="M107" i="6"/>
  <c r="O107" i="6" s="1"/>
  <c r="J107" i="6"/>
  <c r="E108" i="6" s="1"/>
  <c r="K107" i="6"/>
  <c r="F108" i="6" s="1"/>
  <c r="P107" i="6"/>
  <c r="R107" i="5"/>
  <c r="Q107" i="5"/>
  <c r="M107" i="5"/>
  <c r="O107" i="5" s="1"/>
  <c r="K107" i="5"/>
  <c r="F108" i="5" s="1"/>
  <c r="J107" i="5"/>
  <c r="E108" i="5" s="1"/>
  <c r="P107" i="5"/>
  <c r="R107" i="4"/>
  <c r="Q107" i="4"/>
  <c r="M107" i="4"/>
  <c r="O107" i="4" s="1"/>
  <c r="J107" i="4"/>
  <c r="E108" i="4" s="1"/>
  <c r="K107" i="4"/>
  <c r="F108" i="4" s="1"/>
  <c r="P107" i="4"/>
  <c r="L107" i="3"/>
  <c r="G108" i="3" s="1"/>
  <c r="I106" i="3"/>
  <c r="D107" i="3" s="1"/>
  <c r="O106" i="3"/>
  <c r="N106" i="3"/>
  <c r="H106" i="3" s="1"/>
  <c r="C107" i="3" s="1"/>
  <c r="P107" i="1"/>
  <c r="M107" i="1"/>
  <c r="O107" i="1" s="1"/>
  <c r="K107" i="1"/>
  <c r="F108" i="1" s="1"/>
  <c r="Q107" i="1"/>
  <c r="R107" i="1"/>
  <c r="J107" i="1"/>
  <c r="E108" i="1" s="1"/>
  <c r="N107" i="1" l="1"/>
  <c r="H107" i="1" s="1"/>
  <c r="C108" i="1" s="1"/>
  <c r="L108" i="6"/>
  <c r="G109" i="6" s="1"/>
  <c r="N107" i="6"/>
  <c r="H107" i="6" s="1"/>
  <c r="C108" i="6" s="1"/>
  <c r="I107" i="6"/>
  <c r="D108" i="6" s="1"/>
  <c r="L108" i="5"/>
  <c r="G109" i="5" s="1"/>
  <c r="N107" i="5"/>
  <c r="H107" i="5" s="1"/>
  <c r="C108" i="5" s="1"/>
  <c r="I107" i="5"/>
  <c r="D108" i="5" s="1"/>
  <c r="L108" i="4"/>
  <c r="G109" i="4" s="1"/>
  <c r="I107" i="4"/>
  <c r="D108" i="4" s="1"/>
  <c r="N107" i="4"/>
  <c r="H107" i="4" s="1"/>
  <c r="C108" i="4" s="1"/>
  <c r="L108" i="1"/>
  <c r="G109" i="1" s="1"/>
  <c r="P107" i="3"/>
  <c r="R107" i="3"/>
  <c r="Q107" i="3"/>
  <c r="N107" i="3" s="1"/>
  <c r="M107" i="3"/>
  <c r="K107" i="3"/>
  <c r="F108" i="3" s="1"/>
  <c r="J107" i="3"/>
  <c r="E108" i="3" s="1"/>
  <c r="I107" i="1"/>
  <c r="D108" i="1" s="1"/>
  <c r="P108" i="6" l="1"/>
  <c r="Q108" i="6"/>
  <c r="N108" i="6" s="1"/>
  <c r="M108" i="6"/>
  <c r="O108" i="6" s="1"/>
  <c r="R108" i="6"/>
  <c r="J108" i="6"/>
  <c r="E109" i="6" s="1"/>
  <c r="K108" i="6"/>
  <c r="F109" i="6" s="1"/>
  <c r="Q108" i="5"/>
  <c r="M108" i="5"/>
  <c r="O108" i="5" s="1"/>
  <c r="R108" i="5"/>
  <c r="J108" i="5"/>
  <c r="E109" i="5" s="1"/>
  <c r="K108" i="5"/>
  <c r="F109" i="5" s="1"/>
  <c r="P108" i="5"/>
  <c r="P108" i="4"/>
  <c r="Q108" i="4"/>
  <c r="M108" i="4"/>
  <c r="O108" i="4" s="1"/>
  <c r="R108" i="4"/>
  <c r="J108" i="4"/>
  <c r="E109" i="4" s="1"/>
  <c r="K108" i="4"/>
  <c r="F109" i="4" s="1"/>
  <c r="H107" i="3"/>
  <c r="C108" i="3" s="1"/>
  <c r="L108" i="3"/>
  <c r="G109" i="3" s="1"/>
  <c r="I107" i="3"/>
  <c r="D108" i="3" s="1"/>
  <c r="O107" i="3"/>
  <c r="K108" i="1"/>
  <c r="F109" i="1" s="1"/>
  <c r="R108" i="1"/>
  <c r="J108" i="1"/>
  <c r="E109" i="1" s="1"/>
  <c r="Q108" i="1"/>
  <c r="M108" i="1"/>
  <c r="O108" i="1" s="1"/>
  <c r="P108" i="1"/>
  <c r="N108" i="4" l="1"/>
  <c r="L109" i="1"/>
  <c r="G110" i="1" s="1"/>
  <c r="H108" i="6"/>
  <c r="C109" i="6" s="1"/>
  <c r="L109" i="6"/>
  <c r="G110" i="6" s="1"/>
  <c r="I108" i="6"/>
  <c r="D109" i="6" s="1"/>
  <c r="L109" i="5"/>
  <c r="G110" i="5" s="1"/>
  <c r="I108" i="5"/>
  <c r="D109" i="5" s="1"/>
  <c r="N108" i="5"/>
  <c r="H108" i="5" s="1"/>
  <c r="C109" i="5" s="1"/>
  <c r="L109" i="4"/>
  <c r="G110" i="4" s="1"/>
  <c r="I108" i="4"/>
  <c r="D109" i="4" s="1"/>
  <c r="H108" i="4"/>
  <c r="C109" i="4" s="1"/>
  <c r="Q108" i="3"/>
  <c r="M108" i="3"/>
  <c r="R108" i="3"/>
  <c r="K108" i="3"/>
  <c r="F109" i="3" s="1"/>
  <c r="J108" i="3"/>
  <c r="E109" i="3" s="1"/>
  <c r="P108" i="3"/>
  <c r="I108" i="1"/>
  <c r="D109" i="1" s="1"/>
  <c r="N108" i="1"/>
  <c r="H108" i="1" s="1"/>
  <c r="C109" i="1" s="1"/>
  <c r="M109" i="6" l="1"/>
  <c r="O109" i="6" s="1"/>
  <c r="R109" i="6"/>
  <c r="Q109" i="6"/>
  <c r="J109" i="6"/>
  <c r="E110" i="6" s="1"/>
  <c r="K109" i="6"/>
  <c r="F110" i="6" s="1"/>
  <c r="P109" i="6"/>
  <c r="M109" i="5"/>
  <c r="O109" i="5" s="1"/>
  <c r="R109" i="5"/>
  <c r="Q109" i="5"/>
  <c r="K109" i="5"/>
  <c r="F110" i="5" s="1"/>
  <c r="J109" i="5"/>
  <c r="E110" i="5" s="1"/>
  <c r="P109" i="5"/>
  <c r="M109" i="4"/>
  <c r="O109" i="4" s="1"/>
  <c r="R109" i="4"/>
  <c r="Q109" i="4"/>
  <c r="J109" i="4"/>
  <c r="E110" i="4" s="1"/>
  <c r="K109" i="4"/>
  <c r="F110" i="4" s="1"/>
  <c r="P109" i="4"/>
  <c r="L109" i="3"/>
  <c r="G110" i="3" s="1"/>
  <c r="I108" i="3"/>
  <c r="D109" i="3" s="1"/>
  <c r="O108" i="3"/>
  <c r="N108" i="3"/>
  <c r="H108" i="3" s="1"/>
  <c r="C109" i="3" s="1"/>
  <c r="M109" i="1"/>
  <c r="O109" i="1" s="1"/>
  <c r="P109" i="1"/>
  <c r="Q109" i="1"/>
  <c r="R109" i="1"/>
  <c r="J109" i="1"/>
  <c r="E110" i="1" s="1"/>
  <c r="K109" i="1"/>
  <c r="F110" i="1" s="1"/>
  <c r="N109" i="1" l="1"/>
  <c r="H109" i="1" s="1"/>
  <c r="C110" i="1" s="1"/>
  <c r="L110" i="6"/>
  <c r="G111" i="6" s="1"/>
  <c r="N109" i="6"/>
  <c r="H109" i="6" s="1"/>
  <c r="C110" i="6" s="1"/>
  <c r="I109" i="6"/>
  <c r="D110" i="6" s="1"/>
  <c r="L110" i="5"/>
  <c r="G111" i="5" s="1"/>
  <c r="I109" i="5"/>
  <c r="D110" i="5" s="1"/>
  <c r="N109" i="5"/>
  <c r="H109" i="5" s="1"/>
  <c r="C110" i="5" s="1"/>
  <c r="N109" i="4"/>
  <c r="H109" i="4" s="1"/>
  <c r="C110" i="4" s="1"/>
  <c r="I109" i="4"/>
  <c r="D110" i="4" s="1"/>
  <c r="L110" i="4"/>
  <c r="G111" i="4" s="1"/>
  <c r="M109" i="3"/>
  <c r="R109" i="3"/>
  <c r="Q109" i="3"/>
  <c r="J109" i="3"/>
  <c r="E110" i="3" s="1"/>
  <c r="K109" i="3"/>
  <c r="F110" i="3" s="1"/>
  <c r="P109" i="3"/>
  <c r="L110" i="1"/>
  <c r="G111" i="1" s="1"/>
  <c r="I109" i="1"/>
  <c r="D110" i="1" s="1"/>
  <c r="P110" i="1" s="1"/>
  <c r="M110" i="6" l="1"/>
  <c r="O110" i="6" s="1"/>
  <c r="R110" i="6"/>
  <c r="Q110" i="6"/>
  <c r="J110" i="6"/>
  <c r="E111" i="6" s="1"/>
  <c r="K110" i="6"/>
  <c r="F111" i="6" s="1"/>
  <c r="P110" i="6"/>
  <c r="P110" i="5"/>
  <c r="M110" i="5"/>
  <c r="O110" i="5" s="1"/>
  <c r="R110" i="5"/>
  <c r="Q110" i="5"/>
  <c r="K110" i="5"/>
  <c r="F111" i="5" s="1"/>
  <c r="J110" i="5"/>
  <c r="E111" i="5" s="1"/>
  <c r="M110" i="4"/>
  <c r="O110" i="4" s="1"/>
  <c r="R110" i="4"/>
  <c r="Q110" i="4"/>
  <c r="K110" i="4"/>
  <c r="F111" i="4" s="1"/>
  <c r="J110" i="4"/>
  <c r="E111" i="4" s="1"/>
  <c r="P110" i="4"/>
  <c r="N109" i="3"/>
  <c r="H109" i="3" s="1"/>
  <c r="C110" i="3" s="1"/>
  <c r="L110" i="3"/>
  <c r="G111" i="3" s="1"/>
  <c r="O109" i="3"/>
  <c r="I109" i="3"/>
  <c r="D110" i="3" s="1"/>
  <c r="R110" i="1"/>
  <c r="J110" i="1"/>
  <c r="E111" i="1" s="1"/>
  <c r="K110" i="1"/>
  <c r="F111" i="1" s="1"/>
  <c r="Q110" i="1"/>
  <c r="N110" i="1" s="1"/>
  <c r="M110" i="1"/>
  <c r="O110" i="1" s="1"/>
  <c r="N110" i="5" l="1"/>
  <c r="H110" i="5" s="1"/>
  <c r="C111" i="5" s="1"/>
  <c r="L111" i="6"/>
  <c r="G112" i="6" s="1"/>
  <c r="N110" i="6"/>
  <c r="H110" i="6" s="1"/>
  <c r="C111" i="6" s="1"/>
  <c r="I110" i="6"/>
  <c r="D111" i="6" s="1"/>
  <c r="L111" i="5"/>
  <c r="G112" i="5" s="1"/>
  <c r="I110" i="5"/>
  <c r="D111" i="5" s="1"/>
  <c r="N110" i="4"/>
  <c r="H110" i="4" s="1"/>
  <c r="C111" i="4" s="1"/>
  <c r="L111" i="4"/>
  <c r="G112" i="4" s="1"/>
  <c r="I110" i="4"/>
  <c r="D111" i="4" s="1"/>
  <c r="M110" i="3"/>
  <c r="R110" i="3"/>
  <c r="Q110" i="3"/>
  <c r="J110" i="3"/>
  <c r="E111" i="3" s="1"/>
  <c r="K110" i="3"/>
  <c r="F111" i="3" s="1"/>
  <c r="P110" i="3"/>
  <c r="I110" i="1"/>
  <c r="D111" i="1" s="1"/>
  <c r="H110" i="1"/>
  <c r="C111" i="1" s="1"/>
  <c r="L111" i="1"/>
  <c r="G112" i="1" s="1"/>
  <c r="M111" i="6" l="1"/>
  <c r="O111" i="6" s="1"/>
  <c r="R111" i="6"/>
  <c r="Q111" i="6"/>
  <c r="J111" i="6"/>
  <c r="E112" i="6" s="1"/>
  <c r="K111" i="6"/>
  <c r="F112" i="6" s="1"/>
  <c r="P111" i="6"/>
  <c r="M111" i="5"/>
  <c r="O111" i="5" s="1"/>
  <c r="R111" i="5"/>
  <c r="Q111" i="5"/>
  <c r="K111" i="5"/>
  <c r="F112" i="5" s="1"/>
  <c r="J111" i="5"/>
  <c r="E112" i="5" s="1"/>
  <c r="P111" i="5"/>
  <c r="M111" i="4"/>
  <c r="O111" i="4" s="1"/>
  <c r="R111" i="4"/>
  <c r="Q111" i="4"/>
  <c r="J111" i="4"/>
  <c r="E112" i="4" s="1"/>
  <c r="K111" i="4"/>
  <c r="F112" i="4" s="1"/>
  <c r="P111" i="4"/>
  <c r="N110" i="3"/>
  <c r="H110" i="3" s="1"/>
  <c r="C111" i="3" s="1"/>
  <c r="L111" i="3"/>
  <c r="G112" i="3" s="1"/>
  <c r="O110" i="3"/>
  <c r="I110" i="3"/>
  <c r="D111" i="3" s="1"/>
  <c r="M111" i="1"/>
  <c r="O111" i="1" s="1"/>
  <c r="P111" i="1"/>
  <c r="K111" i="1"/>
  <c r="F112" i="1" s="1"/>
  <c r="R111" i="1"/>
  <c r="J111" i="1"/>
  <c r="E112" i="1" s="1"/>
  <c r="Q111" i="1"/>
  <c r="L112" i="6" l="1"/>
  <c r="G113" i="6" s="1"/>
  <c r="I111" i="6"/>
  <c r="D112" i="6" s="1"/>
  <c r="N111" i="6"/>
  <c r="H111" i="6" s="1"/>
  <c r="C112" i="6" s="1"/>
  <c r="L112" i="5"/>
  <c r="G113" i="5" s="1"/>
  <c r="I111" i="5"/>
  <c r="D112" i="5" s="1"/>
  <c r="N111" i="5"/>
  <c r="H111" i="5" s="1"/>
  <c r="C112" i="5" s="1"/>
  <c r="L112" i="4"/>
  <c r="G113" i="4" s="1"/>
  <c r="N111" i="4"/>
  <c r="H111" i="4" s="1"/>
  <c r="C112" i="4" s="1"/>
  <c r="I111" i="4"/>
  <c r="D112" i="4" s="1"/>
  <c r="N111" i="1"/>
  <c r="H111" i="1" s="1"/>
  <c r="C112" i="1" s="1"/>
  <c r="L112" i="1"/>
  <c r="G113" i="1" s="1"/>
  <c r="M111" i="3"/>
  <c r="R111" i="3"/>
  <c r="Q111" i="3"/>
  <c r="J111" i="3"/>
  <c r="E112" i="3" s="1"/>
  <c r="K111" i="3"/>
  <c r="F112" i="3" s="1"/>
  <c r="P111" i="3"/>
  <c r="I111" i="1"/>
  <c r="D112" i="1" s="1"/>
  <c r="P112" i="6" l="1"/>
  <c r="M112" i="6"/>
  <c r="O112" i="6" s="1"/>
  <c r="R112" i="6"/>
  <c r="Q112" i="6"/>
  <c r="N112" i="6" s="1"/>
  <c r="K112" i="6"/>
  <c r="F113" i="6" s="1"/>
  <c r="J112" i="6"/>
  <c r="E113" i="6" s="1"/>
  <c r="P112" i="5"/>
  <c r="M112" i="5"/>
  <c r="O112" i="5" s="1"/>
  <c r="R112" i="5"/>
  <c r="Q112" i="5"/>
  <c r="J112" i="5"/>
  <c r="E113" i="5" s="1"/>
  <c r="K112" i="5"/>
  <c r="F113" i="5" s="1"/>
  <c r="M112" i="4"/>
  <c r="O112" i="4" s="1"/>
  <c r="R112" i="4"/>
  <c r="Q112" i="4"/>
  <c r="J112" i="4"/>
  <c r="E113" i="4" s="1"/>
  <c r="K112" i="4"/>
  <c r="F113" i="4" s="1"/>
  <c r="P112" i="4"/>
  <c r="L112" i="3"/>
  <c r="G113" i="3" s="1"/>
  <c r="N111" i="3"/>
  <c r="H111" i="3" s="1"/>
  <c r="C112" i="3" s="1"/>
  <c r="I111" i="3"/>
  <c r="D112" i="3" s="1"/>
  <c r="O111" i="3"/>
  <c r="R112" i="1"/>
  <c r="K112" i="1"/>
  <c r="F113" i="1" s="1"/>
  <c r="J112" i="1"/>
  <c r="E113" i="1" s="1"/>
  <c r="Q112" i="1"/>
  <c r="N112" i="1" s="1"/>
  <c r="P112" i="1"/>
  <c r="M112" i="1"/>
  <c r="O112" i="1" s="1"/>
  <c r="N112" i="5" l="1"/>
  <c r="H112" i="5" s="1"/>
  <c r="C113" i="5" s="1"/>
  <c r="L113" i="1"/>
  <c r="G114" i="1" s="1"/>
  <c r="I112" i="6"/>
  <c r="D113" i="6" s="1"/>
  <c r="L113" i="6"/>
  <c r="G114" i="6" s="1"/>
  <c r="H112" i="6"/>
  <c r="C113" i="6" s="1"/>
  <c r="L113" i="5"/>
  <c r="G114" i="5" s="1"/>
  <c r="I112" i="5"/>
  <c r="D113" i="5" s="1"/>
  <c r="L113" i="4"/>
  <c r="G114" i="4" s="1"/>
  <c r="N112" i="4"/>
  <c r="H112" i="4" s="1"/>
  <c r="C113" i="4" s="1"/>
  <c r="I112" i="4"/>
  <c r="D113" i="4" s="1"/>
  <c r="P112" i="3"/>
  <c r="M112" i="3"/>
  <c r="R112" i="3"/>
  <c r="Q112" i="3"/>
  <c r="N112" i="3" s="1"/>
  <c r="H112" i="3" s="1"/>
  <c r="C113" i="3" s="1"/>
  <c r="K112" i="3"/>
  <c r="F113" i="3" s="1"/>
  <c r="J112" i="3"/>
  <c r="E113" i="3" s="1"/>
  <c r="H112" i="1"/>
  <c r="C113" i="1" s="1"/>
  <c r="I112" i="1"/>
  <c r="D113" i="1" s="1"/>
  <c r="P113" i="6" l="1"/>
  <c r="R113" i="6"/>
  <c r="Q113" i="6"/>
  <c r="N113" i="6" s="1"/>
  <c r="M113" i="6"/>
  <c r="O113" i="6" s="1"/>
  <c r="J113" i="6"/>
  <c r="E114" i="6" s="1"/>
  <c r="K113" i="6"/>
  <c r="F114" i="6" s="1"/>
  <c r="R113" i="5"/>
  <c r="Q113" i="5"/>
  <c r="M113" i="5"/>
  <c r="O113" i="5" s="1"/>
  <c r="J113" i="5"/>
  <c r="E114" i="5" s="1"/>
  <c r="K113" i="5"/>
  <c r="F114" i="5" s="1"/>
  <c r="P113" i="5"/>
  <c r="P113" i="4"/>
  <c r="R113" i="4"/>
  <c r="Q113" i="4"/>
  <c r="M113" i="4"/>
  <c r="O113" i="4" s="1"/>
  <c r="K113" i="4"/>
  <c r="F114" i="4" s="1"/>
  <c r="J113" i="4"/>
  <c r="E114" i="4" s="1"/>
  <c r="L113" i="3"/>
  <c r="G114" i="3" s="1"/>
  <c r="I112" i="3"/>
  <c r="D113" i="3" s="1"/>
  <c r="O112" i="3"/>
  <c r="K113" i="1"/>
  <c r="F114" i="1" s="1"/>
  <c r="Q113" i="1"/>
  <c r="R113" i="1"/>
  <c r="J113" i="1"/>
  <c r="E114" i="1" s="1"/>
  <c r="P113" i="1"/>
  <c r="M113" i="1"/>
  <c r="O113" i="1" s="1"/>
  <c r="N113" i="4" l="1"/>
  <c r="L114" i="1"/>
  <c r="G115" i="1" s="1"/>
  <c r="L114" i="6"/>
  <c r="G115" i="6" s="1"/>
  <c r="H113" i="6"/>
  <c r="C114" i="6" s="1"/>
  <c r="I113" i="6"/>
  <c r="D114" i="6" s="1"/>
  <c r="N113" i="5"/>
  <c r="H113" i="5" s="1"/>
  <c r="C114" i="5" s="1"/>
  <c r="L114" i="5"/>
  <c r="G115" i="5" s="1"/>
  <c r="I113" i="5"/>
  <c r="D114" i="5" s="1"/>
  <c r="L114" i="4"/>
  <c r="G115" i="4" s="1"/>
  <c r="I113" i="4"/>
  <c r="D114" i="4" s="1"/>
  <c r="H113" i="4"/>
  <c r="C114" i="4" s="1"/>
  <c r="R113" i="3"/>
  <c r="Q113" i="3"/>
  <c r="M113" i="3"/>
  <c r="J113" i="3"/>
  <c r="E114" i="3" s="1"/>
  <c r="K113" i="3"/>
  <c r="F114" i="3" s="1"/>
  <c r="P113" i="3"/>
  <c r="I113" i="1"/>
  <c r="D114" i="1" s="1"/>
  <c r="N113" i="1"/>
  <c r="H113" i="1" s="1"/>
  <c r="C114" i="1" s="1"/>
  <c r="R114" i="6" l="1"/>
  <c r="Q114" i="6"/>
  <c r="M114" i="6"/>
  <c r="O114" i="6" s="1"/>
  <c r="K114" i="6"/>
  <c r="F115" i="6" s="1"/>
  <c r="J114" i="6"/>
  <c r="E115" i="6" s="1"/>
  <c r="P114" i="6"/>
  <c r="R114" i="5"/>
  <c r="Q114" i="5"/>
  <c r="M114" i="5"/>
  <c r="O114" i="5" s="1"/>
  <c r="J114" i="5"/>
  <c r="E115" i="5" s="1"/>
  <c r="K114" i="5"/>
  <c r="F115" i="5" s="1"/>
  <c r="P114" i="5"/>
  <c r="R114" i="4"/>
  <c r="Q114" i="4"/>
  <c r="M114" i="4"/>
  <c r="O114" i="4" s="1"/>
  <c r="J114" i="4"/>
  <c r="E115" i="4" s="1"/>
  <c r="K114" i="4"/>
  <c r="F115" i="4" s="1"/>
  <c r="P114" i="4"/>
  <c r="I113" i="3"/>
  <c r="D114" i="3" s="1"/>
  <c r="O113" i="3"/>
  <c r="L114" i="3"/>
  <c r="G115" i="3" s="1"/>
  <c r="N113" i="3"/>
  <c r="H113" i="3" s="1"/>
  <c r="C114" i="3" s="1"/>
  <c r="M114" i="1"/>
  <c r="O114" i="1" s="1"/>
  <c r="P114" i="1"/>
  <c r="R114" i="1"/>
  <c r="Q114" i="1"/>
  <c r="K114" i="1"/>
  <c r="F115" i="1" s="1"/>
  <c r="J114" i="1"/>
  <c r="E115" i="1" s="1"/>
  <c r="L115" i="1" s="1"/>
  <c r="G116" i="1" s="1"/>
  <c r="N114" i="1" l="1"/>
  <c r="H114" i="1" s="1"/>
  <c r="C115" i="1" s="1"/>
  <c r="N114" i="6"/>
  <c r="I114" i="6"/>
  <c r="D115" i="6" s="1"/>
  <c r="L115" i="6"/>
  <c r="G116" i="6" s="1"/>
  <c r="H114" i="6"/>
  <c r="C115" i="6" s="1"/>
  <c r="N114" i="5"/>
  <c r="H114" i="5" s="1"/>
  <c r="C115" i="5" s="1"/>
  <c r="L115" i="5"/>
  <c r="G116" i="5" s="1"/>
  <c r="I114" i="5"/>
  <c r="D115" i="5" s="1"/>
  <c r="N114" i="4"/>
  <c r="H114" i="4" s="1"/>
  <c r="C115" i="4" s="1"/>
  <c r="L115" i="4"/>
  <c r="G116" i="4" s="1"/>
  <c r="I114" i="4"/>
  <c r="D115" i="4" s="1"/>
  <c r="P114" i="3"/>
  <c r="R114" i="3"/>
  <c r="Q114" i="3"/>
  <c r="N114" i="3" s="1"/>
  <c r="M114" i="3"/>
  <c r="K114" i="3"/>
  <c r="F115" i="3" s="1"/>
  <c r="J114" i="3"/>
  <c r="E115" i="3" s="1"/>
  <c r="I114" i="1"/>
  <c r="D115" i="1" s="1"/>
  <c r="P115" i="6" l="1"/>
  <c r="R115" i="6"/>
  <c r="Q115" i="6"/>
  <c r="N115" i="6" s="1"/>
  <c r="M115" i="6"/>
  <c r="O115" i="6" s="1"/>
  <c r="J115" i="6"/>
  <c r="E116" i="6" s="1"/>
  <c r="K115" i="6"/>
  <c r="F116" i="6" s="1"/>
  <c r="R115" i="5"/>
  <c r="Q115" i="5"/>
  <c r="M115" i="5"/>
  <c r="O115" i="5" s="1"/>
  <c r="K115" i="5"/>
  <c r="F116" i="5" s="1"/>
  <c r="J115" i="5"/>
  <c r="E116" i="5" s="1"/>
  <c r="P115" i="5"/>
  <c r="R115" i="4"/>
  <c r="Q115" i="4"/>
  <c r="M115" i="4"/>
  <c r="O115" i="4" s="1"/>
  <c r="J115" i="4"/>
  <c r="E116" i="4" s="1"/>
  <c r="K115" i="4"/>
  <c r="F116" i="4" s="1"/>
  <c r="P115" i="4"/>
  <c r="I114" i="3"/>
  <c r="D115" i="3" s="1"/>
  <c r="O114" i="3"/>
  <c r="H114" i="3"/>
  <c r="C115" i="3" s="1"/>
  <c r="L115" i="3"/>
  <c r="G116" i="3" s="1"/>
  <c r="Q115" i="1"/>
  <c r="K115" i="1"/>
  <c r="F116" i="1" s="1"/>
  <c r="R115" i="1"/>
  <c r="J115" i="1"/>
  <c r="E116" i="1" s="1"/>
  <c r="P115" i="1"/>
  <c r="M115" i="1"/>
  <c r="O115" i="1" s="1"/>
  <c r="I115" i="6" l="1"/>
  <c r="D116" i="6" s="1"/>
  <c r="L116" i="6"/>
  <c r="G117" i="6" s="1"/>
  <c r="H115" i="6"/>
  <c r="C116" i="6" s="1"/>
  <c r="L116" i="5"/>
  <c r="G117" i="5" s="1"/>
  <c r="I115" i="5"/>
  <c r="D116" i="5" s="1"/>
  <c r="N115" i="5"/>
  <c r="H115" i="5" s="1"/>
  <c r="C116" i="5" s="1"/>
  <c r="N115" i="4"/>
  <c r="H115" i="4" s="1"/>
  <c r="C116" i="4" s="1"/>
  <c r="L116" i="4"/>
  <c r="G117" i="4" s="1"/>
  <c r="I115" i="4"/>
  <c r="D116" i="4" s="1"/>
  <c r="P115" i="3"/>
  <c r="R115" i="3"/>
  <c r="Q115" i="3"/>
  <c r="N115" i="3" s="1"/>
  <c r="M115" i="3"/>
  <c r="K115" i="3"/>
  <c r="F116" i="3" s="1"/>
  <c r="J115" i="3"/>
  <c r="E116" i="3" s="1"/>
  <c r="I115" i="1"/>
  <c r="D116" i="1" s="1"/>
  <c r="L116" i="1"/>
  <c r="G117" i="1" s="1"/>
  <c r="N115" i="1"/>
  <c r="H115" i="1" s="1"/>
  <c r="C116" i="1" s="1"/>
  <c r="P116" i="6" l="1"/>
  <c r="Q116" i="6"/>
  <c r="N116" i="6" s="1"/>
  <c r="M116" i="6"/>
  <c r="O116" i="6" s="1"/>
  <c r="R116" i="6"/>
  <c r="J116" i="6"/>
  <c r="E117" i="6" s="1"/>
  <c r="K116" i="6"/>
  <c r="F117" i="6" s="1"/>
  <c r="P116" i="5"/>
  <c r="Q116" i="5"/>
  <c r="N116" i="5" s="1"/>
  <c r="M116" i="5"/>
  <c r="O116" i="5" s="1"/>
  <c r="R116" i="5"/>
  <c r="J116" i="5"/>
  <c r="E117" i="5" s="1"/>
  <c r="K116" i="5"/>
  <c r="F117" i="5" s="1"/>
  <c r="Q116" i="4"/>
  <c r="M116" i="4"/>
  <c r="O116" i="4" s="1"/>
  <c r="R116" i="4"/>
  <c r="J116" i="4"/>
  <c r="E117" i="4" s="1"/>
  <c r="K116" i="4"/>
  <c r="F117" i="4" s="1"/>
  <c r="P116" i="4"/>
  <c r="I115" i="3"/>
  <c r="D116" i="3" s="1"/>
  <c r="O115" i="3"/>
  <c r="H115" i="3"/>
  <c r="C116" i="3" s="1"/>
  <c r="L116" i="3"/>
  <c r="G117" i="3" s="1"/>
  <c r="P116" i="1"/>
  <c r="M116" i="1"/>
  <c r="O116" i="1" s="1"/>
  <c r="R116" i="1"/>
  <c r="J116" i="1"/>
  <c r="E117" i="1" s="1"/>
  <c r="Q116" i="1"/>
  <c r="K116" i="1"/>
  <c r="F117" i="1" s="1"/>
  <c r="I116" i="6" l="1"/>
  <c r="D117" i="6" s="1"/>
  <c r="L117" i="6"/>
  <c r="G118" i="6" s="1"/>
  <c r="H116" i="6"/>
  <c r="C117" i="6" s="1"/>
  <c r="H116" i="5"/>
  <c r="C117" i="5" s="1"/>
  <c r="L117" i="5"/>
  <c r="G118" i="5" s="1"/>
  <c r="I116" i="5"/>
  <c r="D117" i="5" s="1"/>
  <c r="L117" i="4"/>
  <c r="G118" i="4" s="1"/>
  <c r="I116" i="4"/>
  <c r="D117" i="4" s="1"/>
  <c r="N116" i="4"/>
  <c r="H116" i="4" s="1"/>
  <c r="C117" i="4" s="1"/>
  <c r="N116" i="1"/>
  <c r="H116" i="1" s="1"/>
  <c r="C117" i="1" s="1"/>
  <c r="P116" i="3"/>
  <c r="Q116" i="3"/>
  <c r="N116" i="3" s="1"/>
  <c r="M116" i="3"/>
  <c r="R116" i="3"/>
  <c r="K116" i="3"/>
  <c r="F117" i="3" s="1"/>
  <c r="J116" i="3"/>
  <c r="E117" i="3" s="1"/>
  <c r="L117" i="1"/>
  <c r="G118" i="1" s="1"/>
  <c r="I116" i="1"/>
  <c r="D117" i="1" s="1"/>
  <c r="P117" i="6" l="1"/>
  <c r="M117" i="6"/>
  <c r="O117" i="6" s="1"/>
  <c r="R117" i="6"/>
  <c r="Q117" i="6"/>
  <c r="N117" i="6" s="1"/>
  <c r="J117" i="6"/>
  <c r="E118" i="6" s="1"/>
  <c r="K117" i="6"/>
  <c r="F118" i="6" s="1"/>
  <c r="M117" i="5"/>
  <c r="O117" i="5" s="1"/>
  <c r="R117" i="5"/>
  <c r="Q117" i="5"/>
  <c r="J117" i="5"/>
  <c r="E118" i="5" s="1"/>
  <c r="K117" i="5"/>
  <c r="F118" i="5" s="1"/>
  <c r="P117" i="5"/>
  <c r="P117" i="4"/>
  <c r="M117" i="4"/>
  <c r="O117" i="4" s="1"/>
  <c r="R117" i="4"/>
  <c r="Q117" i="4"/>
  <c r="N117" i="4" s="1"/>
  <c r="H117" i="4" s="1"/>
  <c r="C118" i="4" s="1"/>
  <c r="K117" i="4"/>
  <c r="F118" i="4" s="1"/>
  <c r="J117" i="4"/>
  <c r="E118" i="4" s="1"/>
  <c r="I116" i="3"/>
  <c r="D117" i="3" s="1"/>
  <c r="O116" i="3"/>
  <c r="H116" i="3"/>
  <c r="C117" i="3" s="1"/>
  <c r="L117" i="3"/>
  <c r="G118" i="3" s="1"/>
  <c r="Q117" i="1"/>
  <c r="K117" i="1"/>
  <c r="F118" i="1" s="1"/>
  <c r="R117" i="1"/>
  <c r="J117" i="1"/>
  <c r="E118" i="1" s="1"/>
  <c r="P117" i="1"/>
  <c r="M117" i="1"/>
  <c r="O117" i="1" s="1"/>
  <c r="H117" i="6" l="1"/>
  <c r="C118" i="6" s="1"/>
  <c r="L118" i="1"/>
  <c r="G119" i="1" s="1"/>
  <c r="I117" i="6"/>
  <c r="D118" i="6" s="1"/>
  <c r="P118" i="6" s="1"/>
  <c r="L118" i="6"/>
  <c r="G119" i="6" s="1"/>
  <c r="L118" i="5"/>
  <c r="G119" i="5" s="1"/>
  <c r="N117" i="5"/>
  <c r="H117" i="5" s="1"/>
  <c r="C118" i="5" s="1"/>
  <c r="I117" i="5"/>
  <c r="D118" i="5" s="1"/>
  <c r="L118" i="4"/>
  <c r="G119" i="4" s="1"/>
  <c r="I117" i="4"/>
  <c r="D118" i="4" s="1"/>
  <c r="P117" i="3"/>
  <c r="M117" i="3"/>
  <c r="R117" i="3"/>
  <c r="Q117" i="3"/>
  <c r="N117" i="3" s="1"/>
  <c r="J117" i="3"/>
  <c r="E118" i="3" s="1"/>
  <c r="K117" i="3"/>
  <c r="F118" i="3" s="1"/>
  <c r="I117" i="1"/>
  <c r="D118" i="1" s="1"/>
  <c r="N117" i="1"/>
  <c r="H117" i="1" s="1"/>
  <c r="C118" i="1" s="1"/>
  <c r="M118" i="6" l="1"/>
  <c r="O118" i="6" s="1"/>
  <c r="Q118" i="6"/>
  <c r="N118" i="6" s="1"/>
  <c r="H118" i="6" s="1"/>
  <c r="C119" i="6" s="1"/>
  <c r="R118" i="6"/>
  <c r="J118" i="6"/>
  <c r="E119" i="6" s="1"/>
  <c r="K118" i="6"/>
  <c r="F119" i="6" s="1"/>
  <c r="P118" i="5"/>
  <c r="M118" i="5"/>
  <c r="O118" i="5" s="1"/>
  <c r="R118" i="5"/>
  <c r="Q118" i="5"/>
  <c r="J118" i="5"/>
  <c r="E119" i="5" s="1"/>
  <c r="K118" i="5"/>
  <c r="F119" i="5" s="1"/>
  <c r="M118" i="4"/>
  <c r="O118" i="4" s="1"/>
  <c r="R118" i="4"/>
  <c r="Q118" i="4"/>
  <c r="K118" i="4"/>
  <c r="F119" i="4" s="1"/>
  <c r="J118" i="4"/>
  <c r="E119" i="4" s="1"/>
  <c r="P118" i="4"/>
  <c r="H117" i="3"/>
  <c r="C118" i="3" s="1"/>
  <c r="L118" i="3"/>
  <c r="G119" i="3" s="1"/>
  <c r="O117" i="3"/>
  <c r="I117" i="3"/>
  <c r="D118" i="3" s="1"/>
  <c r="P118" i="1"/>
  <c r="M118" i="1"/>
  <c r="O118" i="1" s="1"/>
  <c r="K118" i="1"/>
  <c r="F119" i="1" s="1"/>
  <c r="R118" i="1"/>
  <c r="J118" i="1"/>
  <c r="E119" i="1" s="1"/>
  <c r="Q118" i="1"/>
  <c r="N118" i="5" l="1"/>
  <c r="H118" i="5" s="1"/>
  <c r="C119" i="5" s="1"/>
  <c r="L119" i="6"/>
  <c r="G120" i="6" s="1"/>
  <c r="I118" i="6"/>
  <c r="D119" i="6" s="1"/>
  <c r="L119" i="5"/>
  <c r="G120" i="5" s="1"/>
  <c r="I118" i="5"/>
  <c r="D119" i="5" s="1"/>
  <c r="L119" i="4"/>
  <c r="G120" i="4" s="1"/>
  <c r="N118" i="4"/>
  <c r="H118" i="4" s="1"/>
  <c r="C119" i="4" s="1"/>
  <c r="I118" i="4"/>
  <c r="D119" i="4" s="1"/>
  <c r="N118" i="1"/>
  <c r="H118" i="1" s="1"/>
  <c r="C119" i="1" s="1"/>
  <c r="M118" i="3"/>
  <c r="R118" i="3"/>
  <c r="Q118" i="3"/>
  <c r="K118" i="3"/>
  <c r="F119" i="3" s="1"/>
  <c r="J118" i="3"/>
  <c r="E119" i="3" s="1"/>
  <c r="P118" i="3"/>
  <c r="L119" i="1"/>
  <c r="G120" i="1" s="1"/>
  <c r="I118" i="1"/>
  <c r="D119" i="1" s="1"/>
  <c r="M119" i="6" l="1"/>
  <c r="O119" i="6" s="1"/>
  <c r="R119" i="6"/>
  <c r="Q119" i="6"/>
  <c r="K119" i="6"/>
  <c r="F120" i="6" s="1"/>
  <c r="J119" i="6"/>
  <c r="E120" i="6" s="1"/>
  <c r="P119" i="6"/>
  <c r="M119" i="5"/>
  <c r="O119" i="5" s="1"/>
  <c r="R119" i="5"/>
  <c r="Q119" i="5"/>
  <c r="K119" i="5"/>
  <c r="F120" i="5" s="1"/>
  <c r="J119" i="5"/>
  <c r="E120" i="5" s="1"/>
  <c r="P119" i="5"/>
  <c r="P119" i="4"/>
  <c r="M119" i="4"/>
  <c r="O119" i="4" s="1"/>
  <c r="R119" i="4"/>
  <c r="Q119" i="4"/>
  <c r="N119" i="4" s="1"/>
  <c r="J119" i="4"/>
  <c r="E120" i="4" s="1"/>
  <c r="K119" i="4"/>
  <c r="F120" i="4" s="1"/>
  <c r="L119" i="3"/>
  <c r="G120" i="3" s="1"/>
  <c r="N118" i="3"/>
  <c r="H118" i="3" s="1"/>
  <c r="C119" i="3" s="1"/>
  <c r="O118" i="3"/>
  <c r="I118" i="3"/>
  <c r="D119" i="3" s="1"/>
  <c r="K119" i="1"/>
  <c r="F120" i="1" s="1"/>
  <c r="J119" i="1"/>
  <c r="E120" i="1" s="1"/>
  <c r="Q119" i="1"/>
  <c r="R119" i="1"/>
  <c r="M119" i="1"/>
  <c r="O119" i="1" s="1"/>
  <c r="P119" i="1"/>
  <c r="L120" i="1" l="1"/>
  <c r="G121" i="1" s="1"/>
  <c r="L120" i="6"/>
  <c r="G121" i="6" s="1"/>
  <c r="N119" i="6"/>
  <c r="H119" i="6" s="1"/>
  <c r="C120" i="6" s="1"/>
  <c r="I119" i="6"/>
  <c r="D120" i="6" s="1"/>
  <c r="L120" i="5"/>
  <c r="G121" i="5" s="1"/>
  <c r="N119" i="5"/>
  <c r="H119" i="5" s="1"/>
  <c r="C120" i="5" s="1"/>
  <c r="I119" i="5"/>
  <c r="D120" i="5" s="1"/>
  <c r="H119" i="4"/>
  <c r="C120" i="4" s="1"/>
  <c r="L120" i="4"/>
  <c r="G121" i="4" s="1"/>
  <c r="I119" i="4"/>
  <c r="D120" i="4" s="1"/>
  <c r="M119" i="3"/>
  <c r="R119" i="3"/>
  <c r="Q119" i="3"/>
  <c r="J119" i="3"/>
  <c r="E120" i="3" s="1"/>
  <c r="K119" i="3"/>
  <c r="F120" i="3" s="1"/>
  <c r="P119" i="3"/>
  <c r="N119" i="1"/>
  <c r="H119" i="1" s="1"/>
  <c r="C120" i="1" s="1"/>
  <c r="I119" i="1"/>
  <c r="D120" i="1" s="1"/>
  <c r="P120" i="6" l="1"/>
  <c r="M120" i="6"/>
  <c r="O120" i="6" s="1"/>
  <c r="R120" i="6"/>
  <c r="Q120" i="6"/>
  <c r="N120" i="6" s="1"/>
  <c r="K120" i="6"/>
  <c r="F121" i="6" s="1"/>
  <c r="J120" i="6"/>
  <c r="E121" i="6" s="1"/>
  <c r="P120" i="5"/>
  <c r="M120" i="5"/>
  <c r="O120" i="5" s="1"/>
  <c r="R120" i="5"/>
  <c r="Q120" i="5"/>
  <c r="J120" i="5"/>
  <c r="E121" i="5" s="1"/>
  <c r="K120" i="5"/>
  <c r="F121" i="5" s="1"/>
  <c r="M120" i="4"/>
  <c r="O120" i="4" s="1"/>
  <c r="R120" i="4"/>
  <c r="Q120" i="4"/>
  <c r="J120" i="4"/>
  <c r="E121" i="4" s="1"/>
  <c r="K120" i="4"/>
  <c r="F121" i="4" s="1"/>
  <c r="P120" i="4"/>
  <c r="L120" i="3"/>
  <c r="G121" i="3" s="1"/>
  <c r="N119" i="3"/>
  <c r="H119" i="3" s="1"/>
  <c r="C120" i="3" s="1"/>
  <c r="I119" i="3"/>
  <c r="D120" i="3" s="1"/>
  <c r="O119" i="3"/>
  <c r="J120" i="1"/>
  <c r="E121" i="1" s="1"/>
  <c r="K120" i="1"/>
  <c r="F121" i="1" s="1"/>
  <c r="Q120" i="1"/>
  <c r="R120" i="1"/>
  <c r="P120" i="1"/>
  <c r="M120" i="1"/>
  <c r="O120" i="1" s="1"/>
  <c r="N120" i="5" l="1"/>
  <c r="H120" i="5" s="1"/>
  <c r="C121" i="5" s="1"/>
  <c r="H120" i="6"/>
  <c r="C121" i="6" s="1"/>
  <c r="L121" i="6"/>
  <c r="G122" i="6" s="1"/>
  <c r="I120" i="6"/>
  <c r="D121" i="6" s="1"/>
  <c r="L121" i="5"/>
  <c r="G122" i="5" s="1"/>
  <c r="I120" i="5"/>
  <c r="D121" i="5" s="1"/>
  <c r="L121" i="4"/>
  <c r="G122" i="4" s="1"/>
  <c r="N120" i="4"/>
  <c r="H120" i="4" s="1"/>
  <c r="C121" i="4" s="1"/>
  <c r="I120" i="4"/>
  <c r="D121" i="4" s="1"/>
  <c r="P120" i="3"/>
  <c r="M120" i="3"/>
  <c r="R120" i="3"/>
  <c r="Q120" i="3"/>
  <c r="N120" i="3" s="1"/>
  <c r="J120" i="3"/>
  <c r="E121" i="3" s="1"/>
  <c r="K120" i="3"/>
  <c r="F121" i="3" s="1"/>
  <c r="I120" i="1"/>
  <c r="D121" i="1" s="1"/>
  <c r="N120" i="1"/>
  <c r="H120" i="1" s="1"/>
  <c r="C121" i="1" s="1"/>
  <c r="L121" i="1"/>
  <c r="G122" i="1" s="1"/>
  <c r="R121" i="6" l="1"/>
  <c r="Q121" i="6"/>
  <c r="M121" i="6"/>
  <c r="O121" i="6" s="1"/>
  <c r="J121" i="6"/>
  <c r="E122" i="6" s="1"/>
  <c r="K121" i="6"/>
  <c r="F122" i="6" s="1"/>
  <c r="P121" i="6"/>
  <c r="R121" i="5"/>
  <c r="Q121" i="5"/>
  <c r="M121" i="5"/>
  <c r="O121" i="5" s="1"/>
  <c r="J121" i="5"/>
  <c r="E122" i="5" s="1"/>
  <c r="K121" i="5"/>
  <c r="F122" i="5" s="1"/>
  <c r="P121" i="5"/>
  <c r="P121" i="4"/>
  <c r="R121" i="4"/>
  <c r="Q121" i="4"/>
  <c r="N121" i="4" s="1"/>
  <c r="M121" i="4"/>
  <c r="O121" i="4" s="1"/>
  <c r="J121" i="4"/>
  <c r="E122" i="4" s="1"/>
  <c r="K121" i="4"/>
  <c r="F122" i="4" s="1"/>
  <c r="I120" i="3"/>
  <c r="D121" i="3" s="1"/>
  <c r="O120" i="3"/>
  <c r="L121" i="3"/>
  <c r="G122" i="3" s="1"/>
  <c r="H120" i="3"/>
  <c r="C121" i="3" s="1"/>
  <c r="P121" i="1"/>
  <c r="M121" i="1"/>
  <c r="O121" i="1" s="1"/>
  <c r="K121" i="1"/>
  <c r="F122" i="1" s="1"/>
  <c r="R121" i="1"/>
  <c r="J121" i="1"/>
  <c r="E122" i="1" s="1"/>
  <c r="Q121" i="1"/>
  <c r="L122" i="6" l="1"/>
  <c r="G123" i="6" s="1"/>
  <c r="I121" i="6"/>
  <c r="D122" i="6" s="1"/>
  <c r="N121" i="6"/>
  <c r="H121" i="6" s="1"/>
  <c r="C122" i="6" s="1"/>
  <c r="L122" i="5"/>
  <c r="G123" i="5" s="1"/>
  <c r="I121" i="5"/>
  <c r="D122" i="5" s="1"/>
  <c r="N121" i="5"/>
  <c r="H121" i="5" s="1"/>
  <c r="C122" i="5" s="1"/>
  <c r="L122" i="4"/>
  <c r="G123" i="4" s="1"/>
  <c r="I121" i="4"/>
  <c r="D122" i="4" s="1"/>
  <c r="H121" i="4"/>
  <c r="C122" i="4" s="1"/>
  <c r="N121" i="1"/>
  <c r="H121" i="1" s="1"/>
  <c r="C122" i="1" s="1"/>
  <c r="L122" i="1"/>
  <c r="G123" i="1" s="1"/>
  <c r="P121" i="3"/>
  <c r="R121" i="3"/>
  <c r="Q121" i="3"/>
  <c r="N121" i="3" s="1"/>
  <c r="M121" i="3"/>
  <c r="J121" i="3"/>
  <c r="E122" i="3" s="1"/>
  <c r="K121" i="3"/>
  <c r="F122" i="3" s="1"/>
  <c r="I121" i="1"/>
  <c r="D122" i="1" s="1"/>
  <c r="P122" i="6" l="1"/>
  <c r="R122" i="6"/>
  <c r="Q122" i="6"/>
  <c r="N122" i="6" s="1"/>
  <c r="M122" i="6"/>
  <c r="O122" i="6" s="1"/>
  <c r="K122" i="6"/>
  <c r="F123" i="6" s="1"/>
  <c r="J122" i="6"/>
  <c r="E123" i="6" s="1"/>
  <c r="P122" i="5"/>
  <c r="R122" i="5"/>
  <c r="Q122" i="5"/>
  <c r="M122" i="5"/>
  <c r="O122" i="5" s="1"/>
  <c r="J122" i="5"/>
  <c r="E123" i="5" s="1"/>
  <c r="K122" i="5"/>
  <c r="F123" i="5" s="1"/>
  <c r="P122" i="4"/>
  <c r="R122" i="4"/>
  <c r="Q122" i="4"/>
  <c r="N122" i="4" s="1"/>
  <c r="M122" i="4"/>
  <c r="O122" i="4" s="1"/>
  <c r="J122" i="4"/>
  <c r="E123" i="4" s="1"/>
  <c r="K122" i="4"/>
  <c r="F123" i="4" s="1"/>
  <c r="I121" i="3"/>
  <c r="D122" i="3" s="1"/>
  <c r="O121" i="3"/>
  <c r="L122" i="3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H121" i="3"/>
  <c r="C122" i="3" s="1"/>
  <c r="R122" i="1"/>
  <c r="Q122" i="1"/>
  <c r="K122" i="1"/>
  <c r="F123" i="1" s="1"/>
  <c r="J122" i="1"/>
  <c r="E123" i="1" s="1"/>
  <c r="M122" i="1"/>
  <c r="O122" i="1" s="1"/>
  <c r="P122" i="1"/>
  <c r="N122" i="5" l="1"/>
  <c r="L123" i="5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H122" i="6"/>
  <c r="C123" i="6" s="1"/>
  <c r="L123" i="4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L123" i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L123" i="6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I122" i="6"/>
  <c r="D123" i="6" s="1"/>
  <c r="I122" i="5"/>
  <c r="D123" i="5" s="1"/>
  <c r="H122" i="5"/>
  <c r="C123" i="5" s="1"/>
  <c r="H122" i="4"/>
  <c r="C123" i="4" s="1"/>
  <c r="I122" i="4"/>
  <c r="D123" i="4" s="1"/>
  <c r="P122" i="3"/>
  <c r="R122" i="3"/>
  <c r="Q122" i="3"/>
  <c r="N122" i="3" s="1"/>
  <c r="M122" i="3"/>
  <c r="J122" i="3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K122" i="3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I122" i="1"/>
  <c r="D123" i="1" s="1"/>
  <c r="N122" i="1"/>
  <c r="H122" i="1" s="1"/>
  <c r="C123" i="1" s="1"/>
  <c r="P123" i="5" l="1"/>
  <c r="Q123" i="5"/>
  <c r="N123" i="5" s="1"/>
  <c r="M123" i="5"/>
  <c r="J123" i="5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K123" i="5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Q123" i="6"/>
  <c r="M123" i="6"/>
  <c r="J123" i="6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K123" i="6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P123" i="6"/>
  <c r="Q123" i="4"/>
  <c r="J123" i="4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K123" i="4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M123" i="4"/>
  <c r="P123" i="1"/>
  <c r="M123" i="1"/>
  <c r="Q123" i="1"/>
  <c r="K123" i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J123" i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P123" i="4"/>
  <c r="N123" i="4" s="1"/>
  <c r="R123" i="6"/>
  <c r="R123" i="5"/>
  <c r="R123" i="4"/>
  <c r="I122" i="3"/>
  <c r="D123" i="3" s="1"/>
  <c r="O122" i="3"/>
  <c r="H122" i="3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R123" i="1"/>
  <c r="N123" i="1" l="1"/>
  <c r="H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H123" i="4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I123" i="4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O123" i="4"/>
  <c r="I123" i="6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O123" i="6"/>
  <c r="N123" i="6"/>
  <c r="H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I123" i="5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O123" i="5"/>
  <c r="I123" i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O123" i="1"/>
  <c r="H123" i="5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R123" i="3"/>
  <c r="D124" i="3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</calcChain>
</file>

<file path=xl/sharedStrings.xml><?xml version="1.0" encoding="utf-8"?>
<sst xmlns="http://schemas.openxmlformats.org/spreadsheetml/2006/main" count="400" uniqueCount="90">
  <si>
    <t>Year</t>
  </si>
  <si>
    <t>Month</t>
  </si>
  <si>
    <t>Population</t>
  </si>
  <si>
    <t>X1</t>
  </si>
  <si>
    <t>X2</t>
  </si>
  <si>
    <t>X3</t>
  </si>
  <si>
    <t>X4</t>
  </si>
  <si>
    <t>X5</t>
  </si>
  <si>
    <t>No HIV</t>
  </si>
  <si>
    <t>Asymp HIV</t>
  </si>
  <si>
    <t>AIDS</t>
  </si>
  <si>
    <t>Treated Asymp HIV</t>
  </si>
  <si>
    <t>Treated AIDS</t>
  </si>
  <si>
    <t>Rates of change</t>
  </si>
  <si>
    <t>dX1</t>
  </si>
  <si>
    <t>dX2</t>
  </si>
  <si>
    <t>dX3</t>
  </si>
  <si>
    <t>dX4</t>
  </si>
  <si>
    <t>dX5</t>
  </si>
  <si>
    <t>Force of infection</t>
  </si>
  <si>
    <t>lambda</t>
  </si>
  <si>
    <t>Incidence</t>
  </si>
  <si>
    <t>HIV</t>
  </si>
  <si>
    <t>Deaths</t>
  </si>
  <si>
    <t>Background</t>
  </si>
  <si>
    <t>Parameters</t>
  </si>
  <si>
    <t>Value</t>
  </si>
  <si>
    <t>alpha</t>
  </si>
  <si>
    <t>mu2</t>
  </si>
  <si>
    <t>mu3</t>
  </si>
  <si>
    <t>mu4</t>
  </si>
  <si>
    <t>mu5</t>
  </si>
  <si>
    <t>rho2</t>
  </si>
  <si>
    <t>rho4</t>
  </si>
  <si>
    <t>psi2</t>
  </si>
  <si>
    <t>psi3</t>
  </si>
  <si>
    <t>New entries</t>
  </si>
  <si>
    <t>beta2</t>
  </si>
  <si>
    <t>beta3</t>
  </si>
  <si>
    <t>beta4</t>
  </si>
  <si>
    <t>beta5</t>
  </si>
  <si>
    <t>n</t>
  </si>
  <si>
    <t>ps</t>
  </si>
  <si>
    <t>Source</t>
  </si>
  <si>
    <t>mub</t>
  </si>
  <si>
    <t>Li et al, BMC Infectious Diseases, 2018</t>
  </si>
  <si>
    <t>http://www.unodc.org/documents/hiv-aids/publications/People_who_use_drugs/D04_MortalityAmongIDU_2010_EN.pdf</t>
  </si>
  <si>
    <t>Assumes 30 years to progress from Asymptomatic to AIDS in treated individuals</t>
  </si>
  <si>
    <t>From Li et al; 37% of people tested for HIV in one year 50% proceed to treatment within one year</t>
  </si>
  <si>
    <t>Assumes 63% of people are identified with AIDS within one year and 50% proceed to treatment</t>
  </si>
  <si>
    <t>https://www.ncbi.nlm.nih.gov/pmc/articles/PMC1291384/</t>
  </si>
  <si>
    <t>Azim T et al, Harm Reduction Journal, 2005</t>
  </si>
  <si>
    <t>CATIE</t>
  </si>
  <si>
    <t>https://www.catie.ca/sites/default/files/HIV-TRANSMISSION-RISK-EN.pdf</t>
  </si>
  <si>
    <t>Prevalence</t>
  </si>
  <si>
    <t>Azim et al</t>
  </si>
  <si>
    <t>Spread evenly between the four groups at baseline</t>
  </si>
  <si>
    <t>Baseline numbers for 100,000 people</t>
  </si>
  <si>
    <t>HIV Prevalence</t>
  </si>
  <si>
    <t>Mathers et al, UNODC; Bangladesh 35-39 mortality rate 1.2/1000 (SEARO)</t>
  </si>
  <si>
    <t>http://www.searo.who.int/entity/health_situation_trends/data/hsp/bangladesh_hsp.pdf</t>
  </si>
  <si>
    <t>1 injection per day, 30 days in one month</t>
  </si>
  <si>
    <t xml:space="preserve">Mathers et al, UNODC; Bangladesh 35-39 mortality rate 1.2/1000 (SEARO); Caplehorn 1994 </t>
  </si>
  <si>
    <t>https://www.ncbi.nlm.nih.gov/pubmed/8173486</t>
  </si>
  <si>
    <t>Azim T et al, Harm Reduction Journal, 2005; Longshore et al 2009</t>
  </si>
  <si>
    <t>https://www.tandfonline.com/doi/abs/10.3109/10826089309062178</t>
  </si>
  <si>
    <t>Azim T et al, Harm Reduction Journal, 2005; des Jarlais 2000</t>
  </si>
  <si>
    <t>https://www.ncbi.nlm.nih.gov/pmc/articles/PMC1446283/pdf/10897190.pdf</t>
  </si>
  <si>
    <t>Incidence rate</t>
  </si>
  <si>
    <t>From Li et al; 37% of people tested for HIV in one year and 50% of all people tested proceed to treatment immediately</t>
  </si>
  <si>
    <t>Assumes 63% of people are identified with AIDS within one year and 50% proceed to treatment immediately</t>
  </si>
  <si>
    <t>Assumes 90% reduction in infectivity from treatment</t>
  </si>
  <si>
    <t>Base</t>
  </si>
  <si>
    <t>MMT</t>
  </si>
  <si>
    <t>NSP</t>
  </si>
  <si>
    <t>ART</t>
  </si>
  <si>
    <t>Total mortality</t>
  </si>
  <si>
    <t>Cum mortality</t>
  </si>
  <si>
    <t>HIV mortality</t>
  </si>
  <si>
    <t>累计总死亡人数</t>
    <phoneticPr fontId="1" type="noConversion"/>
  </si>
  <si>
    <t>累计HIV相关死亡</t>
    <phoneticPr fontId="1" type="noConversion"/>
  </si>
  <si>
    <t>Basecase</t>
    <phoneticPr fontId="1" type="noConversion"/>
  </si>
  <si>
    <t>MMT</t>
    <phoneticPr fontId="1" type="noConversion"/>
  </si>
  <si>
    <t>NSP</t>
    <phoneticPr fontId="1" type="noConversion"/>
  </si>
  <si>
    <t>ART</t>
    <phoneticPr fontId="1" type="noConversion"/>
  </si>
  <si>
    <t>% 避免HIV相关死亡</t>
    <phoneticPr fontId="1" type="noConversion"/>
  </si>
  <si>
    <t>% 避免总死亡</t>
    <phoneticPr fontId="1" type="noConversion"/>
  </si>
  <si>
    <t>na</t>
    <phoneticPr fontId="1" type="noConversion"/>
  </si>
  <si>
    <t>累计因吸毒死亡</t>
    <phoneticPr fontId="1" type="noConversion"/>
  </si>
  <si>
    <t>% 避免因吸毒死亡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</si>
</sst>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%"/>
  </numFmts>
  <fonts count="2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176" fontId="0" fillId="0" borderId="0" xfId="0" applyNumberFormat="1"/>
    <xf numFmtId="0" fontId="0" fillId="0" borderId="1" xfId="0" applyBorder="1"/>
    <xf numFmtId="0" fontId="0" fillId="0" borderId="2" xfId="0" applyBorder="1"/>
    <xf numFmtId="176" fontId="0" fillId="0" borderId="1" xfId="0" applyNumberFormat="1" applyBorder="1"/>
    <xf numFmtId="0" fontId="0" fillId="0" borderId="2" xfId="0" applyBorder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1" xfId="0" applyNumberFormat="1" applyBorder="1" applyAlignment="1">
      <alignment horizontal="right"/>
    </xf>
    <xf numFmtId="177" fontId="0" fillId="0" borderId="1" xfId="0" applyNumberFormat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model'!$R$4:$R$123</c:f>
              <c:numCache>
                <c:formatCode>General</c:formatCode>
                <c:ptCount val="120"/>
                <c:pt idx="0">
                  <c:v>5.9</c:v>
                </c:pt>
                <c:pt idx="1">
                  <c:v>6.2435182296249989</c:v>
                </c:pt>
                <c:pt idx="2">
                  <c:v>6.6448855660651871</c:v>
                </c:pt>
                <c:pt idx="3">
                  <c:v>7.1108375159467068</c:v>
                </c:pt>
                <c:pt idx="4">
                  <c:v>7.6480954770002594</c:v>
                </c:pt>
                <c:pt idx="5">
                  <c:v>8.2634472997893198</c:v>
                </c:pt>
                <c:pt idx="6">
                  <c:v>8.9637761927922277</c:v>
                </c:pt>
                <c:pt idx="7">
                  <c:v>9.7560419794080957</c:v>
                </c:pt>
                <c:pt idx="8">
                  <c:v>10.647216227639097</c:v>
                </c:pt>
                <c:pt idx="9">
                  <c:v>11.644171326019505</c:v>
                </c:pt>
                <c:pt idx="10">
                  <c:v>12.753523062761627</c:v>
                </c:pt>
                <c:pt idx="11">
                  <c:v>13.981426676709896</c:v>
                </c:pt>
                <c:pt idx="12">
                  <c:v>15.333327739013255</c:v>
                </c:pt>
                <c:pt idx="13">
                  <c:v>16.813671648123698</c:v>
                </c:pt>
                <c:pt idx="14">
                  <c:v>18.425578985460085</c:v>
                </c:pt>
                <c:pt idx="15">
                  <c:v>20.170498388956823</c:v>
                </c:pt>
                <c:pt idx="16">
                  <c:v>22.047853698986035</c:v>
                </c:pt>
                <c:pt idx="17">
                  <c:v>24.054707446219172</c:v>
                </c:pt>
                <c:pt idx="18">
                  <c:v>26.185467577951911</c:v>
                </c:pt>
                <c:pt idx="19">
                  <c:v>28.431667738579392</c:v>
                </c:pt>
                <c:pt idx="20">
                  <c:v>30.781852388703204</c:v>
                </c:pt>
                <c:pt idx="21">
                  <c:v>33.221595570743851</c:v>
                </c:pt>
                <c:pt idx="22">
                  <c:v>35.733675499790387</c:v>
                </c:pt>
                <c:pt idx="23">
                  <c:v>38.29841622759367</c:v>
                </c:pt>
                <c:pt idx="24">
                  <c:v>40.894193031770875</c:v>
                </c:pt>
                <c:pt idx="25">
                  <c:v>43.498081438916778</c:v>
                </c:pt>
                <c:pt idx="26">
                  <c:v>46.086613179853757</c:v>
                </c:pt>
                <c:pt idx="27">
                  <c:v>48.636588579656419</c:v>
                </c:pt>
                <c:pt idx="28">
                  <c:v>51.12588643277855</c:v>
                </c:pt>
                <c:pt idx="29">
                  <c:v>53.534211066166826</c:v>
                </c:pt>
                <c:pt idx="30">
                  <c:v>55.843722559747199</c:v>
                </c:pt>
                <c:pt idx="31">
                  <c:v>58.039509042017109</c:v>
                </c:pt>
                <c:pt idx="32">
                  <c:v>60.109877424217288</c:v>
                </c:pt>
                <c:pt idx="33">
                  <c:v>62.04645796065369</c:v>
                </c:pt>
                <c:pt idx="34">
                  <c:v>63.844135655236052</c:v>
                </c:pt>
                <c:pt idx="35">
                  <c:v>65.500835391848881</c:v>
                </c:pt>
                <c:pt idx="36">
                  <c:v>67.017196365832021</c:v>
                </c:pt>
                <c:pt idx="37">
                  <c:v>68.39617466135465</c:v>
                </c:pt>
                <c:pt idx="38">
                  <c:v>69.642611319880757</c:v>
                </c:pt>
                <c:pt idx="39">
                  <c:v>70.762798241449673</c:v>
                </c:pt>
                <c:pt idx="40">
                  <c:v>71.764067231207505</c:v>
                </c:pt>
                <c:pt idx="41">
                  <c:v>72.654419821362296</c:v>
                </c:pt>
                <c:pt idx="42">
                  <c:v>73.442208229789387</c:v>
                </c:pt>
                <c:pt idx="43">
                  <c:v>74.135871644181478</c:v>
                </c:pt>
                <c:pt idx="44">
                  <c:v>74.7437272661073</c:v>
                </c:pt>
                <c:pt idx="45">
                  <c:v>75.273812249574235</c:v>
                </c:pt>
                <c:pt idx="46">
                  <c:v>75.733770673566696</c:v>
                </c:pt>
                <c:pt idx="47">
                  <c:v>76.130778750565881</c:v>
                </c:pt>
                <c:pt idx="48">
                  <c:v>76.471501318896344</c:v>
                </c:pt>
                <c:pt idx="49">
                  <c:v>76.762073039580841</c:v>
                </c:pt>
                <c:pt idx="50">
                  <c:v>77.008098403972241</c:v>
                </c:pt>
                <c:pt idx="51">
                  <c:v>77.214665492755685</c:v>
                </c:pt>
                <c:pt idx="52">
                  <c:v>77.386369294274786</c:v>
                </c:pt>
                <c:pt idx="53">
                  <c:v>77.52734121591979</c:v>
                </c:pt>
                <c:pt idx="54">
                  <c:v>77.641282163947238</c:v>
                </c:pt>
                <c:pt idx="55">
                  <c:v>77.731497205124313</c:v>
                </c:pt>
                <c:pt idx="56">
                  <c:v>77.800930354095115</c:v>
                </c:pt>
                <c:pt idx="57">
                  <c:v>77.852198458977711</c:v>
                </c:pt>
                <c:pt idx="58">
                  <c:v>77.887623495235502</c:v>
                </c:pt>
                <c:pt idx="59">
                  <c:v>77.909262837316177</c:v>
                </c:pt>
                <c:pt idx="60">
                  <c:v>77.918937272182816</c:v>
                </c:pt>
                <c:pt idx="61">
                  <c:v>77.918256661082125</c:v>
                </c:pt>
                <c:pt idx="62">
                  <c:v>77.908643256697147</c:v>
                </c:pt>
                <c:pt idx="63">
                  <c:v>77.891352751565677</c:v>
                </c:pt>
                <c:pt idx="64">
                  <c:v>77.867493178045549</c:v>
                </c:pt>
                <c:pt idx="65">
                  <c:v>77.838041806409095</c:v>
                </c:pt>
                <c:pt idx="66">
                  <c:v>77.803860200780719</c:v>
                </c:pt>
                <c:pt idx="67">
                  <c:v>77.765707596422999</c:v>
                </c:pt>
                <c:pt idx="68">
                  <c:v>77.724252759249708</c:v>
                </c:pt>
                <c:pt idx="69">
                  <c:v>77.680084481594321</c:v>
                </c:pt>
                <c:pt idx="70">
                  <c:v>77.633720858808871</c:v>
                </c:pt>
                <c:pt idx="71">
                  <c:v>77.585617480387015</c:v>
                </c:pt>
                <c:pt idx="72">
                  <c:v>77.536174657828795</c:v>
                </c:pt>
                <c:pt idx="73">
                  <c:v>77.485743799965917</c:v>
                </c:pt>
                <c:pt idx="74">
                  <c:v>77.434633035331103</c:v>
                </c:pt>
                <c:pt idx="75">
                  <c:v>77.383112170621317</c:v>
                </c:pt>
                <c:pt idx="76">
                  <c:v>77.3314170645139</c:v>
                </c:pt>
                <c:pt idx="77">
                  <c:v>77.279753487113894</c:v>
                </c:pt>
                <c:pt idx="78">
                  <c:v>77.228300527154957</c:v>
                </c:pt>
                <c:pt idx="79">
                  <c:v>77.177213601733044</c:v>
                </c:pt>
                <c:pt idx="80">
                  <c:v>77.126627116780142</c:v>
                </c:pt>
                <c:pt idx="81">
                  <c:v>77.076656820634653</c:v>
                </c:pt>
                <c:pt idx="82">
                  <c:v>77.027401887880558</c:v>
                </c:pt>
                <c:pt idx="83">
                  <c:v>76.97894676604713</c:v>
                </c:pt>
                <c:pt idx="84">
                  <c:v>76.931362813725016</c:v>
                </c:pt>
                <c:pt idx="85">
                  <c:v>76.884709755109625</c:v>
                </c:pt>
                <c:pt idx="86">
                  <c:v>76.83903697287073</c:v>
                </c:pt>
                <c:pt idx="87">
                  <c:v>76.794384658521977</c:v>
                </c:pt>
                <c:pt idx="88">
                  <c:v>76.750784837078953</c:v>
                </c:pt>
                <c:pt idx="89">
                  <c:v>76.708262280710315</c:v>
                </c:pt>
                <c:pt idx="90">
                  <c:v>76.666835324262934</c:v>
                </c:pt>
                <c:pt idx="91">
                  <c:v>76.626516593953184</c:v>
                </c:pt>
                <c:pt idx="92">
                  <c:v>76.587313659125996</c:v>
                </c:pt>
                <c:pt idx="93">
                  <c:v>76.549229615771509</c:v>
                </c:pt>
                <c:pt idx="94">
                  <c:v>76.512263609430235</c:v>
                </c:pt>
                <c:pt idx="95">
                  <c:v>76.476411304194045</c:v>
                </c:pt>
                <c:pt idx="96">
                  <c:v>76.441665303703033</c:v>
                </c:pt>
                <c:pt idx="97">
                  <c:v>76.408015529333383</c:v>
                </c:pt>
                <c:pt idx="98">
                  <c:v>76.375449560155872</c:v>
                </c:pt>
                <c:pt idx="99">
                  <c:v>76.343952938705939</c:v>
                </c:pt>
                <c:pt idx="100">
                  <c:v>76.313509446135512</c:v>
                </c:pt>
                <c:pt idx="101">
                  <c:v>76.284101349904304</c:v>
                </c:pt>
                <c:pt idx="102">
                  <c:v>76.255709626808112</c:v>
                </c:pt>
                <c:pt idx="103">
                  <c:v>76.228314163824578</c:v>
                </c:pt>
                <c:pt idx="104">
                  <c:v>76.201893938979978</c:v>
                </c:pt>
                <c:pt idx="105">
                  <c:v>76.176427184197266</c:v>
                </c:pt>
                <c:pt idx="106">
                  <c:v>76.151891531870973</c:v>
                </c:pt>
                <c:pt idx="107">
                  <c:v>76.128264146727602</c:v>
                </c:pt>
                <c:pt idx="108">
                  <c:v>76.10552184436375</c:v>
                </c:pt>
                <c:pt idx="109">
                  <c:v>76.083641197708587</c:v>
                </c:pt>
                <c:pt idx="110">
                  <c:v>76.062598632528761</c:v>
                </c:pt>
                <c:pt idx="111">
                  <c:v>76.042370512979929</c:v>
                </c:pt>
                <c:pt idx="112">
                  <c:v>76.022933218108903</c:v>
                </c:pt>
                <c:pt idx="113">
                  <c:v>76.004263210120939</c:v>
                </c:pt>
                <c:pt idx="114">
                  <c:v>75.986337095148073</c:v>
                </c:pt>
                <c:pt idx="115">
                  <c:v>75.96913167718418</c:v>
                </c:pt>
                <c:pt idx="116">
                  <c:v>75.952624005790028</c:v>
                </c:pt>
                <c:pt idx="117">
                  <c:v>75.936791418116059</c:v>
                </c:pt>
                <c:pt idx="118">
                  <c:v>75.921611575740684</c:v>
                </c:pt>
                <c:pt idx="119">
                  <c:v>75.907062496777883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C-104F-9D78-10C8CCF89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102720"/>
        <c:axId val="1673104400"/>
      </c:lineChart>
      <c:catAx>
        <c:axId val="167310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104400"/>
        <c:crosses val="autoZero"/>
        <c:auto val="1"/>
        <c:lblAlgn val="ctr"/>
        <c:lblOffset val="100"/>
        <c:noMultiLvlLbl val="0"/>
      </c:catAx>
      <c:valAx>
        <c:axId val="16731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10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model'!$Q$4:$Q$122</c:f>
              <c:numCache>
                <c:formatCode>General</c:formatCode>
                <c:ptCount val="119"/>
                <c:pt idx="0">
                  <c:v>501.5</c:v>
                </c:pt>
                <c:pt idx="1">
                  <c:v>434.11387768773807</c:v>
                </c:pt>
                <c:pt idx="2">
                  <c:v>386.82798985126783</c:v>
                </c:pt>
                <c:pt idx="3">
                  <c:v>355.09365192392266</c:v>
                </c:pt>
                <c:pt idx="4">
                  <c:v>335.58161426404075</c:v>
                </c:pt>
                <c:pt idx="5">
                  <c:v>325.86857913041297</c:v>
                </c:pt>
                <c:pt idx="6">
                  <c:v>324.20434397056198</c:v>
                </c:pt>
                <c:pt idx="7">
                  <c:v>329.33840606303261</c:v>
                </c:pt>
                <c:pt idx="8">
                  <c:v>340.39031989870506</c:v>
                </c:pt>
                <c:pt idx="9">
                  <c:v>356.7521454807968</c:v>
                </c:pt>
                <c:pt idx="10">
                  <c:v>378.0143333101496</c:v>
                </c:pt>
                <c:pt idx="11">
                  <c:v>403.90863604235466</c:v>
                </c:pt>
                <c:pt idx="12">
                  <c:v>434.26332316147852</c:v>
                </c:pt>
                <c:pt idx="13">
                  <c:v>468.96725630324858</c:v>
                </c:pt>
                <c:pt idx="14">
                  <c:v>507.94037179961572</c:v>
                </c:pt>
                <c:pt idx="15">
                  <c:v>551.10889513678114</c:v>
                </c:pt>
                <c:pt idx="16">
                  <c:v>598.38423577927449</c:v>
                </c:pt>
                <c:pt idx="17">
                  <c:v>649.64501586768131</c:v>
                </c:pt>
                <c:pt idx="18">
                  <c:v>704.72209079241236</c:v>
                </c:pt>
                <c:pt idx="19">
                  <c:v>763.38672742141773</c:v>
                </c:pt>
                <c:pt idx="20">
                  <c:v>825.34231026792543</c:v>
                </c:pt>
                <c:pt idx="21">
                  <c:v>890.2200353723531</c:v>
                </c:pt>
                <c:pt idx="22">
                  <c:v>957.57901571428749</c:v>
                </c:pt>
                <c:pt idx="23">
                  <c:v>1026.9110587168486</c:v>
                </c:pt>
                <c:pt idx="24">
                  <c:v>1097.6500991502801</c:v>
                </c:pt>
                <c:pt idx="25">
                  <c:v>1169.185911840771</c:v>
                </c:pt>
                <c:pt idx="26">
                  <c:v>1240.8813388173589</c:v>
                </c:pt>
                <c:pt idx="27">
                  <c:v>1312.091907816143</c:v>
                </c:pt>
                <c:pt idx="28">
                  <c:v>1382.1864572428722</c:v>
                </c:pt>
                <c:pt idx="29">
                  <c:v>1450.5672678037749</c:v>
                </c:pt>
                <c:pt idx="30">
                  <c:v>1516.688259038373</c:v>
                </c:pt>
                <c:pt idx="31">
                  <c:v>1580.0700340836199</c:v>
                </c:pt>
                <c:pt idx="32">
                  <c:v>1640.310911607083</c:v>
                </c:pt>
                <c:pt idx="33">
                  <c:v>1697.0935115519942</c:v>
                </c:pt>
                <c:pt idx="34">
                  <c:v>1750.1868946848845</c:v>
                </c:pt>
                <c:pt idx="35">
                  <c:v>1799.4446349343914</c:v>
                </c:pt>
                <c:pt idx="36">
                  <c:v>1844.7994857165124</c:v>
                </c:pt>
                <c:pt idx="37">
                  <c:v>1886.2554671931732</c:v>
                </c:pt>
                <c:pt idx="38">
                  <c:v>1923.878252941927</c:v>
                </c:pt>
                <c:pt idx="39">
                  <c:v>1957.7846905693841</c:v>
                </c:pt>
                <c:pt idx="40">
                  <c:v>1988.1321792034628</c:v>
                </c:pt>
                <c:pt idx="41">
                  <c:v>2015.108477301437</c:v>
                </c:pt>
                <c:pt idx="42">
                  <c:v>2038.9223531443895</c:v>
                </c:pt>
                <c:pt idx="43">
                  <c:v>2059.7953376807232</c:v>
                </c:pt>
                <c:pt idx="44">
                  <c:v>2077.9547077154452</c:v>
                </c:pt>
                <c:pt idx="45">
                  <c:v>2093.6277229408943</c:v>
                </c:pt>
                <c:pt idx="46">
                  <c:v>2107.0370640184719</c:v>
                </c:pt>
                <c:pt idx="47">
                  <c:v>2118.3973685290489</c:v>
                </c:pt>
                <c:pt idx="48">
                  <c:v>2127.9127329540561</c:v>
                </c:pt>
                <c:pt idx="49">
                  <c:v>2135.775037115729</c:v>
                </c:pt>
                <c:pt idx="50">
                  <c:v>2142.1629480150705</c:v>
                </c:pt>
                <c:pt idx="51">
                  <c:v>2147.2414686678067</c:v>
                </c:pt>
                <c:pt idx="52">
                  <c:v>2151.1619110396155</c:v>
                </c:pt>
                <c:pt idx="53">
                  <c:v>2154.062188011851</c:v>
                </c:pt>
                <c:pt idx="54">
                  <c:v>2156.0673356829921</c:v>
                </c:pt>
                <c:pt idx="55">
                  <c:v>2157.290193047812</c:v>
                </c:pt>
                <c:pt idx="56">
                  <c:v>2157.8321804852189</c:v>
                </c:pt>
                <c:pt idx="57">
                  <c:v>2157.7841311635657</c:v>
                </c:pt>
                <c:pt idx="58">
                  <c:v>2157.2271403176296</c:v>
                </c:pt>
                <c:pt idx="59">
                  <c:v>2156.2334064019342</c:v>
                </c:pt>
                <c:pt idx="60">
                  <c:v>2154.8670455135707</c:v>
                </c:pt>
                <c:pt idx="61">
                  <c:v>2153.1848663873852</c:v>
                </c:pt>
                <c:pt idx="62">
                  <c:v>2151.2370978997783</c:v>
                </c:pt>
                <c:pt idx="63">
                  <c:v>2149.0680645756938</c:v>
                </c:pt>
                <c:pt idx="64">
                  <c:v>2146.7168082650619</c:v>
                </c:pt>
                <c:pt idx="65">
                  <c:v>2144.2176561085821</c:v>
                </c:pt>
                <c:pt idx="66">
                  <c:v>2141.6007362950204</c:v>
                </c:pt>
                <c:pt idx="67">
                  <c:v>2138.892444047146</c:v>
                </c:pt>
                <c:pt idx="68">
                  <c:v>2136.1158608644314</c:v>
                </c:pt>
                <c:pt idx="69">
                  <c:v>2133.2911303817114</c:v>
                </c:pt>
                <c:pt idx="70">
                  <c:v>2130.4357943418754</c:v>
                </c:pt>
                <c:pt idx="71">
                  <c:v>2127.5650921809356</c:v>
                </c:pt>
                <c:pt idx="72">
                  <c:v>2124.6922276272494</c:v>
                </c:pt>
                <c:pt idx="73">
                  <c:v>2121.8286055554718</c:v>
                </c:pt>
                <c:pt idx="74">
                  <c:v>2118.9840421343551</c:v>
                </c:pt>
                <c:pt idx="75">
                  <c:v>2116.1669510839101</c:v>
                </c:pt>
                <c:pt idx="76">
                  <c:v>2113.3845086249648</c:v>
                </c:pt>
                <c:pt idx="77">
                  <c:v>2110.6427994722244</c:v>
                </c:pt>
                <c:pt idx="78">
                  <c:v>2107.9469459969982</c:v>
                </c:pt>
                <c:pt idx="79">
                  <c:v>2105.301222472106</c:v>
                </c:pt>
                <c:pt idx="80">
                  <c:v>2102.7091561116986</c:v>
                </c:pt>
                <c:pt idx="81">
                  <c:v>2100.1736164341783</c:v>
                </c:pt>
                <c:pt idx="82">
                  <c:v>2097.6968943075572</c:v>
                </c:pt>
                <c:pt idx="83">
                  <c:v>2095.2807718833778</c:v>
                </c:pt>
                <c:pt idx="84">
                  <c:v>2092.9265844871024</c:v>
                </c:pt>
                <c:pt idx="85">
                  <c:v>2090.6352754089166</c:v>
                </c:pt>
                <c:pt idx="86">
                  <c:v>2088.4074444281509</c:v>
                </c:pt>
                <c:pt idx="87">
                  <c:v>2086.243390806002</c:v>
                </c:pt>
                <c:pt idx="88">
                  <c:v>2084.1431513938005</c:v>
                </c:pt>
                <c:pt idx="89">
                  <c:v>2082.1065344267099</c:v>
                </c:pt>
                <c:pt idx="90">
                  <c:v>2080.1331495044242</c:v>
                </c:pt>
                <c:pt idx="91">
                  <c:v>2078.2224342001909</c:v>
                </c:pt>
                <c:pt idx="92">
                  <c:v>2076.3736776864685</c:v>
                </c:pt>
                <c:pt idx="93">
                  <c:v>2074.5860417188924</c:v>
                </c:pt>
                <c:pt idx="94">
                  <c:v>2072.8585792792555</c:v>
                </c:pt>
                <c:pt idx="95">
                  <c:v>2071.1902511422491</c:v>
                </c:pt>
                <c:pt idx="96">
                  <c:v>2069.5799405991334</c:v>
                </c:pt>
                <c:pt idx="97">
                  <c:v>2068.0264665438231</c:v>
                </c:pt>
                <c:pt idx="98">
                  <c:v>2066.5285951025799</c:v>
                </c:pt>
                <c:pt idx="99">
                  <c:v>2065.0850499672038</c:v>
                </c:pt>
                <c:pt idx="100">
                  <c:v>2063.6945215729261</c:v>
                </c:pt>
                <c:pt idx="101">
                  <c:v>2062.3556752458139</c:v>
                </c:pt>
                <c:pt idx="102">
                  <c:v>2061.0671584301044</c:v>
                </c:pt>
                <c:pt idx="103">
                  <c:v>2059.8276070932666</c:v>
                </c:pt>
                <c:pt idx="104">
                  <c:v>2058.6356513954765</c:v>
                </c:pt>
                <c:pt idx="105">
                  <c:v>2057.4899207004705</c:v>
                </c:pt>
                <c:pt idx="106">
                  <c:v>2056.3890479961324</c:v>
                </c:pt>
                <c:pt idx="107">
                  <c:v>2055.3316737856571</c:v>
                </c:pt>
                <c:pt idx="108">
                  <c:v>2054.3164495034844</c:v>
                </c:pt>
                <c:pt idx="109">
                  <c:v>2053.3420405043171</c:v>
                </c:pt>
                <c:pt idx="110">
                  <c:v>2052.4071286684093</c:v>
                </c:pt>
                <c:pt idx="111">
                  <c:v>2051.5104146617223</c:v>
                </c:pt>
                <c:pt idx="112">
                  <c:v>2050.6506198855236</c:v>
                </c:pt>
                <c:pt idx="113">
                  <c:v>2049.8264881464429</c:v>
                </c:pt>
                <c:pt idx="114">
                  <c:v>2049.0367870748196</c:v>
                </c:pt>
                <c:pt idx="115">
                  <c:v>2048.2803093163993</c:v>
                </c:pt>
                <c:pt idx="116">
                  <c:v>2047.5558735199197</c:v>
                </c:pt>
                <c:pt idx="117">
                  <c:v>2046.8623251409285</c:v>
                </c:pt>
                <c:pt idx="118">
                  <c:v>2046.1985370801983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C-6449-8955-9581BBFC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31328"/>
        <c:axId val="106684192"/>
      </c:lineChart>
      <c:catAx>
        <c:axId val="9663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84192"/>
        <c:crosses val="autoZero"/>
        <c:auto val="1"/>
        <c:lblAlgn val="ctr"/>
        <c:lblOffset val="100"/>
        <c:noMultiLvlLbl val="0"/>
      </c:catAx>
      <c:valAx>
        <c:axId val="1066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6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HIV prevalence among PWID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'Key outcomes'!$B$2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'Key outcomes'!$B$3:$B$122</c:f>
              <c:numCache>
                <c:formatCode>General</c:formatCode>
                <c:ptCount val="120"/>
                <c:pt idx="0">
                  <c:v>5.9</c:v>
                </c:pt>
                <c:pt idx="1">
                  <c:v>6.2435182296249989</c:v>
                </c:pt>
                <c:pt idx="2">
                  <c:v>6.6448855660651871</c:v>
                </c:pt>
                <c:pt idx="3">
                  <c:v>7.1108375159467068</c:v>
                </c:pt>
                <c:pt idx="4">
                  <c:v>7.6480954770002594</c:v>
                </c:pt>
                <c:pt idx="5">
                  <c:v>8.2634472997893198</c:v>
                </c:pt>
                <c:pt idx="6">
                  <c:v>8.9637761927922277</c:v>
                </c:pt>
                <c:pt idx="7">
                  <c:v>9.7560419794080957</c:v>
                </c:pt>
                <c:pt idx="8">
                  <c:v>10.647216227639097</c:v>
                </c:pt>
                <c:pt idx="9">
                  <c:v>11.644171326019505</c:v>
                </c:pt>
                <c:pt idx="10">
                  <c:v>12.753523062761627</c:v>
                </c:pt>
                <c:pt idx="11">
                  <c:v>13.981426676709896</c:v>
                </c:pt>
                <c:pt idx="12">
                  <c:v>15.333327739013255</c:v>
                </c:pt>
                <c:pt idx="13">
                  <c:v>16.813671648123698</c:v>
                </c:pt>
                <c:pt idx="14">
                  <c:v>18.425578985460085</c:v>
                </c:pt>
                <c:pt idx="15">
                  <c:v>20.170498388956823</c:v>
                </c:pt>
                <c:pt idx="16">
                  <c:v>22.047853698986035</c:v>
                </c:pt>
                <c:pt idx="17">
                  <c:v>24.054707446219172</c:v>
                </c:pt>
                <c:pt idx="18">
                  <c:v>26.185467577951911</c:v>
                </c:pt>
                <c:pt idx="19">
                  <c:v>28.431667738579392</c:v>
                </c:pt>
                <c:pt idx="20">
                  <c:v>30.781852388703204</c:v>
                </c:pt>
                <c:pt idx="21">
                  <c:v>33.221595570743851</c:v>
                </c:pt>
                <c:pt idx="22">
                  <c:v>35.733675499790387</c:v>
                </c:pt>
                <c:pt idx="23">
                  <c:v>38.29841622759367</c:v>
                </c:pt>
                <c:pt idx="24">
                  <c:v>40.894193031770875</c:v>
                </c:pt>
                <c:pt idx="25">
                  <c:v>43.498081438916778</c:v>
                </c:pt>
                <c:pt idx="26">
                  <c:v>46.086613179853757</c:v>
                </c:pt>
                <c:pt idx="27">
                  <c:v>48.636588579656419</c:v>
                </c:pt>
                <c:pt idx="28">
                  <c:v>51.12588643277855</c:v>
                </c:pt>
                <c:pt idx="29">
                  <c:v>53.534211066166826</c:v>
                </c:pt>
                <c:pt idx="30">
                  <c:v>55.843722559747199</c:v>
                </c:pt>
                <c:pt idx="31">
                  <c:v>58.039509042017109</c:v>
                </c:pt>
                <c:pt idx="32">
                  <c:v>60.109877424217288</c:v>
                </c:pt>
                <c:pt idx="33">
                  <c:v>62.04645796065369</c:v>
                </c:pt>
                <c:pt idx="34">
                  <c:v>63.844135655236052</c:v>
                </c:pt>
                <c:pt idx="35">
                  <c:v>65.500835391848881</c:v>
                </c:pt>
                <c:pt idx="36">
                  <c:v>67.017196365832021</c:v>
                </c:pt>
                <c:pt idx="37">
                  <c:v>68.39617466135465</c:v>
                </c:pt>
                <c:pt idx="38">
                  <c:v>69.642611319880757</c:v>
                </c:pt>
                <c:pt idx="39">
                  <c:v>70.762798241449673</c:v>
                </c:pt>
                <c:pt idx="40">
                  <c:v>71.764067231207505</c:v>
                </c:pt>
                <c:pt idx="41">
                  <c:v>72.654419821362296</c:v>
                </c:pt>
                <c:pt idx="42">
                  <c:v>73.442208229789387</c:v>
                </c:pt>
                <c:pt idx="43">
                  <c:v>74.135871644181478</c:v>
                </c:pt>
                <c:pt idx="44">
                  <c:v>74.7437272661073</c:v>
                </c:pt>
                <c:pt idx="45">
                  <c:v>75.273812249574235</c:v>
                </c:pt>
                <c:pt idx="46">
                  <c:v>75.733770673566696</c:v>
                </c:pt>
                <c:pt idx="47">
                  <c:v>76.130778750565881</c:v>
                </c:pt>
                <c:pt idx="48">
                  <c:v>76.471501318896344</c:v>
                </c:pt>
                <c:pt idx="49">
                  <c:v>76.762073039580841</c:v>
                </c:pt>
                <c:pt idx="50">
                  <c:v>77.008098403972241</c:v>
                </c:pt>
                <c:pt idx="51">
                  <c:v>77.214665492755685</c:v>
                </c:pt>
                <c:pt idx="52">
                  <c:v>77.386369294274786</c:v>
                </c:pt>
                <c:pt idx="53">
                  <c:v>77.52734121591979</c:v>
                </c:pt>
                <c:pt idx="54">
                  <c:v>77.641282163947238</c:v>
                </c:pt>
                <c:pt idx="55">
                  <c:v>77.731497205124313</c:v>
                </c:pt>
                <c:pt idx="56">
                  <c:v>77.800930354095115</c:v>
                </c:pt>
                <c:pt idx="57">
                  <c:v>77.852198458977711</c:v>
                </c:pt>
                <c:pt idx="58">
                  <c:v>77.887623495235502</c:v>
                </c:pt>
                <c:pt idx="59">
                  <c:v>77.909262837316177</c:v>
                </c:pt>
                <c:pt idx="60">
                  <c:v>77.918937272182816</c:v>
                </c:pt>
                <c:pt idx="61">
                  <c:v>77.918256661082125</c:v>
                </c:pt>
                <c:pt idx="62">
                  <c:v>77.908643256697147</c:v>
                </c:pt>
                <c:pt idx="63">
                  <c:v>77.891352751565677</c:v>
                </c:pt>
                <c:pt idx="64">
                  <c:v>77.867493178045549</c:v>
                </c:pt>
                <c:pt idx="65">
                  <c:v>77.838041806409095</c:v>
                </c:pt>
                <c:pt idx="66">
                  <c:v>77.803860200780719</c:v>
                </c:pt>
                <c:pt idx="67">
                  <c:v>77.765707596422999</c:v>
                </c:pt>
                <c:pt idx="68">
                  <c:v>77.724252759249708</c:v>
                </c:pt>
                <c:pt idx="69">
                  <c:v>77.680084481594321</c:v>
                </c:pt>
                <c:pt idx="70">
                  <c:v>77.633720858808871</c:v>
                </c:pt>
                <c:pt idx="71">
                  <c:v>77.585617480387015</c:v>
                </c:pt>
                <c:pt idx="72">
                  <c:v>77.536174657828795</c:v>
                </c:pt>
                <c:pt idx="73">
                  <c:v>77.485743799965917</c:v>
                </c:pt>
                <c:pt idx="74">
                  <c:v>77.434633035331103</c:v>
                </c:pt>
                <c:pt idx="75">
                  <c:v>77.383112170621317</c:v>
                </c:pt>
                <c:pt idx="76">
                  <c:v>77.3314170645139</c:v>
                </c:pt>
                <c:pt idx="77">
                  <c:v>77.279753487113894</c:v>
                </c:pt>
                <c:pt idx="78">
                  <c:v>77.228300527154957</c:v>
                </c:pt>
                <c:pt idx="79">
                  <c:v>77.177213601733044</c:v>
                </c:pt>
                <c:pt idx="80">
                  <c:v>77.126627116780142</c:v>
                </c:pt>
                <c:pt idx="81">
                  <c:v>77.076656820634653</c:v>
                </c:pt>
                <c:pt idx="82">
                  <c:v>77.027401887880558</c:v>
                </c:pt>
                <c:pt idx="83">
                  <c:v>76.97894676604713</c:v>
                </c:pt>
                <c:pt idx="84">
                  <c:v>76.931362813725016</c:v>
                </c:pt>
                <c:pt idx="85">
                  <c:v>76.884709755109625</c:v>
                </c:pt>
                <c:pt idx="86">
                  <c:v>76.83903697287073</c:v>
                </c:pt>
                <c:pt idx="87">
                  <c:v>76.794384658521977</c:v>
                </c:pt>
                <c:pt idx="88">
                  <c:v>76.750784837078953</c:v>
                </c:pt>
                <c:pt idx="89">
                  <c:v>76.708262280710315</c:v>
                </c:pt>
                <c:pt idx="90">
                  <c:v>76.666835324262934</c:v>
                </c:pt>
                <c:pt idx="91">
                  <c:v>76.626516593953184</c:v>
                </c:pt>
                <c:pt idx="92">
                  <c:v>76.587313659125996</c:v>
                </c:pt>
                <c:pt idx="93">
                  <c:v>76.549229615771509</c:v>
                </c:pt>
                <c:pt idx="94">
                  <c:v>76.512263609430235</c:v>
                </c:pt>
                <c:pt idx="95">
                  <c:v>76.476411304194045</c:v>
                </c:pt>
                <c:pt idx="96">
                  <c:v>76.441665303703033</c:v>
                </c:pt>
                <c:pt idx="97">
                  <c:v>76.408015529333383</c:v>
                </c:pt>
                <c:pt idx="98">
                  <c:v>76.375449560155872</c:v>
                </c:pt>
                <c:pt idx="99">
                  <c:v>76.343952938705939</c:v>
                </c:pt>
                <c:pt idx="100">
                  <c:v>76.313509446135512</c:v>
                </c:pt>
                <c:pt idx="101">
                  <c:v>76.284101349904304</c:v>
                </c:pt>
                <c:pt idx="102">
                  <c:v>76.255709626808112</c:v>
                </c:pt>
                <c:pt idx="103">
                  <c:v>76.228314163824578</c:v>
                </c:pt>
                <c:pt idx="104">
                  <c:v>76.201893938979978</c:v>
                </c:pt>
                <c:pt idx="105">
                  <c:v>76.176427184197266</c:v>
                </c:pt>
                <c:pt idx="106">
                  <c:v>76.151891531870973</c:v>
                </c:pt>
                <c:pt idx="107">
                  <c:v>76.128264146727602</c:v>
                </c:pt>
                <c:pt idx="108">
                  <c:v>76.10552184436375</c:v>
                </c:pt>
                <c:pt idx="109">
                  <c:v>76.083641197708587</c:v>
                </c:pt>
                <c:pt idx="110">
                  <c:v>76.062598632528761</c:v>
                </c:pt>
                <c:pt idx="111">
                  <c:v>76.042370512979929</c:v>
                </c:pt>
                <c:pt idx="112">
                  <c:v>76.022933218108903</c:v>
                </c:pt>
                <c:pt idx="113">
                  <c:v>76.004263210120939</c:v>
                </c:pt>
                <c:pt idx="114">
                  <c:v>75.986337095148073</c:v>
                </c:pt>
                <c:pt idx="115">
                  <c:v>75.96913167718418</c:v>
                </c:pt>
                <c:pt idx="116">
                  <c:v>75.952624005790028</c:v>
                </c:pt>
                <c:pt idx="117">
                  <c:v>75.936791418116059</c:v>
                </c:pt>
                <c:pt idx="118">
                  <c:v>75.921611575740684</c:v>
                </c:pt>
                <c:pt idx="119">
                  <c:v>75.907062496777883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E-3848-BE38-305091901BBE}"/>
            </c:ext>
          </c:extLst>
        </c:ser>
        <c:ser>
          <c:idx val="1"/>
          <c:order val="1"/>
          <c:tx>
            <c:strRef>
              <c:f>'Key outcomes'!$C$2</c:f>
              <c:strCache>
                <c:ptCount val="1"/>
                <c:pt idx="0">
                  <c:v>MMT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'Key outcomes'!$C$3:$C$122</c:f>
              <c:numCache>
                <c:formatCode>General</c:formatCode>
                <c:ptCount val="120"/>
                <c:pt idx="0">
                  <c:v>5.9</c:v>
                </c:pt>
                <c:pt idx="1">
                  <c:v>5.7369792918500009</c:v>
                </c:pt>
                <c:pt idx="2">
                  <c:v>5.6169619660215391</c:v>
                </c:pt>
                <c:pt idx="3">
                  <c:v>5.5312788538349338</c:v>
                </c:pt>
                <c:pt idx="4">
                  <c:v>5.4733678895467959</c:v>
                </c:pt>
                <c:pt idx="5">
                  <c:v>5.4382367705532566</c:v>
                </c:pt>
                <c:pt idx="6">
                  <c:v>5.4220669532553956</c:v>
                </c:pt>
                <c:pt idx="7">
                  <c:v>5.4219206322394378</c:v>
                </c:pt>
                <c:pt idx="8">
                  <c:v>5.4355231955622836</c:v>
                </c:pt>
                <c:pt idx="9">
                  <c:v>5.4611012502615477</c:v>
                </c:pt>
                <c:pt idx="10">
                  <c:v>5.4972617110560611</c:v>
                </c:pt>
                <c:pt idx="11">
                  <c:v>5.542901321087224</c:v>
                </c:pt>
                <c:pt idx="12">
                  <c:v>5.597138780022517</c:v>
                </c:pt>
                <c:pt idx="13">
                  <c:v>5.6592637007768305</c:v>
                </c:pt>
                <c:pt idx="14">
                  <c:v>5.7286981155614471</c:v>
                </c:pt>
                <c:pt idx="15">
                  <c:v>5.8049673554976309</c:v>
                </c:pt>
                <c:pt idx="16">
                  <c:v>5.8876779428259036</c:v>
                </c:pt>
                <c:pt idx="17">
                  <c:v>5.9765007378896113</c:v>
                </c:pt>
                <c:pt idx="18">
                  <c:v>6.0711580304523762</c:v>
                </c:pt>
                <c:pt idx="19">
                  <c:v>6.1714135972888995</c:v>
                </c:pt>
                <c:pt idx="20">
                  <c:v>6.2770649952546762</c:v>
                </c:pt>
                <c:pt idx="21">
                  <c:v>6.3879375431908132</c:v>
                </c:pt>
                <c:pt idx="22">
                  <c:v>6.5038795832964063</c:v>
                </c:pt>
                <c:pt idx="23">
                  <c:v>6.6247587150218825</c:v>
                </c:pt>
                <c:pt idx="24">
                  <c:v>6.750458771013796</c:v>
                </c:pt>
                <c:pt idx="25">
                  <c:v>6.8808773617920664</c:v>
                </c:pt>
                <c:pt idx="26">
                  <c:v>7.0159238585833599</c:v>
                </c:pt>
                <c:pt idx="27">
                  <c:v>7.1555177157300127</c:v>
                </c:pt>
                <c:pt idx="28">
                  <c:v>7.2995870580680027</c:v>
                </c:pt>
                <c:pt idx="29">
                  <c:v>7.4480674766514312</c:v>
                </c:pt>
                <c:pt idx="30">
                  <c:v>7.6009009897088866</c:v>
                </c:pt>
                <c:pt idx="31">
                  <c:v>7.7580351358787514</c:v>
                </c:pt>
                <c:pt idx="32">
                  <c:v>7.9194221744285871</c:v>
                </c:pt>
                <c:pt idx="33">
                  <c:v>8.0850183729478555</c:v>
                </c:pt>
                <c:pt idx="34">
                  <c:v>8.2547833673830482</c:v>
                </c:pt>
                <c:pt idx="35">
                  <c:v>8.4286795826110961</c:v>
                </c:pt>
                <c:pt idx="36">
                  <c:v>8.6066717042831691</c:v>
                </c:pt>
                <c:pt idx="37">
                  <c:v>8.7887261946127406</c:v>
                </c:pt>
                <c:pt idx="38">
                  <c:v>8.9748108462760889</c:v>
                </c:pt>
                <c:pt idx="39">
                  <c:v>9.164894369749879</c:v>
                </c:pt>
                <c:pt idx="40">
                  <c:v>9.358946010311751</c:v>
                </c:pt>
                <c:pt idx="41">
                  <c:v>9.5569351916370024</c:v>
                </c:pt>
                <c:pt idx="42">
                  <c:v>9.7588311834844905</c:v>
                </c:pt>
                <c:pt idx="43">
                  <c:v>9.9646027914119291</c:v>
                </c:pt>
                <c:pt idx="44">
                  <c:v>10.174218066820925</c:v>
                </c:pt>
                <c:pt idx="45">
                  <c:v>10.387644035925467</c:v>
                </c:pt>
                <c:pt idx="46">
                  <c:v>10.604846446478266</c:v>
                </c:pt>
                <c:pt idx="47">
                  <c:v>10.825789531289026</c:v>
                </c:pt>
                <c:pt idx="48">
                  <c:v>11.050435787735307</c:v>
                </c:pt>
                <c:pt idx="49">
                  <c:v>11.278745772607229</c:v>
                </c:pt>
                <c:pt idx="50">
                  <c:v>11.510677911745516</c:v>
                </c:pt>
                <c:pt idx="51">
                  <c:v>11.746188324033458</c:v>
                </c:pt>
                <c:pt idx="52">
                  <c:v>11.98523065938868</c:v>
                </c:pt>
                <c:pt idx="53">
                  <c:v>12.227755950473227</c:v>
                </c:pt>
                <c:pt idx="54">
                  <c:v>12.473712477901723</c:v>
                </c:pt>
                <c:pt idx="55">
                  <c:v>12.723045648778522</c:v>
                </c:pt>
                <c:pt idx="56">
                  <c:v>12.975697888436972</c:v>
                </c:pt>
                <c:pt idx="57">
                  <c:v>13.231608545287907</c:v>
                </c:pt>
                <c:pt idx="58">
                  <c:v>13.490713808710861</c:v>
                </c:pt>
                <c:pt idx="59">
                  <c:v>13.752946639941161</c:v>
                </c:pt>
                <c:pt idx="60">
                  <c:v>14.018236715918833</c:v>
                </c:pt>
                <c:pt idx="61">
                  <c:v>14.286510386072193</c:v>
                </c:pt>
                <c:pt idx="62">
                  <c:v>14.557690642010238</c:v>
                </c:pt>
                <c:pt idx="63">
                  <c:v>14.831697100093637</c:v>
                </c:pt>
                <c:pt idx="64">
                  <c:v>15.108445996844884</c:v>
                </c:pt>
                <c:pt idx="65">
                  <c:v>15.387850197144326</c:v>
                </c:pt>
                <c:pt idx="66">
                  <c:v>15.669819215140407</c:v>
                </c:pt>
                <c:pt idx="67">
                  <c:v>15.954259247780136</c:v>
                </c:pt>
                <c:pt idx="68">
                  <c:v>16.241073220839912</c:v>
                </c:pt>
                <c:pt idx="69">
                  <c:v>16.530160847307414</c:v>
                </c:pt>
                <c:pt idx="70">
                  <c:v>16.821418697933115</c:v>
                </c:pt>
                <c:pt idx="71">
                  <c:v>17.114740283735259</c:v>
                </c:pt>
                <c:pt idx="72">
                  <c:v>17.41001615020512</c:v>
                </c:pt>
                <c:pt idx="73">
                  <c:v>17.707133982920894</c:v>
                </c:pt>
                <c:pt idx="74">
                  <c:v>18.005978724238521</c:v>
                </c:pt>
                <c:pt idx="75">
                  <c:v>18.30643270068709</c:v>
                </c:pt>
                <c:pt idx="76">
                  <c:v>18.608375760655075</c:v>
                </c:pt>
                <c:pt idx="77">
                  <c:v>18.911685421912821</c:v>
                </c:pt>
                <c:pt idx="78">
                  <c:v>19.216237028475497</c:v>
                </c:pt>
                <c:pt idx="79">
                  <c:v>19.521903916271309</c:v>
                </c:pt>
                <c:pt idx="80">
                  <c:v>19.828557587041136</c:v>
                </c:pt>
                <c:pt idx="81">
                  <c:v>20.136067889858861</c:v>
                </c:pt>
                <c:pt idx="82">
                  <c:v>20.444303209627336</c:v>
                </c:pt>
                <c:pt idx="83">
                  <c:v>20.753130661872511</c:v>
                </c:pt>
                <c:pt idx="84">
                  <c:v>21.06241629312947</c:v>
                </c:pt>
                <c:pt idx="85">
                  <c:v>21.372025286187668</c:v>
                </c:pt>
                <c:pt idx="86">
                  <c:v>21.681822169440718</c:v>
                </c:pt>
                <c:pt idx="87">
                  <c:v>21.991671029566852</c:v>
                </c:pt>
                <c:pt idx="88">
                  <c:v>22.301435726752164</c:v>
                </c:pt>
                <c:pt idx="89">
                  <c:v>22.610980111657554</c:v>
                </c:pt>
                <c:pt idx="90">
                  <c:v>22.920168243324806</c:v>
                </c:pt>
                <c:pt idx="91">
                  <c:v>23.228864607215172</c:v>
                </c:pt>
                <c:pt idx="92">
                  <c:v>23.536934332576777</c:v>
                </c:pt>
                <c:pt idx="93">
                  <c:v>23.844243408344578</c:v>
                </c:pt>
                <c:pt idx="94">
                  <c:v>24.150658896788268</c:v>
                </c:pt>
                <c:pt idx="95">
                  <c:v>24.45604914414</c:v>
                </c:pt>
                <c:pt idx="96">
                  <c:v>24.760283987454162</c:v>
                </c:pt>
                <c:pt idx="97">
                  <c:v>25.063234956976146</c:v>
                </c:pt>
                <c:pt idx="98">
                  <c:v>25.364775473325725</c:v>
                </c:pt>
                <c:pt idx="99">
                  <c:v>25.664781038833052</c:v>
                </c:pt>
                <c:pt idx="100">
                  <c:v>25.963129422400684</c:v>
                </c:pt>
                <c:pt idx="101">
                  <c:v>26.259700837304496</c:v>
                </c:pt>
                <c:pt idx="102">
                  <c:v>26.554378111387464</c:v>
                </c:pt>
                <c:pt idx="103">
                  <c:v>26.847046849144931</c:v>
                </c:pt>
                <c:pt idx="104">
                  <c:v>27.137595585246</c:v>
                </c:pt>
                <c:pt idx="105">
                  <c:v>27.425915929083889</c:v>
                </c:pt>
                <c:pt idx="106">
                  <c:v>27.711902699997214</c:v>
                </c:pt>
                <c:pt idx="107">
                  <c:v>27.995454052854917</c:v>
                </c:pt>
                <c:pt idx="108">
                  <c:v>28.276471593748035</c:v>
                </c:pt>
                <c:pt idx="109">
                  <c:v>28.554860485582914</c:v>
                </c:pt>
                <c:pt idx="110">
                  <c:v>28.830529543421473</c:v>
                </c:pt>
                <c:pt idx="111">
                  <c:v>29.103391319464261</c:v>
                </c:pt>
                <c:pt idx="112">
                  <c:v>29.373362177621868</c:v>
                </c:pt>
                <c:pt idx="113">
                  <c:v>29.64036235766849</c:v>
                </c:pt>
                <c:pt idx="114">
                  <c:v>29.904316029018272</c:v>
                </c:pt>
                <c:pt idx="115">
                  <c:v>30.165151334210147</c:v>
                </c:pt>
                <c:pt idx="116">
                  <c:v>30.422800422229898</c:v>
                </c:pt>
                <c:pt idx="117">
                  <c:v>30.677199471838914</c:v>
                </c:pt>
                <c:pt idx="118">
                  <c:v>30.92828870511736</c:v>
                </c:pt>
                <c:pt idx="119">
                  <c:v>31.176012391465317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E-3848-BE38-305091901BBE}"/>
            </c:ext>
          </c:extLst>
        </c:ser>
        <c:ser>
          <c:idx val="2"/>
          <c:order val="2"/>
          <c:tx>
            <c:strRef>
              <c:f>'Key outcomes'!$D$2</c:f>
              <c:strCache>
                <c:ptCount val="1"/>
                <c:pt idx="0">
                  <c:v>NSP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'Key outcomes'!$D$3:$D$122</c:f>
              <c:numCache>
                <c:formatCode>General</c:formatCode>
                <c:ptCount val="120"/>
                <c:pt idx="0">
                  <c:v>5.9</c:v>
                </c:pt>
                <c:pt idx="1">
                  <c:v>5.6710312157762495</c:v>
                </c:pt>
                <c:pt idx="2">
                  <c:v>5.4897696320341778</c:v>
                </c:pt>
                <c:pt idx="3">
                  <c:v>5.345908243880479</c:v>
                </c:pt>
                <c:pt idx="4">
                  <c:v>5.231651065185674</c:v>
                </c:pt>
                <c:pt idx="5">
                  <c:v>5.1410728391694613</c:v>
                </c:pt>
                <c:pt idx="6">
                  <c:v>5.069646500179247</c:v>
                </c:pt>
                <c:pt idx="7">
                  <c:v>5.0138932072738225</c:v>
                </c:pt>
                <c:pt idx="8">
                  <c:v>4.9711224015243181</c:v>
                </c:pt>
                <c:pt idx="9">
                  <c:v>4.9392382496840108</c:v>
                </c:pt>
                <c:pt idx="10">
                  <c:v>4.9165951997147257</c:v>
                </c:pt>
                <c:pt idx="11">
                  <c:v>4.9018899615634961</c:v>
                </c:pt>
                <c:pt idx="12">
                  <c:v>4.8940805602799156</c:v>
                </c:pt>
                <c:pt idx="13">
                  <c:v>4.8923255456193671</c:v>
                </c:pt>
                <c:pt idx="14">
                  <c:v>4.8959382322819929</c:v>
                </c:pt>
                <c:pt idx="15">
                  <c:v>4.9043521645208585</c:v>
                </c:pt>
                <c:pt idx="16">
                  <c:v>4.9170949744236747</c:v>
                </c:pt>
                <c:pt idx="17">
                  <c:v>4.9337685260204616</c:v>
                </c:pt>
                <c:pt idx="18">
                  <c:v>4.9540337739000311</c:v>
                </c:pt>
                <c:pt idx="19">
                  <c:v>4.9775991638084243</c:v>
                </c:pt>
                <c:pt idx="20">
                  <c:v>5.0042116994469898</c:v>
                </c:pt>
                <c:pt idx="21">
                  <c:v>5.0336500207046546</c:v>
                </c:pt>
                <c:pt idx="22">
                  <c:v>5.0657190033049169</c:v>
                </c:pt>
                <c:pt idx="23">
                  <c:v>5.1002455127373851</c:v>
                </c:pt>
                <c:pt idx="24">
                  <c:v>5.1370750370717913</c:v>
                </c:pt>
                <c:pt idx="25">
                  <c:v>5.1760689917660709</c:v>
                </c:pt>
                <c:pt idx="26">
                  <c:v>5.2171025407888303</c:v>
                </c:pt>
                <c:pt idx="27">
                  <c:v>5.2600628166790937</c:v>
                </c:pt>
                <c:pt idx="28">
                  <c:v>5.3048474508385342</c:v>
                </c:pt>
                <c:pt idx="29">
                  <c:v>5.3513633468344715</c:v>
                </c:pt>
                <c:pt idx="30">
                  <c:v>5.3995256456056984</c:v>
                </c:pt>
                <c:pt idx="31">
                  <c:v>5.4492568435648332</c:v>
                </c:pt>
                <c:pt idx="32">
                  <c:v>5.5004860336929076</c:v>
                </c:pt>
                <c:pt idx="33">
                  <c:v>5.5531482465799993</c:v>
                </c:pt>
                <c:pt idx="34">
                  <c:v>5.6071838735440007</c:v>
                </c:pt>
                <c:pt idx="35">
                  <c:v>5.662538157879502</c:v>
                </c:pt>
                <c:pt idx="36">
                  <c:v>5.7191607432647347</c:v>
                </c:pt>
                <c:pt idx="37">
                  <c:v>5.7770052706221806</c:v>
                </c:pt>
                <c:pt idx="38">
                  <c:v>5.8360290164633106</c:v>
                </c:pt>
                <c:pt idx="39">
                  <c:v>5.8961925670817941</c:v>
                </c:pt>
                <c:pt idx="40">
                  <c:v>5.9574595239908863</c:v>
                </c:pt>
                <c:pt idx="41">
                  <c:v>6.0197962368031011</c:v>
                </c:pt>
                <c:pt idx="42">
                  <c:v>6.0831715603794168</c:v>
                </c:pt>
                <c:pt idx="43">
                  <c:v>6.1475566335723091</c:v>
                </c:pt>
                <c:pt idx="44">
                  <c:v>6.2129246772831559</c:v>
                </c:pt>
                <c:pt idx="45">
                  <c:v>6.2792508098736137</c:v>
                </c:pt>
                <c:pt idx="46">
                  <c:v>6.3465118782299381</c:v>
                </c:pt>
                <c:pt idx="47">
                  <c:v>6.4146863029922967</c:v>
                </c:pt>
                <c:pt idx="48">
                  <c:v>6.4837539366382275</c:v>
                </c:pt>
                <c:pt idx="49">
                  <c:v>6.5536959332579006</c:v>
                </c:pt>
                <c:pt idx="50">
                  <c:v>6.624494628984837</c:v>
                </c:pt>
                <c:pt idx="51">
                  <c:v>6.6961334321537374</c:v>
                </c:pt>
                <c:pt idx="52">
                  <c:v>6.7685967223501802</c:v>
                </c:pt>
                <c:pt idx="53">
                  <c:v>6.8418697575984186</c:v>
                </c:pt>
                <c:pt idx="54">
                  <c:v>6.9159385890047815</c:v>
                </c:pt>
                <c:pt idx="55">
                  <c:v>6.9907899822373967</c:v>
                </c:pt>
                <c:pt idx="56">
                  <c:v>7.0664113452790938</c:v>
                </c:pt>
                <c:pt idx="57">
                  <c:v>7.1427906619405679</c:v>
                </c:pt>
                <c:pt idx="58">
                  <c:v>7.2199164306660206</c:v>
                </c:pt>
                <c:pt idx="59">
                  <c:v>7.2977776082040977</c:v>
                </c:pt>
                <c:pt idx="60">
                  <c:v>7.3763635577537912</c:v>
                </c:pt>
                <c:pt idx="61">
                  <c:v>7.4556640012282225</c:v>
                </c:pt>
                <c:pt idx="62">
                  <c:v>7.5356689753095969</c:v>
                </c:pt>
                <c:pt idx="63">
                  <c:v>7.6163687909961713</c:v>
                </c:pt>
                <c:pt idx="64">
                  <c:v>7.6977539963672168</c:v>
                </c:pt>
                <c:pt idx="65">
                  <c:v>7.7798153423148735</c:v>
                </c:pt>
                <c:pt idx="66">
                  <c:v>7.8625437510129004</c:v>
                </c:pt>
                <c:pt idx="67">
                  <c:v>7.945930286911298</c:v>
                </c:pt>
                <c:pt idx="68">
                  <c:v>8.0299661300635208</c:v>
                </c:pt>
                <c:pt idx="69">
                  <c:v>8.1146425516089362</c:v>
                </c:pt>
                <c:pt idx="70">
                  <c:v>8.1999508912479442</c:v>
                </c:pt>
                <c:pt idx="71">
                  <c:v>8.2858825365606599</c:v>
                </c:pt>
                <c:pt idx="72">
                  <c:v>8.3724289040323772</c:v>
                </c:pt>
                <c:pt idx="73">
                  <c:v>8.4595814216603511</c:v>
                </c:pt>
                <c:pt idx="74">
                  <c:v>8.5473315130268546</c:v>
                </c:pt>
                <c:pt idx="75">
                  <c:v>8.6356705827328568</c:v>
                </c:pt>
                <c:pt idx="76">
                  <c:v>8.7245900030955532</c:v>
                </c:pt>
                <c:pt idx="77">
                  <c:v>8.8140811020207153</c:v>
                </c:pt>
                <c:pt idx="78">
                  <c:v>8.9041351519684291</c:v>
                </c:pt>
                <c:pt idx="79">
                  <c:v>8.9947433599371447</c:v>
                </c:pt>
                <c:pt idx="80">
                  <c:v>9.0858968583974953</c:v>
                </c:pt>
                <c:pt idx="81">
                  <c:v>9.1775866971125097</c:v>
                </c:pt>
                <c:pt idx="82">
                  <c:v>9.2698038357864068</c:v>
                </c:pt>
                <c:pt idx="83">
                  <c:v>9.3625391374885414</c:v>
                </c:pt>
                <c:pt idx="84">
                  <c:v>9.4557833628035262</c:v>
                </c:pt>
                <c:pt idx="85">
                  <c:v>9.5495271646624822</c:v>
                </c:pt>
                <c:pt idx="86">
                  <c:v>9.6437610838139278</c:v>
                </c:pt>
                <c:pt idx="87">
                  <c:v>9.7384755448960618</c:v>
                </c:pt>
                <c:pt idx="88">
                  <c:v>9.8336608530752709</c:v>
                </c:pt>
                <c:pt idx="89">
                  <c:v>9.9293071912184274</c:v>
                </c:pt>
                <c:pt idx="90">
                  <c:v>10.025404617568917</c:v>
                </c:pt>
                <c:pt idx="91">
                  <c:v>10.121943063898726</c:v>
                </c:pt>
                <c:pt idx="92">
                  <c:v>10.218912334110966</c:v>
                </c:pt>
                <c:pt idx="93">
                  <c:v>10.31630210326902</c:v>
                </c:pt>
                <c:pt idx="94">
                  <c:v>10.414101917030296</c:v>
                </c:pt>
                <c:pt idx="95">
                  <c:v>10.512301191464038</c:v>
                </c:pt>
                <c:pt idx="96">
                  <c:v>10.610889213234147</c:v>
                </c:pt>
                <c:pt idx="97">
                  <c:v>10.709855140129099</c:v>
                </c:pt>
                <c:pt idx="98">
                  <c:v>10.809188001922358</c:v>
                </c:pt>
                <c:pt idx="99">
                  <c:v>10.908876701547609</c:v>
                </c:pt>
                <c:pt idx="100">
                  <c:v>11.008910016574088</c:v>
                </c:pt>
                <c:pt idx="101">
                  <c:v>11.109276600968174</c:v>
                </c:pt>
                <c:pt idx="102">
                  <c:v>11.209964987128149</c:v>
                </c:pt>
                <c:pt idx="103">
                  <c:v>11.310963588179694</c:v>
                </c:pt>
                <c:pt idx="104">
                  <c:v>11.41226070052028</c:v>
                </c:pt>
                <c:pt idx="105">
                  <c:v>11.513844506601245</c:v>
                </c:pt>
                <c:pt idx="106">
                  <c:v>11.615703077936752</c:v>
                </c:pt>
                <c:pt idx="107">
                  <c:v>11.71782437832926</c:v>
                </c:pt>
                <c:pt idx="108">
                  <c:v>11.820196267301569</c:v>
                </c:pt>
                <c:pt idx="109">
                  <c:v>11.922806503725841</c:v>
                </c:pt>
                <c:pt idx="110">
                  <c:v>12.025642749640193</c:v>
                </c:pt>
                <c:pt idx="111">
                  <c:v>12.128692574243912</c:v>
                </c:pt>
                <c:pt idx="112">
                  <c:v>12.231943458062368</c:v>
                </c:pt>
                <c:pt idx="113">
                  <c:v>12.335382797273077</c:v>
                </c:pt>
                <c:pt idx="114">
                  <c:v>12.438997908184444</c:v>
                </c:pt>
                <c:pt idx="115">
                  <c:v>12.542776031858899</c:v>
                </c:pt>
                <c:pt idx="116">
                  <c:v>12.646704338872265</c:v>
                </c:pt>
                <c:pt idx="117">
                  <c:v>12.750769934201394</c:v>
                </c:pt>
                <c:pt idx="118">
                  <c:v>12.85495986223205</c:v>
                </c:pt>
                <c:pt idx="119">
                  <c:v>12.9592611118793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E-3848-BE38-305091901BBE}"/>
            </c:ext>
          </c:extLst>
        </c:ser>
        <c:ser>
          <c:idx val="3"/>
          <c:order val="3"/>
          <c:tx>
            <c:strRef>
              <c:f>'Key outcomes'!$E$2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'Key outcomes'!$E$3:$E$122</c:f>
              <c:numCache>
                <c:formatCode>General</c:formatCode>
                <c:ptCount val="120"/>
                <c:pt idx="0">
                  <c:v>5.9</c:v>
                </c:pt>
                <c:pt idx="1">
                  <c:v>6.2435182296250016</c:v>
                </c:pt>
                <c:pt idx="2">
                  <c:v>6.62810080049932</c:v>
                </c:pt>
                <c:pt idx="3">
                  <c:v>7.057763696267835</c:v>
                </c:pt>
                <c:pt idx="4">
                  <c:v>7.5359465418306577</c:v>
                </c:pt>
                <c:pt idx="5">
                  <c:v>8.0656862509621199</c:v>
                </c:pt>
                <c:pt idx="6">
                  <c:v>8.6497244707455216</c:v>
                </c:pt>
                <c:pt idx="7">
                  <c:v>9.2905666731081311</c:v>
                </c:pt>
                <c:pt idx="8">
                  <c:v>9.9905051809918639</c:v>
                </c:pt>
                <c:pt idx="9">
                  <c:v>10.751614787849038</c:v>
                </c:pt>
                <c:pt idx="10">
                  <c:v>11.575727267470201</c:v>
                </c:pt>
                <c:pt idx="11">
                  <c:v>12.464389572123883</c:v>
                </c:pt>
                <c:pt idx="12">
                  <c:v>13.418809623034093</c:v>
                </c:pt>
                <c:pt idx="13">
                  <c:v>14.439793134609912</c:v>
                </c:pt>
                <c:pt idx="14">
                  <c:v>15.527674756721039</c:v>
                </c:pt>
                <c:pt idx="15">
                  <c:v>16.682246868384301</c:v>
                </c:pt>
                <c:pt idx="16">
                  <c:v>17.902689525900715</c:v>
                </c:pt>
                <c:pt idx="17">
                  <c:v>19.187505279512386</c:v>
                </c:pt>
                <c:pt idx="18">
                  <c:v>20.534462748797434</c:v>
                </c:pt>
                <c:pt idx="19">
                  <c:v>21.940552915092017</c:v>
                </c:pt>
                <c:pt idx="20">
                  <c:v>23.401961981997001</c:v>
                </c:pt>
                <c:pt idx="21">
                  <c:v>24.914064316556111</c:v>
                </c:pt>
                <c:pt idx="22">
                  <c:v>26.47143837623274</c:v>
                </c:pt>
                <c:pt idx="23">
                  <c:v>28.06790763809995</c:v>
                </c:pt>
                <c:pt idx="24">
                  <c:v>29.69660739610185</c:v>
                </c:pt>
                <c:pt idx="25">
                  <c:v>31.350076934314682</c:v>
                </c:pt>
                <c:pt idx="26">
                  <c:v>33.020375107425345</c:v>
                </c:pt>
                <c:pt idx="27">
                  <c:v>34.699215880616066</c:v>
                </c:pt>
                <c:pt idx="28">
                  <c:v>36.378119032379672</c:v>
                </c:pt>
                <c:pt idx="29">
                  <c:v>38.048570138476435</c:v>
                </c:pt>
                <c:pt idx="30">
                  <c:v>39.702183248557233</c:v>
                </c:pt>
                <c:pt idx="31">
                  <c:v>41.330859419475829</c:v>
                </c:pt>
                <c:pt idx="32">
                  <c:v>42.926934513971439</c:v>
                </c:pt>
                <c:pt idx="33">
                  <c:v>44.483310389605229</c:v>
                </c:pt>
                <c:pt idx="34">
                  <c:v>45.993564718542785</c:v>
                </c:pt>
                <c:pt idx="35">
                  <c:v>47.452036080654622</c:v>
                </c:pt>
                <c:pt idx="36">
                  <c:v>48.85388252196519</c:v>
                </c:pt>
                <c:pt idx="37">
                  <c:v>50.195113323182191</c:v>
                </c:pt>
                <c:pt idx="38">
                  <c:v>51.472595146868827</c:v>
                </c:pt>
                <c:pt idx="39">
                  <c:v>52.684034922204987</c:v>
                </c:pt>
                <c:pt idx="40">
                  <c:v>53.8279427152927</c:v>
                </c:pt>
                <c:pt idx="41">
                  <c:v>54.90357839205808</c:v>
                </c:pt>
                <c:pt idx="42">
                  <c:v>55.910886117779782</c:v>
                </c:pt>
                <c:pt idx="43">
                  <c:v>56.850420688836586</c:v>
                </c:pt>
                <c:pt idx="44">
                  <c:v>57.723269414343079</c:v>
                </c:pt>
                <c:pt idx="45">
                  <c:v>58.530972823003104</c:v>
                </c:pt>
                <c:pt idx="46">
                  <c:v>59.275446929099488</c:v>
                </c:pt>
                <c:pt idx="47">
                  <c:v>59.958909209928208</c:v>
                </c:pt>
                <c:pt idx="48">
                  <c:v>60.583809873346141</c:v>
                </c:pt>
                <c:pt idx="49">
                  <c:v>61.152769464036382</c:v>
                </c:pt>
                <c:pt idx="50">
                  <c:v>61.668523393684339</c:v>
                </c:pt>
                <c:pt idx="51">
                  <c:v>62.133873595457217</c:v>
                </c:pt>
                <c:pt idx="52">
                  <c:v>62.551647199939069</c:v>
                </c:pt>
                <c:pt idx="53">
                  <c:v>62.924661904338429</c:v>
                </c:pt>
                <c:pt idx="54">
                  <c:v>63.255697551368073</c:v>
                </c:pt>
                <c:pt idx="55">
                  <c:v>63.547473338346286</c:v>
                </c:pt>
                <c:pt idx="56">
                  <c:v>63.802630029605311</c:v>
                </c:pt>
                <c:pt idx="57">
                  <c:v>64.023716535309617</c:v>
                </c:pt>
                <c:pt idx="58">
                  <c:v>64.213180237359225</c:v>
                </c:pt>
                <c:pt idx="59">
                  <c:v>64.373360479626371</c:v>
                </c:pt>
                <c:pt idx="60">
                  <c:v>64.506484688299977</c:v>
                </c:pt>
                <c:pt idx="61">
                  <c:v>64.614666643034525</c:v>
                </c:pt>
                <c:pt idx="62">
                  <c:v>64.699906476716663</c:v>
                </c:pt>
                <c:pt idx="63">
                  <c:v>64.764092037945147</c:v>
                </c:pt>
                <c:pt idx="64">
                  <c:v>64.809001303713913</c:v>
                </c:pt>
                <c:pt idx="65">
                  <c:v>64.836305579005185</c:v>
                </c:pt>
                <c:pt idx="66">
                  <c:v>64.847573264348839</c:v>
                </c:pt>
                <c:pt idx="67">
                  <c:v>64.844274011621039</c:v>
                </c:pt>
                <c:pt idx="68">
                  <c:v>64.827783122489564</c:v>
                </c:pt>
                <c:pt idx="69">
                  <c:v>64.799386073209021</c:v>
                </c:pt>
                <c:pt idx="70">
                  <c:v>64.760283074304212</c:v>
                </c:pt>
                <c:pt idx="71">
                  <c:v>64.711593594490552</c:v>
                </c:pt>
                <c:pt idx="72">
                  <c:v>64.65436079543089</c:v>
                </c:pt>
                <c:pt idx="73">
                  <c:v>64.589555838078411</c:v>
                </c:pt>
                <c:pt idx="74">
                  <c:v>64.51808203283683</c:v>
                </c:pt>
                <c:pt idx="75">
                  <c:v>64.44077881498815</c:v>
                </c:pt>
                <c:pt idx="76">
                  <c:v>64.358425534148054</c:v>
                </c:pt>
                <c:pt idx="77">
                  <c:v>64.271745052234891</c:v>
                </c:pt>
                <c:pt idx="78">
                  <c:v>64.181407148851008</c:v>
                </c:pt>
                <c:pt idx="79">
                  <c:v>64.088031736316779</c:v>
                </c:pt>
                <c:pt idx="80">
                  <c:v>63.992191889068565</c:v>
                </c:pt>
                <c:pt idx="81">
                  <c:v>63.8944166939024</c:v>
                </c:pt>
                <c:pt idx="82">
                  <c:v>63.795193928757442</c:v>
                </c:pt>
                <c:pt idx="83">
                  <c:v>63.694972578506274</c:v>
                </c:pt>
                <c:pt idx="84">
                  <c:v>63.594165196647019</c:v>
                </c:pt>
                <c:pt idx="85">
                  <c:v>63.493150121956056</c:v>
                </c:pt>
                <c:pt idx="86">
                  <c:v>63.392273559124547</c:v>
                </c:pt>
                <c:pt idx="87">
                  <c:v>63.291851532214309</c:v>
                </c:pt>
                <c:pt idx="88">
                  <c:v>63.192171719476598</c:v>
                </c:pt>
                <c:pt idx="89">
                  <c:v>63.093495177706487</c:v>
                </c:pt>
                <c:pt idx="90">
                  <c:v>62.996057963887957</c:v>
                </c:pt>
                <c:pt idx="91">
                  <c:v>62.900072661435253</c:v>
                </c:pt>
                <c:pt idx="92">
                  <c:v>62.805729817873726</c:v>
                </c:pt>
                <c:pt idx="93">
                  <c:v>62.713199300337052</c:v>
                </c:pt>
                <c:pt idx="94">
                  <c:v>62.622631574799186</c:v>
                </c:pt>
                <c:pt idx="95">
                  <c:v>62.534158914511259</c:v>
                </c:pt>
                <c:pt idx="96">
                  <c:v>62.447896542684667</c:v>
                </c:pt>
                <c:pt idx="97">
                  <c:v>62.363943714051118</c:v>
                </c:pt>
                <c:pt idx="98">
                  <c:v>62.282384739543076</c:v>
                </c:pt>
                <c:pt idx="99">
                  <c:v>62.203289957973873</c:v>
                </c:pt>
                <c:pt idx="100">
                  <c:v>62.12671665825561</c:v>
                </c:pt>
                <c:pt idx="101">
                  <c:v>62.052709955377068</c:v>
                </c:pt>
                <c:pt idx="102">
                  <c:v>61.981303623069621</c:v>
                </c:pt>
                <c:pt idx="103">
                  <c:v>61.912520885818893</c:v>
                </c:pt>
                <c:pt idx="104">
                  <c:v>61.846375172631511</c:v>
                </c:pt>
                <c:pt idx="105">
                  <c:v>61.7828708347377</c:v>
                </c:pt>
                <c:pt idx="106">
                  <c:v>61.722003829203771</c:v>
                </c:pt>
                <c:pt idx="107">
                  <c:v>61.663762370239013</c:v>
                </c:pt>
                <c:pt idx="108">
                  <c:v>61.608127549810831</c:v>
                </c:pt>
                <c:pt idx="109">
                  <c:v>61.555073929027955</c:v>
                </c:pt>
                <c:pt idx="110">
                  <c:v>61.504570101612295</c:v>
                </c:pt>
                <c:pt idx="111">
                  <c:v>61.456579230657304</c:v>
                </c:pt>
                <c:pt idx="112">
                  <c:v>61.411059559759295</c:v>
                </c:pt>
                <c:pt idx="113">
                  <c:v>61.367964899511506</c:v>
                </c:pt>
                <c:pt idx="114">
                  <c:v>61.327245090264327</c:v>
                </c:pt>
                <c:pt idx="115">
                  <c:v>61.288846441980105</c:v>
                </c:pt>
                <c:pt idx="116">
                  <c:v>61.252712151946028</c:v>
                </c:pt>
                <c:pt idx="117">
                  <c:v>61.218782701052049</c:v>
                </c:pt>
                <c:pt idx="118">
                  <c:v>61.186996229293534</c:v>
                </c:pt>
                <c:pt idx="119">
                  <c:v>61.157288891117382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E-3848-BE38-305091901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59504"/>
        <c:axId val="131276560"/>
      </c:lineChart>
      <c:catAx>
        <c:axId val="13195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1276560"/>
        <c:crosses val="autoZero"/>
        <c:auto val="1"/>
        <c:lblAlgn val="ctr"/>
        <c:lblOffset val="100"/>
        <c:noMultiLvlLbl val="0"/>
      </c:catAx>
      <c:valAx>
        <c:axId val="1312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Prevalence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19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Total mortality count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'Key outcomes'!$G$2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'Key outcomes'!$G$3:$G$122</c:f>
              <c:numCache>
                <c:formatCode>General</c:formatCode>
                <c:ptCount val="120"/>
                <c:pt idx="0">
                  <c:v>661.5</c:v>
                </c:pt>
                <c:pt idx="1">
                  <c:v>594.11387768773807</c:v>
                </c:pt>
                <c:pt idx="2">
                  <c:v>546.82798985126783</c:v>
                </c:pt>
                <c:pt idx="3">
                  <c:v>515.09365192392261</c:v>
                </c:pt>
                <c:pt idx="4">
                  <c:v>495.58161426404075</c:v>
                </c:pt>
                <c:pt idx="5">
                  <c:v>485.86857913041297</c:v>
                </c:pt>
                <c:pt idx="6">
                  <c:v>484.20434397056198</c:v>
                </c:pt>
                <c:pt idx="7">
                  <c:v>489.33840606303261</c:v>
                </c:pt>
                <c:pt idx="8">
                  <c:v>500.39031989870506</c:v>
                </c:pt>
                <c:pt idx="9">
                  <c:v>516.7521454807968</c:v>
                </c:pt>
                <c:pt idx="10">
                  <c:v>538.0143333101496</c:v>
                </c:pt>
                <c:pt idx="11">
                  <c:v>563.9086360423546</c:v>
                </c:pt>
                <c:pt idx="12">
                  <c:v>594.26332316147852</c:v>
                </c:pt>
                <c:pt idx="13">
                  <c:v>628.96725630324863</c:v>
                </c:pt>
                <c:pt idx="14">
                  <c:v>667.94037179961572</c:v>
                </c:pt>
                <c:pt idx="15">
                  <c:v>711.10889513678114</c:v>
                </c:pt>
                <c:pt idx="16">
                  <c:v>758.38423577927449</c:v>
                </c:pt>
                <c:pt idx="17">
                  <c:v>809.64501586768131</c:v>
                </c:pt>
                <c:pt idx="18">
                  <c:v>864.72209079241236</c:v>
                </c:pt>
                <c:pt idx="19">
                  <c:v>923.38672742141773</c:v>
                </c:pt>
                <c:pt idx="20">
                  <c:v>985.34231026792543</c:v>
                </c:pt>
                <c:pt idx="21">
                  <c:v>1050.2200353723531</c:v>
                </c:pt>
                <c:pt idx="22">
                  <c:v>1117.5790157142876</c:v>
                </c:pt>
                <c:pt idx="23">
                  <c:v>1186.9110587168486</c:v>
                </c:pt>
                <c:pt idx="24">
                  <c:v>1257.6500991502801</c:v>
                </c:pt>
                <c:pt idx="25">
                  <c:v>1329.185911840771</c:v>
                </c:pt>
                <c:pt idx="26">
                  <c:v>1400.8813388173589</c:v>
                </c:pt>
                <c:pt idx="27">
                  <c:v>1472.091907816143</c:v>
                </c:pt>
                <c:pt idx="28">
                  <c:v>1542.1864572428722</c:v>
                </c:pt>
                <c:pt idx="29">
                  <c:v>1610.5672678037749</c:v>
                </c:pt>
                <c:pt idx="30">
                  <c:v>1676.688259038373</c:v>
                </c:pt>
                <c:pt idx="31">
                  <c:v>1740.0700340836199</c:v>
                </c:pt>
                <c:pt idx="32">
                  <c:v>1800.310911607083</c:v>
                </c:pt>
                <c:pt idx="33">
                  <c:v>1857.0935115519942</c:v>
                </c:pt>
                <c:pt idx="34">
                  <c:v>1910.1868946848845</c:v>
                </c:pt>
                <c:pt idx="35">
                  <c:v>1959.4446349343914</c:v>
                </c:pt>
                <c:pt idx="36">
                  <c:v>2004.7994857165124</c:v>
                </c:pt>
                <c:pt idx="37">
                  <c:v>2046.2554671931732</c:v>
                </c:pt>
                <c:pt idx="38">
                  <c:v>2083.8782529419268</c:v>
                </c:pt>
                <c:pt idx="39">
                  <c:v>2117.7846905693841</c:v>
                </c:pt>
                <c:pt idx="40">
                  <c:v>2148.1321792034628</c:v>
                </c:pt>
                <c:pt idx="41">
                  <c:v>2175.1084773014372</c:v>
                </c:pt>
                <c:pt idx="42">
                  <c:v>2198.9223531443895</c:v>
                </c:pt>
                <c:pt idx="43">
                  <c:v>2219.7953376807232</c:v>
                </c:pt>
                <c:pt idx="44">
                  <c:v>2237.9547077154452</c:v>
                </c:pt>
                <c:pt idx="45">
                  <c:v>2253.6277229408943</c:v>
                </c:pt>
                <c:pt idx="46">
                  <c:v>2267.0370640184719</c:v>
                </c:pt>
                <c:pt idx="47">
                  <c:v>2278.3973685290489</c:v>
                </c:pt>
                <c:pt idx="48">
                  <c:v>2287.9127329540561</c:v>
                </c:pt>
                <c:pt idx="49">
                  <c:v>2295.775037115729</c:v>
                </c:pt>
                <c:pt idx="50">
                  <c:v>2302.1629480150705</c:v>
                </c:pt>
                <c:pt idx="51">
                  <c:v>2307.2414686678067</c:v>
                </c:pt>
                <c:pt idx="52">
                  <c:v>2311.1619110396155</c:v>
                </c:pt>
                <c:pt idx="53">
                  <c:v>2314.062188011851</c:v>
                </c:pt>
                <c:pt idx="54">
                  <c:v>2316.0673356829921</c:v>
                </c:pt>
                <c:pt idx="55">
                  <c:v>2317.290193047812</c:v>
                </c:pt>
                <c:pt idx="56">
                  <c:v>2317.8321804852189</c:v>
                </c:pt>
                <c:pt idx="57">
                  <c:v>2317.7841311635657</c:v>
                </c:pt>
                <c:pt idx="58">
                  <c:v>2317.2271403176296</c:v>
                </c:pt>
                <c:pt idx="59">
                  <c:v>2316.2334064019342</c:v>
                </c:pt>
                <c:pt idx="60">
                  <c:v>2314.8670455135707</c:v>
                </c:pt>
                <c:pt idx="61">
                  <c:v>2313.1848663873852</c:v>
                </c:pt>
                <c:pt idx="62">
                  <c:v>2311.2370978997783</c:v>
                </c:pt>
                <c:pt idx="63">
                  <c:v>2309.0680645756938</c:v>
                </c:pt>
                <c:pt idx="64">
                  <c:v>2306.7168082650619</c:v>
                </c:pt>
                <c:pt idx="65">
                  <c:v>2304.2176561085821</c:v>
                </c:pt>
                <c:pt idx="66">
                  <c:v>2301.6007362950204</c:v>
                </c:pt>
                <c:pt idx="67">
                  <c:v>2298.892444047146</c:v>
                </c:pt>
                <c:pt idx="68">
                  <c:v>2296.1158608644314</c:v>
                </c:pt>
                <c:pt idx="69">
                  <c:v>2293.2911303817114</c:v>
                </c:pt>
                <c:pt idx="70">
                  <c:v>2290.4357943418754</c:v>
                </c:pt>
                <c:pt idx="71">
                  <c:v>2287.5650921809356</c:v>
                </c:pt>
                <c:pt idx="72">
                  <c:v>2284.6922276272494</c:v>
                </c:pt>
                <c:pt idx="73">
                  <c:v>2281.8286055554718</c:v>
                </c:pt>
                <c:pt idx="74">
                  <c:v>2278.9840421343551</c:v>
                </c:pt>
                <c:pt idx="75">
                  <c:v>2276.1669510839101</c:v>
                </c:pt>
                <c:pt idx="76">
                  <c:v>2273.3845086249648</c:v>
                </c:pt>
                <c:pt idx="77">
                  <c:v>2270.6427994722244</c:v>
                </c:pt>
                <c:pt idx="78">
                  <c:v>2267.9469459969982</c:v>
                </c:pt>
                <c:pt idx="79">
                  <c:v>2265.301222472106</c:v>
                </c:pt>
                <c:pt idx="80">
                  <c:v>2262.7091561116986</c:v>
                </c:pt>
                <c:pt idx="81">
                  <c:v>2260.1736164341783</c:v>
                </c:pt>
                <c:pt idx="82">
                  <c:v>2257.6968943075572</c:v>
                </c:pt>
                <c:pt idx="83">
                  <c:v>2255.2807718833778</c:v>
                </c:pt>
                <c:pt idx="84">
                  <c:v>2252.9265844871024</c:v>
                </c:pt>
                <c:pt idx="85">
                  <c:v>2250.6352754089166</c:v>
                </c:pt>
                <c:pt idx="86">
                  <c:v>2248.4074444281509</c:v>
                </c:pt>
                <c:pt idx="87">
                  <c:v>2246.243390806002</c:v>
                </c:pt>
                <c:pt idx="88">
                  <c:v>2244.1431513938005</c:v>
                </c:pt>
                <c:pt idx="89">
                  <c:v>2242.1065344267099</c:v>
                </c:pt>
                <c:pt idx="90">
                  <c:v>2240.1331495044242</c:v>
                </c:pt>
                <c:pt idx="91">
                  <c:v>2238.2224342001909</c:v>
                </c:pt>
                <c:pt idx="92">
                  <c:v>2236.3736776864685</c:v>
                </c:pt>
                <c:pt idx="93">
                  <c:v>2234.5860417188924</c:v>
                </c:pt>
                <c:pt idx="94">
                  <c:v>2232.8585792792555</c:v>
                </c:pt>
                <c:pt idx="95">
                  <c:v>2231.1902511422491</c:v>
                </c:pt>
                <c:pt idx="96">
                  <c:v>2229.5799405991334</c:v>
                </c:pt>
                <c:pt idx="97">
                  <c:v>2228.0264665438231</c:v>
                </c:pt>
                <c:pt idx="98">
                  <c:v>2226.5285951025799</c:v>
                </c:pt>
                <c:pt idx="99">
                  <c:v>2225.0850499672038</c:v>
                </c:pt>
                <c:pt idx="100">
                  <c:v>2223.6945215729261</c:v>
                </c:pt>
                <c:pt idx="101">
                  <c:v>2222.3556752458139</c:v>
                </c:pt>
                <c:pt idx="102">
                  <c:v>2221.0671584301044</c:v>
                </c:pt>
                <c:pt idx="103">
                  <c:v>2219.8276070932666</c:v>
                </c:pt>
                <c:pt idx="104">
                  <c:v>2218.6356513954765</c:v>
                </c:pt>
                <c:pt idx="105">
                  <c:v>2217.4899207004705</c:v>
                </c:pt>
                <c:pt idx="106">
                  <c:v>2216.3890479961324</c:v>
                </c:pt>
                <c:pt idx="107">
                  <c:v>2215.3316737856571</c:v>
                </c:pt>
                <c:pt idx="108">
                  <c:v>2214.3164495034844</c:v>
                </c:pt>
                <c:pt idx="109">
                  <c:v>2213.3420405043171</c:v>
                </c:pt>
                <c:pt idx="110">
                  <c:v>2212.4071286684093</c:v>
                </c:pt>
                <c:pt idx="111">
                  <c:v>2211.5104146617223</c:v>
                </c:pt>
                <c:pt idx="112">
                  <c:v>2210.6506198855236</c:v>
                </c:pt>
                <c:pt idx="113">
                  <c:v>2209.8264881464429</c:v>
                </c:pt>
                <c:pt idx="114">
                  <c:v>2209.0367870748196</c:v>
                </c:pt>
                <c:pt idx="115">
                  <c:v>2208.2803093163993</c:v>
                </c:pt>
                <c:pt idx="116">
                  <c:v>2207.5558735199197</c:v>
                </c:pt>
                <c:pt idx="117">
                  <c:v>2206.8623251409285</c:v>
                </c:pt>
                <c:pt idx="118">
                  <c:v>2206.1985370801985</c:v>
                </c:pt>
                <c:pt idx="119">
                  <c:v>2205.5634101733431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2-DD4E-BF28-5A0E2DFFA419}"/>
            </c:ext>
          </c:extLst>
        </c:ser>
        <c:ser>
          <c:idx val="1"/>
          <c:order val="1"/>
          <c:tx>
            <c:strRef>
              <c:f>'Key outcomes'!$H$2</c:f>
              <c:strCache>
                <c:ptCount val="1"/>
                <c:pt idx="0">
                  <c:v>MMT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'Key outcomes'!$H$3:$H$122</c:f>
              <c:numCache>
                <c:formatCode>General</c:formatCode>
                <c:ptCount val="120"/>
                <c:pt idx="0">
                  <c:v>557.5</c:v>
                </c:pt>
                <c:pt idx="1">
                  <c:v>480.38193893223809</c:v>
                </c:pt>
                <c:pt idx="2">
                  <c:v>421.69250453748299</c:v>
                </c:pt>
                <c:pt idx="3">
                  <c:v>376.92040763227089</c:v>
                </c:pt>
                <c:pt idx="4">
                  <c:v>342.68606773878133</c:v>
                </c:pt>
                <c:pt idx="5">
                  <c:v>316.45585249004336</c:v>
                </c:pt>
                <c:pt idx="6">
                  <c:v>296.32864080150006</c:v>
                </c:pt>
                <c:pt idx="7">
                  <c:v>280.87638634181269</c:v>
                </c:pt>
                <c:pt idx="8">
                  <c:v>269.02500406277312</c:v>
                </c:pt>
                <c:pt idx="9">
                  <c:v>259.96536920466946</c:v>
                </c:pt>
                <c:pt idx="10">
                  <c:v>253.08680538989077</c:v>
                </c:pt>
                <c:pt idx="11">
                  <c:v>247.92736960790472</c:v>
                </c:pt>
                <c:pt idx="12">
                  <c:v>244.13668359926135</c:v>
                </c:pt>
                <c:pt idx="13">
                  <c:v>241.44813753192113</c:v>
                </c:pt>
                <c:pt idx="14">
                  <c:v>239.658095554976</c:v>
                </c:pt>
                <c:pt idx="15">
                  <c:v>238.6103329290205</c:v>
                </c:pt>
                <c:pt idx="16">
                  <c:v>238.18438255433722</c:v>
                </c:pt>
                <c:pt idx="17">
                  <c:v>238.28680335450815</c:v>
                </c:pt>
                <c:pt idx="18">
                  <c:v>238.84463287140659</c:v>
                </c:pt>
                <c:pt idx="19">
                  <c:v>239.80047305084881</c:v>
                </c:pt>
                <c:pt idx="20">
                  <c:v>241.10879757198228</c:v>
                </c:pt>
                <c:pt idx="21">
                  <c:v>242.7331731637633</c:v>
                </c:pt>
                <c:pt idx="22">
                  <c:v>244.64416509372182</c:v>
                </c:pt>
                <c:pt idx="23">
                  <c:v>246.817755079682</c:v>
                </c:pt>
                <c:pt idx="24">
                  <c:v>249.23414324647698</c:v>
                </c:pt>
                <c:pt idx="25">
                  <c:v>251.8768381474556</c:v>
                </c:pt>
                <c:pt idx="26">
                  <c:v>254.73196307303067</c:v>
                </c:pt>
                <c:pt idx="27">
                  <c:v>257.78772495040272</c:v>
                </c:pt>
                <c:pt idx="28">
                  <c:v>261.03400564925352</c:v>
                </c:pt>
                <c:pt idx="29">
                  <c:v>264.4620456046797</c:v>
                </c:pt>
                <c:pt idx="30">
                  <c:v>268.06419721497167</c:v>
                </c:pt>
                <c:pt idx="31">
                  <c:v>271.83373111332907</c:v>
                </c:pt>
                <c:pt idx="32">
                  <c:v>275.76468263113139</c:v>
                </c:pt>
                <c:pt idx="33">
                  <c:v>279.85172892586638</c:v>
                </c:pt>
                <c:pt idx="34">
                  <c:v>284.09008960804044</c:v>
                </c:pt>
                <c:pt idx="35">
                  <c:v>288.47544546912025</c:v>
                </c:pt>
                <c:pt idx="36">
                  <c:v>293.00387123671686</c:v>
                </c:pt>
                <c:pt idx="37">
                  <c:v>297.67177927583668</c:v>
                </c:pt>
                <c:pt idx="38">
                  <c:v>302.47587189973802</c:v>
                </c:pt>
                <c:pt idx="39">
                  <c:v>307.41310051325183</c:v>
                </c:pt>
                <c:pt idx="40">
                  <c:v>312.48063023204736</c:v>
                </c:pt>
                <c:pt idx="41">
                  <c:v>317.6758089381272</c:v>
                </c:pt>
                <c:pt idx="42">
                  <c:v>322.99613997090091</c:v>
                </c:pt>
                <c:pt idx="43">
                  <c:v>328.43925783399067</c:v>
                </c:pt>
                <c:pt idx="44">
                  <c:v>334.00290643503592</c:v>
                </c:pt>
                <c:pt idx="45">
                  <c:v>339.68491948007488</c:v>
                </c:pt>
                <c:pt idx="46">
                  <c:v>345.48320272373354</c:v>
                </c:pt>
                <c:pt idx="47">
                  <c:v>351.39571783754116</c:v>
                </c:pt>
                <c:pt idx="48">
                  <c:v>357.42046770577815</c:v>
                </c:pt>
                <c:pt idx="49">
                  <c:v>363.55548299475629</c:v>
                </c:pt>
                <c:pt idx="50">
                  <c:v>369.79880986989849</c:v>
                </c:pt>
                <c:pt idx="51">
                  <c:v>376.14849875733529</c:v>
                </c:pt>
                <c:pt idx="52">
                  <c:v>382.60259406441889</c:v>
                </c:pt>
                <c:pt idx="53">
                  <c:v>389.15912478763937</c:v>
                </c:pt>
                <c:pt idx="54">
                  <c:v>395.81609594774062</c:v>
                </c:pt>
                <c:pt idx="55">
                  <c:v>402.57148080097727</c:v>
                </c:pt>
                <c:pt idx="56">
                  <c:v>409.4232137828962</c:v>
                </c:pt>
                <c:pt idx="57">
                  <c:v>416.36918414711727</c:v>
                </c:pt>
                <c:pt idx="58">
                  <c:v>423.40723026659447</c:v>
                </c:pt>
                <c:pt idx="59">
                  <c:v>430.53513456896144</c:v>
                </c:pt>
                <c:pt idx="60">
                  <c:v>437.75061908096365</c:v>
                </c:pt>
                <c:pt idx="61">
                  <c:v>445.05134155977225</c:v>
                </c:pt>
                <c:pt idx="62">
                  <c:v>452.43489219125502</c:v>
                </c:pt>
                <c:pt idx="63">
                  <c:v>459.89879083712526</c:v>
                </c:pt>
                <c:pt idx="64">
                  <c:v>467.4404848143534</c:v>
                </c:pt>
                <c:pt idx="65">
                  <c:v>475.05734719136467</c:v>
                </c:pt>
                <c:pt idx="66">
                  <c:v>482.74667558639118</c:v>
                </c:pt>
                <c:pt idx="67">
                  <c:v>490.50569145393627</c:v>
                </c:pt>
                <c:pt idx="68">
                  <c:v>498.33153984567349</c:v>
                </c:pt>
                <c:pt idx="69">
                  <c:v>506.22128963226106</c:v>
                </c:pt>
                <c:pt idx="70">
                  <c:v>514.17193417253645</c:v>
                </c:pt>
                <c:pt idx="71">
                  <c:v>522.18039241638166</c:v>
                </c:pt>
                <c:pt idx="72">
                  <c:v>530.24351042723413</c:v>
                </c:pt>
                <c:pt idx="73">
                  <c:v>538.35806330979085</c:v>
                </c:pt>
                <c:pt idx="74">
                  <c:v>546.520757527922</c:v>
                </c:pt>
                <c:pt idx="75">
                  <c:v>554.728233597192</c:v>
                </c:pt>
                <c:pt idx="76">
                  <c:v>562.97706913571153</c:v>
                </c:pt>
                <c:pt idx="77">
                  <c:v>571.26378225631277</c:v>
                </c:pt>
                <c:pt idx="78">
                  <c:v>579.58483528227748</c:v>
                </c:pt>
                <c:pt idx="79">
                  <c:v>587.93663876806875</c:v>
                </c:pt>
                <c:pt idx="80">
                  <c:v>596.31555580573615</c:v>
                </c:pt>
                <c:pt idx="81">
                  <c:v>604.71790659689555</c:v>
                </c:pt>
                <c:pt idx="82">
                  <c:v>613.13997326944116</c:v>
                </c:pt>
                <c:pt idx="83">
                  <c:v>621.57800491744638</c:v>
                </c:pt>
                <c:pt idx="84">
                  <c:v>630.02822284206013</c:v>
                </c:pt>
                <c:pt idx="85">
                  <c:v>638.48682597061963</c:v>
                </c:pt>
                <c:pt idx="86">
                  <c:v>646.94999643069343</c:v>
                </c:pt>
                <c:pt idx="87">
                  <c:v>655.41390525533507</c:v>
                </c:pt>
                <c:pt idx="88">
                  <c:v>663.87471819550944</c:v>
                </c:pt>
                <c:pt idx="89">
                  <c:v>672.32860161540884</c:v>
                </c:pt>
                <c:pt idx="90">
                  <c:v>680.77172844626318</c:v>
                </c:pt>
                <c:pt idx="91">
                  <c:v>689.20028417423021</c:v>
                </c:pt>
                <c:pt idx="92">
                  <c:v>697.61047283806215</c:v>
                </c:pt>
                <c:pt idx="93">
                  <c:v>705.99852301246369</c:v>
                </c:pt>
                <c:pt idx="94">
                  <c:v>714.36069375339787</c:v>
                </c:pt>
                <c:pt idx="95">
                  <c:v>722.69328048206171</c:v>
                </c:pt>
                <c:pt idx="96">
                  <c:v>730.9926207848265</c:v>
                </c:pt>
                <c:pt idx="97">
                  <c:v>739.25510010713208</c:v>
                </c:pt>
                <c:pt idx="98">
                  <c:v>747.47715732012728</c:v>
                </c:pt>
                <c:pt idx="99">
                  <c:v>755.6552901397547</c:v>
                </c:pt>
                <c:pt idx="100">
                  <c:v>763.78606037898544</c:v>
                </c:pt>
                <c:pt idx="101">
                  <c:v>771.86609901500583</c:v>
                </c:pt>
                <c:pt idx="102">
                  <c:v>779.8921110543406</c:v>
                </c:pt>
                <c:pt idx="103">
                  <c:v>787.86088018015005</c:v>
                </c:pt>
                <c:pt idx="104">
                  <c:v>795.76927316726153</c:v>
                </c:pt>
                <c:pt idx="105">
                  <c:v>803.61424405187097</c:v>
                </c:pt>
                <c:pt idx="106">
                  <c:v>811.39283804426543</c:v>
                </c:pt>
                <c:pt idx="107">
                  <c:v>819.10219517438065</c:v>
                </c:pt>
                <c:pt idx="108">
                  <c:v>826.7395536614755</c:v>
                </c:pt>
                <c:pt idx="109">
                  <c:v>834.30225300070288</c:v>
                </c:pt>
                <c:pt idx="110">
                  <c:v>841.78773676084234</c:v>
                </c:pt>
                <c:pt idx="111">
                  <c:v>849.19355508894739</c:v>
                </c:pt>
                <c:pt idx="112">
                  <c:v>856.51736691912492</c:v>
                </c:pt>
                <c:pt idx="113">
                  <c:v>863.75694188409614</c:v>
                </c:pt>
                <c:pt idx="114">
                  <c:v>870.91016192959557</c:v>
                </c:pt>
                <c:pt idx="115">
                  <c:v>877.97502263301214</c:v>
                </c:pt>
                <c:pt idx="116">
                  <c:v>884.94963422897979</c:v>
                </c:pt>
                <c:pt idx="117">
                  <c:v>891.83222234586401</c:v>
                </c:pt>
                <c:pt idx="118">
                  <c:v>898.62112845826425</c:v>
                </c:pt>
                <c:pt idx="119">
                  <c:v>905.31481006175215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2-DD4E-BF28-5A0E2DFFA419}"/>
            </c:ext>
          </c:extLst>
        </c:ser>
        <c:ser>
          <c:idx val="2"/>
          <c:order val="2"/>
          <c:tx>
            <c:strRef>
              <c:f>'Key outcomes'!$I$2</c:f>
              <c:strCache>
                <c:ptCount val="1"/>
                <c:pt idx="0">
                  <c:v>NSP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'Key outcomes'!$I$3:$I$122</c:f>
              <c:numCache>
                <c:formatCode>General</c:formatCode>
                <c:ptCount val="120"/>
                <c:pt idx="0">
                  <c:v>661.5</c:v>
                </c:pt>
                <c:pt idx="1">
                  <c:v>582.66413741076303</c:v>
                </c:pt>
                <c:pt idx="2">
                  <c:v>522.36260685196021</c:v>
                </c:pt>
                <c:pt idx="3">
                  <c:v>476.04459738122455</c:v>
                </c:pt>
                <c:pt idx="4">
                  <c:v>440.30108234838667</c:v>
                </c:pt>
                <c:pt idx="5">
                  <c:v>412.57636942150504</c:v>
                </c:pt>
                <c:pt idx="6">
                  <c:v>390.95269641465967</c:v>
                </c:pt>
                <c:pt idx="7">
                  <c:v>373.98935557122013</c:v>
                </c:pt>
                <c:pt idx="8">
                  <c:v>360.60252723421399</c:v>
                </c:pt>
                <c:pt idx="9">
                  <c:v>349.97550855752235</c:v>
                </c:pt>
                <c:pt idx="10">
                  <c:v>341.49163795746767</c:v>
                </c:pt>
                <c:pt idx="11">
                  <c:v>334.68416757488978</c:v>
                </c:pt>
                <c:pt idx="12">
                  <c:v>329.19879263815335</c:v>
                </c:pt>
                <c:pt idx="13">
                  <c:v>324.76563391958723</c:v>
                </c:pt>
                <c:pt idx="14">
                  <c:v>321.17828115802365</c:v>
                </c:pt>
                <c:pt idx="15">
                  <c:v>318.27811127882103</c:v>
                </c:pt>
                <c:pt idx="16">
                  <c:v>315.94254763946276</c:v>
                </c:pt>
                <c:pt idx="17">
                  <c:v>314.07626429088458</c:v>
                </c:pt>
                <c:pt idx="18">
                  <c:v>312.60459142748147</c:v>
                </c:pt>
                <c:pt idx="19">
                  <c:v>311.46856649102699</c:v>
                </c:pt>
                <c:pt idx="20">
                  <c:v>310.6212159862589</c:v>
                </c:pt>
                <c:pt idx="21">
                  <c:v>310.02475804568138</c:v>
                </c:pt>
                <c:pt idx="22">
                  <c:v>309.64849417189998</c:v>
                </c:pt>
                <c:pt idx="23">
                  <c:v>309.46721712443764</c:v>
                </c:pt>
                <c:pt idx="24">
                  <c:v>309.46000563418744</c:v>
                </c:pt>
                <c:pt idx="25">
                  <c:v>309.60930927761405</c:v>
                </c:pt>
                <c:pt idx="26">
                  <c:v>309.90025122817349</c:v>
                </c:pt>
                <c:pt idx="27">
                  <c:v>310.32009481743074</c:v>
                </c:pt>
                <c:pt idx="28">
                  <c:v>310.85783344588549</c:v>
                </c:pt>
                <c:pt idx="29">
                  <c:v>311.50387355045331</c:v>
                </c:pt>
                <c:pt idx="30">
                  <c:v>312.24978793314358</c:v>
                </c:pt>
                <c:pt idx="31">
                  <c:v>313.08812243423779</c:v>
                </c:pt>
                <c:pt idx="32">
                  <c:v>314.01224317892411</c:v>
                </c:pt>
                <c:pt idx="33">
                  <c:v>315.01621480156143</c:v>
                </c:pt>
                <c:pt idx="34">
                  <c:v>316.09470242733892</c:v>
                </c:pt>
                <c:pt idx="35">
                  <c:v>317.24289196928817</c:v>
                </c:pt>
                <c:pt idx="36">
                  <c:v>318.4564246304048</c:v>
                </c:pt>
                <c:pt idx="37">
                  <c:v>319.73134249881821</c:v>
                </c:pt>
                <c:pt idx="38">
                  <c:v>321.06404287273477</c:v>
                </c:pt>
                <c:pt idx="39">
                  <c:v>322.45123951418384</c:v>
                </c:pt>
                <c:pt idx="40">
                  <c:v>323.88992945339879</c:v>
                </c:pt>
                <c:pt idx="41">
                  <c:v>325.37736428407993</c:v>
                </c:pt>
                <c:pt idx="42">
                  <c:v>326.9110251300342</c:v>
                </c:pt>
                <c:pt idx="43">
                  <c:v>328.48860064537109</c:v>
                </c:pt>
                <c:pt idx="44">
                  <c:v>330.10796754820876</c:v>
                </c:pt>
                <c:pt idx="45">
                  <c:v>331.76717329265512</c:v>
                </c:pt>
                <c:pt idx="46">
                  <c:v>333.46442056387696</c:v>
                </c:pt>
                <c:pt idx="47">
                  <c:v>335.19805334247684</c:v>
                </c:pt>
                <c:pt idx="48">
                  <c:v>336.96654433175638</c:v>
                </c:pt>
                <c:pt idx="49">
                  <c:v>338.76848357819085</c:v>
                </c:pt>
                <c:pt idx="50">
                  <c:v>340.60256814414674</c:v>
                </c:pt>
                <c:pt idx="51">
                  <c:v>342.46759271447775</c:v>
                </c:pt>
                <c:pt idx="52">
                  <c:v>344.36244103658521</c:v>
                </c:pt>
                <c:pt idx="53">
                  <c:v>346.28607810791425</c:v>
                </c:pt>
                <c:pt idx="54">
                  <c:v>348.23754303650583</c:v>
                </c:pt>
                <c:pt idx="55">
                  <c:v>350.21594250975176</c:v>
                </c:pt>
                <c:pt idx="56">
                  <c:v>352.22044481437524</c:v>
                </c:pt>
                <c:pt idx="57">
                  <c:v>354.25027435724144</c:v>
                </c:pt>
                <c:pt idx="58">
                  <c:v>356.30470664216074</c:v>
                </c:pt>
                <c:pt idx="59">
                  <c:v>358.38306366258661</c:v>
                </c:pt>
                <c:pt idx="60">
                  <c:v>360.48470967419041</c:v>
                </c:pt>
                <c:pt idx="61">
                  <c:v>362.6090473148447</c:v>
                </c:pt>
                <c:pt idx="62">
                  <c:v>364.7555140426465</c:v>
                </c:pt>
                <c:pt idx="63">
                  <c:v>366.92357886535285</c:v>
                </c:pt>
                <c:pt idx="64">
                  <c:v>369.1127393370308</c:v>
                </c:pt>
                <c:pt idx="65">
                  <c:v>371.32251879988928</c:v>
                </c:pt>
                <c:pt idx="66">
                  <c:v>373.55246385120745</c:v>
                </c:pt>
                <c:pt idx="67">
                  <c:v>375.8021420170212</c:v>
                </c:pt>
                <c:pt idx="68">
                  <c:v>378.07113961581075</c:v>
                </c:pt>
                <c:pt idx="69">
                  <c:v>380.35905979686356</c:v>
                </c:pt>
                <c:pt idx="70">
                  <c:v>382.66552073928602</c:v>
                </c:pt>
                <c:pt idx="71">
                  <c:v>384.99015399881876</c:v>
                </c:pt>
                <c:pt idx="72">
                  <c:v>387.33260299068894</c:v>
                </c:pt>
                <c:pt idx="73">
                  <c:v>389.6925215977144</c:v>
                </c:pt>
                <c:pt idx="74">
                  <c:v>392.06957289377146</c:v>
                </c:pt>
                <c:pt idx="75">
                  <c:v>394.4634279735609</c:v>
                </c:pt>
                <c:pt idx="76">
                  <c:v>396.87376488035341</c:v>
                </c:pt>
                <c:pt idx="77">
                  <c:v>399.3002676240867</c:v>
                </c:pt>
                <c:pt idx="78">
                  <c:v>401.74262528281213</c:v>
                </c:pt>
                <c:pt idx="79">
                  <c:v>404.20053118106654</c:v>
                </c:pt>
                <c:pt idx="80">
                  <c:v>406.67368213927159</c:v>
                </c:pt>
                <c:pt idx="81">
                  <c:v>409.1617777887484</c:v>
                </c:pt>
                <c:pt idx="82">
                  <c:v>411.66451994737622</c:v>
                </c:pt>
                <c:pt idx="83">
                  <c:v>414.18161205133111</c:v>
                </c:pt>
                <c:pt idx="84">
                  <c:v>416.71275863871426</c:v>
                </c:pt>
                <c:pt idx="85">
                  <c:v>419.25766488121735</c:v>
                </c:pt>
                <c:pt idx="86">
                  <c:v>421.81603616028974</c:v>
                </c:pt>
                <c:pt idx="87">
                  <c:v>424.38757768455412</c:v>
                </c:pt>
                <c:pt idx="88">
                  <c:v>426.97199414548379</c:v>
                </c:pt>
                <c:pt idx="89">
                  <c:v>429.56898940859213</c:v>
                </c:pt>
                <c:pt idx="90">
                  <c:v>432.17826623760834</c:v>
                </c:pt>
                <c:pt idx="91">
                  <c:v>434.79952604931179</c:v>
                </c:pt>
                <c:pt idx="92">
                  <c:v>437.43246869688596</c:v>
                </c:pt>
                <c:pt idx="93">
                  <c:v>440.07679227981794</c:v>
                </c:pt>
                <c:pt idx="94">
                  <c:v>442.73219297852881</c:v>
                </c:pt>
                <c:pt idx="95">
                  <c:v>445.39836491205779</c:v>
                </c:pt>
                <c:pt idx="96">
                  <c:v>448.07500001725447</c:v>
                </c:pt>
                <c:pt idx="97">
                  <c:v>450.76178794805315</c:v>
                </c:pt>
                <c:pt idx="98">
                  <c:v>453.45841599350859</c:v>
                </c:pt>
                <c:pt idx="99">
                  <c:v>456.16456901337352</c:v>
                </c:pt>
                <c:pt idx="100">
                  <c:v>458.87992939008836</c:v>
                </c:pt>
                <c:pt idx="101">
                  <c:v>461.60417699613583</c:v>
                </c:pt>
                <c:pt idx="102">
                  <c:v>464.33698917578783</c:v>
                </c:pt>
                <c:pt idx="103">
                  <c:v>467.0780407403426</c:v>
                </c:pt>
                <c:pt idx="104">
                  <c:v>469.82700397600877</c:v>
                </c:pt>
                <c:pt idx="105">
                  <c:v>472.58354866365687</c:v>
                </c:pt>
                <c:pt idx="106">
                  <c:v>475.34734210970231</c:v>
                </c:pt>
                <c:pt idx="107">
                  <c:v>478.11804918743854</c:v>
                </c:pt>
                <c:pt idx="108">
                  <c:v>480.89533238817842</c:v>
                </c:pt>
                <c:pt idx="109">
                  <c:v>483.67885188160136</c:v>
                </c:pt>
                <c:pt idx="110">
                  <c:v>486.46826558474118</c:v>
                </c:pt>
                <c:pt idx="111">
                  <c:v>489.26322923907975</c:v>
                </c:pt>
                <c:pt idx="112">
                  <c:v>492.06339649524324</c:v>
                </c:pt>
                <c:pt idx="113">
                  <c:v>494.86841900482301</c:v>
                </c:pt>
                <c:pt idx="114">
                  <c:v>497.67794651886828</c:v>
                </c:pt>
                <c:pt idx="115">
                  <c:v>500.49162699261933</c:v>
                </c:pt>
                <c:pt idx="116">
                  <c:v>503.30910669607169</c:v>
                </c:pt>
                <c:pt idx="117">
                  <c:v>506.13003032997722</c:v>
                </c:pt>
                <c:pt idx="118">
                  <c:v>508.9540411469074</c:v>
                </c:pt>
                <c:pt idx="119">
                  <c:v>511.78078107701845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2-DD4E-BF28-5A0E2DFFA419}"/>
            </c:ext>
          </c:extLst>
        </c:ser>
        <c:ser>
          <c:idx val="3"/>
          <c:order val="3"/>
          <c:tx>
            <c:strRef>
              <c:f>'Key outcomes'!$J$2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'Key outcomes'!$J$3:$J$122</c:f>
              <c:numCache>
                <c:formatCode>General</c:formatCode>
                <c:ptCount val="120"/>
                <c:pt idx="0">
                  <c:v>661.5</c:v>
                </c:pt>
                <c:pt idx="1">
                  <c:v>588.00491935440482</c:v>
                </c:pt>
                <c:pt idx="2">
                  <c:v>537.64511995512908</c:v>
                </c:pt>
                <c:pt idx="3">
                  <c:v>504.25709262338364</c:v>
                </c:pt>
                <c:pt idx="4">
                  <c:v>483.46587651705283</c:v>
                </c:pt>
                <c:pt idx="5">
                  <c:v>472.16839914343637</c:v>
                </c:pt>
                <c:pt idx="6">
                  <c:v>468.16594123737104</c:v>
                </c:pt>
                <c:pt idx="7">
                  <c:v>469.9025173091236</c:v>
                </c:pt>
                <c:pt idx="8">
                  <c:v>476.27846607223273</c:v>
                </c:pt>
                <c:pt idx="9">
                  <c:v>486.51743346590638</c:v>
                </c:pt>
                <c:pt idx="10">
                  <c:v>500.07125024511765</c:v>
                </c:pt>
                <c:pt idx="11">
                  <c:v>516.55169979263769</c:v>
                </c:pt>
                <c:pt idx="12">
                  <c:v>535.68136859466676</c:v>
                </c:pt>
                <c:pt idx="13">
                  <c:v>557.25804740099534</c:v>
                </c:pt>
                <c:pt idx="14">
                  <c:v>581.12877226933654</c:v>
                </c:pt>
                <c:pt idx="15">
                  <c:v>607.1707507870633</c:v>
                </c:pt>
                <c:pt idx="16">
                  <c:v>635.27724391918878</c:v>
                </c:pt>
                <c:pt idx="17">
                  <c:v>665.34706301451911</c:v>
                </c:pt>
                <c:pt idx="18">
                  <c:v>697.27676141983329</c:v>
                </c:pt>
                <c:pt idx="19">
                  <c:v>730.95489795027936</c:v>
                </c:pt>
                <c:pt idx="20">
                  <c:v>766.2579581454462</c:v>
                </c:pt>
                <c:pt idx="21">
                  <c:v>803.04766197559991</c:v>
                </c:pt>
                <c:pt idx="22">
                  <c:v>841.16947986110074</c:v>
                </c:pt>
                <c:pt idx="23">
                  <c:v>880.45223442670067</c:v>
                </c:pt>
                <c:pt idx="24">
                  <c:v>920.70869234974225</c:v>
                </c:pt>
                <c:pt idx="25">
                  <c:v>961.73705627312654</c:v>
                </c:pt>
                <c:pt idx="26">
                  <c:v>1003.323257374225</c:v>
                </c:pt>
                <c:pt idx="27">
                  <c:v>1045.2439306061422</c:v>
                </c:pt>
                <c:pt idx="28">
                  <c:v>1087.2699322578169</c:v>
                </c:pt>
                <c:pt idx="29">
                  <c:v>1129.17023823558</c:v>
                </c:pt>
                <c:pt idx="30">
                  <c:v>1170.7160455633057</c:v>
                </c:pt>
                <c:pt idx="31">
                  <c:v>1211.6848922442907</c:v>
                </c:pt>
                <c:pt idx="32">
                  <c:v>1251.8646137800336</c:v>
                </c:pt>
                <c:pt idx="33">
                  <c:v>1291.0569688458118</c:v>
                </c:pt>
                <c:pt idx="34">
                  <c:v>1329.0807910323795</c:v>
                </c:pt>
                <c:pt idx="35">
                  <c:v>1365.7745561249956</c:v>
                </c:pt>
                <c:pt idx="36">
                  <c:v>1400.9982921915166</c:v>
                </c:pt>
                <c:pt idx="37">
                  <c:v>1434.6347994524797</c:v>
                </c:pt>
                <c:pt idx="38">
                  <c:v>1466.5901852033826</c:v>
                </c:pt>
                <c:pt idx="39">
                  <c:v>1496.7937530847671</c:v>
                </c:pt>
                <c:pt idx="40">
                  <c:v>1525.1973136103245</c:v>
                </c:pt>
                <c:pt idx="41">
                  <c:v>1551.7740028078774</c:v>
                </c:pt>
                <c:pt idx="42">
                  <c:v>1576.5167077327812</c:v>
                </c:pt>
                <c:pt idx="43">
                  <c:v>1599.4362018888162</c:v>
                </c:pt>
                <c:pt idx="44">
                  <c:v>1620.5590912427569</c:v>
                </c:pt>
                <c:pt idx="45">
                  <c:v>1639.9256639228249</c:v>
                </c:pt>
                <c:pt idx="46">
                  <c:v>1657.5877253808869</c:v>
                </c:pt>
                <c:pt idx="47">
                  <c:v>1673.6064872774552</c:v>
                </c:pt>
                <c:pt idx="48">
                  <c:v>1688.0505639568369</c:v>
                </c:pt>
                <c:pt idx="49">
                  <c:v>1700.9941162099335</c:v>
                </c:pt>
                <c:pt idx="50">
                  <c:v>1712.5151688859053</c:v>
                </c:pt>
                <c:pt idx="51">
                  <c:v>1722.6941173459913</c:v>
                </c:pt>
                <c:pt idx="52">
                  <c:v>1731.6124280415997</c:v>
                </c:pt>
                <c:pt idx="53">
                  <c:v>1739.351530731491</c:v>
                </c:pt>
                <c:pt idx="54">
                  <c:v>1745.9918939657025</c:v>
                </c:pt>
                <c:pt idx="55">
                  <c:v>1751.6122712906731</c:v>
                </c:pt>
                <c:pt idx="56">
                  <c:v>1756.2891029446675</c:v>
                </c:pt>
                <c:pt idx="57">
                  <c:v>1760.0960563628469</c:v>
                </c:pt>
                <c:pt idx="58">
                  <c:v>1763.1036883443296</c:v>
                </c:pt>
                <c:pt idx="59">
                  <c:v>1765.3792120128717</c:v>
                </c:pt>
                <c:pt idx="60">
                  <c:v>1766.9863525187518</c:v>
                </c:pt>
                <c:pt idx="61">
                  <c:v>1767.9852766042532</c:v>
                </c:pt>
                <c:pt idx="62">
                  <c:v>1768.4325825437472</c:v>
                </c:pt>
                <c:pt idx="63">
                  <c:v>1768.3813384580983</c:v>
                </c:pt>
                <c:pt idx="64">
                  <c:v>1767.8811585061894</c:v>
                </c:pt>
                <c:pt idx="65">
                  <c:v>1766.9783079123565</c:v>
                </c:pt>
                <c:pt idx="66">
                  <c:v>1765.7158291557487</c:v>
                </c:pt>
                <c:pt idx="67">
                  <c:v>1764.1336829005384</c:v>
                </c:pt>
                <c:pt idx="68">
                  <c:v>1762.26889837107</c:v>
                </c:pt>
                <c:pt idx="69">
                  <c:v>1760.1557288693089</c:v>
                </c:pt>
                <c:pt idx="70">
                  <c:v>1757.8258089956084</c:v>
                </c:pt>
                <c:pt idx="71">
                  <c:v>1755.3083108746007</c:v>
                </c:pt>
                <c:pt idx="72">
                  <c:v>1752.6300973153666</c:v>
                </c:pt>
                <c:pt idx="73">
                  <c:v>1749.8158703599322</c:v>
                </c:pt>
                <c:pt idx="74">
                  <c:v>1746.8883141080514</c:v>
                </c:pt>
                <c:pt idx="75">
                  <c:v>1743.8682310606066</c:v>
                </c:pt>
                <c:pt idx="76">
                  <c:v>1740.7746715097112</c:v>
                </c:pt>
                <c:pt idx="77">
                  <c:v>1737.6250557307831</c:v>
                </c:pt>
                <c:pt idx="78">
                  <c:v>1734.4352889097052</c:v>
                </c:pt>
                <c:pt idx="79">
                  <c:v>1731.2198688747922</c:v>
                </c:pt>
                <c:pt idx="80">
                  <c:v>1727.9919868058473</c:v>
                </c:pt>
                <c:pt idx="81">
                  <c:v>1724.7636211672757</c:v>
                </c:pt>
                <c:pt idx="82">
                  <c:v>1721.5456251643386</c:v>
                </c:pt>
                <c:pt idx="83">
                  <c:v>1718.3478080556902</c:v>
                </c:pt>
                <c:pt idx="84">
                  <c:v>1715.1790106750823</c:v>
                </c:pt>
                <c:pt idx="85">
                  <c:v>1712.0471755237061</c:v>
                </c:pt>
                <c:pt idx="86">
                  <c:v>1708.9594117946513</c:v>
                </c:pt>
                <c:pt idx="87">
                  <c:v>1705.9220556845182</c:v>
                </c:pt>
                <c:pt idx="88">
                  <c:v>1702.9407263360249</c:v>
                </c:pt>
                <c:pt idx="89">
                  <c:v>1700.0203777409092</c:v>
                </c:pt>
                <c:pt idx="90">
                  <c:v>1697.1653469156179</c:v>
                </c:pt>
                <c:pt idx="91">
                  <c:v>1694.3793986440776</c:v>
                </c:pt>
                <c:pt idx="92">
                  <c:v>1691.6657670629183</c:v>
                </c:pt>
                <c:pt idx="93">
                  <c:v>1689.027194345409</c:v>
                </c:pt>
                <c:pt idx="94">
                  <c:v>1686.4659667214396</c:v>
                </c:pt>
                <c:pt idx="95">
                  <c:v>1683.9839480524274</c:v>
                </c:pt>
                <c:pt idx="96">
                  <c:v>1681.5826111622835</c:v>
                </c:pt>
                <c:pt idx="97">
                  <c:v>1679.2630671086431</c:v>
                </c:pt>
                <c:pt idx="98">
                  <c:v>1677.0260925625562</c:v>
                </c:pt>
                <c:pt idx="99">
                  <c:v>1674.8721554498259</c:v>
                </c:pt>
                <c:pt idx="100">
                  <c:v>1672.8014389931511</c:v>
                </c:pt>
                <c:pt idx="101">
                  <c:v>1670.8138642812078</c:v>
                </c:pt>
                <c:pt idx="102">
                  <c:v>1668.9091114787766</c:v>
                </c:pt>
                <c:pt idx="103">
                  <c:v>1667.086639780933</c:v>
                </c:pt>
                <c:pt idx="104">
                  <c:v>1665.3457062041723</c:v>
                </c:pt>
                <c:pt idx="105">
                  <c:v>1663.685383298036</c:v>
                </c:pt>
                <c:pt idx="106">
                  <c:v>1662.1045758523792</c:v>
                </c:pt>
                <c:pt idx="107">
                  <c:v>1660.6020366677224</c:v>
                </c:pt>
                <c:pt idx="108">
                  <c:v>1659.1763814492058</c:v>
                </c:pt>
                <c:pt idx="109">
                  <c:v>1657.82610287841</c:v>
                </c:pt>
                <c:pt idx="110">
                  <c:v>1656.5495839116809</c:v>
                </c:pt>
                <c:pt idx="111">
                  <c:v>1655.3451103485745</c:v>
                </c:pt>
                <c:pt idx="112">
                  <c:v>1654.2108827095583</c:v>
                </c:pt>
                <c:pt idx="113">
                  <c:v>1653.1450274581227</c:v>
                </c:pt>
                <c:pt idx="114">
                  <c:v>1652.1456075989424</c:v>
                </c:pt>
                <c:pt idx="115">
                  <c:v>1651.2106326806418</c:v>
                </c:pt>
                <c:pt idx="116">
                  <c:v>1650.3380682290053</c:v>
                </c:pt>
                <c:pt idx="117">
                  <c:v>1649.5258446341329</c:v>
                </c:pt>
                <c:pt idx="118">
                  <c:v>1648.7718655130063</c:v>
                </c:pt>
                <c:pt idx="119">
                  <c:v>1648.0740155671936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02-DD4E-BF28-5A0E2DFFA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85056"/>
        <c:axId val="120268192"/>
      </c:lineChart>
      <c:catAx>
        <c:axId val="15898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0268192"/>
        <c:crosses val="autoZero"/>
        <c:auto val="1"/>
        <c:lblAlgn val="ctr"/>
        <c:lblOffset val="100"/>
        <c:noMultiLvlLbl val="0"/>
      </c:catAx>
      <c:valAx>
        <c:axId val="1202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Mortality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89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HIV-related mortality count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'Key outcomes'!$L$2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'Key outcomes'!$L$3:$L$122</c:f>
              <c:numCache>
                <c:formatCode>General</c:formatCode>
                <c:ptCount val="120"/>
                <c:pt idx="0">
                  <c:v>501.5</c:v>
                </c:pt>
                <c:pt idx="1">
                  <c:v>434.11387768773807</c:v>
                </c:pt>
                <c:pt idx="2">
                  <c:v>386.82798985126783</c:v>
                </c:pt>
                <c:pt idx="3">
                  <c:v>355.09365192392266</c:v>
                </c:pt>
                <c:pt idx="4">
                  <c:v>335.58161426404075</c:v>
                </c:pt>
                <c:pt idx="5">
                  <c:v>325.86857913041297</c:v>
                </c:pt>
                <c:pt idx="6">
                  <c:v>324.20434397056198</c:v>
                </c:pt>
                <c:pt idx="7">
                  <c:v>329.33840606303261</c:v>
                </c:pt>
                <c:pt idx="8">
                  <c:v>340.39031989870506</c:v>
                </c:pt>
                <c:pt idx="9">
                  <c:v>356.7521454807968</c:v>
                </c:pt>
                <c:pt idx="10">
                  <c:v>378.0143333101496</c:v>
                </c:pt>
                <c:pt idx="11">
                  <c:v>403.90863604235466</c:v>
                </c:pt>
                <c:pt idx="12">
                  <c:v>434.26332316147852</c:v>
                </c:pt>
                <c:pt idx="13">
                  <c:v>468.96725630324858</c:v>
                </c:pt>
                <c:pt idx="14">
                  <c:v>507.94037179961572</c:v>
                </c:pt>
                <c:pt idx="15">
                  <c:v>551.10889513678114</c:v>
                </c:pt>
                <c:pt idx="16">
                  <c:v>598.38423577927449</c:v>
                </c:pt>
                <c:pt idx="17">
                  <c:v>649.64501586768131</c:v>
                </c:pt>
                <c:pt idx="18">
                  <c:v>704.72209079241236</c:v>
                </c:pt>
                <c:pt idx="19">
                  <c:v>763.38672742141773</c:v>
                </c:pt>
                <c:pt idx="20">
                  <c:v>825.34231026792543</c:v>
                </c:pt>
                <c:pt idx="21">
                  <c:v>890.2200353723531</c:v>
                </c:pt>
                <c:pt idx="22">
                  <c:v>957.57901571428749</c:v>
                </c:pt>
                <c:pt idx="23">
                  <c:v>1026.9110587168486</c:v>
                </c:pt>
                <c:pt idx="24">
                  <c:v>1097.6500991502801</c:v>
                </c:pt>
                <c:pt idx="25">
                  <c:v>1169.185911840771</c:v>
                </c:pt>
                <c:pt idx="26">
                  <c:v>1240.8813388173589</c:v>
                </c:pt>
                <c:pt idx="27">
                  <c:v>1312.091907816143</c:v>
                </c:pt>
                <c:pt idx="28">
                  <c:v>1382.1864572428722</c:v>
                </c:pt>
                <c:pt idx="29">
                  <c:v>1450.5672678037749</c:v>
                </c:pt>
                <c:pt idx="30">
                  <c:v>1516.688259038373</c:v>
                </c:pt>
                <c:pt idx="31">
                  <c:v>1580.0700340836199</c:v>
                </c:pt>
                <c:pt idx="32">
                  <c:v>1640.310911607083</c:v>
                </c:pt>
                <c:pt idx="33">
                  <c:v>1697.0935115519942</c:v>
                </c:pt>
                <c:pt idx="34">
                  <c:v>1750.1868946848845</c:v>
                </c:pt>
                <c:pt idx="35">
                  <c:v>1799.4446349343914</c:v>
                </c:pt>
                <c:pt idx="36">
                  <c:v>1844.7994857165124</c:v>
                </c:pt>
                <c:pt idx="37">
                  <c:v>1886.2554671931732</c:v>
                </c:pt>
                <c:pt idx="38">
                  <c:v>1923.878252941927</c:v>
                </c:pt>
                <c:pt idx="39">
                  <c:v>1957.7846905693841</c:v>
                </c:pt>
                <c:pt idx="40">
                  <c:v>1988.1321792034628</c:v>
                </c:pt>
                <c:pt idx="41">
                  <c:v>2015.108477301437</c:v>
                </c:pt>
                <c:pt idx="42">
                  <c:v>2038.9223531443895</c:v>
                </c:pt>
                <c:pt idx="43">
                  <c:v>2059.7953376807232</c:v>
                </c:pt>
                <c:pt idx="44">
                  <c:v>2077.9547077154452</c:v>
                </c:pt>
                <c:pt idx="45">
                  <c:v>2093.6277229408943</c:v>
                </c:pt>
                <c:pt idx="46">
                  <c:v>2107.0370640184719</c:v>
                </c:pt>
                <c:pt idx="47">
                  <c:v>2118.3973685290489</c:v>
                </c:pt>
                <c:pt idx="48">
                  <c:v>2127.9127329540561</c:v>
                </c:pt>
                <c:pt idx="49">
                  <c:v>2135.775037115729</c:v>
                </c:pt>
                <c:pt idx="50">
                  <c:v>2142.1629480150705</c:v>
                </c:pt>
                <c:pt idx="51">
                  <c:v>2147.2414686678067</c:v>
                </c:pt>
                <c:pt idx="52">
                  <c:v>2151.1619110396155</c:v>
                </c:pt>
                <c:pt idx="53">
                  <c:v>2154.062188011851</c:v>
                </c:pt>
                <c:pt idx="54">
                  <c:v>2156.0673356829921</c:v>
                </c:pt>
                <c:pt idx="55">
                  <c:v>2157.290193047812</c:v>
                </c:pt>
                <c:pt idx="56">
                  <c:v>2157.8321804852189</c:v>
                </c:pt>
                <c:pt idx="57">
                  <c:v>2157.7841311635657</c:v>
                </c:pt>
                <c:pt idx="58">
                  <c:v>2157.2271403176296</c:v>
                </c:pt>
                <c:pt idx="59">
                  <c:v>2156.2334064019342</c:v>
                </c:pt>
                <c:pt idx="60">
                  <c:v>2154.8670455135707</c:v>
                </c:pt>
                <c:pt idx="61">
                  <c:v>2153.1848663873852</c:v>
                </c:pt>
                <c:pt idx="62">
                  <c:v>2151.2370978997783</c:v>
                </c:pt>
                <c:pt idx="63">
                  <c:v>2149.0680645756938</c:v>
                </c:pt>
                <c:pt idx="64">
                  <c:v>2146.7168082650619</c:v>
                </c:pt>
                <c:pt idx="65">
                  <c:v>2144.2176561085821</c:v>
                </c:pt>
                <c:pt idx="66">
                  <c:v>2141.6007362950204</c:v>
                </c:pt>
                <c:pt idx="67">
                  <c:v>2138.892444047146</c:v>
                </c:pt>
                <c:pt idx="68">
                  <c:v>2136.1158608644314</c:v>
                </c:pt>
                <c:pt idx="69">
                  <c:v>2133.2911303817114</c:v>
                </c:pt>
                <c:pt idx="70">
                  <c:v>2130.4357943418754</c:v>
                </c:pt>
                <c:pt idx="71">
                  <c:v>2127.5650921809356</c:v>
                </c:pt>
                <c:pt idx="72">
                  <c:v>2124.6922276272494</c:v>
                </c:pt>
                <c:pt idx="73">
                  <c:v>2121.8286055554718</c:v>
                </c:pt>
                <c:pt idx="74">
                  <c:v>2118.9840421343551</c:v>
                </c:pt>
                <c:pt idx="75">
                  <c:v>2116.1669510839101</c:v>
                </c:pt>
                <c:pt idx="76">
                  <c:v>2113.3845086249648</c:v>
                </c:pt>
                <c:pt idx="77">
                  <c:v>2110.6427994722244</c:v>
                </c:pt>
                <c:pt idx="78">
                  <c:v>2107.9469459969982</c:v>
                </c:pt>
                <c:pt idx="79">
                  <c:v>2105.301222472106</c:v>
                </c:pt>
                <c:pt idx="80">
                  <c:v>2102.7091561116986</c:v>
                </c:pt>
                <c:pt idx="81">
                  <c:v>2100.1736164341783</c:v>
                </c:pt>
                <c:pt idx="82">
                  <c:v>2097.6968943075572</c:v>
                </c:pt>
                <c:pt idx="83">
                  <c:v>2095.2807718833778</c:v>
                </c:pt>
                <c:pt idx="84">
                  <c:v>2092.9265844871024</c:v>
                </c:pt>
                <c:pt idx="85">
                  <c:v>2090.6352754089166</c:v>
                </c:pt>
                <c:pt idx="86">
                  <c:v>2088.4074444281509</c:v>
                </c:pt>
                <c:pt idx="87">
                  <c:v>2086.243390806002</c:v>
                </c:pt>
                <c:pt idx="88">
                  <c:v>2084.1431513938005</c:v>
                </c:pt>
                <c:pt idx="89">
                  <c:v>2082.1065344267099</c:v>
                </c:pt>
                <c:pt idx="90">
                  <c:v>2080.1331495044242</c:v>
                </c:pt>
                <c:pt idx="91">
                  <c:v>2078.2224342001909</c:v>
                </c:pt>
                <c:pt idx="92">
                  <c:v>2076.3736776864685</c:v>
                </c:pt>
                <c:pt idx="93">
                  <c:v>2074.5860417188924</c:v>
                </c:pt>
                <c:pt idx="94">
                  <c:v>2072.8585792792555</c:v>
                </c:pt>
                <c:pt idx="95">
                  <c:v>2071.1902511422491</c:v>
                </c:pt>
                <c:pt idx="96">
                  <c:v>2069.5799405991334</c:v>
                </c:pt>
                <c:pt idx="97">
                  <c:v>2068.0264665438231</c:v>
                </c:pt>
                <c:pt idx="98">
                  <c:v>2066.5285951025799</c:v>
                </c:pt>
                <c:pt idx="99">
                  <c:v>2065.0850499672038</c:v>
                </c:pt>
                <c:pt idx="100">
                  <c:v>2063.6945215729261</c:v>
                </c:pt>
                <c:pt idx="101">
                  <c:v>2062.3556752458139</c:v>
                </c:pt>
                <c:pt idx="102">
                  <c:v>2061.0671584301044</c:v>
                </c:pt>
                <c:pt idx="103">
                  <c:v>2059.8276070932666</c:v>
                </c:pt>
                <c:pt idx="104">
                  <c:v>2058.6356513954765</c:v>
                </c:pt>
                <c:pt idx="105">
                  <c:v>2057.4899207004705</c:v>
                </c:pt>
                <c:pt idx="106">
                  <c:v>2056.3890479961324</c:v>
                </c:pt>
                <c:pt idx="107">
                  <c:v>2055.3316737856571</c:v>
                </c:pt>
                <c:pt idx="108">
                  <c:v>2054.3164495034844</c:v>
                </c:pt>
                <c:pt idx="109">
                  <c:v>2053.3420405043171</c:v>
                </c:pt>
                <c:pt idx="110">
                  <c:v>2052.4071286684093</c:v>
                </c:pt>
                <c:pt idx="111">
                  <c:v>2051.5104146617223</c:v>
                </c:pt>
                <c:pt idx="112">
                  <c:v>2050.6506198855236</c:v>
                </c:pt>
                <c:pt idx="113">
                  <c:v>2049.8264881464429</c:v>
                </c:pt>
                <c:pt idx="114">
                  <c:v>2049.0367870748196</c:v>
                </c:pt>
                <c:pt idx="115">
                  <c:v>2048.2803093163993</c:v>
                </c:pt>
                <c:pt idx="116">
                  <c:v>2047.5558735199197</c:v>
                </c:pt>
                <c:pt idx="117">
                  <c:v>2046.8623251409285</c:v>
                </c:pt>
                <c:pt idx="118">
                  <c:v>2046.1985370801983</c:v>
                </c:pt>
                <c:pt idx="119">
                  <c:v>2045.5634101733428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0-9C45-9C3E-6B9C5ADDD022}"/>
            </c:ext>
          </c:extLst>
        </c:ser>
        <c:ser>
          <c:idx val="1"/>
          <c:order val="1"/>
          <c:tx>
            <c:strRef>
              <c:f>'Key outcomes'!$M$2</c:f>
              <c:strCache>
                <c:ptCount val="1"/>
                <c:pt idx="0">
                  <c:v>MMT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'Key outcomes'!$M$3:$M$122</c:f>
              <c:numCache>
                <c:formatCode>General</c:formatCode>
                <c:ptCount val="120"/>
                <c:pt idx="0">
                  <c:v>501.5</c:v>
                </c:pt>
                <c:pt idx="1">
                  <c:v>424.38193893223809</c:v>
                </c:pt>
                <c:pt idx="2">
                  <c:v>365.69250453748299</c:v>
                </c:pt>
                <c:pt idx="3">
                  <c:v>320.92040763227089</c:v>
                </c:pt>
                <c:pt idx="4">
                  <c:v>286.68606773878133</c:v>
                </c:pt>
                <c:pt idx="5">
                  <c:v>260.45585249004336</c:v>
                </c:pt>
                <c:pt idx="6">
                  <c:v>240.32864080150006</c:v>
                </c:pt>
                <c:pt idx="7">
                  <c:v>224.87638634181269</c:v>
                </c:pt>
                <c:pt idx="8">
                  <c:v>213.02500406277312</c:v>
                </c:pt>
                <c:pt idx="9">
                  <c:v>203.96536920466946</c:v>
                </c:pt>
                <c:pt idx="10">
                  <c:v>197.08680538989077</c:v>
                </c:pt>
                <c:pt idx="11">
                  <c:v>191.92736960790475</c:v>
                </c:pt>
                <c:pt idx="12">
                  <c:v>188.13668359926135</c:v>
                </c:pt>
                <c:pt idx="13">
                  <c:v>185.44813753192113</c:v>
                </c:pt>
                <c:pt idx="14">
                  <c:v>183.658095554976</c:v>
                </c:pt>
                <c:pt idx="15">
                  <c:v>182.6103329290205</c:v>
                </c:pt>
                <c:pt idx="16">
                  <c:v>182.18438255433725</c:v>
                </c:pt>
                <c:pt idx="17">
                  <c:v>182.28680335450815</c:v>
                </c:pt>
                <c:pt idx="18">
                  <c:v>182.84463287140659</c:v>
                </c:pt>
                <c:pt idx="19">
                  <c:v>183.80047305084884</c:v>
                </c:pt>
                <c:pt idx="20">
                  <c:v>185.10879757198228</c:v>
                </c:pt>
                <c:pt idx="21">
                  <c:v>186.73317316376333</c:v>
                </c:pt>
                <c:pt idx="22">
                  <c:v>188.64416509372185</c:v>
                </c:pt>
                <c:pt idx="23">
                  <c:v>190.81775507968203</c:v>
                </c:pt>
                <c:pt idx="24">
                  <c:v>193.234143246477</c:v>
                </c:pt>
                <c:pt idx="25">
                  <c:v>195.8768381474556</c:v>
                </c:pt>
                <c:pt idx="26">
                  <c:v>198.7319630730307</c:v>
                </c:pt>
                <c:pt idx="27">
                  <c:v>201.78772495040272</c:v>
                </c:pt>
                <c:pt idx="28">
                  <c:v>205.03400564925354</c:v>
                </c:pt>
                <c:pt idx="29">
                  <c:v>208.4620456046797</c:v>
                </c:pt>
                <c:pt idx="30">
                  <c:v>212.0641972149717</c:v>
                </c:pt>
                <c:pt idx="31">
                  <c:v>215.83373111332909</c:v>
                </c:pt>
                <c:pt idx="32">
                  <c:v>219.76468263113142</c:v>
                </c:pt>
                <c:pt idx="33">
                  <c:v>223.85172892586638</c:v>
                </c:pt>
                <c:pt idx="34">
                  <c:v>228.09008960804047</c:v>
                </c:pt>
                <c:pt idx="35">
                  <c:v>232.47544546912025</c:v>
                </c:pt>
                <c:pt idx="36">
                  <c:v>237.00387123671686</c:v>
                </c:pt>
                <c:pt idx="37">
                  <c:v>241.67177927583671</c:v>
                </c:pt>
                <c:pt idx="38">
                  <c:v>246.47587189973802</c:v>
                </c:pt>
                <c:pt idx="39">
                  <c:v>251.41310051325183</c:v>
                </c:pt>
                <c:pt idx="40">
                  <c:v>256.48063023204736</c:v>
                </c:pt>
                <c:pt idx="41">
                  <c:v>261.6758089381272</c:v>
                </c:pt>
                <c:pt idx="42">
                  <c:v>266.99613997090091</c:v>
                </c:pt>
                <c:pt idx="43">
                  <c:v>272.43925783399067</c:v>
                </c:pt>
                <c:pt idx="44">
                  <c:v>278.00290643503592</c:v>
                </c:pt>
                <c:pt idx="45">
                  <c:v>283.68491948007488</c:v>
                </c:pt>
                <c:pt idx="46">
                  <c:v>289.48320272373354</c:v>
                </c:pt>
                <c:pt idx="47">
                  <c:v>295.39571783754116</c:v>
                </c:pt>
                <c:pt idx="48">
                  <c:v>301.42046770577815</c:v>
                </c:pt>
                <c:pt idx="49">
                  <c:v>307.55548299475629</c:v>
                </c:pt>
                <c:pt idx="50">
                  <c:v>313.79880986989849</c:v>
                </c:pt>
                <c:pt idx="51">
                  <c:v>320.14849875733529</c:v>
                </c:pt>
                <c:pt idx="52">
                  <c:v>326.60259406441889</c:v>
                </c:pt>
                <c:pt idx="53">
                  <c:v>333.15912478763937</c:v>
                </c:pt>
                <c:pt idx="54">
                  <c:v>339.81609594774062</c:v>
                </c:pt>
                <c:pt idx="55">
                  <c:v>346.57148080097727</c:v>
                </c:pt>
                <c:pt idx="56">
                  <c:v>353.4232137828962</c:v>
                </c:pt>
                <c:pt idx="57">
                  <c:v>360.36918414711727</c:v>
                </c:pt>
                <c:pt idx="58">
                  <c:v>367.40723026659447</c:v>
                </c:pt>
                <c:pt idx="59">
                  <c:v>374.53513456896144</c:v>
                </c:pt>
                <c:pt idx="60">
                  <c:v>381.75061908096365</c:v>
                </c:pt>
                <c:pt idx="61">
                  <c:v>389.05134155977225</c:v>
                </c:pt>
                <c:pt idx="62">
                  <c:v>396.43489219125502</c:v>
                </c:pt>
                <c:pt idx="63">
                  <c:v>403.89879083712526</c:v>
                </c:pt>
                <c:pt idx="64">
                  <c:v>411.4404848143534</c:v>
                </c:pt>
                <c:pt idx="65">
                  <c:v>419.05734719136467</c:v>
                </c:pt>
                <c:pt idx="66">
                  <c:v>426.74667558639118</c:v>
                </c:pt>
                <c:pt idx="67">
                  <c:v>434.50569145393627</c:v>
                </c:pt>
                <c:pt idx="68">
                  <c:v>442.33153984567349</c:v>
                </c:pt>
                <c:pt idx="69">
                  <c:v>450.22128963226106</c:v>
                </c:pt>
                <c:pt idx="70">
                  <c:v>458.17193417253645</c:v>
                </c:pt>
                <c:pt idx="71">
                  <c:v>466.18039241638166</c:v>
                </c:pt>
                <c:pt idx="72">
                  <c:v>474.24351042723407</c:v>
                </c:pt>
                <c:pt idx="73">
                  <c:v>482.35806330979085</c:v>
                </c:pt>
                <c:pt idx="74">
                  <c:v>490.520757527922</c:v>
                </c:pt>
                <c:pt idx="75">
                  <c:v>498.72823359719195</c:v>
                </c:pt>
                <c:pt idx="76">
                  <c:v>506.97706913571147</c:v>
                </c:pt>
                <c:pt idx="77">
                  <c:v>515.26378225631277</c:v>
                </c:pt>
                <c:pt idx="78">
                  <c:v>523.58483528227748</c:v>
                </c:pt>
                <c:pt idx="79">
                  <c:v>531.93663876806875</c:v>
                </c:pt>
                <c:pt idx="80">
                  <c:v>540.31555580573615</c:v>
                </c:pt>
                <c:pt idx="81">
                  <c:v>548.71790659689555</c:v>
                </c:pt>
                <c:pt idx="82">
                  <c:v>557.13997326944116</c:v>
                </c:pt>
                <c:pt idx="83">
                  <c:v>565.57800491744638</c:v>
                </c:pt>
                <c:pt idx="84">
                  <c:v>574.02822284206013</c:v>
                </c:pt>
                <c:pt idx="85">
                  <c:v>582.48682597061963</c:v>
                </c:pt>
                <c:pt idx="86">
                  <c:v>590.94999643069343</c:v>
                </c:pt>
                <c:pt idx="87">
                  <c:v>599.41390525533507</c:v>
                </c:pt>
                <c:pt idx="88">
                  <c:v>607.87471819550944</c:v>
                </c:pt>
                <c:pt idx="89">
                  <c:v>616.32860161540884</c:v>
                </c:pt>
                <c:pt idx="90">
                  <c:v>624.77172844626318</c:v>
                </c:pt>
                <c:pt idx="91">
                  <c:v>633.20028417423021</c:v>
                </c:pt>
                <c:pt idx="92">
                  <c:v>641.61047283806215</c:v>
                </c:pt>
                <c:pt idx="93">
                  <c:v>649.99852301246369</c:v>
                </c:pt>
                <c:pt idx="94">
                  <c:v>658.36069375339787</c:v>
                </c:pt>
                <c:pt idx="95">
                  <c:v>666.69328048206171</c:v>
                </c:pt>
                <c:pt idx="96">
                  <c:v>674.9926207848265</c:v>
                </c:pt>
                <c:pt idx="97">
                  <c:v>683.25510010713208</c:v>
                </c:pt>
                <c:pt idx="98">
                  <c:v>691.47715732012728</c:v>
                </c:pt>
                <c:pt idx="99">
                  <c:v>699.6552901397547</c:v>
                </c:pt>
                <c:pt idx="100">
                  <c:v>707.78606037898544</c:v>
                </c:pt>
                <c:pt idx="101">
                  <c:v>715.86609901500583</c:v>
                </c:pt>
                <c:pt idx="102">
                  <c:v>723.8921110543406</c:v>
                </c:pt>
                <c:pt idx="103">
                  <c:v>731.86088018015005</c:v>
                </c:pt>
                <c:pt idx="104">
                  <c:v>739.76927316726153</c:v>
                </c:pt>
                <c:pt idx="105">
                  <c:v>747.61424405187097</c:v>
                </c:pt>
                <c:pt idx="106">
                  <c:v>755.39283804426543</c:v>
                </c:pt>
                <c:pt idx="107">
                  <c:v>763.10219517438065</c:v>
                </c:pt>
                <c:pt idx="108">
                  <c:v>770.7395536614755</c:v>
                </c:pt>
                <c:pt idx="109">
                  <c:v>778.30225300070288</c:v>
                </c:pt>
                <c:pt idx="110">
                  <c:v>785.78773676084234</c:v>
                </c:pt>
                <c:pt idx="111">
                  <c:v>793.19355508894739</c:v>
                </c:pt>
                <c:pt idx="112">
                  <c:v>800.51736691912492</c:v>
                </c:pt>
                <c:pt idx="113">
                  <c:v>807.75694188409614</c:v>
                </c:pt>
                <c:pt idx="114">
                  <c:v>814.91016192959557</c:v>
                </c:pt>
                <c:pt idx="115">
                  <c:v>821.97502263301214</c:v>
                </c:pt>
                <c:pt idx="116">
                  <c:v>828.94963422897979</c:v>
                </c:pt>
                <c:pt idx="117">
                  <c:v>835.83222234586401</c:v>
                </c:pt>
                <c:pt idx="118">
                  <c:v>842.62112845826425</c:v>
                </c:pt>
                <c:pt idx="119">
                  <c:v>849.31481006175215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0-9C45-9C3E-6B9C5ADDD022}"/>
            </c:ext>
          </c:extLst>
        </c:ser>
        <c:ser>
          <c:idx val="2"/>
          <c:order val="2"/>
          <c:tx>
            <c:strRef>
              <c:f>'Key outcomes'!$N$2</c:f>
              <c:strCache>
                <c:ptCount val="1"/>
                <c:pt idx="0">
                  <c:v>NSP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'Key outcomes'!$N$3:$N$122</c:f>
              <c:numCache>
                <c:formatCode>General</c:formatCode>
                <c:ptCount val="120"/>
                <c:pt idx="0">
                  <c:v>501.5</c:v>
                </c:pt>
                <c:pt idx="1">
                  <c:v>422.66413741076309</c:v>
                </c:pt>
                <c:pt idx="2">
                  <c:v>362.36260685196021</c:v>
                </c:pt>
                <c:pt idx="3">
                  <c:v>316.04459738122455</c:v>
                </c:pt>
                <c:pt idx="4">
                  <c:v>280.30108234838667</c:v>
                </c:pt>
                <c:pt idx="5">
                  <c:v>252.57636942150504</c:v>
                </c:pt>
                <c:pt idx="6">
                  <c:v>230.95269641465967</c:v>
                </c:pt>
                <c:pt idx="7">
                  <c:v>213.98935557122013</c:v>
                </c:pt>
                <c:pt idx="8">
                  <c:v>200.60252723421397</c:v>
                </c:pt>
                <c:pt idx="9">
                  <c:v>189.97550855752235</c:v>
                </c:pt>
                <c:pt idx="10">
                  <c:v>181.4916379574677</c:v>
                </c:pt>
                <c:pt idx="11">
                  <c:v>174.68416757488978</c:v>
                </c:pt>
                <c:pt idx="12">
                  <c:v>169.19879263815335</c:v>
                </c:pt>
                <c:pt idx="13">
                  <c:v>164.76563391958723</c:v>
                </c:pt>
                <c:pt idx="14">
                  <c:v>161.17828115802371</c:v>
                </c:pt>
                <c:pt idx="15">
                  <c:v>158.27811127882103</c:v>
                </c:pt>
                <c:pt idx="16">
                  <c:v>155.94254763946279</c:v>
                </c:pt>
                <c:pt idx="17">
                  <c:v>154.07626429088458</c:v>
                </c:pt>
                <c:pt idx="18">
                  <c:v>152.60459142748147</c:v>
                </c:pt>
                <c:pt idx="19">
                  <c:v>151.46856649102702</c:v>
                </c:pt>
                <c:pt idx="20">
                  <c:v>150.62121598625887</c:v>
                </c:pt>
                <c:pt idx="21">
                  <c:v>150.02475804568138</c:v>
                </c:pt>
                <c:pt idx="22">
                  <c:v>149.64849417189998</c:v>
                </c:pt>
                <c:pt idx="23">
                  <c:v>149.46721712443761</c:v>
                </c:pt>
                <c:pt idx="24">
                  <c:v>149.46000563418744</c:v>
                </c:pt>
                <c:pt idx="25">
                  <c:v>149.60930927761405</c:v>
                </c:pt>
                <c:pt idx="26">
                  <c:v>149.90025122817349</c:v>
                </c:pt>
                <c:pt idx="27">
                  <c:v>150.32009481743074</c:v>
                </c:pt>
                <c:pt idx="28">
                  <c:v>150.85783344588546</c:v>
                </c:pt>
                <c:pt idx="29">
                  <c:v>151.50387355045331</c:v>
                </c:pt>
                <c:pt idx="30">
                  <c:v>152.24978793314358</c:v>
                </c:pt>
                <c:pt idx="31">
                  <c:v>153.08812243423776</c:v>
                </c:pt>
                <c:pt idx="32">
                  <c:v>154.01224317892408</c:v>
                </c:pt>
                <c:pt idx="33">
                  <c:v>155.01621480156146</c:v>
                </c:pt>
                <c:pt idx="34">
                  <c:v>156.09470242733894</c:v>
                </c:pt>
                <c:pt idx="35">
                  <c:v>157.24289196928817</c:v>
                </c:pt>
                <c:pt idx="36">
                  <c:v>158.4564246304048</c:v>
                </c:pt>
                <c:pt idx="37">
                  <c:v>159.73134249881818</c:v>
                </c:pt>
                <c:pt idx="38">
                  <c:v>161.0640428727348</c:v>
                </c:pt>
                <c:pt idx="39">
                  <c:v>162.45123951418387</c:v>
                </c:pt>
                <c:pt idx="40">
                  <c:v>163.88992945339879</c:v>
                </c:pt>
                <c:pt idx="41">
                  <c:v>165.37736428407996</c:v>
                </c:pt>
                <c:pt idx="42">
                  <c:v>166.9110251300342</c:v>
                </c:pt>
                <c:pt idx="43">
                  <c:v>168.48860064537112</c:v>
                </c:pt>
                <c:pt idx="44">
                  <c:v>170.10796754820879</c:v>
                </c:pt>
                <c:pt idx="45">
                  <c:v>171.76717329265512</c:v>
                </c:pt>
                <c:pt idx="46">
                  <c:v>173.46442056387698</c:v>
                </c:pt>
                <c:pt idx="47">
                  <c:v>175.19805334247684</c:v>
                </c:pt>
                <c:pt idx="48">
                  <c:v>176.96654433175638</c:v>
                </c:pt>
                <c:pt idx="49">
                  <c:v>178.76848357819088</c:v>
                </c:pt>
                <c:pt idx="50">
                  <c:v>180.60256814414674</c:v>
                </c:pt>
                <c:pt idx="51">
                  <c:v>182.46759271447775</c:v>
                </c:pt>
                <c:pt idx="52">
                  <c:v>184.36244103658521</c:v>
                </c:pt>
                <c:pt idx="53">
                  <c:v>186.28607810791422</c:v>
                </c:pt>
                <c:pt idx="54">
                  <c:v>188.23754303650577</c:v>
                </c:pt>
                <c:pt idx="55">
                  <c:v>190.21594250975173</c:v>
                </c:pt>
                <c:pt idx="56">
                  <c:v>192.22044481437518</c:v>
                </c:pt>
                <c:pt idx="57">
                  <c:v>194.25027435724138</c:v>
                </c:pt>
                <c:pt idx="58">
                  <c:v>196.30470664216074</c:v>
                </c:pt>
                <c:pt idx="59">
                  <c:v>198.38306366258661</c:v>
                </c:pt>
                <c:pt idx="60">
                  <c:v>200.48470967419044</c:v>
                </c:pt>
                <c:pt idx="61">
                  <c:v>202.60904731484473</c:v>
                </c:pt>
                <c:pt idx="62">
                  <c:v>204.7555140426465</c:v>
                </c:pt>
                <c:pt idx="63">
                  <c:v>206.92357886535282</c:v>
                </c:pt>
                <c:pt idx="64">
                  <c:v>209.1127393370308</c:v>
                </c:pt>
                <c:pt idx="65">
                  <c:v>211.32251879988928</c:v>
                </c:pt>
                <c:pt idx="66">
                  <c:v>213.55246385120748</c:v>
                </c:pt>
                <c:pt idx="67">
                  <c:v>215.80214201702123</c:v>
                </c:pt>
                <c:pt idx="68">
                  <c:v>218.07113961581075</c:v>
                </c:pt>
                <c:pt idx="69">
                  <c:v>220.35905979686359</c:v>
                </c:pt>
                <c:pt idx="70">
                  <c:v>222.66552073928602</c:v>
                </c:pt>
                <c:pt idx="71">
                  <c:v>224.99015399881876</c:v>
                </c:pt>
                <c:pt idx="72">
                  <c:v>227.33260299068894</c:v>
                </c:pt>
                <c:pt idx="73">
                  <c:v>229.69252159771438</c:v>
                </c:pt>
                <c:pt idx="74">
                  <c:v>232.06957289377146</c:v>
                </c:pt>
                <c:pt idx="75">
                  <c:v>234.46342797356087</c:v>
                </c:pt>
                <c:pt idx="76">
                  <c:v>236.87376488035338</c:v>
                </c:pt>
                <c:pt idx="77">
                  <c:v>239.30026762408667</c:v>
                </c:pt>
                <c:pt idx="78">
                  <c:v>241.74262528281216</c:v>
                </c:pt>
                <c:pt idx="79">
                  <c:v>244.20053118106654</c:v>
                </c:pt>
                <c:pt idx="80">
                  <c:v>246.67368213927156</c:v>
                </c:pt>
                <c:pt idx="81">
                  <c:v>249.16177778874842</c:v>
                </c:pt>
                <c:pt idx="82">
                  <c:v>251.66451994737619</c:v>
                </c:pt>
                <c:pt idx="83">
                  <c:v>254.18161205133111</c:v>
                </c:pt>
                <c:pt idx="84">
                  <c:v>256.71275863871426</c:v>
                </c:pt>
                <c:pt idx="85">
                  <c:v>259.25766488121735</c:v>
                </c:pt>
                <c:pt idx="86">
                  <c:v>261.81603616028974</c:v>
                </c:pt>
                <c:pt idx="87">
                  <c:v>264.38757768455412</c:v>
                </c:pt>
                <c:pt idx="88">
                  <c:v>266.97199414548379</c:v>
                </c:pt>
                <c:pt idx="89">
                  <c:v>269.56898940859213</c:v>
                </c:pt>
                <c:pt idx="90">
                  <c:v>272.17826623760834</c:v>
                </c:pt>
                <c:pt idx="91">
                  <c:v>274.79952604931179</c:v>
                </c:pt>
                <c:pt idx="92">
                  <c:v>277.43246869688596</c:v>
                </c:pt>
                <c:pt idx="93">
                  <c:v>280.07679227981794</c:v>
                </c:pt>
                <c:pt idx="94">
                  <c:v>282.73219297852881</c:v>
                </c:pt>
                <c:pt idx="95">
                  <c:v>285.39836491205779</c:v>
                </c:pt>
                <c:pt idx="96">
                  <c:v>288.07500001725447</c:v>
                </c:pt>
                <c:pt idx="97">
                  <c:v>290.76178794805315</c:v>
                </c:pt>
                <c:pt idx="98">
                  <c:v>293.45841599350859</c:v>
                </c:pt>
                <c:pt idx="99">
                  <c:v>296.16456901337352</c:v>
                </c:pt>
                <c:pt idx="100">
                  <c:v>298.87992939008836</c:v>
                </c:pt>
                <c:pt idx="101">
                  <c:v>301.60417699613583</c:v>
                </c:pt>
                <c:pt idx="102">
                  <c:v>304.33698917578783</c:v>
                </c:pt>
                <c:pt idx="103">
                  <c:v>307.0780407403426</c:v>
                </c:pt>
                <c:pt idx="104">
                  <c:v>309.82700397600877</c:v>
                </c:pt>
                <c:pt idx="105">
                  <c:v>312.58354866365687</c:v>
                </c:pt>
                <c:pt idx="106">
                  <c:v>315.34734210970231</c:v>
                </c:pt>
                <c:pt idx="107">
                  <c:v>318.11804918743854</c:v>
                </c:pt>
                <c:pt idx="108">
                  <c:v>320.89533238817842</c:v>
                </c:pt>
                <c:pt idx="109">
                  <c:v>323.67885188160136</c:v>
                </c:pt>
                <c:pt idx="110">
                  <c:v>326.46826558474118</c:v>
                </c:pt>
                <c:pt idx="111">
                  <c:v>329.26322923907975</c:v>
                </c:pt>
                <c:pt idx="112">
                  <c:v>332.06339649524324</c:v>
                </c:pt>
                <c:pt idx="113">
                  <c:v>334.86841900482301</c:v>
                </c:pt>
                <c:pt idx="114">
                  <c:v>337.67794651886828</c:v>
                </c:pt>
                <c:pt idx="115">
                  <c:v>340.49162699261933</c:v>
                </c:pt>
                <c:pt idx="116">
                  <c:v>343.30910669607175</c:v>
                </c:pt>
                <c:pt idx="117">
                  <c:v>346.13003032997722</c:v>
                </c:pt>
                <c:pt idx="118">
                  <c:v>348.9540411469074</c:v>
                </c:pt>
                <c:pt idx="119">
                  <c:v>351.78078107701845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0-9C45-9C3E-6B9C5ADDD022}"/>
            </c:ext>
          </c:extLst>
        </c:ser>
        <c:ser>
          <c:idx val="3"/>
          <c:order val="3"/>
          <c:tx>
            <c:strRef>
              <c:f>'Key outcomes'!$O$2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'Key outcomes'!$O$3:$O$122</c:f>
              <c:numCache>
                <c:formatCode>General</c:formatCode>
                <c:ptCount val="120"/>
                <c:pt idx="0">
                  <c:v>501.5</c:v>
                </c:pt>
                <c:pt idx="1">
                  <c:v>428.00491935440482</c:v>
                </c:pt>
                <c:pt idx="2">
                  <c:v>377.64511995512908</c:v>
                </c:pt>
                <c:pt idx="3">
                  <c:v>344.25709262338364</c:v>
                </c:pt>
                <c:pt idx="4">
                  <c:v>323.46587651705283</c:v>
                </c:pt>
                <c:pt idx="5">
                  <c:v>312.16839914343637</c:v>
                </c:pt>
                <c:pt idx="6">
                  <c:v>308.1659412373711</c:v>
                </c:pt>
                <c:pt idx="7">
                  <c:v>309.9025173091236</c:v>
                </c:pt>
                <c:pt idx="8">
                  <c:v>316.27846607223279</c:v>
                </c:pt>
                <c:pt idx="9">
                  <c:v>326.51743346590638</c:v>
                </c:pt>
                <c:pt idx="10">
                  <c:v>340.07125024511765</c:v>
                </c:pt>
                <c:pt idx="11">
                  <c:v>356.55169979263769</c:v>
                </c:pt>
                <c:pt idx="12">
                  <c:v>375.68136859466671</c:v>
                </c:pt>
                <c:pt idx="13">
                  <c:v>397.25804740099534</c:v>
                </c:pt>
                <c:pt idx="14">
                  <c:v>421.12877226933659</c:v>
                </c:pt>
                <c:pt idx="15">
                  <c:v>447.17075078706335</c:v>
                </c:pt>
                <c:pt idx="16">
                  <c:v>475.27724391918883</c:v>
                </c:pt>
                <c:pt idx="17">
                  <c:v>505.34706301451911</c:v>
                </c:pt>
                <c:pt idx="18">
                  <c:v>537.27676141983329</c:v>
                </c:pt>
                <c:pt idx="19">
                  <c:v>570.95489795027936</c:v>
                </c:pt>
                <c:pt idx="20">
                  <c:v>606.2579581454462</c:v>
                </c:pt>
                <c:pt idx="21">
                  <c:v>643.04766197559991</c:v>
                </c:pt>
                <c:pt idx="22">
                  <c:v>681.16947986110074</c:v>
                </c:pt>
                <c:pt idx="23">
                  <c:v>720.45223442670067</c:v>
                </c:pt>
                <c:pt idx="24">
                  <c:v>760.70869234974225</c:v>
                </c:pt>
                <c:pt idx="25">
                  <c:v>801.73705627312654</c:v>
                </c:pt>
                <c:pt idx="26">
                  <c:v>843.32325737422491</c:v>
                </c:pt>
                <c:pt idx="27">
                  <c:v>885.24393060614216</c:v>
                </c:pt>
                <c:pt idx="28">
                  <c:v>927.26993225781689</c:v>
                </c:pt>
                <c:pt idx="29">
                  <c:v>969.17023823557997</c:v>
                </c:pt>
                <c:pt idx="30">
                  <c:v>1010.7160455633057</c:v>
                </c:pt>
                <c:pt idx="31">
                  <c:v>1051.6848922442907</c:v>
                </c:pt>
                <c:pt idx="32">
                  <c:v>1091.8646137800336</c:v>
                </c:pt>
                <c:pt idx="33">
                  <c:v>1131.0569688458118</c:v>
                </c:pt>
                <c:pt idx="34">
                  <c:v>1169.0807910323795</c:v>
                </c:pt>
                <c:pt idx="35">
                  <c:v>1205.7745561249956</c:v>
                </c:pt>
                <c:pt idx="36">
                  <c:v>1240.9982921915166</c:v>
                </c:pt>
                <c:pt idx="37">
                  <c:v>1274.6347994524797</c:v>
                </c:pt>
                <c:pt idx="38">
                  <c:v>1306.5901852033826</c:v>
                </c:pt>
                <c:pt idx="39">
                  <c:v>1336.7937530847671</c:v>
                </c:pt>
                <c:pt idx="40">
                  <c:v>1365.1973136103245</c:v>
                </c:pt>
                <c:pt idx="41">
                  <c:v>1391.7740028078774</c:v>
                </c:pt>
                <c:pt idx="42">
                  <c:v>1416.5167077327812</c:v>
                </c:pt>
                <c:pt idx="43">
                  <c:v>1439.4362018888162</c:v>
                </c:pt>
                <c:pt idx="44">
                  <c:v>1460.5590912427569</c:v>
                </c:pt>
                <c:pt idx="45">
                  <c:v>1479.9256639228249</c:v>
                </c:pt>
                <c:pt idx="46">
                  <c:v>1497.5877253808869</c:v>
                </c:pt>
                <c:pt idx="47">
                  <c:v>1513.6064872774552</c:v>
                </c:pt>
                <c:pt idx="48">
                  <c:v>1528.0505639568369</c:v>
                </c:pt>
                <c:pt idx="49">
                  <c:v>1540.9941162099335</c:v>
                </c:pt>
                <c:pt idx="50">
                  <c:v>1552.5151688859053</c:v>
                </c:pt>
                <c:pt idx="51">
                  <c:v>1562.6941173459913</c:v>
                </c:pt>
                <c:pt idx="52">
                  <c:v>1571.6124280415997</c:v>
                </c:pt>
                <c:pt idx="53">
                  <c:v>1579.351530731491</c:v>
                </c:pt>
                <c:pt idx="54">
                  <c:v>1585.9918939657025</c:v>
                </c:pt>
                <c:pt idx="55">
                  <c:v>1591.6122712906731</c:v>
                </c:pt>
                <c:pt idx="56">
                  <c:v>1596.2891029446675</c:v>
                </c:pt>
                <c:pt idx="57">
                  <c:v>1600.0960563628469</c:v>
                </c:pt>
                <c:pt idx="58">
                  <c:v>1603.1036883443296</c:v>
                </c:pt>
                <c:pt idx="59">
                  <c:v>1605.3792120128717</c:v>
                </c:pt>
                <c:pt idx="60">
                  <c:v>1606.9863525187518</c:v>
                </c:pt>
                <c:pt idx="61">
                  <c:v>1607.9852766042532</c:v>
                </c:pt>
                <c:pt idx="62">
                  <c:v>1608.4325825437472</c:v>
                </c:pt>
                <c:pt idx="63">
                  <c:v>1608.3813384580983</c:v>
                </c:pt>
                <c:pt idx="64">
                  <c:v>1607.8811585061894</c:v>
                </c:pt>
                <c:pt idx="65">
                  <c:v>1606.9783079123565</c:v>
                </c:pt>
                <c:pt idx="66">
                  <c:v>1605.7158291557487</c:v>
                </c:pt>
                <c:pt idx="67">
                  <c:v>1604.1336829005384</c:v>
                </c:pt>
                <c:pt idx="68">
                  <c:v>1602.26889837107</c:v>
                </c:pt>
                <c:pt idx="69">
                  <c:v>1600.1557288693089</c:v>
                </c:pt>
                <c:pt idx="70">
                  <c:v>1597.8258089956084</c:v>
                </c:pt>
                <c:pt idx="71">
                  <c:v>1595.3083108746007</c:v>
                </c:pt>
                <c:pt idx="72">
                  <c:v>1592.6300973153666</c:v>
                </c:pt>
                <c:pt idx="73">
                  <c:v>1589.8158703599322</c:v>
                </c:pt>
                <c:pt idx="74">
                  <c:v>1586.8883141080514</c:v>
                </c:pt>
                <c:pt idx="75">
                  <c:v>1583.8682310606066</c:v>
                </c:pt>
                <c:pt idx="76">
                  <c:v>1580.7746715097112</c:v>
                </c:pt>
                <c:pt idx="77">
                  <c:v>1577.6250557307831</c:v>
                </c:pt>
                <c:pt idx="78">
                  <c:v>1574.4352889097052</c:v>
                </c:pt>
                <c:pt idx="79">
                  <c:v>1571.2198688747922</c:v>
                </c:pt>
                <c:pt idx="80">
                  <c:v>1567.9919868058473</c:v>
                </c:pt>
                <c:pt idx="81">
                  <c:v>1564.7636211672757</c:v>
                </c:pt>
                <c:pt idx="82">
                  <c:v>1561.5456251643386</c:v>
                </c:pt>
                <c:pt idx="83">
                  <c:v>1558.3478080556902</c:v>
                </c:pt>
                <c:pt idx="84">
                  <c:v>1555.1790106750823</c:v>
                </c:pt>
                <c:pt idx="85">
                  <c:v>1552.0471755237061</c:v>
                </c:pt>
                <c:pt idx="86">
                  <c:v>1548.9594117946513</c:v>
                </c:pt>
                <c:pt idx="87">
                  <c:v>1545.9220556845182</c:v>
                </c:pt>
                <c:pt idx="88">
                  <c:v>1542.9407263360249</c:v>
                </c:pt>
                <c:pt idx="89">
                  <c:v>1540.0203777409092</c:v>
                </c:pt>
                <c:pt idx="90">
                  <c:v>1537.1653469156179</c:v>
                </c:pt>
                <c:pt idx="91">
                  <c:v>1534.3793986440776</c:v>
                </c:pt>
                <c:pt idx="92">
                  <c:v>1531.6657670629183</c:v>
                </c:pt>
                <c:pt idx="93">
                  <c:v>1529.027194345409</c:v>
                </c:pt>
                <c:pt idx="94">
                  <c:v>1526.4659667214396</c:v>
                </c:pt>
                <c:pt idx="95">
                  <c:v>1523.9839480524274</c:v>
                </c:pt>
                <c:pt idx="96">
                  <c:v>1521.5826111622835</c:v>
                </c:pt>
                <c:pt idx="97">
                  <c:v>1519.2630671086431</c:v>
                </c:pt>
                <c:pt idx="98">
                  <c:v>1517.0260925625562</c:v>
                </c:pt>
                <c:pt idx="99">
                  <c:v>1514.8721554498259</c:v>
                </c:pt>
                <c:pt idx="100">
                  <c:v>1512.8014389931511</c:v>
                </c:pt>
                <c:pt idx="101">
                  <c:v>1510.8138642812078</c:v>
                </c:pt>
                <c:pt idx="102">
                  <c:v>1508.9091114787766</c:v>
                </c:pt>
                <c:pt idx="103">
                  <c:v>1507.086639780933</c:v>
                </c:pt>
                <c:pt idx="104">
                  <c:v>1505.3457062041723</c:v>
                </c:pt>
                <c:pt idx="105">
                  <c:v>1503.685383298036</c:v>
                </c:pt>
                <c:pt idx="106">
                  <c:v>1502.1045758523792</c:v>
                </c:pt>
                <c:pt idx="107">
                  <c:v>1500.6020366677224</c:v>
                </c:pt>
                <c:pt idx="108">
                  <c:v>1499.1763814492058</c:v>
                </c:pt>
                <c:pt idx="109">
                  <c:v>1497.82610287841</c:v>
                </c:pt>
                <c:pt idx="110">
                  <c:v>1496.5495839116809</c:v>
                </c:pt>
                <c:pt idx="111">
                  <c:v>1495.3451103485745</c:v>
                </c:pt>
                <c:pt idx="112">
                  <c:v>1494.2108827095583</c:v>
                </c:pt>
                <c:pt idx="113">
                  <c:v>1493.1450274581227</c:v>
                </c:pt>
                <c:pt idx="114">
                  <c:v>1492.1456075989424</c:v>
                </c:pt>
                <c:pt idx="115">
                  <c:v>1491.2106326806418</c:v>
                </c:pt>
                <c:pt idx="116">
                  <c:v>1490.3380682290053</c:v>
                </c:pt>
                <c:pt idx="117">
                  <c:v>1489.5258446341329</c:v>
                </c:pt>
                <c:pt idx="118">
                  <c:v>1488.7718655130063</c:v>
                </c:pt>
                <c:pt idx="119">
                  <c:v>1488.0740155671936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10-9C45-9C3E-6B9C5ADDD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09056"/>
        <c:axId val="125750592"/>
      </c:lineChart>
      <c:catAx>
        <c:axId val="13240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5750592"/>
        <c:crosses val="autoZero"/>
        <c:auto val="1"/>
        <c:lblAlgn val="ctr"/>
        <c:lblOffset val="100"/>
        <c:noMultiLvlLbl val="0"/>
      </c:catAx>
      <c:valAx>
        <c:axId val="1257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Mortality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24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9C2D30-F414-7343-950B-33E8EDC5DFA0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6343C0-CB5E-DF43-ACD0-92DA829F10F6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AD39BA-C660-C849-BD20-5DC803C1FA5C}">
  <sheetPr/>
  <sheetViews>
    <sheetView tabSelected="1" zoomScale="12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FBDCE2-A7C6-8F4D-85D8-5DE386287A8E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E69EAC-3725-C34E-9990-8C6C31C1DEB8}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BDFF2-9FFC-634E-B97C-55ABD61C89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5FDCF-61C5-0846-8B2E-30A6F61FAD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60B3A-F73E-F044-B49A-78D46DF640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DD11F-DB72-8B44-9796-3331BF55BF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840DA-2E0D-9140-9D83-4DDE40F197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1FA2-AA47-DD4E-B3AC-ABBA5E7711E5}">
  <dimension ref="A1:W150"/>
  <sheetViews>
    <sheetView topLeftCell="E1" workbookViewId="0">
      <selection activeCell="G4" sqref="G4"/>
    </sheetView>
  </sheetViews>
  <sheetFormatPr baseColWidth="10" defaultRowHeight="16"/>
  <cols>
    <col min="6" max="6" width="17.1640625" customWidth="1"/>
    <col min="13" max="14" width="14.6640625" customWidth="1"/>
    <col min="22" max="22" width="67" customWidth="1"/>
  </cols>
  <sheetData>
    <row r="1" spans="1:23">
      <c r="C1" t="s">
        <v>2</v>
      </c>
      <c r="H1" t="s">
        <v>13</v>
      </c>
      <c r="S1" t="s">
        <v>25</v>
      </c>
    </row>
    <row r="2" spans="1:23">
      <c r="C2" t="s">
        <v>8</v>
      </c>
      <c r="D2" t="s">
        <v>9</v>
      </c>
      <c r="E2" t="s">
        <v>10</v>
      </c>
      <c r="F2" t="s">
        <v>11</v>
      </c>
      <c r="G2" t="s">
        <v>12</v>
      </c>
      <c r="M2" t="s">
        <v>19</v>
      </c>
      <c r="N2" t="s">
        <v>36</v>
      </c>
      <c r="O2" t="s">
        <v>68</v>
      </c>
      <c r="P2" t="s">
        <v>23</v>
      </c>
      <c r="R2" t="s">
        <v>58</v>
      </c>
      <c r="S2" t="s">
        <v>25</v>
      </c>
      <c r="T2" t="s">
        <v>26</v>
      </c>
      <c r="U2" t="s">
        <v>43</v>
      </c>
    </row>
    <row r="3" spans="1:23">
      <c r="A3" t="s">
        <v>0</v>
      </c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20</v>
      </c>
      <c r="N3" t="s">
        <v>27</v>
      </c>
      <c r="O3" t="s">
        <v>22</v>
      </c>
      <c r="P3" t="s">
        <v>24</v>
      </c>
      <c r="Q3" t="s">
        <v>22</v>
      </c>
      <c r="S3" t="s">
        <v>44</v>
      </c>
      <c r="T3">
        <f>16*1.2/12000</f>
        <v>1.5999999999999999E-3</v>
      </c>
      <c r="U3" t="s">
        <v>59</v>
      </c>
      <c r="W3" t="s">
        <v>46</v>
      </c>
    </row>
    <row r="4" spans="1:23">
      <c r="B4">
        <v>1</v>
      </c>
      <c r="C4">
        <v>94100</v>
      </c>
      <c r="D4">
        <v>1475</v>
      </c>
      <c r="E4">
        <v>1475</v>
      </c>
      <c r="F4">
        <v>1475</v>
      </c>
      <c r="G4">
        <v>1475</v>
      </c>
      <c r="H4">
        <f>N4-M4*C4-$T$3*C4</f>
        <v>-343.518229625</v>
      </c>
      <c r="I4">
        <f>M4*C4-($T$3+$T$4)*D4-T$8*D4-$T$10*D4</f>
        <v>782.29912248214282</v>
      </c>
      <c r="J4">
        <f>$T$8*D4-($T$3+$T$5)*E4-$T$11*E4</f>
        <v>-348.01922619047622</v>
      </c>
      <c r="K4">
        <f>$T$10*D4-($T$3+$T$6)*F4-$T$9*F4</f>
        <v>-13.217638888888892</v>
      </c>
      <c r="L4">
        <f>$T$11*E4+$T$9*F4-($T$3+$T$7)*G4</f>
        <v>-77.544027777777785</v>
      </c>
      <c r="M4">
        <f>($T$12*$T$13/SUM(C4:G4))*(D4*$T$14+E4*$T$15+F4*$T$16+G4*$T$17)</f>
        <v>9.0803212500000004E-3</v>
      </c>
      <c r="N4">
        <f>Q4+P4</f>
        <v>661.5</v>
      </c>
      <c r="O4">
        <f>100*(M4*C4)/C4</f>
        <v>0.90803212500000008</v>
      </c>
      <c r="P4">
        <f>$T$3*SUM(C4:G4)</f>
        <v>160</v>
      </c>
      <c r="Q4">
        <f>$T$4*D4+$T$5*E4+$T$6*F4+$T$7*G4</f>
        <v>501.5</v>
      </c>
      <c r="R4">
        <f>100*SUM(D4:G4)/SUM(C4:G4)</f>
        <v>5.9</v>
      </c>
      <c r="S4" t="s">
        <v>28</v>
      </c>
      <c r="T4">
        <v>0.02</v>
      </c>
      <c r="U4" t="s">
        <v>45</v>
      </c>
      <c r="W4" t="s">
        <v>60</v>
      </c>
    </row>
    <row r="5" spans="1:23">
      <c r="B5">
        <v>2</v>
      </c>
      <c r="C5">
        <f>C4+H4</f>
        <v>93756.481770375001</v>
      </c>
      <c r="D5">
        <f>D4+I4</f>
        <v>2257.2991224821426</v>
      </c>
      <c r="E5">
        <f>E4+J4</f>
        <v>1126.9807738095237</v>
      </c>
      <c r="F5">
        <f>F4+K4</f>
        <v>1461.7823611111112</v>
      </c>
      <c r="G5">
        <f>G4+L4</f>
        <v>1397.4559722222223</v>
      </c>
      <c r="H5">
        <f t="shared" ref="H5:H14" si="0">N5-M5*C5-$T$3*C5</f>
        <v>-401.36733644018727</v>
      </c>
      <c r="I5">
        <f t="shared" ref="I5:I14" si="1">M5*C5-($T$3+$T$4)*D5-T$8*D5-$T$10*D5</f>
        <v>735.04054551046681</v>
      </c>
      <c r="J5">
        <f t="shared" ref="J5:J14" si="2">$T$8*D5-($T$3+$T$5)*E5-$T$11*E5</f>
        <v>-252.44957618771255</v>
      </c>
      <c r="K5">
        <f t="shared" ref="K5:K14" si="3">$T$10*D5-($T$3+$T$6)*F5-$T$9*F5</f>
        <v>-0.83497742037561551</v>
      </c>
      <c r="L5">
        <f t="shared" ref="L5:L14" si="4">$T$11*E5+$T$9*F5-($T$3+$T$7)*G5</f>
        <v>-80.388655462191366</v>
      </c>
      <c r="M5">
        <f t="shared" ref="M5:M14" si="5">($T$12*$T$13/SUM(C5:G5))*(D5*$T$14+E5*$T$15+F5*$T$16+G5*$T$17)</f>
        <v>9.017732185877262E-3</v>
      </c>
      <c r="N5">
        <f t="shared" ref="N5:N14" si="6">Q5+P5</f>
        <v>594.11387768773807</v>
      </c>
      <c r="O5">
        <f t="shared" ref="O5:O68" si="7">100*(M5*C5)/C5</f>
        <v>0.90177321858772608</v>
      </c>
      <c r="P5">
        <f t="shared" ref="P5:P14" si="8">$T$3*SUM(C5:G5)</f>
        <v>160</v>
      </c>
      <c r="Q5">
        <f t="shared" ref="Q5:Q14" si="9">$T$4*D5+$T$5*E5+$T$6*F5+$T$7*G5</f>
        <v>434.11387768773807</v>
      </c>
      <c r="R5">
        <f t="shared" ref="R5:R14" si="10">100*SUM(D5:G5)/SUM(C5:G5)</f>
        <v>6.2435182296249989</v>
      </c>
      <c r="S5" t="s">
        <v>29</v>
      </c>
      <c r="T5">
        <v>0.22</v>
      </c>
      <c r="U5" t="s">
        <v>45</v>
      </c>
    </row>
    <row r="6" spans="1:23">
      <c r="B6">
        <v>3</v>
      </c>
      <c r="C6">
        <f t="shared" ref="C6:C15" si="11">C5+H5</f>
        <v>93355.11443393481</v>
      </c>
      <c r="D6">
        <f t="shared" ref="D6:D15" si="12">D5+I5</f>
        <v>2992.3396679926095</v>
      </c>
      <c r="E6">
        <f t="shared" ref="E6:E15" si="13">E5+J5</f>
        <v>874.5311976218112</v>
      </c>
      <c r="F6">
        <f t="shared" ref="F6:F15" si="14">F5+K5</f>
        <v>1460.9473836907355</v>
      </c>
      <c r="G6">
        <f t="shared" ref="G6:G15" si="15">G5+L5</f>
        <v>1317.067316760031</v>
      </c>
      <c r="H6">
        <f t="shared" si="0"/>
        <v>-465.95194988151945</v>
      </c>
      <c r="I6">
        <f t="shared" si="1"/>
        <v>717.02222530933886</v>
      </c>
      <c r="J6">
        <f t="shared" si="2"/>
        <v>-181.12946604493959</v>
      </c>
      <c r="K6">
        <f t="shared" si="3"/>
        <v>10.517252550247466</v>
      </c>
      <c r="L6">
        <f t="shared" si="4"/>
        <v>-80.458061933127283</v>
      </c>
      <c r="M6">
        <f t="shared" si="5"/>
        <v>9.2486818946540695E-3</v>
      </c>
      <c r="N6">
        <f t="shared" si="6"/>
        <v>546.82798985126783</v>
      </c>
      <c r="O6">
        <f t="shared" si="7"/>
        <v>0.92486818946540694</v>
      </c>
      <c r="P6">
        <f t="shared" si="8"/>
        <v>160</v>
      </c>
      <c r="Q6">
        <f t="shared" si="9"/>
        <v>386.82798985126783</v>
      </c>
      <c r="R6">
        <f t="shared" si="10"/>
        <v>6.6448855660651871</v>
      </c>
      <c r="S6" t="s">
        <v>30</v>
      </c>
      <c r="T6">
        <v>0.02</v>
      </c>
      <c r="U6" t="s">
        <v>45</v>
      </c>
    </row>
    <row r="7" spans="1:23">
      <c r="B7">
        <v>4</v>
      </c>
      <c r="C7">
        <f t="shared" si="11"/>
        <v>92889.16248405329</v>
      </c>
      <c r="D7">
        <f t="shared" si="12"/>
        <v>3709.3618933019484</v>
      </c>
      <c r="E7">
        <f t="shared" si="13"/>
        <v>693.40173157687161</v>
      </c>
      <c r="F7">
        <f t="shared" si="14"/>
        <v>1471.4646362409831</v>
      </c>
      <c r="G7">
        <f t="shared" si="15"/>
        <v>1236.6092548269037</v>
      </c>
      <c r="H7">
        <f t="shared" si="0"/>
        <v>-537.25796105355403</v>
      </c>
      <c r="I7">
        <f t="shared" si="1"/>
        <v>722.26167009424114</v>
      </c>
      <c r="J7">
        <f t="shared" si="2"/>
        <v>-127.70054901297109</v>
      </c>
      <c r="K7">
        <f t="shared" si="3"/>
        <v>21.314957944930402</v>
      </c>
      <c r="L7">
        <f t="shared" si="4"/>
        <v>-78.618117972646402</v>
      </c>
      <c r="M7">
        <f t="shared" si="5"/>
        <v>9.7291107900573295E-3</v>
      </c>
      <c r="N7">
        <f t="shared" si="6"/>
        <v>515.09365192392261</v>
      </c>
      <c r="O7">
        <f t="shared" si="7"/>
        <v>0.97291107900573293</v>
      </c>
      <c r="P7">
        <f t="shared" si="8"/>
        <v>160</v>
      </c>
      <c r="Q7">
        <f t="shared" si="9"/>
        <v>355.09365192392266</v>
      </c>
      <c r="R7">
        <f t="shared" si="10"/>
        <v>7.1108375159467068</v>
      </c>
      <c r="S7" t="s">
        <v>31</v>
      </c>
      <c r="T7">
        <v>0.08</v>
      </c>
      <c r="U7" t="s">
        <v>45</v>
      </c>
    </row>
    <row r="8" spans="1:23">
      <c r="B8">
        <v>5</v>
      </c>
      <c r="C8">
        <f t="shared" si="11"/>
        <v>92351.904522999743</v>
      </c>
      <c r="D8">
        <f t="shared" si="12"/>
        <v>4431.6235633961896</v>
      </c>
      <c r="E8">
        <f t="shared" si="13"/>
        <v>565.70118256390049</v>
      </c>
      <c r="F8">
        <f t="shared" si="14"/>
        <v>1492.7795941859135</v>
      </c>
      <c r="G8">
        <f t="shared" si="15"/>
        <v>1157.9911368542573</v>
      </c>
      <c r="H8">
        <f t="shared" si="0"/>
        <v>-615.35182278906098</v>
      </c>
      <c r="I8">
        <f t="shared" si="1"/>
        <v>746.36903420415581</v>
      </c>
      <c r="J8">
        <f t="shared" si="2"/>
        <v>-87.451614724698558</v>
      </c>
      <c r="K8">
        <f t="shared" si="3"/>
        <v>31.930214050759087</v>
      </c>
      <c r="L8">
        <f t="shared" si="4"/>
        <v>-75.495810741155267</v>
      </c>
      <c r="M8">
        <f t="shared" si="5"/>
        <v>1.0429350588827649E-2</v>
      </c>
      <c r="N8">
        <f t="shared" si="6"/>
        <v>495.58161426404075</v>
      </c>
      <c r="O8">
        <f t="shared" si="7"/>
        <v>1.0429350588827648</v>
      </c>
      <c r="P8">
        <f t="shared" si="8"/>
        <v>160</v>
      </c>
      <c r="Q8">
        <f t="shared" si="9"/>
        <v>335.58161426404075</v>
      </c>
      <c r="R8">
        <f t="shared" si="10"/>
        <v>7.6480954770002594</v>
      </c>
      <c r="S8" t="s">
        <v>32</v>
      </c>
      <c r="T8">
        <f>1/(7*12)</f>
        <v>1.1904761904761904E-2</v>
      </c>
      <c r="U8" t="s">
        <v>45</v>
      </c>
    </row>
    <row r="9" spans="1:23">
      <c r="B9">
        <v>6</v>
      </c>
      <c r="C9">
        <f t="shared" si="11"/>
        <v>91736.552700210683</v>
      </c>
      <c r="D9">
        <f t="shared" si="12"/>
        <v>5177.9925976003451</v>
      </c>
      <c r="E9">
        <f t="shared" si="13"/>
        <v>478.24956783920192</v>
      </c>
      <c r="F9">
        <f t="shared" si="14"/>
        <v>1524.7098082366726</v>
      </c>
      <c r="G9">
        <f t="shared" si="15"/>
        <v>1082.495326113102</v>
      </c>
      <c r="H9">
        <f t="shared" si="0"/>
        <v>-700.32889300290799</v>
      </c>
      <c r="I9">
        <f t="shared" si="1"/>
        <v>786.10419280609278</v>
      </c>
      <c r="J9">
        <f t="shared" si="2"/>
        <v>-56.891386369894462</v>
      </c>
      <c r="K9">
        <f t="shared" si="3"/>
        <v>42.658348998880221</v>
      </c>
      <c r="L9">
        <f t="shared" si="4"/>
        <v>-71.542262432170432</v>
      </c>
      <c r="M9">
        <f t="shared" si="5"/>
        <v>1.1330477952553332E-2</v>
      </c>
      <c r="N9">
        <f t="shared" si="6"/>
        <v>485.86857913041297</v>
      </c>
      <c r="O9">
        <f t="shared" si="7"/>
        <v>1.1330477952553333</v>
      </c>
      <c r="P9">
        <f t="shared" si="8"/>
        <v>160</v>
      </c>
      <c r="Q9">
        <f t="shared" si="9"/>
        <v>325.86857913041297</v>
      </c>
      <c r="R9">
        <f t="shared" si="10"/>
        <v>8.2634472997893198</v>
      </c>
      <c r="S9" t="s">
        <v>33</v>
      </c>
      <c r="T9">
        <f>1/(30*12)</f>
        <v>2.7777777777777779E-3</v>
      </c>
      <c r="U9" t="s">
        <v>47</v>
      </c>
    </row>
    <row r="10" spans="1:23">
      <c r="B10">
        <v>7</v>
      </c>
      <c r="C10">
        <f t="shared" si="11"/>
        <v>91036.223807207774</v>
      </c>
      <c r="D10">
        <f t="shared" si="12"/>
        <v>5964.0967904064382</v>
      </c>
      <c r="E10">
        <f t="shared" si="13"/>
        <v>421.35818146930745</v>
      </c>
      <c r="F10">
        <f t="shared" si="14"/>
        <v>1567.3681572355529</v>
      </c>
      <c r="G10">
        <f t="shared" si="15"/>
        <v>1010.9530636809316</v>
      </c>
      <c r="H10">
        <f t="shared" si="0"/>
        <v>-792.2657866158645</v>
      </c>
      <c r="I10">
        <f t="shared" si="1"/>
        <v>839.040037369939</v>
      </c>
      <c r="J10">
        <f t="shared" si="2"/>
        <v>-33.432473010424545</v>
      </c>
      <c r="K10">
        <f t="shared" si="3"/>
        <v>53.737539552379218</v>
      </c>
      <c r="L10">
        <f t="shared" si="4"/>
        <v>-67.079317296029274</v>
      </c>
      <c r="M10">
        <f t="shared" si="5"/>
        <v>1.2421562815365396E-2</v>
      </c>
      <c r="N10">
        <f t="shared" si="6"/>
        <v>484.20434397056198</v>
      </c>
      <c r="O10">
        <f t="shared" si="7"/>
        <v>1.2421562815365395</v>
      </c>
      <c r="P10">
        <f t="shared" si="8"/>
        <v>160</v>
      </c>
      <c r="Q10">
        <f t="shared" si="9"/>
        <v>324.20434397056198</v>
      </c>
      <c r="R10">
        <f t="shared" si="10"/>
        <v>8.9637761927922277</v>
      </c>
      <c r="S10" t="s">
        <v>34</v>
      </c>
      <c r="T10">
        <f>0.5*0.37/12</f>
        <v>1.5416666666666667E-2</v>
      </c>
      <c r="U10" t="s">
        <v>69</v>
      </c>
    </row>
    <row r="11" spans="1:23">
      <c r="B11">
        <v>8</v>
      </c>
      <c r="C11">
        <f t="shared" si="11"/>
        <v>90243.958020591905</v>
      </c>
      <c r="D11">
        <f t="shared" si="12"/>
        <v>6803.1368277763777</v>
      </c>
      <c r="E11">
        <f t="shared" si="13"/>
        <v>387.92570845888292</v>
      </c>
      <c r="F11">
        <f t="shared" si="14"/>
        <v>1621.1056967879322</v>
      </c>
      <c r="G11">
        <f t="shared" si="15"/>
        <v>943.87374638490223</v>
      </c>
      <c r="H11">
        <f t="shared" si="0"/>
        <v>-891.17424823100055</v>
      </c>
      <c r="I11">
        <f t="shared" si="1"/>
        <v>903.30314907936884</v>
      </c>
      <c r="J11">
        <f t="shared" si="2"/>
        <v>-15.157662701339159</v>
      </c>
      <c r="K11">
        <f t="shared" si="3"/>
        <v>65.362738330966664</v>
      </c>
      <c r="L11">
        <f t="shared" si="4"/>
        <v>-62.333976477995876</v>
      </c>
      <c r="M11">
        <f t="shared" si="5"/>
        <v>1.3697563233862451E-2</v>
      </c>
      <c r="N11">
        <f t="shared" si="6"/>
        <v>489.33840606303261</v>
      </c>
      <c r="O11">
        <f t="shared" si="7"/>
        <v>1.3697563233862451</v>
      </c>
      <c r="P11">
        <f t="shared" si="8"/>
        <v>160</v>
      </c>
      <c r="Q11">
        <f t="shared" si="9"/>
        <v>329.33840606303261</v>
      </c>
      <c r="R11">
        <f t="shared" si="10"/>
        <v>9.7560419794080957</v>
      </c>
      <c r="S11" t="s">
        <v>35</v>
      </c>
      <c r="T11">
        <f>0.63*0.5/12</f>
        <v>2.6249999999999999E-2</v>
      </c>
      <c r="U11" t="s">
        <v>70</v>
      </c>
    </row>
    <row r="12" spans="1:23">
      <c r="B12">
        <v>9</v>
      </c>
      <c r="C12">
        <f t="shared" si="11"/>
        <v>89352.783772360897</v>
      </c>
      <c r="D12">
        <f t="shared" si="12"/>
        <v>7706.4399768557469</v>
      </c>
      <c r="E12">
        <f t="shared" si="13"/>
        <v>372.76804575754375</v>
      </c>
      <c r="F12">
        <f t="shared" si="14"/>
        <v>1686.4684351188989</v>
      </c>
      <c r="G12">
        <f t="shared" si="15"/>
        <v>881.53976990690637</v>
      </c>
      <c r="H12">
        <f t="shared" si="0"/>
        <v>-996.95509838040971</v>
      </c>
      <c r="I12">
        <f t="shared" si="1"/>
        <v>977.37091137558718</v>
      </c>
      <c r="J12">
        <f t="shared" si="2"/>
        <v>-0.6472270832007041</v>
      </c>
      <c r="K12">
        <f t="shared" si="3"/>
        <v>77.695263569294283</v>
      </c>
      <c r="L12">
        <f t="shared" si="4"/>
        <v>-57.463849481271097</v>
      </c>
      <c r="M12">
        <f t="shared" si="5"/>
        <v>1.5157680679471812E-2</v>
      </c>
      <c r="N12">
        <f t="shared" si="6"/>
        <v>500.39031989870506</v>
      </c>
      <c r="O12">
        <f t="shared" si="7"/>
        <v>1.5157680679471812</v>
      </c>
      <c r="P12">
        <f t="shared" si="8"/>
        <v>160</v>
      </c>
      <c r="Q12">
        <f t="shared" si="9"/>
        <v>340.39031989870506</v>
      </c>
      <c r="R12">
        <f t="shared" si="10"/>
        <v>10.647216227639097</v>
      </c>
      <c r="S12" t="s">
        <v>41</v>
      </c>
      <c r="T12">
        <v>30</v>
      </c>
      <c r="U12" t="s">
        <v>61</v>
      </c>
    </row>
    <row r="13" spans="1:23">
      <c r="B13">
        <v>10</v>
      </c>
      <c r="C13">
        <f t="shared" si="11"/>
        <v>88355.82867398049</v>
      </c>
      <c r="D13">
        <f t="shared" si="12"/>
        <v>8683.8108882313336</v>
      </c>
      <c r="E13">
        <f t="shared" si="13"/>
        <v>372.12081867434301</v>
      </c>
      <c r="F13">
        <f t="shared" si="14"/>
        <v>1764.1636986881931</v>
      </c>
      <c r="G13">
        <f t="shared" si="15"/>
        <v>824.07592042563533</v>
      </c>
      <c r="H13">
        <f t="shared" si="0"/>
        <v>-1109.3517367421218</v>
      </c>
      <c r="I13">
        <f t="shared" si="1"/>
        <v>1059.9101222481472</v>
      </c>
      <c r="J13">
        <f t="shared" si="2"/>
        <v>11.1485561419371</v>
      </c>
      <c r="K13">
        <f t="shared" si="3"/>
        <v>90.86902724998977</v>
      </c>
      <c r="L13">
        <f t="shared" si="4"/>
        <v>-52.575968897952038</v>
      </c>
      <c r="M13">
        <f t="shared" si="5"/>
        <v>1.6804036345162848E-2</v>
      </c>
      <c r="N13">
        <f t="shared" si="6"/>
        <v>516.7521454807968</v>
      </c>
      <c r="O13">
        <f t="shared" si="7"/>
        <v>1.6804036345162849</v>
      </c>
      <c r="P13">
        <f t="shared" si="8"/>
        <v>160</v>
      </c>
      <c r="Q13">
        <f t="shared" si="9"/>
        <v>356.7521454807968</v>
      </c>
      <c r="R13">
        <f t="shared" si="10"/>
        <v>11.644171326019505</v>
      </c>
      <c r="S13" t="s">
        <v>42</v>
      </c>
      <c r="T13">
        <v>0.65</v>
      </c>
      <c r="U13" t="s">
        <v>51</v>
      </c>
      <c r="W13" t="s">
        <v>50</v>
      </c>
    </row>
    <row r="14" spans="1:23">
      <c r="B14">
        <v>11</v>
      </c>
      <c r="C14">
        <f t="shared" si="11"/>
        <v>87246.476937238374</v>
      </c>
      <c r="D14">
        <f t="shared" si="12"/>
        <v>9743.7210104794813</v>
      </c>
      <c r="E14">
        <f t="shared" si="13"/>
        <v>383.26937481628011</v>
      </c>
      <c r="F14">
        <f t="shared" si="14"/>
        <v>1855.0327259381829</v>
      </c>
      <c r="G14">
        <f t="shared" si="15"/>
        <v>771.49995152768327</v>
      </c>
      <c r="H14">
        <f t="shared" si="0"/>
        <v>-1227.9036139482696</v>
      </c>
      <c r="I14">
        <f t="shared" si="1"/>
        <v>1149.646832724738</v>
      </c>
      <c r="J14">
        <f t="shared" si="2"/>
        <v>21.003364147969265</v>
      </c>
      <c r="K14">
        <f t="shared" si="3"/>
        <v>104.99412334813229</v>
      </c>
      <c r="L14">
        <f t="shared" si="4"/>
        <v>-47.74070627256998</v>
      </c>
      <c r="M14">
        <f t="shared" si="5"/>
        <v>1.8640564539113138E-2</v>
      </c>
      <c r="N14">
        <f t="shared" si="6"/>
        <v>538.0143333101496</v>
      </c>
      <c r="O14">
        <f t="shared" si="7"/>
        <v>1.8640564539113138</v>
      </c>
      <c r="P14">
        <f t="shared" si="8"/>
        <v>160</v>
      </c>
      <c r="Q14">
        <f t="shared" si="9"/>
        <v>378.0143333101496</v>
      </c>
      <c r="R14">
        <f t="shared" si="10"/>
        <v>12.753523062761627</v>
      </c>
      <c r="S14" t="s">
        <v>37</v>
      </c>
      <c r="T14">
        <v>8.6999999999999994E-3</v>
      </c>
      <c r="U14" t="s">
        <v>52</v>
      </c>
      <c r="W14" t="s">
        <v>53</v>
      </c>
    </row>
    <row r="15" spans="1:23">
      <c r="B15">
        <f>B14+1</f>
        <v>12</v>
      </c>
      <c r="C15">
        <f t="shared" si="11"/>
        <v>86018.573323290111</v>
      </c>
      <c r="D15">
        <f t="shared" si="12"/>
        <v>10893.36784320422</v>
      </c>
      <c r="E15">
        <f t="shared" si="13"/>
        <v>404.27273896424936</v>
      </c>
      <c r="F15">
        <f t="shared" si="14"/>
        <v>1960.0268492863152</v>
      </c>
      <c r="G15">
        <f t="shared" si="15"/>
        <v>723.75924525511323</v>
      </c>
      <c r="H15">
        <f t="shared" ref="H15:H62" si="16">N15-M15*C15-$T$3*C15</f>
        <v>-1351.9010623033596</v>
      </c>
      <c r="I15">
        <f t="shared" ref="I15:I62" si="17">M15*C15-($T$3+$T$4)*D15-T$8*D15-$T$10*D15</f>
        <v>1245.2608641848378</v>
      </c>
      <c r="J15">
        <f t="shared" ref="J15:J62" si="18">$T$8*D15-($T$3+$T$5)*E15-$T$11*E15</f>
        <v>29.483952162046741</v>
      </c>
      <c r="K15">
        <f t="shared" ref="K15:K62" si="19">$T$10*D15-($T$3+$T$6)*F15-$T$9*F15</f>
        <v>120.15832194568533</v>
      </c>
      <c r="L15">
        <f t="shared" ref="L15:L62" si="20">$T$11*E15+$T$9*F15-($T$3+$T$7)*G15</f>
        <v>-43.002075989210383</v>
      </c>
      <c r="M15">
        <f t="shared" ref="M15:M62" si="21">($T$12*$T$13/SUM(C15:G15))*(D15*$T$14+E15*$T$15+F15*$T$16+G15*$T$17)</f>
        <v>2.0672046888587443E-2</v>
      </c>
      <c r="N15">
        <f t="shared" ref="N15:N62" si="22">Q15+P15</f>
        <v>563.9086360423546</v>
      </c>
      <c r="O15">
        <f t="shared" si="7"/>
        <v>2.0672046888587441</v>
      </c>
      <c r="P15">
        <f t="shared" ref="P15:P62" si="23">$T$3*SUM(C15:G15)</f>
        <v>160</v>
      </c>
      <c r="Q15">
        <f t="shared" ref="Q15:Q62" si="24">$T$4*D15+$T$5*E15+$T$6*F15+$T$7*G15</f>
        <v>403.90863604235466</v>
      </c>
      <c r="R15">
        <f t="shared" ref="R15:R62" si="25">100*SUM(D15:G15)/SUM(C15:G15)</f>
        <v>13.981426676709896</v>
      </c>
      <c r="S15" t="s">
        <v>38</v>
      </c>
      <c r="T15">
        <v>0.02</v>
      </c>
    </row>
    <row r="16" spans="1:23">
      <c r="B16">
        <f t="shared" ref="B16:B63" si="26">B15+1</f>
        <v>13</v>
      </c>
      <c r="C16">
        <f t="shared" ref="C16:C63" si="27">C15+H15</f>
        <v>84666.672260986757</v>
      </c>
      <c r="D16">
        <f t="shared" ref="D16:D63" si="28">D15+I15</f>
        <v>12138.628707389058</v>
      </c>
      <c r="E16">
        <f t="shared" ref="E16:E63" si="29">E15+J15</f>
        <v>433.75669112629612</v>
      </c>
      <c r="F16">
        <f t="shared" ref="F16:F63" si="30">F15+K15</f>
        <v>2080.1851712320004</v>
      </c>
      <c r="G16">
        <f t="shared" ref="G16:G63" si="31">G15+L15</f>
        <v>680.7571692659028</v>
      </c>
      <c r="H16">
        <f t="shared" si="16"/>
        <v>-1480.3439091104487</v>
      </c>
      <c r="I16">
        <f t="shared" si="17"/>
        <v>1345.3014993907223</v>
      </c>
      <c r="J16">
        <f t="shared" si="18"/>
        <v>37.000888716122006</v>
      </c>
      <c r="K16">
        <f t="shared" si="19"/>
        <v>136.42690073132567</v>
      </c>
      <c r="L16">
        <f t="shared" si="20"/>
        <v>-38.385379727721286</v>
      </c>
      <c r="M16">
        <f t="shared" si="21"/>
        <v>2.2903233407791296E-2</v>
      </c>
      <c r="N16">
        <f t="shared" si="22"/>
        <v>594.26332316147852</v>
      </c>
      <c r="O16">
        <f t="shared" si="7"/>
        <v>2.2903233407791297</v>
      </c>
      <c r="P16">
        <f t="shared" si="23"/>
        <v>160</v>
      </c>
      <c r="Q16">
        <f t="shared" si="24"/>
        <v>434.26332316147852</v>
      </c>
      <c r="R16">
        <f t="shared" si="25"/>
        <v>15.333327739013255</v>
      </c>
      <c r="S16" t="s">
        <v>39</v>
      </c>
      <c r="T16">
        <f>0.1*T14</f>
        <v>8.7000000000000001E-4</v>
      </c>
      <c r="U16" t="s">
        <v>71</v>
      </c>
    </row>
    <row r="17" spans="2:22">
      <c r="B17">
        <f t="shared" si="26"/>
        <v>14</v>
      </c>
      <c r="C17">
        <f t="shared" si="27"/>
        <v>83186.328351876306</v>
      </c>
      <c r="D17">
        <f t="shared" si="28"/>
        <v>13483.93020677978</v>
      </c>
      <c r="E17">
        <f t="shared" si="29"/>
        <v>470.75757984241812</v>
      </c>
      <c r="F17">
        <f t="shared" si="30"/>
        <v>2216.6120719633259</v>
      </c>
      <c r="G17">
        <f t="shared" si="31"/>
        <v>642.37178953818147</v>
      </c>
      <c r="H17">
        <f t="shared" si="16"/>
        <v>-1611.9073373363794</v>
      </c>
      <c r="I17">
        <f t="shared" si="17"/>
        <v>1448.123339803521</v>
      </c>
      <c r="J17">
        <f t="shared" si="18"/>
        <v>43.845712488196909</v>
      </c>
      <c r="K17">
        <f t="shared" si="19"/>
        <v>153.8411808446601</v>
      </c>
      <c r="L17">
        <f t="shared" si="20"/>
        <v>-33.902895799998454</v>
      </c>
      <c r="M17">
        <f t="shared" si="21"/>
        <v>2.5338015393115788E-2</v>
      </c>
      <c r="N17">
        <f t="shared" si="22"/>
        <v>628.96725630324863</v>
      </c>
      <c r="O17">
        <f t="shared" si="7"/>
        <v>2.5338015393115785</v>
      </c>
      <c r="P17">
        <f t="shared" si="23"/>
        <v>160.00000000000003</v>
      </c>
      <c r="Q17">
        <f t="shared" si="24"/>
        <v>468.96725630324858</v>
      </c>
      <c r="R17">
        <f t="shared" si="25"/>
        <v>16.813671648123698</v>
      </c>
      <c r="S17" t="s">
        <v>40</v>
      </c>
      <c r="T17">
        <f>0.1*T15</f>
        <v>2E-3</v>
      </c>
      <c r="U17" t="s">
        <v>71</v>
      </c>
    </row>
    <row r="18" spans="2:22">
      <c r="B18">
        <f t="shared" si="26"/>
        <v>15</v>
      </c>
      <c r="C18">
        <f t="shared" si="27"/>
        <v>81574.421014539927</v>
      </c>
      <c r="D18">
        <f t="shared" si="28"/>
        <v>14932.053546583302</v>
      </c>
      <c r="E18">
        <f t="shared" si="29"/>
        <v>514.60329233061498</v>
      </c>
      <c r="F18">
        <f t="shared" si="30"/>
        <v>2370.4532528079858</v>
      </c>
      <c r="G18">
        <f t="shared" si="31"/>
        <v>608.46889373818306</v>
      </c>
      <c r="H18">
        <f t="shared" si="16"/>
        <v>-1744.9194034967418</v>
      </c>
      <c r="I18">
        <f t="shared" si="17"/>
        <v>1551.8433106691718</v>
      </c>
      <c r="J18">
        <f t="shared" si="18"/>
        <v>50.218116217086859</v>
      </c>
      <c r="K18">
        <f t="shared" si="19"/>
        <v>172.41610954692899</v>
      </c>
      <c r="L18">
        <f t="shared" si="20"/>
        <v>-29.558132936446025</v>
      </c>
      <c r="M18">
        <f t="shared" si="21"/>
        <v>2.7978631944764722E-2</v>
      </c>
      <c r="N18">
        <f t="shared" si="22"/>
        <v>667.94037179961572</v>
      </c>
      <c r="O18">
        <f t="shared" si="7"/>
        <v>2.7978631944764722</v>
      </c>
      <c r="P18">
        <f t="shared" si="23"/>
        <v>160.00000000000003</v>
      </c>
      <c r="Q18">
        <f t="shared" si="24"/>
        <v>507.94037179961572</v>
      </c>
      <c r="R18">
        <f t="shared" si="25"/>
        <v>18.425578985460085</v>
      </c>
    </row>
    <row r="19" spans="2:22">
      <c r="B19">
        <f t="shared" si="26"/>
        <v>16</v>
      </c>
      <c r="C19">
        <f t="shared" si="27"/>
        <v>79829.50161104319</v>
      </c>
      <c r="D19">
        <f t="shared" si="28"/>
        <v>16483.896857252475</v>
      </c>
      <c r="E19">
        <f t="shared" si="29"/>
        <v>564.82140854770182</v>
      </c>
      <c r="F19">
        <f t="shared" si="30"/>
        <v>2542.8693623549148</v>
      </c>
      <c r="G19">
        <f t="shared" si="31"/>
        <v>578.91076080173707</v>
      </c>
      <c r="H19">
        <f t="shared" si="16"/>
        <v>-1877.3553100292113</v>
      </c>
      <c r="I19">
        <f t="shared" si="17"/>
        <v>1654.3212199074505</v>
      </c>
      <c r="J19">
        <f t="shared" si="18"/>
        <v>56.245881239695862</v>
      </c>
      <c r="K19">
        <f t="shared" si="19"/>
        <v>192.13723898256808</v>
      </c>
      <c r="L19">
        <f t="shared" si="20"/>
        <v>-25.34903010050315</v>
      </c>
      <c r="M19">
        <f t="shared" si="21"/>
        <v>3.0824907495701038E-2</v>
      </c>
      <c r="N19">
        <f t="shared" si="22"/>
        <v>711.10889513678114</v>
      </c>
      <c r="O19">
        <f t="shared" si="7"/>
        <v>3.0824907495701037</v>
      </c>
      <c r="P19">
        <f t="shared" si="23"/>
        <v>160.00000000000003</v>
      </c>
      <c r="Q19">
        <f t="shared" si="24"/>
        <v>551.10889513678114</v>
      </c>
      <c r="R19">
        <f t="shared" si="25"/>
        <v>20.170498388956823</v>
      </c>
      <c r="S19" t="s">
        <v>54</v>
      </c>
      <c r="T19">
        <v>5.8999999999999997E-2</v>
      </c>
      <c r="U19" t="s">
        <v>55</v>
      </c>
      <c r="V19" t="s">
        <v>56</v>
      </c>
    </row>
    <row r="20" spans="2:22">
      <c r="B20">
        <f t="shared" si="26"/>
        <v>17</v>
      </c>
      <c r="C20">
        <f t="shared" si="27"/>
        <v>77952.146301013985</v>
      </c>
      <c r="D20">
        <f t="shared" si="28"/>
        <v>18138.218077159927</v>
      </c>
      <c r="E20">
        <f t="shared" si="29"/>
        <v>621.06728978739773</v>
      </c>
      <c r="F20">
        <f t="shared" si="30"/>
        <v>2735.0066013374826</v>
      </c>
      <c r="G20">
        <f t="shared" si="31"/>
        <v>553.56173070123396</v>
      </c>
      <c r="H20">
        <f t="shared" si="16"/>
        <v>-2006.8537472331316</v>
      </c>
      <c r="I20">
        <f t="shared" si="17"/>
        <v>1753.1670088560097</v>
      </c>
      <c r="J20">
        <f t="shared" si="18"/>
        <v>61.999639811430683</v>
      </c>
      <c r="K20">
        <f t="shared" si="19"/>
        <v>212.95747887472183</v>
      </c>
      <c r="L20">
        <f t="shared" si="20"/>
        <v>-21.27038030903072</v>
      </c>
      <c r="M20">
        <f t="shared" si="21"/>
        <v>3.3873532342963038E-2</v>
      </c>
      <c r="N20">
        <f t="shared" si="22"/>
        <v>758.38423577927449</v>
      </c>
      <c r="O20">
        <f t="shared" si="7"/>
        <v>3.3873532342963038</v>
      </c>
      <c r="P20">
        <f t="shared" si="23"/>
        <v>160.00000000000003</v>
      </c>
      <c r="Q20">
        <f t="shared" si="24"/>
        <v>598.38423577927449</v>
      </c>
      <c r="R20">
        <f t="shared" si="25"/>
        <v>22.047853698986035</v>
      </c>
    </row>
    <row r="21" spans="2:22">
      <c r="B21">
        <f t="shared" si="26"/>
        <v>18</v>
      </c>
      <c r="C21">
        <f t="shared" si="27"/>
        <v>75945.292553780848</v>
      </c>
      <c r="D21">
        <f t="shared" si="28"/>
        <v>19891.385086015936</v>
      </c>
      <c r="E21">
        <f t="shared" si="29"/>
        <v>683.06692959882844</v>
      </c>
      <c r="F21">
        <f t="shared" si="30"/>
        <v>2947.9640802122044</v>
      </c>
      <c r="G21">
        <f t="shared" si="31"/>
        <v>532.29135039220319</v>
      </c>
      <c r="H21">
        <f t="shared" si="16"/>
        <v>-2130.760131732739</v>
      </c>
      <c r="I21">
        <f t="shared" si="17"/>
        <v>1845.7777048420623</v>
      </c>
      <c r="J21">
        <f t="shared" si="18"/>
        <v>67.504064903881982</v>
      </c>
      <c r="K21">
        <f t="shared" si="19"/>
        <v>234.79404016512817</v>
      </c>
      <c r="L21">
        <f t="shared" si="20"/>
        <v>-17.315678178333972</v>
      </c>
      <c r="M21">
        <f t="shared" si="21"/>
        <v>3.7117411556722421E-2</v>
      </c>
      <c r="N21">
        <f t="shared" si="22"/>
        <v>809.64501586768131</v>
      </c>
      <c r="O21">
        <f t="shared" si="7"/>
        <v>3.7117411556722422</v>
      </c>
      <c r="P21">
        <f t="shared" si="23"/>
        <v>160</v>
      </c>
      <c r="Q21">
        <f t="shared" si="24"/>
        <v>649.64501586768131</v>
      </c>
      <c r="R21">
        <f t="shared" si="25"/>
        <v>24.054707446219172</v>
      </c>
      <c r="S21" t="s">
        <v>57</v>
      </c>
    </row>
    <row r="22" spans="2:22">
      <c r="B22">
        <f t="shared" si="26"/>
        <v>19</v>
      </c>
      <c r="C22">
        <f t="shared" si="27"/>
        <v>73814.532422048112</v>
      </c>
      <c r="D22">
        <f t="shared" si="28"/>
        <v>21737.162790857998</v>
      </c>
      <c r="E22">
        <f t="shared" si="29"/>
        <v>750.57099450271039</v>
      </c>
      <c r="F22">
        <f t="shared" si="30"/>
        <v>3182.7581203773325</v>
      </c>
      <c r="G22">
        <f t="shared" si="31"/>
        <v>514.97567221386919</v>
      </c>
      <c r="H22">
        <f t="shared" si="16"/>
        <v>-2246.2001606274803</v>
      </c>
      <c r="I22">
        <f t="shared" si="17"/>
        <v>1929.4059427261413</v>
      </c>
      <c r="J22">
        <f t="shared" si="18"/>
        <v>72.746726522717466</v>
      </c>
      <c r="K22">
        <f t="shared" si="19"/>
        <v>257.52602284675118</v>
      </c>
      <c r="L22">
        <f t="shared" si="20"/>
        <v>-13.47853146812966</v>
      </c>
      <c r="M22">
        <f t="shared" si="21"/>
        <v>4.0545118980536581E-2</v>
      </c>
      <c r="N22">
        <f t="shared" si="22"/>
        <v>864.72209079241236</v>
      </c>
      <c r="O22">
        <f t="shared" si="7"/>
        <v>4.0545118980536587</v>
      </c>
      <c r="P22">
        <f t="shared" si="23"/>
        <v>160</v>
      </c>
      <c r="Q22">
        <f t="shared" si="24"/>
        <v>704.72209079241236</v>
      </c>
      <c r="R22">
        <f t="shared" si="25"/>
        <v>26.185467577951911</v>
      </c>
    </row>
    <row r="23" spans="2:22">
      <c r="B23">
        <f t="shared" si="26"/>
        <v>20</v>
      </c>
      <c r="C23">
        <f t="shared" si="27"/>
        <v>71568.332261420626</v>
      </c>
      <c r="D23">
        <f t="shared" si="28"/>
        <v>23666.568733584139</v>
      </c>
      <c r="E23">
        <f t="shared" si="29"/>
        <v>823.31772102542789</v>
      </c>
      <c r="F23">
        <f t="shared" si="30"/>
        <v>3440.2841432240839</v>
      </c>
      <c r="G23">
        <f t="shared" si="31"/>
        <v>501.49714074573956</v>
      </c>
      <c r="H23">
        <f t="shared" si="16"/>
        <v>-2350.1846501238219</v>
      </c>
      <c r="I23">
        <f t="shared" si="17"/>
        <v>2001.2596940961253</v>
      </c>
      <c r="J23">
        <f t="shared" si="18"/>
        <v>77.685568719849371</v>
      </c>
      <c r="K23">
        <f t="shared" si="19"/>
        <v>280.99311897349276</v>
      </c>
      <c r="L23">
        <f t="shared" si="20"/>
        <v>-9.7537316656457449</v>
      </c>
      <c r="M23">
        <f t="shared" si="21"/>
        <v>4.4140501058313464E-2</v>
      </c>
      <c r="N23">
        <f t="shared" si="22"/>
        <v>923.38672742141773</v>
      </c>
      <c r="O23">
        <f t="shared" si="7"/>
        <v>4.4140501058313468</v>
      </c>
      <c r="P23">
        <f t="shared" si="23"/>
        <v>160</v>
      </c>
      <c r="Q23">
        <f t="shared" si="24"/>
        <v>763.38672742141773</v>
      </c>
      <c r="R23">
        <f t="shared" si="25"/>
        <v>28.431667738579392</v>
      </c>
      <c r="S23" t="s">
        <v>3</v>
      </c>
      <c r="T23">
        <f>100000-SUM(T24:T27)</f>
        <v>94100</v>
      </c>
    </row>
    <row r="24" spans="2:22">
      <c r="B24">
        <f t="shared" si="26"/>
        <v>21</v>
      </c>
      <c r="C24">
        <f t="shared" si="27"/>
        <v>69218.147611296808</v>
      </c>
      <c r="D24">
        <f t="shared" si="28"/>
        <v>25667.828427680266</v>
      </c>
      <c r="E24">
        <f t="shared" si="29"/>
        <v>901.00328974527724</v>
      </c>
      <c r="F24">
        <f t="shared" si="30"/>
        <v>3721.2772621975764</v>
      </c>
      <c r="G24">
        <f t="shared" si="31"/>
        <v>491.74340908009378</v>
      </c>
      <c r="H24">
        <f t="shared" si="16"/>
        <v>-2439.7431820406528</v>
      </c>
      <c r="I24">
        <f t="shared" si="17"/>
        <v>2058.6296211220592</v>
      </c>
      <c r="J24">
        <f t="shared" si="18"/>
        <v>82.255720680445734</v>
      </c>
      <c r="K24">
        <f t="shared" si="19"/>
        <v>304.99588477938761</v>
      </c>
      <c r="L24">
        <f t="shared" si="20"/>
        <v>-6.1380445412399709</v>
      </c>
      <c r="M24">
        <f t="shared" si="21"/>
        <v>4.7882478374639201E-2</v>
      </c>
      <c r="N24">
        <f t="shared" si="22"/>
        <v>985.34231026792543</v>
      </c>
      <c r="O24">
        <f t="shared" si="7"/>
        <v>4.7882478374639197</v>
      </c>
      <c r="P24">
        <f t="shared" si="23"/>
        <v>160</v>
      </c>
      <c r="Q24">
        <f t="shared" si="24"/>
        <v>825.34231026792543</v>
      </c>
      <c r="R24">
        <f t="shared" si="25"/>
        <v>30.781852388703204</v>
      </c>
      <c r="S24" t="s">
        <v>4</v>
      </c>
      <c r="T24">
        <f>$T$19*100000/4</f>
        <v>1475</v>
      </c>
    </row>
    <row r="25" spans="2:22">
      <c r="B25">
        <f t="shared" si="26"/>
        <v>22</v>
      </c>
      <c r="C25">
        <f t="shared" si="27"/>
        <v>66778.404429256159</v>
      </c>
      <c r="D25">
        <f t="shared" si="28"/>
        <v>27726.458048802324</v>
      </c>
      <c r="E25">
        <f t="shared" si="29"/>
        <v>983.25901042572298</v>
      </c>
      <c r="F25">
        <f t="shared" si="30"/>
        <v>4026.2731469769642</v>
      </c>
      <c r="G25">
        <f t="shared" si="31"/>
        <v>485.60536453885379</v>
      </c>
      <c r="H25">
        <f t="shared" si="16"/>
        <v>-2512.0799290465402</v>
      </c>
      <c r="I25">
        <f t="shared" si="17"/>
        <v>2099.0365803588898</v>
      </c>
      <c r="J25">
        <f t="shared" si="18"/>
        <v>86.376135799345519</v>
      </c>
      <c r="K25">
        <f t="shared" si="19"/>
        <v>329.29796953606404</v>
      </c>
      <c r="L25">
        <f t="shared" si="20"/>
        <v>-2.6307566477592346</v>
      </c>
      <c r="M25">
        <f t="shared" si="21"/>
        <v>5.1745089552008239E-2</v>
      </c>
      <c r="N25">
        <f t="shared" si="22"/>
        <v>1050.2200353723531</v>
      </c>
      <c r="O25">
        <f t="shared" si="7"/>
        <v>5.1745089552008237</v>
      </c>
      <c r="P25">
        <f t="shared" si="23"/>
        <v>160.00000000000003</v>
      </c>
      <c r="Q25">
        <f t="shared" si="24"/>
        <v>890.2200353723531</v>
      </c>
      <c r="R25">
        <f t="shared" si="25"/>
        <v>33.221595570743851</v>
      </c>
      <c r="S25" t="s">
        <v>5</v>
      </c>
      <c r="T25">
        <f t="shared" ref="T25:T27" si="32">$T$19*100000/4</f>
        <v>1475</v>
      </c>
    </row>
    <row r="26" spans="2:22">
      <c r="B26">
        <f t="shared" si="26"/>
        <v>23</v>
      </c>
      <c r="C26">
        <f t="shared" si="27"/>
        <v>64266.324500209623</v>
      </c>
      <c r="D26">
        <f t="shared" si="28"/>
        <v>29825.494629161214</v>
      </c>
      <c r="E26">
        <f t="shared" si="29"/>
        <v>1069.6351462250684</v>
      </c>
      <c r="F26">
        <f t="shared" si="30"/>
        <v>4355.5711165130278</v>
      </c>
      <c r="G26">
        <f t="shared" si="31"/>
        <v>482.97460789109454</v>
      </c>
      <c r="H26">
        <f t="shared" si="16"/>
        <v>-2564.7407278032751</v>
      </c>
      <c r="I26">
        <f t="shared" si="17"/>
        <v>2120.3878192091906</v>
      </c>
      <c r="J26">
        <f t="shared" si="18"/>
        <v>89.956341260036012</v>
      </c>
      <c r="K26">
        <f t="shared" si="19"/>
        <v>353.63056409257337</v>
      </c>
      <c r="L26">
        <f t="shared" si="20"/>
        <v>0.76600324147536014</v>
      </c>
      <c r="M26">
        <f t="shared" si="21"/>
        <v>5.5697811445643695E-2</v>
      </c>
      <c r="N26">
        <f t="shared" si="22"/>
        <v>1117.5790157142876</v>
      </c>
      <c r="O26">
        <f t="shared" si="7"/>
        <v>5.5697811445643701</v>
      </c>
      <c r="P26">
        <f t="shared" si="23"/>
        <v>160.00000000000006</v>
      </c>
      <c r="Q26">
        <f t="shared" si="24"/>
        <v>957.57901571428749</v>
      </c>
      <c r="R26">
        <f t="shared" si="25"/>
        <v>35.733675499790387</v>
      </c>
      <c r="S26" t="s">
        <v>6</v>
      </c>
      <c r="T26">
        <f t="shared" si="32"/>
        <v>1475</v>
      </c>
    </row>
    <row r="27" spans="2:22">
      <c r="B27">
        <f t="shared" si="26"/>
        <v>24</v>
      </c>
      <c r="C27">
        <f t="shared" si="27"/>
        <v>61701.583772406346</v>
      </c>
      <c r="D27">
        <f t="shared" si="28"/>
        <v>31945.882448370405</v>
      </c>
      <c r="E27">
        <f t="shared" si="29"/>
        <v>1159.5914874851044</v>
      </c>
      <c r="F27">
        <f t="shared" si="30"/>
        <v>4709.2016806056008</v>
      </c>
      <c r="G27">
        <f t="shared" si="31"/>
        <v>483.74061113256988</v>
      </c>
      <c r="H27">
        <f t="shared" si="16"/>
        <v>-2595.7768041772088</v>
      </c>
      <c r="I27">
        <f t="shared" si="17"/>
        <v>2121.1271225090009</v>
      </c>
      <c r="J27">
        <f t="shared" si="18"/>
        <v>92.903374212178846</v>
      </c>
      <c r="K27">
        <f t="shared" si="19"/>
        <v>377.69914899850278</v>
      </c>
      <c r="L27">
        <f t="shared" si="20"/>
        <v>4.0471584575262796</v>
      </c>
      <c r="M27">
        <f t="shared" si="21"/>
        <v>5.9706171278308726E-2</v>
      </c>
      <c r="N27">
        <f t="shared" si="22"/>
        <v>1186.9110587168486</v>
      </c>
      <c r="O27">
        <f t="shared" si="7"/>
        <v>5.9706171278308728</v>
      </c>
      <c r="P27">
        <f t="shared" si="23"/>
        <v>160.00000000000003</v>
      </c>
      <c r="Q27">
        <f t="shared" si="24"/>
        <v>1026.9110587168486</v>
      </c>
      <c r="R27">
        <f t="shared" si="25"/>
        <v>38.29841622759367</v>
      </c>
      <c r="S27" t="s">
        <v>7</v>
      </c>
      <c r="T27">
        <f t="shared" si="32"/>
        <v>1475</v>
      </c>
    </row>
    <row r="28" spans="2:22">
      <c r="B28">
        <f t="shared" si="26"/>
        <v>25</v>
      </c>
      <c r="C28">
        <f t="shared" si="27"/>
        <v>59105.806968229139</v>
      </c>
      <c r="D28">
        <f t="shared" si="28"/>
        <v>34067.009570879403</v>
      </c>
      <c r="E28">
        <f t="shared" si="29"/>
        <v>1252.4948616972833</v>
      </c>
      <c r="F28">
        <f t="shared" si="30"/>
        <v>5086.9008296041038</v>
      </c>
      <c r="G28">
        <f t="shared" si="31"/>
        <v>487.78776959009616</v>
      </c>
      <c r="H28">
        <f t="shared" si="16"/>
        <v>-2603.8884071459038</v>
      </c>
      <c r="I28">
        <f t="shared" si="17"/>
        <v>2100.3624397830672</v>
      </c>
      <c r="J28">
        <f t="shared" si="18"/>
        <v>95.128786276892612</v>
      </c>
      <c r="K28">
        <f t="shared" si="19"/>
        <v>401.19239288270848</v>
      </c>
      <c r="L28">
        <f t="shared" si="20"/>
        <v>7.2047882032354593</v>
      </c>
      <c r="M28">
        <f t="shared" si="21"/>
        <v>6.3732641653498762E-2</v>
      </c>
      <c r="N28">
        <f t="shared" si="22"/>
        <v>1257.6500991502801</v>
      </c>
      <c r="O28">
        <f t="shared" si="7"/>
        <v>6.3732641653498758</v>
      </c>
      <c r="P28">
        <f t="shared" si="23"/>
        <v>160.00000000000003</v>
      </c>
      <c r="Q28">
        <f t="shared" si="24"/>
        <v>1097.6500991502801</v>
      </c>
      <c r="R28">
        <f t="shared" si="25"/>
        <v>40.894193031770875</v>
      </c>
    </row>
    <row r="29" spans="2:22">
      <c r="B29">
        <f t="shared" si="26"/>
        <v>26</v>
      </c>
      <c r="C29">
        <f t="shared" si="27"/>
        <v>56501.918561083236</v>
      </c>
      <c r="D29">
        <f t="shared" si="28"/>
        <v>36167.372010662468</v>
      </c>
      <c r="E29">
        <f t="shared" si="29"/>
        <v>1347.623647974176</v>
      </c>
      <c r="F29">
        <f t="shared" si="30"/>
        <v>5488.093222486812</v>
      </c>
      <c r="G29">
        <f t="shared" si="31"/>
        <v>494.99255779333163</v>
      </c>
      <c r="H29">
        <f t="shared" si="16"/>
        <v>-2588.5317409369859</v>
      </c>
      <c r="I29">
        <f t="shared" si="17"/>
        <v>2057.9550766441148</v>
      </c>
      <c r="J29">
        <f t="shared" si="18"/>
        <v>96.555431357486981</v>
      </c>
      <c r="K29">
        <f t="shared" si="19"/>
        <v>423.79280149620121</v>
      </c>
      <c r="L29">
        <f t="shared" si="20"/>
        <v>10.228431439182955</v>
      </c>
      <c r="M29">
        <f t="shared" si="21"/>
        <v>6.7737780955922422E-2</v>
      </c>
      <c r="N29">
        <f t="shared" si="22"/>
        <v>1329.185911840771</v>
      </c>
      <c r="O29">
        <f t="shared" si="7"/>
        <v>6.7737780955922418</v>
      </c>
      <c r="P29">
        <f t="shared" si="23"/>
        <v>160.00000000000003</v>
      </c>
      <c r="Q29">
        <f t="shared" si="24"/>
        <v>1169.185911840771</v>
      </c>
      <c r="R29">
        <f t="shared" si="25"/>
        <v>43.498081438916778</v>
      </c>
    </row>
    <row r="30" spans="2:22">
      <c r="B30">
        <f t="shared" si="26"/>
        <v>27</v>
      </c>
      <c r="C30">
        <f t="shared" si="27"/>
        <v>53913.386820146246</v>
      </c>
      <c r="D30">
        <f t="shared" si="28"/>
        <v>38225.327087306585</v>
      </c>
      <c r="E30">
        <f t="shared" si="29"/>
        <v>1444.1790793316629</v>
      </c>
      <c r="F30">
        <f t="shared" si="30"/>
        <v>5911.8860239830128</v>
      </c>
      <c r="G30">
        <f t="shared" si="31"/>
        <v>505.22098923251457</v>
      </c>
      <c r="H30">
        <f t="shared" si="16"/>
        <v>-2549.9753998026458</v>
      </c>
      <c r="I30">
        <f t="shared" si="17"/>
        <v>1994.5577109866078</v>
      </c>
      <c r="J30">
        <f t="shared" si="18"/>
        <v>97.123632893678078</v>
      </c>
      <c r="K30">
        <f t="shared" si="19"/>
        <v>445.18848218910182</v>
      </c>
      <c r="L30">
        <f t="shared" si="20"/>
        <v>13.105573733257991</v>
      </c>
      <c r="M30">
        <f t="shared" si="21"/>
        <v>7.1681553462778491E-2</v>
      </c>
      <c r="N30">
        <f t="shared" si="22"/>
        <v>1400.8813388173589</v>
      </c>
      <c r="O30">
        <f t="shared" si="7"/>
        <v>7.1681553462778496</v>
      </c>
      <c r="P30">
        <f t="shared" si="23"/>
        <v>160</v>
      </c>
      <c r="Q30">
        <f t="shared" si="24"/>
        <v>1240.8813388173589</v>
      </c>
      <c r="R30">
        <f t="shared" si="25"/>
        <v>46.086613179853757</v>
      </c>
    </row>
    <row r="31" spans="2:22">
      <c r="B31">
        <f t="shared" si="26"/>
        <v>28</v>
      </c>
      <c r="C31">
        <f t="shared" si="27"/>
        <v>51363.411420343604</v>
      </c>
      <c r="D31">
        <f t="shared" si="28"/>
        <v>40219.884798293191</v>
      </c>
      <c r="E31">
        <f t="shared" si="29"/>
        <v>1541.3027122253411</v>
      </c>
      <c r="F31">
        <f t="shared" si="30"/>
        <v>6357.0745061721145</v>
      </c>
      <c r="G31">
        <f t="shared" si="31"/>
        <v>518.32656296577261</v>
      </c>
      <c r="H31">
        <f t="shared" si="16"/>
        <v>-2489.2978531221429</v>
      </c>
      <c r="I31">
        <f t="shared" si="17"/>
        <v>1911.5940813549494</v>
      </c>
      <c r="J31">
        <f t="shared" si="18"/>
        <v>96.79627513558242</v>
      </c>
      <c r="K31">
        <f t="shared" si="19"/>
        <v>465.08520767877985</v>
      </c>
      <c r="L31">
        <f t="shared" si="20"/>
        <v>15.822288952830696</v>
      </c>
      <c r="M31">
        <f t="shared" si="21"/>
        <v>7.5524740187511971E-2</v>
      </c>
      <c r="N31">
        <f t="shared" si="22"/>
        <v>1472.091907816143</v>
      </c>
      <c r="O31">
        <f t="shared" si="7"/>
        <v>7.5524740187511972</v>
      </c>
      <c r="P31">
        <f t="shared" si="23"/>
        <v>160</v>
      </c>
      <c r="Q31">
        <f t="shared" si="24"/>
        <v>1312.091907816143</v>
      </c>
      <c r="R31">
        <f t="shared" si="25"/>
        <v>48.636588579656419</v>
      </c>
    </row>
    <row r="32" spans="2:22">
      <c r="B32">
        <f t="shared" si="26"/>
        <v>29</v>
      </c>
      <c r="C32">
        <f t="shared" si="27"/>
        <v>48874.113567221459</v>
      </c>
      <c r="D32">
        <f t="shared" si="28"/>
        <v>42131.478879648137</v>
      </c>
      <c r="E32">
        <f t="shared" si="29"/>
        <v>1638.0989873609235</v>
      </c>
      <c r="F32">
        <f t="shared" si="30"/>
        <v>6822.1597138508941</v>
      </c>
      <c r="G32">
        <f t="shared" si="31"/>
        <v>534.14885191860333</v>
      </c>
      <c r="H32">
        <f t="shared" si="16"/>
        <v>-2408.3246333882748</v>
      </c>
      <c r="I32">
        <f t="shared" si="17"/>
        <v>1811.1803743042351</v>
      </c>
      <c r="J32">
        <f t="shared" si="18"/>
        <v>95.562390740311002</v>
      </c>
      <c r="K32">
        <f t="shared" si="19"/>
        <v>483.21787259247697</v>
      </c>
      <c r="L32">
        <f t="shared" si="20"/>
        <v>18.363995751252027</v>
      </c>
      <c r="M32">
        <f t="shared" si="21"/>
        <v>7.9230337417733707E-2</v>
      </c>
      <c r="N32">
        <f t="shared" si="22"/>
        <v>1542.1864572428722</v>
      </c>
      <c r="O32">
        <f t="shared" si="7"/>
        <v>7.9230337417733709</v>
      </c>
      <c r="P32">
        <f t="shared" si="23"/>
        <v>160</v>
      </c>
      <c r="Q32">
        <f t="shared" si="24"/>
        <v>1382.1864572428722</v>
      </c>
      <c r="R32">
        <f t="shared" si="25"/>
        <v>51.12588643277855</v>
      </c>
    </row>
    <row r="33" spans="2:18">
      <c r="B33">
        <f t="shared" si="26"/>
        <v>30</v>
      </c>
      <c r="C33">
        <f t="shared" si="27"/>
        <v>46465.788933833181</v>
      </c>
      <c r="D33">
        <f t="shared" si="28"/>
        <v>43942.65925395237</v>
      </c>
      <c r="E33">
        <f t="shared" si="29"/>
        <v>1733.6613781012345</v>
      </c>
      <c r="F33">
        <f t="shared" si="30"/>
        <v>7305.377586443371</v>
      </c>
      <c r="G33">
        <f t="shared" si="31"/>
        <v>552.51284766985532</v>
      </c>
      <c r="H33">
        <f t="shared" si="16"/>
        <v>-2309.5114935803699</v>
      </c>
      <c r="I33">
        <f t="shared" si="17"/>
        <v>1695.9958331591561</v>
      </c>
      <c r="J33">
        <f t="shared" si="18"/>
        <v>93.438923317994352</v>
      </c>
      <c r="K33">
        <f t="shared" si="19"/>
        <v>499.36045878002392</v>
      </c>
      <c r="L33">
        <f t="shared" si="20"/>
        <v>20.716278323195461</v>
      </c>
      <c r="M33">
        <f t="shared" si="21"/>
        <v>8.2764838117056358E-2</v>
      </c>
      <c r="N33">
        <f t="shared" si="22"/>
        <v>1610.5672678037749</v>
      </c>
      <c r="O33">
        <f t="shared" si="7"/>
        <v>8.276483811705635</v>
      </c>
      <c r="P33">
        <f t="shared" si="23"/>
        <v>160</v>
      </c>
      <c r="Q33">
        <f t="shared" si="24"/>
        <v>1450.5672678037749</v>
      </c>
      <c r="R33">
        <f t="shared" si="25"/>
        <v>53.534211066166826</v>
      </c>
    </row>
    <row r="34" spans="2:18">
      <c r="B34">
        <f t="shared" si="26"/>
        <v>31</v>
      </c>
      <c r="C34">
        <f t="shared" si="27"/>
        <v>44156.277440252808</v>
      </c>
      <c r="D34">
        <f t="shared" si="28"/>
        <v>45638.655087111525</v>
      </c>
      <c r="E34">
        <f t="shared" si="29"/>
        <v>1827.1003014192288</v>
      </c>
      <c r="F34">
        <f t="shared" si="30"/>
        <v>7804.7380452233947</v>
      </c>
      <c r="G34">
        <f t="shared" si="31"/>
        <v>573.22912599305073</v>
      </c>
      <c r="H34">
        <f t="shared" si="16"/>
        <v>-2195.7864822699153</v>
      </c>
      <c r="I34">
        <f t="shared" si="17"/>
        <v>1569.1164924636923</v>
      </c>
      <c r="J34">
        <f t="shared" si="18"/>
        <v>90.470512758857581</v>
      </c>
      <c r="K34">
        <f t="shared" si="19"/>
        <v>513.33376291274567</v>
      </c>
      <c r="L34">
        <f t="shared" si="20"/>
        <v>22.865714134620127</v>
      </c>
      <c r="M34">
        <f t="shared" si="21"/>
        <v>8.6099302699329111E-2</v>
      </c>
      <c r="N34">
        <f t="shared" si="22"/>
        <v>1676.688259038373</v>
      </c>
      <c r="O34">
        <f t="shared" si="7"/>
        <v>8.6099302699329119</v>
      </c>
      <c r="P34">
        <f t="shared" si="23"/>
        <v>160</v>
      </c>
      <c r="Q34">
        <f t="shared" si="24"/>
        <v>1516.688259038373</v>
      </c>
      <c r="R34">
        <f t="shared" si="25"/>
        <v>55.843722559747199</v>
      </c>
    </row>
    <row r="35" spans="2:18">
      <c r="B35">
        <f t="shared" si="26"/>
        <v>32</v>
      </c>
      <c r="C35">
        <f t="shared" si="27"/>
        <v>41960.490957982896</v>
      </c>
      <c r="D35">
        <f t="shared" si="28"/>
        <v>47207.771579575216</v>
      </c>
      <c r="E35">
        <f t="shared" si="29"/>
        <v>1917.5708141780865</v>
      </c>
      <c r="F35">
        <f t="shared" si="30"/>
        <v>8318.071808136141</v>
      </c>
      <c r="G35">
        <f t="shared" si="31"/>
        <v>596.09484012767086</v>
      </c>
      <c r="H35">
        <f t="shared" si="16"/>
        <v>-2070.3683822001772</v>
      </c>
      <c r="I35">
        <f t="shared" si="17"/>
        <v>1433.8300054045196</v>
      </c>
      <c r="J35">
        <f t="shared" si="18"/>
        <v>86.72735441518995</v>
      </c>
      <c r="K35">
        <f t="shared" si="19"/>
        <v>525.01037244011025</v>
      </c>
      <c r="L35">
        <f t="shared" si="20"/>
        <v>24.800649940357218</v>
      </c>
      <c r="M35">
        <f t="shared" si="21"/>
        <v>8.9210148529943953E-2</v>
      </c>
      <c r="N35">
        <f t="shared" si="22"/>
        <v>1740.0700340836199</v>
      </c>
      <c r="O35">
        <f t="shared" si="7"/>
        <v>8.9210148529943947</v>
      </c>
      <c r="P35">
        <f t="shared" si="23"/>
        <v>160</v>
      </c>
      <c r="Q35">
        <f t="shared" si="24"/>
        <v>1580.0700340836199</v>
      </c>
      <c r="R35">
        <f t="shared" si="25"/>
        <v>58.039509042017109</v>
      </c>
    </row>
    <row r="36" spans="2:18">
      <c r="B36">
        <f t="shared" si="26"/>
        <v>33</v>
      </c>
      <c r="C36">
        <f t="shared" si="27"/>
        <v>39890.12257578272</v>
      </c>
      <c r="D36">
        <f t="shared" si="28"/>
        <v>48641.601584979733</v>
      </c>
      <c r="E36">
        <f t="shared" si="29"/>
        <v>2004.2981685932764</v>
      </c>
      <c r="F36">
        <f t="shared" si="30"/>
        <v>8843.0821805762516</v>
      </c>
      <c r="G36">
        <f t="shared" si="31"/>
        <v>620.89549006802804</v>
      </c>
      <c r="H36">
        <f t="shared" si="16"/>
        <v>-1936.580536436411</v>
      </c>
      <c r="I36">
        <f t="shared" si="17"/>
        <v>1293.4506143827689</v>
      </c>
      <c r="J36">
        <f t="shared" si="18"/>
        <v>82.301384449629467</v>
      </c>
      <c r="K36">
        <f t="shared" si="19"/>
        <v>534.31666549972329</v>
      </c>
      <c r="L36">
        <f t="shared" si="20"/>
        <v>26.511872104289765</v>
      </c>
      <c r="M36">
        <f t="shared" si="21"/>
        <v>9.2079618079493178E-2</v>
      </c>
      <c r="N36">
        <f t="shared" si="22"/>
        <v>1800.310911607083</v>
      </c>
      <c r="O36">
        <f t="shared" si="7"/>
        <v>9.2079618079493173</v>
      </c>
      <c r="P36">
        <f t="shared" si="23"/>
        <v>160</v>
      </c>
      <c r="Q36">
        <f t="shared" si="24"/>
        <v>1640.310911607083</v>
      </c>
      <c r="R36">
        <f t="shared" si="25"/>
        <v>60.109877424217288</v>
      </c>
    </row>
    <row r="37" spans="2:18">
      <c r="B37">
        <f t="shared" si="26"/>
        <v>34</v>
      </c>
      <c r="C37">
        <f t="shared" si="27"/>
        <v>37953.542039346306</v>
      </c>
      <c r="D37">
        <f t="shared" si="28"/>
        <v>49935.052199362501</v>
      </c>
      <c r="E37">
        <f t="shared" si="29"/>
        <v>2086.5995530429059</v>
      </c>
      <c r="F37">
        <f t="shared" si="30"/>
        <v>9377.3988460759756</v>
      </c>
      <c r="G37">
        <f t="shared" si="31"/>
        <v>647.40736217231779</v>
      </c>
      <c r="H37">
        <f t="shared" si="16"/>
        <v>-1797.6776945823576</v>
      </c>
      <c r="I37">
        <f t="shared" si="17"/>
        <v>1151.1514494897283</v>
      </c>
      <c r="J37">
        <f t="shared" si="18"/>
        <v>77.301207913583625</v>
      </c>
      <c r="K37">
        <f t="shared" si="19"/>
        <v>541.231909536942</v>
      </c>
      <c r="L37">
        <f t="shared" si="20"/>
        <v>27.993127642103971</v>
      </c>
      <c r="M37">
        <f t="shared" si="21"/>
        <v>9.4695918898569806E-2</v>
      </c>
      <c r="N37">
        <f t="shared" si="22"/>
        <v>1857.0935115519942</v>
      </c>
      <c r="O37">
        <f t="shared" si="7"/>
        <v>9.4695918898569804</v>
      </c>
      <c r="P37">
        <f t="shared" si="23"/>
        <v>160</v>
      </c>
      <c r="Q37">
        <f t="shared" si="24"/>
        <v>1697.0935115519942</v>
      </c>
      <c r="R37">
        <f t="shared" si="25"/>
        <v>62.04645796065369</v>
      </c>
    </row>
    <row r="38" spans="2:18">
      <c r="B38">
        <f t="shared" si="26"/>
        <v>35</v>
      </c>
      <c r="C38">
        <f t="shared" si="27"/>
        <v>36155.864344763948</v>
      </c>
      <c r="D38">
        <f t="shared" si="28"/>
        <v>51086.203648852228</v>
      </c>
      <c r="E38">
        <f t="shared" si="29"/>
        <v>2163.9007609564896</v>
      </c>
      <c r="F38">
        <f t="shared" si="30"/>
        <v>9918.6307556129177</v>
      </c>
      <c r="G38">
        <f t="shared" si="31"/>
        <v>675.4004898144218</v>
      </c>
      <c r="H38">
        <f t="shared" si="16"/>
        <v>-1656.6997366128271</v>
      </c>
      <c r="I38">
        <f t="shared" si="17"/>
        <v>1009.827185553311</v>
      </c>
      <c r="J38">
        <f t="shared" si="18"/>
        <v>71.846287454698654</v>
      </c>
      <c r="K38">
        <f t="shared" si="19"/>
        <v>545.7847964996414</v>
      </c>
      <c r="L38">
        <f t="shared" si="20"/>
        <v>29.241467105175801</v>
      </c>
      <c r="M38">
        <f t="shared" si="21"/>
        <v>9.7053059356725466E-2</v>
      </c>
      <c r="N38">
        <f t="shared" si="22"/>
        <v>1910.1868946848845</v>
      </c>
      <c r="O38">
        <f t="shared" si="7"/>
        <v>9.7053059356725466</v>
      </c>
      <c r="P38">
        <f t="shared" si="23"/>
        <v>160</v>
      </c>
      <c r="Q38">
        <f t="shared" si="24"/>
        <v>1750.1868946848845</v>
      </c>
      <c r="R38">
        <f t="shared" si="25"/>
        <v>63.844135655236052</v>
      </c>
    </row>
    <row r="39" spans="2:18">
      <c r="B39">
        <f t="shared" si="26"/>
        <v>36</v>
      </c>
      <c r="C39">
        <f t="shared" si="27"/>
        <v>34499.164608151121</v>
      </c>
      <c r="D39">
        <f t="shared" si="28"/>
        <v>52096.030834405537</v>
      </c>
      <c r="E39">
        <f t="shared" si="29"/>
        <v>2235.7470484111882</v>
      </c>
      <c r="F39">
        <f t="shared" si="30"/>
        <v>10464.415552112559</v>
      </c>
      <c r="G39">
        <f t="shared" si="31"/>
        <v>704.64195691959765</v>
      </c>
      <c r="H39">
        <f t="shared" si="16"/>
        <v>-1516.3609739831249</v>
      </c>
      <c r="I39">
        <f t="shared" si="17"/>
        <v>871.99469422416337</v>
      </c>
      <c r="J39">
        <f t="shared" si="18"/>
        <v>66.060937318019654</v>
      </c>
      <c r="K39">
        <f t="shared" si="19"/>
        <v>548.04794512669696</v>
      </c>
      <c r="L39">
        <f t="shared" si="20"/>
        <v>30.257397314244962</v>
      </c>
      <c r="M39">
        <f t="shared" si="21"/>
        <v>9.9150428260987147E-2</v>
      </c>
      <c r="N39">
        <f t="shared" si="22"/>
        <v>1959.4446349343914</v>
      </c>
      <c r="O39">
        <f t="shared" si="7"/>
        <v>9.9150428260987145</v>
      </c>
      <c r="P39">
        <f t="shared" si="23"/>
        <v>160</v>
      </c>
      <c r="Q39">
        <f t="shared" si="24"/>
        <v>1799.4446349343914</v>
      </c>
      <c r="R39">
        <f t="shared" si="25"/>
        <v>65.500835391848881</v>
      </c>
    </row>
    <row r="40" spans="2:18">
      <c r="B40">
        <f t="shared" si="26"/>
        <v>37</v>
      </c>
      <c r="C40">
        <f t="shared" si="27"/>
        <v>32982.803634167998</v>
      </c>
      <c r="D40">
        <f t="shared" si="28"/>
        <v>52968.025528629703</v>
      </c>
      <c r="E40">
        <f t="shared" si="29"/>
        <v>2301.8079857292078</v>
      </c>
      <c r="F40">
        <f t="shared" si="30"/>
        <v>11012.463497239256</v>
      </c>
      <c r="G40">
        <f t="shared" si="31"/>
        <v>734.89935423384259</v>
      </c>
      <c r="H40">
        <f t="shared" si="16"/>
        <v>-1378.9782955226306</v>
      </c>
      <c r="I40">
        <f t="shared" si="17"/>
        <v>739.73381795601108</v>
      </c>
      <c r="J40">
        <f t="shared" si="18"/>
        <v>60.068623220702754</v>
      </c>
      <c r="K40">
        <f t="shared" si="19"/>
        <v>548.13100564478646</v>
      </c>
      <c r="L40">
        <f t="shared" si="20"/>
        <v>31.044848701130299</v>
      </c>
      <c r="M40">
        <f t="shared" si="21"/>
        <v>0.10099218163412202</v>
      </c>
      <c r="N40">
        <f t="shared" si="22"/>
        <v>2004.7994857165124</v>
      </c>
      <c r="O40">
        <f t="shared" si="7"/>
        <v>10.099218163412202</v>
      </c>
      <c r="P40">
        <f t="shared" si="23"/>
        <v>160</v>
      </c>
      <c r="Q40">
        <f t="shared" si="24"/>
        <v>1844.7994857165124</v>
      </c>
      <c r="R40">
        <f t="shared" si="25"/>
        <v>67.017196365832021</v>
      </c>
    </row>
    <row r="41" spans="2:18">
      <c r="B41">
        <f t="shared" si="26"/>
        <v>38</v>
      </c>
      <c r="C41">
        <f t="shared" si="27"/>
        <v>31603.825338645369</v>
      </c>
      <c r="D41">
        <f t="shared" si="28"/>
        <v>53707.759346585714</v>
      </c>
      <c r="E41">
        <f t="shared" si="29"/>
        <v>2361.8766089499104</v>
      </c>
      <c r="F41">
        <f t="shared" si="30"/>
        <v>11560.594502884043</v>
      </c>
      <c r="G41">
        <f t="shared" si="31"/>
        <v>765.94420293497285</v>
      </c>
      <c r="H41">
        <f t="shared" si="16"/>
        <v>-1246.4366585261364</v>
      </c>
      <c r="I41">
        <f t="shared" si="17"/>
        <v>614.66569257200899</v>
      </c>
      <c r="J41">
        <f t="shared" si="18"/>
        <v>53.986969931118352</v>
      </c>
      <c r="K41">
        <f t="shared" si="19"/>
        <v>546.17301948955662</v>
      </c>
      <c r="L41">
        <f t="shared" si="20"/>
        <v>31.610976533452586</v>
      </c>
      <c r="M41">
        <f t="shared" si="21"/>
        <v>0.10258650560294623</v>
      </c>
      <c r="N41">
        <f t="shared" si="22"/>
        <v>2046.2554671931732</v>
      </c>
      <c r="O41">
        <f t="shared" si="7"/>
        <v>10.258650560294623</v>
      </c>
      <c r="P41">
        <f t="shared" si="23"/>
        <v>160</v>
      </c>
      <c r="Q41">
        <f t="shared" si="24"/>
        <v>1886.2554671931732</v>
      </c>
      <c r="R41">
        <f t="shared" si="25"/>
        <v>68.39617466135465</v>
      </c>
    </row>
    <row r="42" spans="2:18">
      <c r="B42">
        <f t="shared" si="26"/>
        <v>39</v>
      </c>
      <c r="C42">
        <f t="shared" si="27"/>
        <v>30357.388680119231</v>
      </c>
      <c r="D42">
        <f t="shared" si="28"/>
        <v>54322.425039157722</v>
      </c>
      <c r="E42">
        <f t="shared" si="29"/>
        <v>2415.8635788810288</v>
      </c>
      <c r="F42">
        <f t="shared" si="30"/>
        <v>12106.767522373601</v>
      </c>
      <c r="G42">
        <f t="shared" si="31"/>
        <v>797.55517946842542</v>
      </c>
      <c r="H42">
        <f t="shared" si="16"/>
        <v>-1120.1869215688789</v>
      </c>
      <c r="I42">
        <f t="shared" si="17"/>
        <v>497.96271624267763</v>
      </c>
      <c r="J42">
        <f t="shared" si="18"/>
        <v>47.923748154786047</v>
      </c>
      <c r="K42">
        <f t="shared" si="19"/>
        <v>542.33463108604076</v>
      </c>
      <c r="L42">
        <f t="shared" si="20"/>
        <v>31.965826085374601</v>
      </c>
      <c r="M42">
        <f t="shared" si="21"/>
        <v>0.10394482166673044</v>
      </c>
      <c r="N42">
        <f t="shared" si="22"/>
        <v>2083.8782529419268</v>
      </c>
      <c r="O42">
        <f t="shared" si="7"/>
        <v>10.394482166673045</v>
      </c>
      <c r="P42">
        <f t="shared" si="23"/>
        <v>160</v>
      </c>
      <c r="Q42">
        <f t="shared" si="24"/>
        <v>1923.878252941927</v>
      </c>
      <c r="R42">
        <f t="shared" si="25"/>
        <v>69.642611319880757</v>
      </c>
    </row>
    <row r="43" spans="2:18">
      <c r="B43">
        <f t="shared" si="26"/>
        <v>40</v>
      </c>
      <c r="C43">
        <f t="shared" si="27"/>
        <v>29237.201758550353</v>
      </c>
      <c r="D43">
        <f t="shared" si="28"/>
        <v>54820.387755400399</v>
      </c>
      <c r="E43">
        <f t="shared" si="29"/>
        <v>2463.787327035815</v>
      </c>
      <c r="F43">
        <f t="shared" si="30"/>
        <v>12649.102153459642</v>
      </c>
      <c r="G43">
        <f t="shared" si="31"/>
        <v>829.52100555380002</v>
      </c>
      <c r="H43">
        <f t="shared" si="16"/>
        <v>-1001.2689897578648</v>
      </c>
      <c r="I43">
        <f t="shared" si="17"/>
        <v>390.3824736797302</v>
      </c>
      <c r="J43">
        <f t="shared" si="18"/>
        <v>41.973974748939881</v>
      </c>
      <c r="K43">
        <f t="shared" si="19"/>
        <v>536.79064317697339</v>
      </c>
      <c r="L43">
        <f t="shared" si="20"/>
        <v>32.121898152221277</v>
      </c>
      <c r="M43">
        <f t="shared" si="21"/>
        <v>0.10508099177497685</v>
      </c>
      <c r="N43">
        <f t="shared" si="22"/>
        <v>2117.7846905693841</v>
      </c>
      <c r="O43">
        <f t="shared" si="7"/>
        <v>10.508099177497684</v>
      </c>
      <c r="P43">
        <f t="shared" si="23"/>
        <v>160</v>
      </c>
      <c r="Q43">
        <f t="shared" si="24"/>
        <v>1957.7846905693841</v>
      </c>
      <c r="R43">
        <f t="shared" si="25"/>
        <v>70.762798241449673</v>
      </c>
    </row>
    <row r="44" spans="2:18">
      <c r="B44">
        <f t="shared" si="26"/>
        <v>41</v>
      </c>
      <c r="C44">
        <f t="shared" si="27"/>
        <v>28235.932768792489</v>
      </c>
      <c r="D44">
        <f t="shared" si="28"/>
        <v>55210.770229080132</v>
      </c>
      <c r="E44">
        <f t="shared" si="29"/>
        <v>2505.7613017847548</v>
      </c>
      <c r="F44">
        <f t="shared" si="30"/>
        <v>13185.892796636615</v>
      </c>
      <c r="G44">
        <f t="shared" si="31"/>
        <v>861.64290370602134</v>
      </c>
      <c r="H44">
        <f t="shared" si="16"/>
        <v>-890.3525901547805</v>
      </c>
      <c r="I44">
        <f t="shared" si="17"/>
        <v>292.31752479267664</v>
      </c>
      <c r="J44">
        <f t="shared" si="18"/>
        <v>36.218135508364355</v>
      </c>
      <c r="K44">
        <f t="shared" si="19"/>
        <v>529.72327663364376</v>
      </c>
      <c r="L44">
        <f t="shared" si="20"/>
        <v>32.093653220095732</v>
      </c>
      <c r="M44">
        <f t="shared" si="21"/>
        <v>0.10601056821598971</v>
      </c>
      <c r="N44">
        <f t="shared" si="22"/>
        <v>2148.1321792034628</v>
      </c>
      <c r="O44">
        <f t="shared" si="7"/>
        <v>10.60105682159897</v>
      </c>
      <c r="P44">
        <f t="shared" si="23"/>
        <v>160</v>
      </c>
      <c r="Q44">
        <f t="shared" si="24"/>
        <v>1988.1321792034628</v>
      </c>
      <c r="R44">
        <f t="shared" si="25"/>
        <v>71.764067231207505</v>
      </c>
    </row>
    <row r="45" spans="2:18">
      <c r="B45">
        <f t="shared" si="26"/>
        <v>42</v>
      </c>
      <c r="C45">
        <f t="shared" si="27"/>
        <v>27345.580178637709</v>
      </c>
      <c r="D45">
        <f t="shared" si="28"/>
        <v>55503.087753872809</v>
      </c>
      <c r="E45">
        <f t="shared" si="29"/>
        <v>2541.9794372931192</v>
      </c>
      <c r="F45">
        <f t="shared" si="30"/>
        <v>13715.616073270259</v>
      </c>
      <c r="G45">
        <f t="shared" si="31"/>
        <v>893.73655692611703</v>
      </c>
      <c r="H45">
        <f t="shared" si="16"/>
        <v>-787.78840842709531</v>
      </c>
      <c r="I45">
        <f t="shared" si="17"/>
        <v>203.85361439789142</v>
      </c>
      <c r="J45">
        <f t="shared" si="18"/>
        <v>30.721441155862479</v>
      </c>
      <c r="K45">
        <f t="shared" si="19"/>
        <v>521.31636215270635</v>
      </c>
      <c r="L45">
        <f t="shared" si="20"/>
        <v>31.89699072063506</v>
      </c>
      <c r="M45">
        <f t="shared" si="21"/>
        <v>0.10675011970391982</v>
      </c>
      <c r="N45">
        <f t="shared" si="22"/>
        <v>2175.1084773014372</v>
      </c>
      <c r="O45">
        <f t="shared" si="7"/>
        <v>10.675011970391981</v>
      </c>
      <c r="P45">
        <f t="shared" si="23"/>
        <v>160</v>
      </c>
      <c r="Q45">
        <f t="shared" si="24"/>
        <v>2015.108477301437</v>
      </c>
      <c r="R45">
        <f t="shared" si="25"/>
        <v>72.654419821362296</v>
      </c>
    </row>
    <row r="46" spans="2:18">
      <c r="B46">
        <f t="shared" si="26"/>
        <v>43</v>
      </c>
      <c r="C46">
        <f t="shared" si="27"/>
        <v>26557.791770210613</v>
      </c>
      <c r="D46">
        <f t="shared" si="28"/>
        <v>55706.941368270702</v>
      </c>
      <c r="E46">
        <f t="shared" si="29"/>
        <v>2572.7008784489817</v>
      </c>
      <c r="F46">
        <f t="shared" si="30"/>
        <v>14236.932435422965</v>
      </c>
      <c r="G46">
        <f t="shared" si="31"/>
        <v>925.63354764675205</v>
      </c>
      <c r="H46">
        <f t="shared" si="16"/>
        <v>-693.66341439208873</v>
      </c>
      <c r="I46">
        <f t="shared" si="17"/>
        <v>124.83014762352661</v>
      </c>
      <c r="J46">
        <f t="shared" si="18"/>
        <v>25.533960708213968</v>
      </c>
      <c r="K46">
        <f t="shared" si="19"/>
        <v>511.75057094619575</v>
      </c>
      <c r="L46">
        <f t="shared" si="20"/>
        <v>31.548735114152379</v>
      </c>
      <c r="M46">
        <f t="shared" si="21"/>
        <v>0.10731665212847397</v>
      </c>
      <c r="N46">
        <f t="shared" si="22"/>
        <v>2198.9223531443895</v>
      </c>
      <c r="O46">
        <f t="shared" si="7"/>
        <v>10.731665212847396</v>
      </c>
      <c r="P46">
        <f t="shared" si="23"/>
        <v>160</v>
      </c>
      <c r="Q46">
        <f t="shared" si="24"/>
        <v>2038.9223531443895</v>
      </c>
      <c r="R46">
        <f t="shared" si="25"/>
        <v>73.442208229789387</v>
      </c>
    </row>
    <row r="47" spans="2:18">
      <c r="B47">
        <f t="shared" si="26"/>
        <v>44</v>
      </c>
      <c r="C47">
        <f t="shared" si="27"/>
        <v>25864.128355818524</v>
      </c>
      <c r="D47">
        <f t="shared" si="28"/>
        <v>55831.77151589423</v>
      </c>
      <c r="E47">
        <f t="shared" si="29"/>
        <v>2598.2348391571959</v>
      </c>
      <c r="F47">
        <f t="shared" si="30"/>
        <v>14748.683006369161</v>
      </c>
      <c r="G47">
        <f t="shared" si="31"/>
        <v>957.1822827609044</v>
      </c>
      <c r="H47">
        <f t="shared" si="16"/>
        <v>-607.85562192582711</v>
      </c>
      <c r="I47">
        <f t="shared" si="17"/>
        <v>54.898332006100759</v>
      </c>
      <c r="J47">
        <f t="shared" si="18"/>
        <v>20.691441732677418</v>
      </c>
      <c r="K47">
        <f t="shared" si="19"/>
        <v>501.19969402588123</v>
      </c>
      <c r="L47">
        <f t="shared" si="20"/>
        <v>31.066154161167589</v>
      </c>
      <c r="M47">
        <f t="shared" si="21"/>
        <v>0.10772713141173489</v>
      </c>
      <c r="N47">
        <f t="shared" si="22"/>
        <v>2219.7953376807232</v>
      </c>
      <c r="O47">
        <f t="shared" si="7"/>
        <v>10.772713141173488</v>
      </c>
      <c r="P47">
        <f t="shared" si="23"/>
        <v>160</v>
      </c>
      <c r="Q47">
        <f t="shared" si="24"/>
        <v>2059.7953376807232</v>
      </c>
      <c r="R47">
        <f t="shared" si="25"/>
        <v>74.135871644181478</v>
      </c>
    </row>
    <row r="48" spans="2:18">
      <c r="B48">
        <f t="shared" si="26"/>
        <v>45</v>
      </c>
      <c r="C48">
        <f t="shared" si="27"/>
        <v>25256.272733892696</v>
      </c>
      <c r="D48">
        <f t="shared" si="28"/>
        <v>55886.669847900332</v>
      </c>
      <c r="E48">
        <f t="shared" si="29"/>
        <v>2618.9262808898734</v>
      </c>
      <c r="F48">
        <f t="shared" si="30"/>
        <v>15249.882700395043</v>
      </c>
      <c r="G48">
        <f t="shared" si="31"/>
        <v>988.24843692207196</v>
      </c>
      <c r="H48">
        <f t="shared" si="16"/>
        <v>-530.08498346692488</v>
      </c>
      <c r="I48">
        <f t="shared" si="17"/>
        <v>-6.4260722509251309</v>
      </c>
      <c r="J48">
        <f t="shared" si="18"/>
        <v>16.216619470734514</v>
      </c>
      <c r="K48">
        <f t="shared" si="19"/>
        <v>489.82790854772213</v>
      </c>
      <c r="L48">
        <f t="shared" si="20"/>
        <v>30.466527699393211</v>
      </c>
      <c r="M48">
        <f t="shared" si="21"/>
        <v>0.107998107382955</v>
      </c>
      <c r="N48">
        <f t="shared" si="22"/>
        <v>2237.9547077154452</v>
      </c>
      <c r="O48">
        <f t="shared" si="7"/>
        <v>10.799810738295498</v>
      </c>
      <c r="P48">
        <f t="shared" si="23"/>
        <v>160.00000000000003</v>
      </c>
      <c r="Q48">
        <f t="shared" si="24"/>
        <v>2077.9547077154452</v>
      </c>
      <c r="R48">
        <f t="shared" si="25"/>
        <v>74.7437272661073</v>
      </c>
    </row>
    <row r="49" spans="2:18">
      <c r="B49">
        <f t="shared" si="26"/>
        <v>46</v>
      </c>
      <c r="C49">
        <f t="shared" si="27"/>
        <v>24726.187750425772</v>
      </c>
      <c r="D49">
        <f t="shared" si="28"/>
        <v>55880.243775649404</v>
      </c>
      <c r="E49">
        <f t="shared" si="29"/>
        <v>2635.1429003606081</v>
      </c>
      <c r="F49">
        <f t="shared" si="30"/>
        <v>15739.710608942765</v>
      </c>
      <c r="G49">
        <f t="shared" si="31"/>
        <v>1018.7149646214651</v>
      </c>
      <c r="H49">
        <f t="shared" si="16"/>
        <v>-459.95842399246612</v>
      </c>
      <c r="I49">
        <f t="shared" si="17"/>
        <v>-59.71710789176916</v>
      </c>
      <c r="J49">
        <f t="shared" si="18"/>
        <v>12.120829474782795</v>
      </c>
      <c r="K49">
        <f t="shared" si="19"/>
        <v>477.78792402992349</v>
      </c>
      <c r="L49">
        <f t="shared" si="20"/>
        <v>29.766778379528745</v>
      </c>
      <c r="M49">
        <f t="shared" si="21"/>
        <v>0.10814543161780506</v>
      </c>
      <c r="N49">
        <f t="shared" si="22"/>
        <v>2253.6277229408943</v>
      </c>
      <c r="O49">
        <f t="shared" si="7"/>
        <v>10.814543161780504</v>
      </c>
      <c r="P49">
        <f t="shared" si="23"/>
        <v>160</v>
      </c>
      <c r="Q49">
        <f t="shared" si="24"/>
        <v>2093.6277229408943</v>
      </c>
      <c r="R49">
        <f t="shared" si="25"/>
        <v>75.273812249574235</v>
      </c>
    </row>
    <row r="50" spans="2:18">
      <c r="B50">
        <f t="shared" si="26"/>
        <v>47</v>
      </c>
      <c r="C50">
        <f t="shared" si="27"/>
        <v>24266.229326433306</v>
      </c>
      <c r="D50">
        <f t="shared" si="28"/>
        <v>55820.526667757636</v>
      </c>
      <c r="E50">
        <f t="shared" si="29"/>
        <v>2647.2637298353911</v>
      </c>
      <c r="F50">
        <f t="shared" si="30"/>
        <v>16217.498532972688</v>
      </c>
      <c r="G50">
        <f t="shared" si="31"/>
        <v>1048.4817430009939</v>
      </c>
      <c r="H50">
        <f t="shared" si="16"/>
        <v>-397.00807699919034</v>
      </c>
      <c r="I50">
        <f t="shared" si="17"/>
        <v>-105.60073410085988</v>
      </c>
      <c r="J50">
        <f t="shared" si="18"/>
        <v>8.4057639383653537</v>
      </c>
      <c r="K50">
        <f t="shared" si="19"/>
        <v>465.21987744635157</v>
      </c>
      <c r="L50">
        <f t="shared" si="20"/>
        <v>28.983169715333148</v>
      </c>
      <c r="M50">
        <f t="shared" si="21"/>
        <v>0.10818405854409802</v>
      </c>
      <c r="N50">
        <f t="shared" si="22"/>
        <v>2267.0370640184719</v>
      </c>
      <c r="O50">
        <f t="shared" si="7"/>
        <v>10.818405854409802</v>
      </c>
      <c r="P50">
        <f t="shared" si="23"/>
        <v>160.00000000000003</v>
      </c>
      <c r="Q50">
        <f t="shared" si="24"/>
        <v>2107.0370640184719</v>
      </c>
      <c r="R50">
        <f t="shared" si="25"/>
        <v>75.733770673566696</v>
      </c>
    </row>
    <row r="51" spans="2:18">
      <c r="B51">
        <f t="shared" si="26"/>
        <v>48</v>
      </c>
      <c r="C51">
        <f t="shared" si="27"/>
        <v>23869.221249434115</v>
      </c>
      <c r="D51">
        <f t="shared" si="28"/>
        <v>55714.925933656777</v>
      </c>
      <c r="E51">
        <f t="shared" si="29"/>
        <v>2655.6694937737566</v>
      </c>
      <c r="F51">
        <f t="shared" si="30"/>
        <v>16682.718410419038</v>
      </c>
      <c r="G51">
        <f t="shared" si="31"/>
        <v>1077.464912716327</v>
      </c>
      <c r="H51">
        <f t="shared" si="16"/>
        <v>-340.72256833044935</v>
      </c>
      <c r="I51">
        <f t="shared" si="17"/>
        <v>-144.72458656541983</v>
      </c>
      <c r="J51">
        <f t="shared" si="18"/>
        <v>5.0652437498027609</v>
      </c>
      <c r="K51">
        <f t="shared" si="19"/>
        <v>452.25083933877124</v>
      </c>
      <c r="L51">
        <f t="shared" si="20"/>
        <v>28.131071807295029</v>
      </c>
      <c r="M51">
        <f t="shared" si="21"/>
        <v>0.10812791736645332</v>
      </c>
      <c r="N51">
        <f t="shared" si="22"/>
        <v>2278.3973685290489</v>
      </c>
      <c r="O51">
        <f t="shared" si="7"/>
        <v>10.812791736645332</v>
      </c>
      <c r="P51">
        <f t="shared" si="23"/>
        <v>160</v>
      </c>
      <c r="Q51">
        <f t="shared" si="24"/>
        <v>2118.3973685290489</v>
      </c>
      <c r="R51">
        <f t="shared" si="25"/>
        <v>76.130778750565881</v>
      </c>
    </row>
    <row r="52" spans="2:18">
      <c r="B52">
        <f t="shared" si="26"/>
        <v>49</v>
      </c>
      <c r="C52">
        <f t="shared" si="27"/>
        <v>23528.498681103665</v>
      </c>
      <c r="D52">
        <f t="shared" si="28"/>
        <v>55570.201347091359</v>
      </c>
      <c r="E52">
        <f t="shared" si="29"/>
        <v>2660.7347375235595</v>
      </c>
      <c r="F52">
        <f t="shared" si="30"/>
        <v>17134.969249757811</v>
      </c>
      <c r="G52">
        <f t="shared" si="31"/>
        <v>1105.5959845236221</v>
      </c>
      <c r="H52">
        <f t="shared" si="16"/>
        <v>-290.57172068452354</v>
      </c>
      <c r="I52">
        <f t="shared" si="17"/>
        <v>-177.73478015281978</v>
      </c>
      <c r="J52">
        <f t="shared" si="18"/>
        <v>2.0869113415876512</v>
      </c>
      <c r="K52">
        <f t="shared" si="19"/>
        <v>438.99479816800692</v>
      </c>
      <c r="L52">
        <f t="shared" si="20"/>
        <v>27.224791327748676</v>
      </c>
      <c r="M52">
        <f t="shared" si="21"/>
        <v>0.10798984202886799</v>
      </c>
      <c r="N52">
        <f t="shared" si="22"/>
        <v>2287.9127329540561</v>
      </c>
      <c r="O52">
        <f t="shared" si="7"/>
        <v>10.7989842028868</v>
      </c>
      <c r="P52">
        <f t="shared" si="23"/>
        <v>160</v>
      </c>
      <c r="Q52">
        <f t="shared" si="24"/>
        <v>2127.9127329540561</v>
      </c>
      <c r="R52">
        <f t="shared" si="25"/>
        <v>76.471501318896344</v>
      </c>
    </row>
    <row r="53" spans="2:18">
      <c r="B53">
        <f t="shared" si="26"/>
        <v>50</v>
      </c>
      <c r="C53">
        <f t="shared" si="27"/>
        <v>23237.926960419143</v>
      </c>
      <c r="D53">
        <f t="shared" si="28"/>
        <v>55392.466566938536</v>
      </c>
      <c r="E53">
        <f t="shared" si="29"/>
        <v>2662.8216488651469</v>
      </c>
      <c r="F53">
        <f t="shared" si="30"/>
        <v>17573.964047925816</v>
      </c>
      <c r="G53">
        <f t="shared" si="31"/>
        <v>1132.8207758513709</v>
      </c>
      <c r="H53">
        <f t="shared" si="16"/>
        <v>-246.02536439136964</v>
      </c>
      <c r="I53">
        <f t="shared" si="17"/>
        <v>-205.25887817930095</v>
      </c>
      <c r="J53">
        <f t="shared" si="18"/>
        <v>-0.54621987433937136</v>
      </c>
      <c r="K53">
        <f t="shared" si="19"/>
        <v>425.55300267197754</v>
      </c>
      <c r="L53">
        <f t="shared" si="20"/>
        <v>26.277459773032163</v>
      </c>
      <c r="M53">
        <f t="shared" si="21"/>
        <v>0.10778154706469789</v>
      </c>
      <c r="N53">
        <f t="shared" si="22"/>
        <v>2295.775037115729</v>
      </c>
      <c r="O53">
        <f t="shared" si="7"/>
        <v>10.77815470646979</v>
      </c>
      <c r="P53">
        <f t="shared" si="23"/>
        <v>160.00000000000003</v>
      </c>
      <c r="Q53">
        <f t="shared" si="24"/>
        <v>2135.775037115729</v>
      </c>
      <c r="R53">
        <f t="shared" si="25"/>
        <v>76.762073039580841</v>
      </c>
    </row>
    <row r="54" spans="2:18">
      <c r="B54">
        <f t="shared" si="26"/>
        <v>51</v>
      </c>
      <c r="C54">
        <f t="shared" si="27"/>
        <v>22991.901596027772</v>
      </c>
      <c r="D54">
        <f t="shared" si="28"/>
        <v>55187.207688759234</v>
      </c>
      <c r="E54">
        <f t="shared" si="29"/>
        <v>2662.2754289908075</v>
      </c>
      <c r="F54">
        <f t="shared" si="30"/>
        <v>17999.517050597795</v>
      </c>
      <c r="G54">
        <f t="shared" si="31"/>
        <v>1159.0982356244031</v>
      </c>
      <c r="H54">
        <f t="shared" si="16"/>
        <v>-206.56708878346177</v>
      </c>
      <c r="I54">
        <f t="shared" si="17"/>
        <v>-227.89404475734068</v>
      </c>
      <c r="J54">
        <f t="shared" si="18"/>
        <v>-2.8543973520474566</v>
      </c>
      <c r="K54">
        <f t="shared" si="19"/>
        <v>412.0145584349097</v>
      </c>
      <c r="L54">
        <f t="shared" si="20"/>
        <v>25.300972457940176</v>
      </c>
      <c r="M54">
        <f t="shared" si="21"/>
        <v>0.10751363839657162</v>
      </c>
      <c r="N54">
        <f t="shared" si="22"/>
        <v>2302.1629480150705</v>
      </c>
      <c r="O54">
        <f t="shared" si="7"/>
        <v>10.751363839657163</v>
      </c>
      <c r="P54">
        <f t="shared" si="23"/>
        <v>160</v>
      </c>
      <c r="Q54">
        <f t="shared" si="24"/>
        <v>2142.1629480150705</v>
      </c>
      <c r="R54">
        <f t="shared" si="25"/>
        <v>77.008098403972241</v>
      </c>
    </row>
    <row r="55" spans="2:18">
      <c r="B55">
        <f t="shared" si="26"/>
        <v>52</v>
      </c>
      <c r="C55">
        <f t="shared" si="27"/>
        <v>22785.334507244312</v>
      </c>
      <c r="D55">
        <f t="shared" si="28"/>
        <v>54959.313644001893</v>
      </c>
      <c r="E55">
        <f t="shared" si="29"/>
        <v>2659.4210316387603</v>
      </c>
      <c r="F55">
        <f t="shared" si="30"/>
        <v>18411.531609032703</v>
      </c>
      <c r="G55">
        <f t="shared" si="31"/>
        <v>1184.3992080823432</v>
      </c>
      <c r="H55">
        <f t="shared" si="16"/>
        <v>-171.7038015190941</v>
      </c>
      <c r="I55">
        <f t="shared" si="17"/>
        <v>-246.19940179446849</v>
      </c>
      <c r="J55">
        <f t="shared" si="18"/>
        <v>-4.8599593106918206</v>
      </c>
      <c r="K55">
        <f t="shared" si="19"/>
        <v>398.45719256483187</v>
      </c>
      <c r="L55">
        <f t="shared" si="20"/>
        <v>24.305970059422435</v>
      </c>
      <c r="M55">
        <f t="shared" si="21"/>
        <v>0.10719564964906489</v>
      </c>
      <c r="N55">
        <f t="shared" si="22"/>
        <v>2307.2414686678067</v>
      </c>
      <c r="O55">
        <f t="shared" si="7"/>
        <v>10.719564964906489</v>
      </c>
      <c r="P55">
        <f t="shared" si="23"/>
        <v>160</v>
      </c>
      <c r="Q55">
        <f t="shared" si="24"/>
        <v>2147.2414686678067</v>
      </c>
      <c r="R55">
        <f t="shared" si="25"/>
        <v>77.214665492755685</v>
      </c>
    </row>
    <row r="56" spans="2:18">
      <c r="B56">
        <f t="shared" si="26"/>
        <v>53</v>
      </c>
      <c r="C56">
        <f t="shared" si="27"/>
        <v>22613.630705725216</v>
      </c>
      <c r="D56">
        <f t="shared" si="28"/>
        <v>54713.114242207426</v>
      </c>
      <c r="E56">
        <f t="shared" si="29"/>
        <v>2654.5610723280683</v>
      </c>
      <c r="F56">
        <f t="shared" si="30"/>
        <v>18809.988801597534</v>
      </c>
      <c r="G56">
        <f t="shared" si="31"/>
        <v>1208.7051781417656</v>
      </c>
      <c r="H56">
        <f t="shared" si="16"/>
        <v>-140.97192164500586</v>
      </c>
      <c r="I56">
        <f t="shared" si="17"/>
        <v>-260.69168676510094</v>
      </c>
      <c r="J56">
        <f t="shared" si="18"/>
        <v>-6.5863636549946705</v>
      </c>
      <c r="K56">
        <f t="shared" si="19"/>
        <v>384.94811755953123</v>
      </c>
      <c r="L56">
        <f t="shared" si="20"/>
        <v>23.301854505570191</v>
      </c>
      <c r="M56">
        <f t="shared" si="21"/>
        <v>0.10683609611365065</v>
      </c>
      <c r="N56">
        <f t="shared" si="22"/>
        <v>2311.1619110396155</v>
      </c>
      <c r="O56">
        <f t="shared" si="7"/>
        <v>10.683609611365066</v>
      </c>
      <c r="P56">
        <f t="shared" si="23"/>
        <v>160</v>
      </c>
      <c r="Q56">
        <f t="shared" si="24"/>
        <v>2151.1619110396155</v>
      </c>
      <c r="R56">
        <f t="shared" si="25"/>
        <v>77.386369294274786</v>
      </c>
    </row>
    <row r="57" spans="2:18">
      <c r="B57">
        <f t="shared" si="26"/>
        <v>54</v>
      </c>
      <c r="C57">
        <f t="shared" si="27"/>
        <v>22472.658784080209</v>
      </c>
      <c r="D57">
        <f t="shared" si="28"/>
        <v>54452.422555442325</v>
      </c>
      <c r="E57">
        <f t="shared" si="29"/>
        <v>2647.9747086730736</v>
      </c>
      <c r="F57">
        <f t="shared" si="30"/>
        <v>19194.936919157066</v>
      </c>
      <c r="G57">
        <f t="shared" si="31"/>
        <v>1232.0070326473358</v>
      </c>
      <c r="H57">
        <f t="shared" si="16"/>
        <v>-113.94094802744198</v>
      </c>
      <c r="I57">
        <f t="shared" si="17"/>
        <v>-271.84341860255313</v>
      </c>
      <c r="J57">
        <f t="shared" si="18"/>
        <v>-8.0574058845935639</v>
      </c>
      <c r="K57">
        <f t="shared" si="19"/>
        <v>371.5449410560625</v>
      </c>
      <c r="L57">
        <f t="shared" si="20"/>
        <v>22.296831458526299</v>
      </c>
      <c r="M57">
        <f t="shared" si="21"/>
        <v>0.10644254002020034</v>
      </c>
      <c r="N57">
        <f t="shared" si="22"/>
        <v>2314.062188011851</v>
      </c>
      <c r="O57">
        <f t="shared" si="7"/>
        <v>10.644254002020036</v>
      </c>
      <c r="P57">
        <f t="shared" si="23"/>
        <v>160</v>
      </c>
      <c r="Q57">
        <f t="shared" si="24"/>
        <v>2154.062188011851</v>
      </c>
      <c r="R57">
        <f t="shared" si="25"/>
        <v>77.52734121591979</v>
      </c>
    </row>
    <row r="58" spans="2:18">
      <c r="B58">
        <f t="shared" si="26"/>
        <v>55</v>
      </c>
      <c r="C58">
        <f t="shared" si="27"/>
        <v>22358.717836052769</v>
      </c>
      <c r="D58">
        <f t="shared" si="28"/>
        <v>54180.579136839769</v>
      </c>
      <c r="E58">
        <f t="shared" si="29"/>
        <v>2639.9173027884799</v>
      </c>
      <c r="F58">
        <f t="shared" si="30"/>
        <v>19566.481860213127</v>
      </c>
      <c r="G58">
        <f t="shared" si="31"/>
        <v>1254.303864105862</v>
      </c>
      <c r="H58">
        <f t="shared" si="16"/>
        <v>-90.215041177092417</v>
      </c>
      <c r="I58">
        <f t="shared" si="17"/>
        <v>-280.08290387913974</v>
      </c>
      <c r="J58">
        <f t="shared" si="18"/>
        <v>-9.2966090099370859</v>
      </c>
      <c r="K58">
        <f t="shared" si="19"/>
        <v>358.29658167841751</v>
      </c>
      <c r="L58">
        <f t="shared" si="20"/>
        <v>21.297972387751273</v>
      </c>
      <c r="M58">
        <f t="shared" si="21"/>
        <v>0.10602166214111015</v>
      </c>
      <c r="N58">
        <f t="shared" si="22"/>
        <v>2316.0673356829921</v>
      </c>
      <c r="O58">
        <f t="shared" si="7"/>
        <v>10.602166214111016</v>
      </c>
      <c r="P58">
        <f t="shared" si="23"/>
        <v>160</v>
      </c>
      <c r="Q58">
        <f t="shared" si="24"/>
        <v>2156.0673356829921</v>
      </c>
      <c r="R58">
        <f t="shared" si="25"/>
        <v>77.641282163947238</v>
      </c>
    </row>
    <row r="59" spans="2:18">
      <c r="B59">
        <f t="shared" si="26"/>
        <v>56</v>
      </c>
      <c r="C59">
        <f t="shared" si="27"/>
        <v>22268.502794875676</v>
      </c>
      <c r="D59">
        <f t="shared" si="28"/>
        <v>53900.496232960628</v>
      </c>
      <c r="E59">
        <f t="shared" si="29"/>
        <v>2630.6206937785428</v>
      </c>
      <c r="F59">
        <f t="shared" si="30"/>
        <v>19924.778441891543</v>
      </c>
      <c r="G59">
        <f t="shared" si="31"/>
        <v>1275.6018364936133</v>
      </c>
      <c r="H59">
        <f t="shared" si="16"/>
        <v>-69.433148970806599</v>
      </c>
      <c r="I59">
        <f t="shared" si="17"/>
        <v>-285.7955388785208</v>
      </c>
      <c r="J59">
        <f t="shared" si="18"/>
        <v>-10.326764751099631</v>
      </c>
      <c r="K59">
        <f t="shared" si="19"/>
        <v>345.24416246358697</v>
      </c>
      <c r="L59">
        <f t="shared" si="20"/>
        <v>20.311290136839958</v>
      </c>
      <c r="M59">
        <f t="shared" si="21"/>
        <v>0.10557933594385339</v>
      </c>
      <c r="N59">
        <f t="shared" si="22"/>
        <v>2317.290193047812</v>
      </c>
      <c r="O59">
        <f t="shared" si="7"/>
        <v>10.557933594385341</v>
      </c>
      <c r="P59">
        <f t="shared" si="23"/>
        <v>160</v>
      </c>
      <c r="Q59">
        <f t="shared" si="24"/>
        <v>2157.290193047812</v>
      </c>
      <c r="R59">
        <f t="shared" si="25"/>
        <v>77.731497205124313</v>
      </c>
    </row>
    <row r="60" spans="2:18">
      <c r="B60">
        <f t="shared" si="26"/>
        <v>57</v>
      </c>
      <c r="C60">
        <f t="shared" si="27"/>
        <v>22199.06964590487</v>
      </c>
      <c r="D60">
        <f t="shared" si="28"/>
        <v>53614.700694082108</v>
      </c>
      <c r="E60">
        <f t="shared" si="29"/>
        <v>2620.293929027443</v>
      </c>
      <c r="F60">
        <f t="shared" si="30"/>
        <v>20270.02260435513</v>
      </c>
      <c r="G60">
        <f t="shared" si="31"/>
        <v>1295.9131266304532</v>
      </c>
      <c r="H60">
        <f t="shared" si="16"/>
        <v>-51.268104882592205</v>
      </c>
      <c r="I60">
        <f t="shared" si="17"/>
        <v>-289.32597644969644</v>
      </c>
      <c r="J60">
        <f t="shared" si="18"/>
        <v>-11.169603951331425</v>
      </c>
      <c r="K60">
        <f t="shared" si="19"/>
        <v>332.42186243426409</v>
      </c>
      <c r="L60">
        <f t="shared" si="20"/>
        <v>19.341822849356319</v>
      </c>
      <c r="M60">
        <f t="shared" si="21"/>
        <v>0.10512070150493205</v>
      </c>
      <c r="N60">
        <f t="shared" si="22"/>
        <v>2317.8321804852189</v>
      </c>
      <c r="O60">
        <f t="shared" si="7"/>
        <v>10.512070150493205</v>
      </c>
      <c r="P60">
        <f t="shared" si="23"/>
        <v>160</v>
      </c>
      <c r="Q60">
        <f t="shared" si="24"/>
        <v>2157.8321804852189</v>
      </c>
      <c r="R60">
        <f t="shared" si="25"/>
        <v>77.800930354095115</v>
      </c>
    </row>
    <row r="61" spans="2:18">
      <c r="B61">
        <f t="shared" si="26"/>
        <v>58</v>
      </c>
      <c r="C61">
        <f t="shared" si="27"/>
        <v>22147.80154102228</v>
      </c>
      <c r="D61">
        <f t="shared" si="28"/>
        <v>53325.37471763241</v>
      </c>
      <c r="E61">
        <f t="shared" si="29"/>
        <v>2609.1243250761117</v>
      </c>
      <c r="F61">
        <f t="shared" si="30"/>
        <v>20602.444466789395</v>
      </c>
      <c r="G61">
        <f t="shared" si="31"/>
        <v>1315.2549494798095</v>
      </c>
      <c r="H61">
        <f t="shared" si="16"/>
        <v>-35.425036257766102</v>
      </c>
      <c r="I61">
        <f t="shared" si="17"/>
        <v>-290.98082533762079</v>
      </c>
      <c r="J61">
        <f t="shared" si="18"/>
        <v>-11.845574474490434</v>
      </c>
      <c r="K61">
        <f t="shared" si="19"/>
        <v>319.85771400643375</v>
      </c>
      <c r="L61">
        <f t="shared" si="20"/>
        <v>18.393722063443775</v>
      </c>
      <c r="M61">
        <f t="shared" si="21"/>
        <v>0.10465023721034816</v>
      </c>
      <c r="N61">
        <f t="shared" si="22"/>
        <v>2317.7841311635657</v>
      </c>
      <c r="O61">
        <f t="shared" si="7"/>
        <v>10.465023721034816</v>
      </c>
      <c r="P61">
        <f t="shared" si="23"/>
        <v>160</v>
      </c>
      <c r="Q61">
        <f t="shared" si="24"/>
        <v>2157.7841311635657</v>
      </c>
      <c r="R61">
        <f t="shared" si="25"/>
        <v>77.852198458977711</v>
      </c>
    </row>
    <row r="62" spans="2:18">
      <c r="B62">
        <f t="shared" si="26"/>
        <v>59</v>
      </c>
      <c r="C62">
        <f t="shared" si="27"/>
        <v>22112.376504764514</v>
      </c>
      <c r="D62">
        <f t="shared" si="28"/>
        <v>53034.393892294793</v>
      </c>
      <c r="E62">
        <f t="shared" si="29"/>
        <v>2597.2787506016211</v>
      </c>
      <c r="F62">
        <f t="shared" si="30"/>
        <v>20922.302180795828</v>
      </c>
      <c r="G62">
        <f t="shared" si="31"/>
        <v>1333.6486715432534</v>
      </c>
      <c r="H62">
        <f t="shared" si="16"/>
        <v>-21.639342080693538</v>
      </c>
      <c r="I62">
        <f t="shared" si="17"/>
        <v>-291.03163264020748</v>
      </c>
      <c r="J62">
        <f t="shared" si="18"/>
        <v>-12.373706285483294</v>
      </c>
      <c r="K62">
        <f t="shared" si="19"/>
        <v>307.5743393432553</v>
      </c>
      <c r="L62">
        <f t="shared" si="20"/>
        <v>17.470341663129261</v>
      </c>
      <c r="M62">
        <f t="shared" si="21"/>
        <v>0.10417182791249831</v>
      </c>
      <c r="N62">
        <f t="shared" si="22"/>
        <v>2317.2271403176296</v>
      </c>
      <c r="O62">
        <f t="shared" si="7"/>
        <v>10.417182791249832</v>
      </c>
      <c r="P62">
        <f t="shared" si="23"/>
        <v>160</v>
      </c>
      <c r="Q62">
        <f t="shared" si="24"/>
        <v>2157.2271403176296</v>
      </c>
      <c r="R62">
        <f t="shared" si="25"/>
        <v>77.887623495235502</v>
      </c>
    </row>
    <row r="63" spans="2:18">
      <c r="B63">
        <f t="shared" si="26"/>
        <v>60</v>
      </c>
      <c r="C63">
        <f t="shared" si="27"/>
        <v>22090.737162683821</v>
      </c>
      <c r="D63">
        <f t="shared" si="28"/>
        <v>52743.362259654583</v>
      </c>
      <c r="E63">
        <f t="shared" si="29"/>
        <v>2584.9050443161377</v>
      </c>
      <c r="F63">
        <f t="shared" si="30"/>
        <v>21229.876520139085</v>
      </c>
      <c r="G63">
        <f t="shared" si="31"/>
        <v>1351.1190132063825</v>
      </c>
      <c r="H63">
        <f t="shared" ref="H63:H75" si="33">N63-M63*C63-$T$3*C63</f>
        <v>-9.6744348666364388</v>
      </c>
      <c r="I63">
        <f t="shared" ref="I63:I75" si="34">M63*C63-($T$3+$T$4)*D63-T$8*D63-$T$10*D63</f>
        <v>-289.71796759439667</v>
      </c>
      <c r="J63">
        <f t="shared" ref="J63:J75" si="35">$T$8*D63-($T$3+$T$5)*E63-$T$11*E63</f>
        <v>-12.771545475962085</v>
      </c>
      <c r="K63">
        <f t="shared" ref="K63:K75" si="36">$T$10*D63-($T$3+$T$6)*F63-$T$9*F63</f>
        <v>295.58962277872865</v>
      </c>
      <c r="L63">
        <f t="shared" ref="L63:L75" si="37">$T$11*E63+$T$9*F63-($T$3+$T$7)*G63</f>
        <v>16.574325158266362</v>
      </c>
      <c r="M63">
        <f t="shared" ref="M63:M75" si="38">($T$12*$T$13/SUM(C63:G63))*(D63*$T$14+E63*$T$15+F63*$T$16+G63*$T$17)</f>
        <v>0.10368882871312901</v>
      </c>
      <c r="N63">
        <f t="shared" ref="N63:N75" si="39">Q63+P63</f>
        <v>2316.2334064019342</v>
      </c>
      <c r="O63">
        <f t="shared" si="7"/>
        <v>10.368882871312902</v>
      </c>
      <c r="P63">
        <f t="shared" ref="P63:P75" si="40">$T$3*SUM(C63:G63)</f>
        <v>160</v>
      </c>
      <c r="Q63">
        <f t="shared" ref="Q63:Q75" si="41">$T$4*D63+$T$5*E63+$T$6*F63+$T$7*G63</f>
        <v>2156.2334064019342</v>
      </c>
      <c r="R63">
        <f t="shared" ref="R63:R75" si="42">100*SUM(D63:G63)/SUM(C63:G63)</f>
        <v>77.909262837316177</v>
      </c>
    </row>
    <row r="64" spans="2:18">
      <c r="B64">
        <f t="shared" ref="B64:B80" si="43">B63+1</f>
        <v>61</v>
      </c>
      <c r="C64">
        <f t="shared" ref="C64:C80" si="44">C63+H63</f>
        <v>22081.062727817185</v>
      </c>
      <c r="D64">
        <f t="shared" ref="D64:D80" si="45">D63+I63</f>
        <v>52453.644292060184</v>
      </c>
      <c r="E64">
        <f t="shared" ref="E64:E80" si="46">E63+J63</f>
        <v>2572.1334988401754</v>
      </c>
      <c r="F64">
        <f t="shared" ref="F64:F80" si="47">F63+K63</f>
        <v>21525.466142917812</v>
      </c>
      <c r="G64">
        <f t="shared" ref="G64:G80" si="48">G63+L63</f>
        <v>1367.693338364649</v>
      </c>
      <c r="H64">
        <f t="shared" si="33"/>
        <v>0.68061110069040609</v>
      </c>
      <c r="I64">
        <f t="shared" si="34"/>
        <v>-287.25047849677151</v>
      </c>
      <c r="J64">
        <f t="shared" si="35"/>
        <v>-13.055141353487699</v>
      </c>
      <c r="K64">
        <f t="shared" si="36"/>
        <v>283.91731930746471</v>
      </c>
      <c r="L64">
        <f t="shared" si="37"/>
        <v>15.707689442104268</v>
      </c>
      <c r="M64">
        <f t="shared" si="38"/>
        <v>0.10320412392006498</v>
      </c>
      <c r="N64">
        <f t="shared" si="39"/>
        <v>2314.8670455135707</v>
      </c>
      <c r="O64">
        <f t="shared" si="7"/>
        <v>10.320412392006498</v>
      </c>
      <c r="P64">
        <f t="shared" si="40"/>
        <v>160</v>
      </c>
      <c r="Q64">
        <f t="shared" si="41"/>
        <v>2154.8670455135707</v>
      </c>
      <c r="R64">
        <f t="shared" si="42"/>
        <v>77.918937272182816</v>
      </c>
    </row>
    <row r="65" spans="2:18">
      <c r="B65">
        <f t="shared" si="43"/>
        <v>62</v>
      </c>
      <c r="C65">
        <f t="shared" si="44"/>
        <v>22081.743338917877</v>
      </c>
      <c r="D65">
        <f t="shared" si="45"/>
        <v>52166.393813563409</v>
      </c>
      <c r="E65">
        <f t="shared" si="46"/>
        <v>2559.0783574866878</v>
      </c>
      <c r="F65">
        <f t="shared" si="47"/>
        <v>21809.383462225276</v>
      </c>
      <c r="G65">
        <f t="shared" si="48"/>
        <v>1383.4010278067533</v>
      </c>
      <c r="H65">
        <f t="shared" si="33"/>
        <v>9.6134043849613562</v>
      </c>
      <c r="I65">
        <f t="shared" si="34"/>
        <v>-283.81383611910053</v>
      </c>
      <c r="J65">
        <f t="shared" si="35"/>
        <v>-13.239073122558722</v>
      </c>
      <c r="K65">
        <f t="shared" si="36"/>
        <v>272.56760111329976</v>
      </c>
      <c r="L65">
        <f t="shared" si="37"/>
        <v>14.871903743398022</v>
      </c>
      <c r="M65">
        <f t="shared" si="38"/>
        <v>0.10272018100411955</v>
      </c>
      <c r="N65">
        <f t="shared" si="39"/>
        <v>2313.1848663873852</v>
      </c>
      <c r="O65">
        <f t="shared" si="7"/>
        <v>10.272018100411955</v>
      </c>
      <c r="P65">
        <f t="shared" si="40"/>
        <v>160</v>
      </c>
      <c r="Q65">
        <f t="shared" si="41"/>
        <v>2153.1848663873852</v>
      </c>
      <c r="R65">
        <f t="shared" si="42"/>
        <v>77.918256661082125</v>
      </c>
    </row>
    <row r="66" spans="2:18">
      <c r="B66">
        <f t="shared" si="43"/>
        <v>63</v>
      </c>
      <c r="C66">
        <f t="shared" si="44"/>
        <v>22091.356743302837</v>
      </c>
      <c r="D66">
        <f t="shared" si="45"/>
        <v>51882.579977444308</v>
      </c>
      <c r="E66">
        <f t="shared" si="46"/>
        <v>2545.8392843641291</v>
      </c>
      <c r="F66">
        <f t="shared" si="47"/>
        <v>22081.951063338576</v>
      </c>
      <c r="G66">
        <f t="shared" si="48"/>
        <v>1398.2729315501513</v>
      </c>
      <c r="H66">
        <f t="shared" si="33"/>
        <v>17.290505131477637</v>
      </c>
      <c r="I66">
        <f t="shared" si="34"/>
        <v>-279.56950848895576</v>
      </c>
      <c r="J66">
        <f t="shared" si="35"/>
        <v>-13.33650499340763</v>
      </c>
      <c r="K66">
        <f t="shared" si="36"/>
        <v>261.54754539710154</v>
      </c>
      <c r="L66">
        <f t="shared" si="37"/>
        <v>14.067962953784289</v>
      </c>
      <c r="M66">
        <f t="shared" si="38"/>
        <v>0.10223909958195429</v>
      </c>
      <c r="N66">
        <f t="shared" si="39"/>
        <v>2311.2370978997783</v>
      </c>
      <c r="O66">
        <f t="shared" si="7"/>
        <v>10.22390995819543</v>
      </c>
      <c r="P66">
        <f t="shared" si="40"/>
        <v>160</v>
      </c>
      <c r="Q66">
        <f t="shared" si="41"/>
        <v>2151.2370978997783</v>
      </c>
      <c r="R66">
        <f t="shared" si="42"/>
        <v>77.908643256697147</v>
      </c>
    </row>
    <row r="67" spans="2:18">
      <c r="B67">
        <f t="shared" si="43"/>
        <v>64</v>
      </c>
      <c r="C67">
        <f t="shared" si="44"/>
        <v>22108.647248434314</v>
      </c>
      <c r="D67">
        <f t="shared" si="45"/>
        <v>51603.010468955355</v>
      </c>
      <c r="E67">
        <f t="shared" si="46"/>
        <v>2532.5027793707213</v>
      </c>
      <c r="F67">
        <f t="shared" si="47"/>
        <v>22343.498608735677</v>
      </c>
      <c r="G67">
        <f t="shared" si="48"/>
        <v>1412.3408945039355</v>
      </c>
      <c r="H67">
        <f t="shared" si="33"/>
        <v>23.859573520142725</v>
      </c>
      <c r="I67">
        <f t="shared" si="34"/>
        <v>-274.6583352696241</v>
      </c>
      <c r="J67">
        <f t="shared" si="35"/>
        <v>-13.359260665183868</v>
      </c>
      <c r="K67">
        <f t="shared" si="36"/>
        <v>250.86156753454981</v>
      </c>
      <c r="L67">
        <f t="shared" si="37"/>
        <v>13.296454880114936</v>
      </c>
      <c r="M67">
        <f t="shared" si="38"/>
        <v>0.10176265558795709</v>
      </c>
      <c r="N67">
        <f t="shared" si="39"/>
        <v>2309.0680645756938</v>
      </c>
      <c r="O67">
        <f t="shared" si="7"/>
        <v>10.176265558795707</v>
      </c>
      <c r="P67">
        <f t="shared" si="40"/>
        <v>160</v>
      </c>
      <c r="Q67">
        <f t="shared" si="41"/>
        <v>2149.0680645756938</v>
      </c>
      <c r="R67">
        <f t="shared" si="42"/>
        <v>77.891352751565677</v>
      </c>
    </row>
    <row r="68" spans="2:18">
      <c r="B68">
        <f t="shared" si="43"/>
        <v>65</v>
      </c>
      <c r="C68">
        <f t="shared" si="44"/>
        <v>22132.506821954456</v>
      </c>
      <c r="D68">
        <f t="shared" si="45"/>
        <v>51328.35213368573</v>
      </c>
      <c r="E68">
        <f t="shared" si="46"/>
        <v>2519.1435187055376</v>
      </c>
      <c r="F68">
        <f t="shared" si="47"/>
        <v>22594.360176270227</v>
      </c>
      <c r="G68">
        <f t="shared" si="48"/>
        <v>1425.6373493840504</v>
      </c>
      <c r="H68">
        <f t="shared" si="33"/>
        <v>29.451371636454581</v>
      </c>
      <c r="I68">
        <f t="shared" si="34"/>
        <v>-269.20288688375945</v>
      </c>
      <c r="J68">
        <f t="shared" si="35"/>
        <v>-13.317909995861214</v>
      </c>
      <c r="K68">
        <f t="shared" si="36"/>
        <v>240.51180398613405</v>
      </c>
      <c r="L68">
        <f t="shared" si="37"/>
        <v>12.55762125703248</v>
      </c>
      <c r="M68">
        <f t="shared" si="38"/>
        <v>0.10129234088791343</v>
      </c>
      <c r="N68">
        <f t="shared" si="39"/>
        <v>2306.7168082650619</v>
      </c>
      <c r="O68">
        <f t="shared" si="7"/>
        <v>10.129234088791343</v>
      </c>
      <c r="P68">
        <f t="shared" si="40"/>
        <v>160</v>
      </c>
      <c r="Q68">
        <f t="shared" si="41"/>
        <v>2146.7168082650619</v>
      </c>
      <c r="R68">
        <f t="shared" si="42"/>
        <v>77.867493178045549</v>
      </c>
    </row>
    <row r="69" spans="2:18">
      <c r="B69">
        <f t="shared" si="43"/>
        <v>66</v>
      </c>
      <c r="C69">
        <f t="shared" si="44"/>
        <v>22161.958193590912</v>
      </c>
      <c r="D69">
        <f t="shared" si="45"/>
        <v>51059.149246801971</v>
      </c>
      <c r="E69">
        <f t="shared" si="46"/>
        <v>2505.8256087096765</v>
      </c>
      <c r="F69">
        <f t="shared" si="47"/>
        <v>22834.871980256361</v>
      </c>
      <c r="G69">
        <f t="shared" si="48"/>
        <v>1438.1949706410828</v>
      </c>
      <c r="H69">
        <f t="shared" si="33"/>
        <v>34.181605628364117</v>
      </c>
      <c r="I69">
        <f t="shared" si="34"/>
        <v>-263.30960542486093</v>
      </c>
      <c r="J69">
        <f t="shared" si="35"/>
        <v>-13.221862275812796</v>
      </c>
      <c r="K69">
        <f t="shared" si="36"/>
        <v>230.49844950283637</v>
      </c>
      <c r="L69">
        <f t="shared" si="37"/>
        <v>11.851412569473197</v>
      </c>
      <c r="M69">
        <f t="shared" si="38"/>
        <v>0.10082939864116777</v>
      </c>
      <c r="N69">
        <f t="shared" si="39"/>
        <v>2304.2176561085821</v>
      </c>
      <c r="O69">
        <f t="shared" ref="O69:O122" si="49">100*(M69*C69)/C69</f>
        <v>10.082939864116778</v>
      </c>
      <c r="P69">
        <f t="shared" si="40"/>
        <v>160</v>
      </c>
      <c r="Q69">
        <f t="shared" si="41"/>
        <v>2144.2176561085821</v>
      </c>
      <c r="R69">
        <f t="shared" si="42"/>
        <v>77.838041806409095</v>
      </c>
    </row>
    <row r="70" spans="2:18">
      <c r="B70">
        <f t="shared" si="43"/>
        <v>67</v>
      </c>
      <c r="C70">
        <f t="shared" si="44"/>
        <v>22196.139799219276</v>
      </c>
      <c r="D70">
        <f t="shared" si="45"/>
        <v>50795.839641377112</v>
      </c>
      <c r="E70">
        <f t="shared" si="46"/>
        <v>2492.6037464338638</v>
      </c>
      <c r="F70">
        <f t="shared" si="47"/>
        <v>23065.370429759198</v>
      </c>
      <c r="G70">
        <f t="shared" si="48"/>
        <v>1450.0463832105561</v>
      </c>
      <c r="H70">
        <f t="shared" si="33"/>
        <v>38.152604357733992</v>
      </c>
      <c r="I70">
        <f t="shared" si="34"/>
        <v>-257.07073248283484</v>
      </c>
      <c r="J70">
        <f t="shared" si="35"/>
        <v>-13.07946187057226</v>
      </c>
      <c r="K70">
        <f t="shared" si="36"/>
        <v>220.82005310576739</v>
      </c>
      <c r="L70">
        <f t="shared" si="37"/>
        <v>11.177536889905326</v>
      </c>
      <c r="M70">
        <f t="shared" si="38"/>
        <v>0.10037485474554908</v>
      </c>
      <c r="N70">
        <f t="shared" si="39"/>
        <v>2301.6007362950204</v>
      </c>
      <c r="O70">
        <f t="shared" si="49"/>
        <v>10.037485474554906</v>
      </c>
      <c r="P70">
        <f t="shared" si="40"/>
        <v>160</v>
      </c>
      <c r="Q70">
        <f t="shared" si="41"/>
        <v>2141.6007362950204</v>
      </c>
      <c r="R70">
        <f t="shared" si="42"/>
        <v>77.803860200780719</v>
      </c>
    </row>
    <row r="71" spans="2:18">
      <c r="B71">
        <f t="shared" si="43"/>
        <v>68</v>
      </c>
      <c r="C71">
        <f t="shared" si="44"/>
        <v>22234.292403577008</v>
      </c>
      <c r="D71">
        <f t="shared" si="45"/>
        <v>50538.768908894279</v>
      </c>
      <c r="E71">
        <f t="shared" si="46"/>
        <v>2479.5242845632915</v>
      </c>
      <c r="F71">
        <f t="shared" si="47"/>
        <v>23286.190482864964</v>
      </c>
      <c r="G71">
        <f t="shared" si="48"/>
        <v>1461.2239201004613</v>
      </c>
      <c r="H71">
        <f t="shared" si="33"/>
        <v>41.454837173288333</v>
      </c>
      <c r="I71">
        <f t="shared" si="34"/>
        <v>-250.56603423627212</v>
      </c>
      <c r="J71">
        <f t="shared" si="35"/>
        <v>-12.898083108841817</v>
      </c>
      <c r="K71">
        <f t="shared" si="36"/>
        <v>211.47377712983425</v>
      </c>
      <c r="L71">
        <f t="shared" si="37"/>
        <v>10.535503041991419</v>
      </c>
      <c r="M71">
        <f t="shared" si="38"/>
        <v>9.9929545707993186E-2</v>
      </c>
      <c r="N71">
        <f t="shared" si="39"/>
        <v>2298.892444047146</v>
      </c>
      <c r="O71">
        <f t="shared" si="49"/>
        <v>9.9929545707993181</v>
      </c>
      <c r="P71">
        <f t="shared" si="40"/>
        <v>160</v>
      </c>
      <c r="Q71">
        <f t="shared" si="41"/>
        <v>2138.892444047146</v>
      </c>
      <c r="R71">
        <f t="shared" si="42"/>
        <v>77.765707596422999</v>
      </c>
    </row>
    <row r="72" spans="2:18">
      <c r="B72">
        <f t="shared" si="43"/>
        <v>69</v>
      </c>
      <c r="C72">
        <f t="shared" si="44"/>
        <v>22275.747240750297</v>
      </c>
      <c r="D72">
        <f t="shared" si="45"/>
        <v>50288.202874658004</v>
      </c>
      <c r="E72">
        <f t="shared" si="46"/>
        <v>2466.6262014544495</v>
      </c>
      <c r="F72">
        <f t="shared" si="47"/>
        <v>23497.664259994799</v>
      </c>
      <c r="G72">
        <f t="shared" si="48"/>
        <v>1471.7594231424528</v>
      </c>
      <c r="H72">
        <f t="shared" si="33"/>
        <v>44.168277655366133</v>
      </c>
      <c r="I72">
        <f t="shared" si="34"/>
        <v>-243.86433729422561</v>
      </c>
      <c r="J72">
        <f t="shared" si="35"/>
        <v>-12.684222189318675</v>
      </c>
      <c r="K72">
        <f t="shared" si="36"/>
        <v>202.45562335732654</v>
      </c>
      <c r="L72">
        <f t="shared" si="37"/>
        <v>9.92465847085181</v>
      </c>
      <c r="M72">
        <f t="shared" si="38"/>
        <v>9.9494143279263328E-2</v>
      </c>
      <c r="N72">
        <f t="shared" si="39"/>
        <v>2296.1158608644314</v>
      </c>
      <c r="O72">
        <f t="shared" si="49"/>
        <v>9.9494143279263323</v>
      </c>
      <c r="P72">
        <f t="shared" si="40"/>
        <v>160</v>
      </c>
      <c r="Q72">
        <f t="shared" si="41"/>
        <v>2136.1158608644314</v>
      </c>
      <c r="R72">
        <f t="shared" si="42"/>
        <v>77.724252759249708</v>
      </c>
    </row>
    <row r="73" spans="2:18">
      <c r="B73">
        <f t="shared" si="43"/>
        <v>70</v>
      </c>
      <c r="C73">
        <f t="shared" si="44"/>
        <v>22319.915518405662</v>
      </c>
      <c r="D73">
        <f t="shared" si="45"/>
        <v>50044.338537363779</v>
      </c>
      <c r="E73">
        <f t="shared" si="46"/>
        <v>2453.9419792651311</v>
      </c>
      <c r="F73">
        <f t="shared" si="47"/>
        <v>23700.119883352127</v>
      </c>
      <c r="G73">
        <f t="shared" si="48"/>
        <v>1481.6840816133047</v>
      </c>
      <c r="H73">
        <f t="shared" si="33"/>
        <v>46.363622785462653</v>
      </c>
      <c r="I73">
        <f t="shared" si="34"/>
        <v>-237.02489039323268</v>
      </c>
      <c r="J73">
        <f t="shared" si="35"/>
        <v>-12.443584592246268</v>
      </c>
      <c r="K73">
        <f t="shared" si="36"/>
        <v>193.76062996130747</v>
      </c>
      <c r="L73">
        <f t="shared" si="37"/>
        <v>9.3442222387088236</v>
      </c>
      <c r="M73">
        <f t="shared" si="38"/>
        <v>9.906917617781151E-2</v>
      </c>
      <c r="N73">
        <f t="shared" si="39"/>
        <v>2293.2911303817114</v>
      </c>
      <c r="O73">
        <f t="shared" si="49"/>
        <v>9.9069176177811507</v>
      </c>
      <c r="P73">
        <f t="shared" si="40"/>
        <v>160</v>
      </c>
      <c r="Q73">
        <f t="shared" si="41"/>
        <v>2133.2911303817114</v>
      </c>
      <c r="R73">
        <f t="shared" si="42"/>
        <v>77.680084481594321</v>
      </c>
    </row>
    <row r="74" spans="2:18">
      <c r="B74">
        <f t="shared" si="43"/>
        <v>71</v>
      </c>
      <c r="C74">
        <f t="shared" si="44"/>
        <v>22366.279141191124</v>
      </c>
      <c r="D74">
        <f t="shared" si="45"/>
        <v>49807.31364697055</v>
      </c>
      <c r="E74">
        <f t="shared" si="46"/>
        <v>2441.4983946728848</v>
      </c>
      <c r="F74">
        <f t="shared" si="47"/>
        <v>23893.880513313434</v>
      </c>
      <c r="G74">
        <f t="shared" si="48"/>
        <v>1491.0283038520136</v>
      </c>
      <c r="H74">
        <f t="shared" si="33"/>
        <v>48.103378421862075</v>
      </c>
      <c r="I74">
        <f t="shared" si="34"/>
        <v>-230.0985676209018</v>
      </c>
      <c r="J74">
        <f t="shared" si="35"/>
        <v>-12.181167036691775</v>
      </c>
      <c r="K74">
        <f t="shared" si="36"/>
        <v>185.38304265513295</v>
      </c>
      <c r="L74">
        <f t="shared" si="37"/>
        <v>8.7933135805984506</v>
      </c>
      <c r="M74">
        <f t="shared" si="38"/>
        <v>9.8655049208895687E-2</v>
      </c>
      <c r="N74">
        <f t="shared" si="39"/>
        <v>2290.4357943418754</v>
      </c>
      <c r="O74">
        <f t="shared" si="49"/>
        <v>9.8655049208895687</v>
      </c>
      <c r="P74">
        <f t="shared" si="40"/>
        <v>160</v>
      </c>
      <c r="Q74">
        <f t="shared" si="41"/>
        <v>2130.4357943418754</v>
      </c>
      <c r="R74">
        <f t="shared" si="42"/>
        <v>77.633720858808871</v>
      </c>
    </row>
    <row r="75" spans="2:18">
      <c r="B75">
        <f t="shared" si="43"/>
        <v>72</v>
      </c>
      <c r="C75">
        <f t="shared" si="44"/>
        <v>22414.382519612987</v>
      </c>
      <c r="D75">
        <f t="shared" si="45"/>
        <v>49577.215079349648</v>
      </c>
      <c r="E75">
        <f t="shared" si="46"/>
        <v>2429.3172276361929</v>
      </c>
      <c r="F75">
        <f t="shared" si="47"/>
        <v>24079.263555968566</v>
      </c>
      <c r="G75">
        <f t="shared" si="48"/>
        <v>1499.8216174326119</v>
      </c>
      <c r="H75">
        <f t="shared" si="33"/>
        <v>49.442822558230773</v>
      </c>
      <c r="I75">
        <f t="shared" si="34"/>
        <v>-223.12892868343124</v>
      </c>
      <c r="J75">
        <f t="shared" si="35"/>
        <v>-11.901333448801267</v>
      </c>
      <c r="K75">
        <f t="shared" si="36"/>
        <v>177.31646312002897</v>
      </c>
      <c r="L75">
        <f t="shared" si="37"/>
        <v>8.2709764539727217</v>
      </c>
      <c r="M75">
        <f t="shared" si="38"/>
        <v>9.8252060062966606E-2</v>
      </c>
      <c r="N75">
        <f t="shared" si="39"/>
        <v>2287.5650921809356</v>
      </c>
      <c r="O75">
        <f t="shared" si="49"/>
        <v>9.8252060062966606</v>
      </c>
      <c r="P75">
        <f t="shared" si="40"/>
        <v>160</v>
      </c>
      <c r="Q75">
        <f t="shared" si="41"/>
        <v>2127.5650921809356</v>
      </c>
      <c r="R75">
        <f t="shared" si="42"/>
        <v>77.585617480387015</v>
      </c>
    </row>
    <row r="76" spans="2:18">
      <c r="B76">
        <f t="shared" si="43"/>
        <v>73</v>
      </c>
      <c r="C76">
        <f t="shared" si="44"/>
        <v>22463.825342171218</v>
      </c>
      <c r="D76">
        <f t="shared" si="45"/>
        <v>49354.086150666219</v>
      </c>
      <c r="E76">
        <f t="shared" si="46"/>
        <v>2417.4158941873916</v>
      </c>
      <c r="F76">
        <f t="shared" si="47"/>
        <v>24256.580019088597</v>
      </c>
      <c r="G76">
        <f t="shared" si="48"/>
        <v>1508.0925938865846</v>
      </c>
      <c r="H76">
        <f t="shared" ref="H76:H79" si="50">N76-M76*C76-$T$3*C76</f>
        <v>50.43085786287493</v>
      </c>
      <c r="I76">
        <f t="shared" ref="I76:I79" si="51">M76*C76-($T$3+$T$4)*D76-T$8*D76-$T$10*D76</f>
        <v>-216.15315111104917</v>
      </c>
      <c r="J76">
        <f t="shared" ref="J76:J79" si="52">$T$8*D76-($T$3+$T$5)*E76-$T$11*E76</f>
        <v>-11.607884723556616</v>
      </c>
      <c r="K76">
        <f t="shared" ref="K76:K79" si="53">$T$10*D76-($T$3+$T$6)*F76-$T$9*F76</f>
        <v>169.55397746854433</v>
      </c>
      <c r="L76">
        <f t="shared" ref="L76:L79" si="54">$T$11*E76+$T$9*F76-($T$3+$T$7)*G76</f>
        <v>7.7762005031864874</v>
      </c>
      <c r="M76">
        <f t="shared" ref="M76:M79" si="55">($T$12*$T$13/SUM(C76:G76))*(D76*$T$14+E76*$T$15+F76*$T$16+G76*$T$17)</f>
        <v>9.7860414053790201E-2</v>
      </c>
      <c r="N76">
        <f t="shared" ref="N76:N79" si="56">Q76+P76</f>
        <v>2284.6922276272494</v>
      </c>
      <c r="O76">
        <f t="shared" si="49"/>
        <v>9.7860414053790183</v>
      </c>
      <c r="P76">
        <f t="shared" ref="P76:P79" si="57">$T$3*SUM(C76:G76)</f>
        <v>160</v>
      </c>
      <c r="Q76">
        <f t="shared" ref="Q76:Q79" si="58">$T$4*D76+$T$5*E76+$T$6*F76+$T$7*G76</f>
        <v>2124.6922276272494</v>
      </c>
      <c r="R76">
        <f t="shared" ref="R76:R79" si="59">100*SUM(D76:G76)/SUM(C76:G76)</f>
        <v>77.536174657828795</v>
      </c>
    </row>
    <row r="77" spans="2:18">
      <c r="B77">
        <f t="shared" si="43"/>
        <v>74</v>
      </c>
      <c r="C77">
        <f t="shared" si="44"/>
        <v>22514.256200034091</v>
      </c>
      <c r="D77">
        <f t="shared" si="45"/>
        <v>49137.932999555167</v>
      </c>
      <c r="E77">
        <f t="shared" si="46"/>
        <v>2405.8080094638349</v>
      </c>
      <c r="F77">
        <f t="shared" si="47"/>
        <v>24426.133996557142</v>
      </c>
      <c r="G77">
        <f t="shared" si="48"/>
        <v>1515.8687943897712</v>
      </c>
      <c r="H77">
        <f t="shared" si="50"/>
        <v>51.110764634804482</v>
      </c>
      <c r="I77">
        <f t="shared" si="51"/>
        <v>-209.20284838476846</v>
      </c>
      <c r="J77">
        <f t="shared" si="52"/>
        <v>-11.304122293764188</v>
      </c>
      <c r="K77">
        <f t="shared" si="53"/>
        <v>162.08826720484922</v>
      </c>
      <c r="L77">
        <f t="shared" si="54"/>
        <v>7.3079388388790392</v>
      </c>
      <c r="M77">
        <f t="shared" si="55"/>
        <v>9.7480237032982225E-2</v>
      </c>
      <c r="N77">
        <f t="shared" si="56"/>
        <v>2281.8286055554718</v>
      </c>
      <c r="O77">
        <f t="shared" si="49"/>
        <v>9.7480237032982213</v>
      </c>
      <c r="P77">
        <f t="shared" si="57"/>
        <v>159.99999999999997</v>
      </c>
      <c r="Q77">
        <f t="shared" si="58"/>
        <v>2121.8286055554718</v>
      </c>
      <c r="R77">
        <f t="shared" si="59"/>
        <v>77.485743799965917</v>
      </c>
    </row>
    <row r="78" spans="2:18">
      <c r="B78">
        <f t="shared" si="43"/>
        <v>75</v>
      </c>
      <c r="C78">
        <f t="shared" si="44"/>
        <v>22565.366964668894</v>
      </c>
      <c r="D78">
        <f t="shared" si="45"/>
        <v>48928.730151170399</v>
      </c>
      <c r="E78">
        <f t="shared" si="46"/>
        <v>2394.5038871700708</v>
      </c>
      <c r="F78">
        <f t="shared" si="47"/>
        <v>24588.222263761993</v>
      </c>
      <c r="G78">
        <f t="shared" si="48"/>
        <v>1523.1767332286502</v>
      </c>
      <c r="H78">
        <f t="shared" si="50"/>
        <v>51.520864709809402</v>
      </c>
      <c r="I78">
        <f t="shared" si="51"/>
        <v>-202.30478690011068</v>
      </c>
      <c r="J78">
        <f t="shared" si="52"/>
        <v>-10.992905683073559</v>
      </c>
      <c r="K78">
        <f t="shared" si="53"/>
        <v>154.91170486727913</v>
      </c>
      <c r="L78">
        <f t="shared" si="54"/>
        <v>6.8651230060953736</v>
      </c>
      <c r="M78">
        <f t="shared" si="55"/>
        <v>9.7111586694430235E-2</v>
      </c>
      <c r="N78">
        <f t="shared" si="56"/>
        <v>2278.9840421343551</v>
      </c>
      <c r="O78">
        <f t="shared" si="49"/>
        <v>9.7111586694430247</v>
      </c>
      <c r="P78">
        <f t="shared" si="57"/>
        <v>160</v>
      </c>
      <c r="Q78">
        <f t="shared" si="58"/>
        <v>2118.9840421343551</v>
      </c>
      <c r="R78">
        <f t="shared" si="59"/>
        <v>77.434633035331103</v>
      </c>
    </row>
    <row r="79" spans="2:18">
      <c r="B79">
        <f t="shared" si="43"/>
        <v>76</v>
      </c>
      <c r="C79">
        <f t="shared" si="44"/>
        <v>22616.887829378702</v>
      </c>
      <c r="D79">
        <f t="shared" si="45"/>
        <v>48726.42536427029</v>
      </c>
      <c r="E79">
        <f t="shared" si="46"/>
        <v>2383.5109814869975</v>
      </c>
      <c r="F79">
        <f t="shared" si="47"/>
        <v>24743.13396862927</v>
      </c>
      <c r="G79">
        <f t="shared" si="48"/>
        <v>1530.0418562347456</v>
      </c>
      <c r="H79">
        <f t="shared" si="50"/>
        <v>51.69510610740253</v>
      </c>
      <c r="I79">
        <f t="shared" si="51"/>
        <v>-195.48151354969286</v>
      </c>
      <c r="J79">
        <f t="shared" si="52"/>
        <v>-10.676704329763126</v>
      </c>
      <c r="K79">
        <f t="shared" si="53"/>
        <v>148.01643628613789</v>
      </c>
      <c r="L79">
        <f t="shared" si="54"/>
        <v>6.446675485915307</v>
      </c>
      <c r="M79">
        <f t="shared" si="55"/>
        <v>9.6754462459993334E-2</v>
      </c>
      <c r="N79">
        <f t="shared" si="56"/>
        <v>2276.1669510839101</v>
      </c>
      <c r="O79">
        <f t="shared" si="49"/>
        <v>9.6754462459993338</v>
      </c>
      <c r="P79">
        <f t="shared" si="57"/>
        <v>160</v>
      </c>
      <c r="Q79">
        <f t="shared" si="58"/>
        <v>2116.1669510839101</v>
      </c>
      <c r="R79">
        <f t="shared" si="59"/>
        <v>77.383112170621317</v>
      </c>
    </row>
    <row r="80" spans="2:18">
      <c r="B80">
        <f t="shared" si="43"/>
        <v>77</v>
      </c>
      <c r="C80">
        <f t="shared" si="44"/>
        <v>22668.582935486105</v>
      </c>
      <c r="D80">
        <f t="shared" si="45"/>
        <v>48530.9438507206</v>
      </c>
      <c r="E80">
        <f t="shared" si="46"/>
        <v>2372.8342771572343</v>
      </c>
      <c r="F80">
        <f t="shared" si="47"/>
        <v>24891.15040491541</v>
      </c>
      <c r="G80">
        <f t="shared" si="48"/>
        <v>1536.4885317206608</v>
      </c>
      <c r="H80">
        <f t="shared" ref="H80:H122" si="60">N80-M80*C80-$T$3*C80</f>
        <v>51.663577399993727</v>
      </c>
      <c r="I80">
        <f t="shared" ref="I80:I122" si="61">M80*C80-($T$3+$T$4)*D80-T$8*D80-$T$10*D80</f>
        <v>-188.75190456884525</v>
      </c>
      <c r="J80">
        <f t="shared" ref="J80:J122" si="62">$T$8*D80-($T$3+$T$5)*E80-$T$11*E80</f>
        <v>-10.357644037222848</v>
      </c>
      <c r="K80">
        <f t="shared" ref="K80:K122" si="63">$T$10*D80-($T$3+$T$6)*F80-$T$9*F80</f>
        <v>141.39445116100464</v>
      </c>
      <c r="L80">
        <f t="shared" ref="L80:L122" si="64">$T$11*E80+$T$9*F80-($T$3+$T$7)*G80</f>
        <v>6.0515200450698359</v>
      </c>
      <c r="M80">
        <f t="shared" ref="M80:M122" si="65">($T$12*$T$13/SUM(C80:G80))*(D80*$T$14+E80*$T$15+F80*$T$16+G80*$T$17)</f>
        <v>9.6408814117225655E-2</v>
      </c>
      <c r="N80">
        <f t="shared" ref="N80:N122" si="66">Q80+P80</f>
        <v>2273.3845086249648</v>
      </c>
      <c r="O80">
        <f t="shared" si="49"/>
        <v>9.6408814117225656</v>
      </c>
      <c r="P80">
        <f t="shared" ref="P80:P122" si="67">$T$3*SUM(C80:G80)</f>
        <v>160</v>
      </c>
      <c r="Q80">
        <f t="shared" ref="Q80:Q122" si="68">$T$4*D80+$T$5*E80+$T$6*F80+$T$7*G80</f>
        <v>2113.3845086249648</v>
      </c>
      <c r="R80">
        <f t="shared" ref="R80:R123" si="69">100*SUM(D80:G80)/SUM(C80:G80)</f>
        <v>77.3314170645139</v>
      </c>
    </row>
    <row r="81" spans="2:18">
      <c r="B81">
        <f t="shared" ref="B81:B144" si="70">B80+1</f>
        <v>78</v>
      </c>
      <c r="C81">
        <f t="shared" ref="C81:C144" si="71">C80+H80</f>
        <v>22720.2465128861</v>
      </c>
      <c r="D81">
        <f t="shared" ref="D81:D144" si="72">D80+I80</f>
        <v>48342.191946151754</v>
      </c>
      <c r="E81">
        <f t="shared" ref="E81:E144" si="73">E80+J80</f>
        <v>2362.4766331200112</v>
      </c>
      <c r="F81">
        <f t="shared" ref="F81:F144" si="74">F80+K80</f>
        <v>25032.544856076416</v>
      </c>
      <c r="G81">
        <f t="shared" ref="G81:G144" si="75">G80+L80</f>
        <v>1542.5400517657306</v>
      </c>
      <c r="H81">
        <f t="shared" si="60"/>
        <v>51.452959958958573</v>
      </c>
      <c r="I81">
        <f t="shared" si="61"/>
        <v>-182.13164518730468</v>
      </c>
      <c r="J81">
        <f t="shared" si="62"/>
        <v>-10.037548445559644</v>
      </c>
      <c r="K81">
        <f t="shared" si="63"/>
        <v>135.03764345615446</v>
      </c>
      <c r="L81">
        <f t="shared" si="64"/>
        <v>5.6785902177511502</v>
      </c>
      <c r="M81">
        <f t="shared" si="65"/>
        <v>9.6074549360836467E-2</v>
      </c>
      <c r="N81">
        <f t="shared" si="66"/>
        <v>2270.6427994722244</v>
      </c>
      <c r="O81">
        <f t="shared" si="49"/>
        <v>9.607454936083645</v>
      </c>
      <c r="P81">
        <f t="shared" si="67"/>
        <v>160</v>
      </c>
      <c r="Q81">
        <f t="shared" si="68"/>
        <v>2110.6427994722244</v>
      </c>
      <c r="R81">
        <f t="shared" si="69"/>
        <v>77.279753487113894</v>
      </c>
    </row>
    <row r="82" spans="2:18">
      <c r="B82">
        <f t="shared" si="70"/>
        <v>79</v>
      </c>
      <c r="C82">
        <f t="shared" si="71"/>
        <v>22771.699472845059</v>
      </c>
      <c r="D82">
        <f t="shared" si="72"/>
        <v>48160.060300964447</v>
      </c>
      <c r="E82">
        <f t="shared" si="73"/>
        <v>2352.4390846744518</v>
      </c>
      <c r="F82">
        <f t="shared" si="74"/>
        <v>25167.582499532571</v>
      </c>
      <c r="G82">
        <f t="shared" si="75"/>
        <v>1548.2186419834818</v>
      </c>
      <c r="H82">
        <f t="shared" si="60"/>
        <v>51.086925421901469</v>
      </c>
      <c r="I82">
        <f t="shared" si="61"/>
        <v>-175.63364859078035</v>
      </c>
      <c r="J82">
        <f t="shared" si="62"/>
        <v>-9.7179759346051782</v>
      </c>
      <c r="K82">
        <f t="shared" si="63"/>
        <v>128.93786292904122</v>
      </c>
      <c r="L82">
        <f t="shared" si="64"/>
        <v>5.3268361744427182</v>
      </c>
      <c r="M82">
        <f t="shared" si="65"/>
        <v>9.5751540372235808E-2</v>
      </c>
      <c r="N82">
        <f t="shared" si="66"/>
        <v>2267.9469459969982</v>
      </c>
      <c r="O82">
        <f t="shared" si="49"/>
        <v>9.5751540372235802</v>
      </c>
      <c r="P82">
        <f t="shared" si="67"/>
        <v>160</v>
      </c>
      <c r="Q82">
        <f t="shared" si="68"/>
        <v>2107.9469459969982</v>
      </c>
      <c r="R82">
        <f t="shared" si="69"/>
        <v>77.228300527154957</v>
      </c>
    </row>
    <row r="83" spans="2:18">
      <c r="B83">
        <f t="shared" si="70"/>
        <v>80</v>
      </c>
      <c r="C83">
        <f t="shared" si="71"/>
        <v>22822.786398266959</v>
      </c>
      <c r="D83">
        <f t="shared" si="72"/>
        <v>47984.426652373666</v>
      </c>
      <c r="E83">
        <f t="shared" si="73"/>
        <v>2342.7211087398468</v>
      </c>
      <c r="F83">
        <f t="shared" si="74"/>
        <v>25296.520362461612</v>
      </c>
      <c r="G83">
        <f t="shared" si="75"/>
        <v>1553.5454781579244</v>
      </c>
      <c r="H83">
        <f t="shared" si="60"/>
        <v>50.586484952888959</v>
      </c>
      <c r="I83">
        <f t="shared" si="61"/>
        <v>-169.26842173306193</v>
      </c>
      <c r="J83">
        <f t="shared" si="62"/>
        <v>-9.4002523681512358</v>
      </c>
      <c r="K83">
        <f t="shared" si="63"/>
        <v>123.08695894364099</v>
      </c>
      <c r="L83">
        <f t="shared" si="64"/>
        <v>4.9952302046832529</v>
      </c>
      <c r="M83">
        <f t="shared" si="65"/>
        <v>9.5439629555810535E-2</v>
      </c>
      <c r="N83">
        <f t="shared" si="66"/>
        <v>2265.301222472106</v>
      </c>
      <c r="O83">
        <f t="shared" si="49"/>
        <v>9.543962955581053</v>
      </c>
      <c r="P83">
        <f t="shared" si="67"/>
        <v>160</v>
      </c>
      <c r="Q83">
        <f t="shared" si="68"/>
        <v>2105.301222472106</v>
      </c>
      <c r="R83">
        <f t="shared" si="69"/>
        <v>77.177213601733044</v>
      </c>
    </row>
    <row r="84" spans="2:18">
      <c r="B84">
        <f t="shared" si="70"/>
        <v>81</v>
      </c>
      <c r="C84">
        <f t="shared" si="71"/>
        <v>22873.372883219847</v>
      </c>
      <c r="D84">
        <f t="shared" si="72"/>
        <v>47815.158230640605</v>
      </c>
      <c r="E84">
        <f t="shared" si="73"/>
        <v>2333.3208563716958</v>
      </c>
      <c r="F84">
        <f t="shared" si="74"/>
        <v>25419.607321405252</v>
      </c>
      <c r="G84">
        <f t="shared" si="75"/>
        <v>1558.5407083626078</v>
      </c>
      <c r="H84">
        <f t="shared" si="60"/>
        <v>49.970296145509245</v>
      </c>
      <c r="I84">
        <f t="shared" si="61"/>
        <v>-163.04438465880185</v>
      </c>
      <c r="J84">
        <f t="shared" si="62"/>
        <v>-9.0855000774317887</v>
      </c>
      <c r="K84">
        <f t="shared" si="63"/>
        <v>117.47681757611909</v>
      </c>
      <c r="L84">
        <f t="shared" si="64"/>
        <v>4.6827710146050237</v>
      </c>
      <c r="M84">
        <f t="shared" si="65"/>
        <v>9.5138634536469188E-2</v>
      </c>
      <c r="N84">
        <f t="shared" si="66"/>
        <v>2262.7091561116986</v>
      </c>
      <c r="O84">
        <f t="shared" si="49"/>
        <v>9.5138634536469198</v>
      </c>
      <c r="P84">
        <f t="shared" si="67"/>
        <v>160</v>
      </c>
      <c r="Q84">
        <f t="shared" si="68"/>
        <v>2102.7091561116986</v>
      </c>
      <c r="R84">
        <f t="shared" si="69"/>
        <v>77.126627116780142</v>
      </c>
    </row>
    <row r="85" spans="2:18">
      <c r="B85">
        <f t="shared" si="70"/>
        <v>82</v>
      </c>
      <c r="C85">
        <f t="shared" si="71"/>
        <v>22923.343179365354</v>
      </c>
      <c r="D85">
        <f t="shared" si="72"/>
        <v>47652.113845981803</v>
      </c>
      <c r="E85">
        <f t="shared" si="73"/>
        <v>2324.235356294264</v>
      </c>
      <c r="F85">
        <f t="shared" si="74"/>
        <v>25537.084138981372</v>
      </c>
      <c r="G85">
        <f t="shared" si="75"/>
        <v>1563.2234793772129</v>
      </c>
      <c r="H85">
        <f t="shared" si="60"/>
        <v>49.254932754080542</v>
      </c>
      <c r="I85">
        <f t="shared" si="61"/>
        <v>-156.96814920066799</v>
      </c>
      <c r="J85">
        <f t="shared" si="62"/>
        <v>-8.7746634625118389</v>
      </c>
      <c r="K85">
        <f t="shared" si="63"/>
        <v>112.09939289305133</v>
      </c>
      <c r="L85">
        <f t="shared" si="64"/>
        <v>4.3884870160476623</v>
      </c>
      <c r="M85">
        <f t="shared" si="65"/>
        <v>9.4848352510391046E-2</v>
      </c>
      <c r="N85">
        <f t="shared" si="66"/>
        <v>2260.1736164341783</v>
      </c>
      <c r="O85">
        <f t="shared" si="49"/>
        <v>9.4848352510391045</v>
      </c>
      <c r="P85">
        <f t="shared" si="67"/>
        <v>160</v>
      </c>
      <c r="Q85">
        <f t="shared" si="68"/>
        <v>2100.1736164341783</v>
      </c>
      <c r="R85">
        <f t="shared" si="69"/>
        <v>77.076656820634653</v>
      </c>
    </row>
    <row r="86" spans="2:18">
      <c r="B86">
        <f t="shared" si="70"/>
        <v>83</v>
      </c>
      <c r="C86">
        <f t="shared" si="71"/>
        <v>22972.598112119435</v>
      </c>
      <c r="D86">
        <f t="shared" si="72"/>
        <v>47495.145696781132</v>
      </c>
      <c r="E86">
        <f t="shared" si="73"/>
        <v>2315.4606928317521</v>
      </c>
      <c r="F86">
        <f t="shared" si="74"/>
        <v>25649.183531874423</v>
      </c>
      <c r="G86">
        <f t="shared" si="75"/>
        <v>1567.6119663932607</v>
      </c>
      <c r="H86">
        <f t="shared" si="60"/>
        <v>48.455121833429999</v>
      </c>
      <c r="I86">
        <f t="shared" si="61"/>
        <v>-151.04476219993535</v>
      </c>
      <c r="J86">
        <f t="shared" si="62"/>
        <v>-8.4685315661933771</v>
      </c>
      <c r="K86">
        <f t="shared" si="63"/>
        <v>106.94673317057044</v>
      </c>
      <c r="L86">
        <f t="shared" si="64"/>
        <v>4.111438762127932</v>
      </c>
      <c r="M86">
        <f t="shared" si="65"/>
        <v>9.4568564029708882E-2</v>
      </c>
      <c r="N86">
        <f t="shared" si="66"/>
        <v>2257.6968943075572</v>
      </c>
      <c r="O86">
        <f t="shared" si="49"/>
        <v>9.4568564029708888</v>
      </c>
      <c r="P86">
        <f t="shared" si="67"/>
        <v>160</v>
      </c>
      <c r="Q86">
        <f t="shared" si="68"/>
        <v>2097.6968943075572</v>
      </c>
      <c r="R86">
        <f t="shared" si="69"/>
        <v>77.027401887880558</v>
      </c>
    </row>
    <row r="87" spans="2:18">
      <c r="B87">
        <f t="shared" si="70"/>
        <v>84</v>
      </c>
      <c r="C87">
        <f t="shared" si="71"/>
        <v>23021.053233952865</v>
      </c>
      <c r="D87">
        <f t="shared" si="72"/>
        <v>47344.100934581198</v>
      </c>
      <c r="E87">
        <f t="shared" si="73"/>
        <v>2306.9921612655589</v>
      </c>
      <c r="F87">
        <f t="shared" si="74"/>
        <v>25756.130265044994</v>
      </c>
      <c r="G87">
        <f t="shared" si="75"/>
        <v>1571.7234051553887</v>
      </c>
      <c r="H87">
        <f t="shared" si="60"/>
        <v>47.583952322121753</v>
      </c>
      <c r="I87">
        <f t="shared" si="61"/>
        <v>-145.27791776268725</v>
      </c>
      <c r="J87">
        <f t="shared" si="62"/>
        <v>-8.1677579484639935</v>
      </c>
      <c r="K87">
        <f t="shared" si="63"/>
        <v>102.01100272469652</v>
      </c>
      <c r="L87">
        <f t="shared" si="64"/>
        <v>3.8507206643328686</v>
      </c>
      <c r="M87">
        <f t="shared" si="65"/>
        <v>9.4299036291928165E-2</v>
      </c>
      <c r="N87">
        <f t="shared" si="66"/>
        <v>2255.2807718833778</v>
      </c>
      <c r="O87">
        <f t="shared" si="49"/>
        <v>9.4299036291928164</v>
      </c>
      <c r="P87">
        <f t="shared" si="67"/>
        <v>160</v>
      </c>
      <c r="Q87">
        <f t="shared" si="68"/>
        <v>2095.2807718833778</v>
      </c>
      <c r="R87">
        <f t="shared" si="69"/>
        <v>76.97894676604713</v>
      </c>
    </row>
    <row r="88" spans="2:18">
      <c r="B88">
        <f t="shared" si="70"/>
        <v>85</v>
      </c>
      <c r="C88">
        <f t="shared" si="71"/>
        <v>23068.637186274987</v>
      </c>
      <c r="D88">
        <f t="shared" si="72"/>
        <v>47198.823016818511</v>
      </c>
      <c r="E88">
        <f t="shared" si="73"/>
        <v>2298.8244033170949</v>
      </c>
      <c r="F88">
        <f t="shared" si="74"/>
        <v>25858.14126776969</v>
      </c>
      <c r="G88">
        <f t="shared" si="75"/>
        <v>1575.5741258197215</v>
      </c>
      <c r="H88">
        <f t="shared" si="60"/>
        <v>46.653058615385561</v>
      </c>
      <c r="I88">
        <f t="shared" si="61"/>
        <v>-139.67014249910869</v>
      </c>
      <c r="J88">
        <f t="shared" si="62"/>
        <v>-7.8728781619216619</v>
      </c>
      <c r="K88">
        <f t="shared" si="63"/>
        <v>97.284499937210967</v>
      </c>
      <c r="L88">
        <f t="shared" si="64"/>
        <v>3.6054621084336134</v>
      </c>
      <c r="M88">
        <f t="shared" si="65"/>
        <v>9.4039525996116077E-2</v>
      </c>
      <c r="N88">
        <f t="shared" si="66"/>
        <v>2252.9265844871024</v>
      </c>
      <c r="O88">
        <f t="shared" si="49"/>
        <v>9.4039525996116087</v>
      </c>
      <c r="P88">
        <f t="shared" si="67"/>
        <v>160</v>
      </c>
      <c r="Q88">
        <f t="shared" si="68"/>
        <v>2092.9265844871024</v>
      </c>
      <c r="R88">
        <f t="shared" si="69"/>
        <v>76.931362813725016</v>
      </c>
    </row>
    <row r="89" spans="2:18">
      <c r="B89">
        <f t="shared" si="70"/>
        <v>86</v>
      </c>
      <c r="C89">
        <f t="shared" si="71"/>
        <v>23115.290244890373</v>
      </c>
      <c r="D89">
        <f t="shared" si="72"/>
        <v>47059.152874319399</v>
      </c>
      <c r="E89">
        <f t="shared" si="73"/>
        <v>2290.9515251551734</v>
      </c>
      <c r="F89">
        <f t="shared" si="74"/>
        <v>25955.4257677069</v>
      </c>
      <c r="G89">
        <f t="shared" si="75"/>
        <v>1579.1795879281551</v>
      </c>
      <c r="H89">
        <f t="shared" si="60"/>
        <v>45.672782238885638</v>
      </c>
      <c r="I89">
        <f t="shared" si="61"/>
        <v>-134.22295719474755</v>
      </c>
      <c r="J89">
        <f t="shared" si="62"/>
        <v>-7.58432510114541</v>
      </c>
      <c r="K89">
        <f t="shared" si="63"/>
        <v>92.759671986324747</v>
      </c>
      <c r="L89">
        <f t="shared" si="64"/>
        <v>3.3748280706827813</v>
      </c>
      <c r="M89">
        <f t="shared" si="65"/>
        <v>9.3789781820171489E-2</v>
      </c>
      <c r="N89">
        <f t="shared" si="66"/>
        <v>2250.6352754089166</v>
      </c>
      <c r="O89">
        <f t="shared" si="49"/>
        <v>9.3789781820171481</v>
      </c>
      <c r="P89">
        <f t="shared" si="67"/>
        <v>160</v>
      </c>
      <c r="Q89">
        <f t="shared" si="68"/>
        <v>2090.6352754089166</v>
      </c>
      <c r="R89">
        <f t="shared" si="69"/>
        <v>76.884709755109625</v>
      </c>
    </row>
    <row r="90" spans="2:18">
      <c r="B90">
        <f t="shared" si="70"/>
        <v>87</v>
      </c>
      <c r="C90">
        <f t="shared" si="71"/>
        <v>23160.963027129259</v>
      </c>
      <c r="D90">
        <f t="shared" si="72"/>
        <v>46924.929917124653</v>
      </c>
      <c r="E90">
        <f t="shared" si="73"/>
        <v>2283.3672000540278</v>
      </c>
      <c r="F90">
        <f t="shared" si="74"/>
        <v>26048.185439693225</v>
      </c>
      <c r="G90">
        <f t="shared" si="75"/>
        <v>1582.5544159988378</v>
      </c>
      <c r="H90">
        <f t="shared" si="60"/>
        <v>44.652314348787215</v>
      </c>
      <c r="I90">
        <f t="shared" si="61"/>
        <v>-128.93701792394847</v>
      </c>
      <c r="J90">
        <f t="shared" si="62"/>
        <v>-7.3024424723830776</v>
      </c>
      <c r="K90">
        <f t="shared" si="63"/>
        <v>88.4291267258169</v>
      </c>
      <c r="L90">
        <f t="shared" si="64"/>
        <v>3.1580193217275507</v>
      </c>
      <c r="M90">
        <f t="shared" si="65"/>
        <v>9.3549546566696173E-2</v>
      </c>
      <c r="N90">
        <f t="shared" si="66"/>
        <v>2248.4074444281509</v>
      </c>
      <c r="O90">
        <f t="shared" si="49"/>
        <v>9.3549546566696176</v>
      </c>
      <c r="P90">
        <f t="shared" si="67"/>
        <v>160</v>
      </c>
      <c r="Q90">
        <f t="shared" si="68"/>
        <v>2088.4074444281509</v>
      </c>
      <c r="R90">
        <f t="shared" si="69"/>
        <v>76.83903697287073</v>
      </c>
    </row>
    <row r="91" spans="2:18">
      <c r="B91">
        <f t="shared" si="70"/>
        <v>88</v>
      </c>
      <c r="C91">
        <f t="shared" si="71"/>
        <v>23205.615341478046</v>
      </c>
      <c r="D91">
        <f t="shared" si="72"/>
        <v>46795.992899200704</v>
      </c>
      <c r="E91">
        <f t="shared" si="73"/>
        <v>2276.0647575816447</v>
      </c>
      <c r="F91">
        <f t="shared" si="74"/>
        <v>26136.614566419041</v>
      </c>
      <c r="G91">
        <f t="shared" si="75"/>
        <v>1585.7124353205654</v>
      </c>
      <c r="H91">
        <f t="shared" si="60"/>
        <v>43.599821443000486</v>
      </c>
      <c r="I91">
        <f t="shared" si="61"/>
        <v>-123.81223923068922</v>
      </c>
      <c r="J91">
        <f t="shared" si="62"/>
        <v>-7.0274966046975464</v>
      </c>
      <c r="K91">
        <f t="shared" si="63"/>
        <v>84.285642099084427</v>
      </c>
      <c r="L91">
        <f t="shared" si="64"/>
        <v>2.9542722933017842</v>
      </c>
      <c r="M91">
        <f t="shared" si="65"/>
        <v>9.3318559019030425E-2</v>
      </c>
      <c r="N91">
        <f t="shared" si="66"/>
        <v>2246.243390806002</v>
      </c>
      <c r="O91">
        <f t="shared" si="49"/>
        <v>9.331855901903042</v>
      </c>
      <c r="P91">
        <f t="shared" si="67"/>
        <v>160</v>
      </c>
      <c r="Q91">
        <f t="shared" si="68"/>
        <v>2086.243390806002</v>
      </c>
      <c r="R91">
        <f t="shared" si="69"/>
        <v>76.794384658521977</v>
      </c>
    </row>
    <row r="92" spans="2:18">
      <c r="B92">
        <f t="shared" si="70"/>
        <v>89</v>
      </c>
      <c r="C92">
        <f t="shared" si="71"/>
        <v>23249.215162921046</v>
      </c>
      <c r="D92">
        <f t="shared" si="72"/>
        <v>46672.180659970014</v>
      </c>
      <c r="E92">
        <f t="shared" si="73"/>
        <v>2269.037260976947</v>
      </c>
      <c r="F92">
        <f t="shared" si="74"/>
        <v>26220.900208518124</v>
      </c>
      <c r="G92">
        <f t="shared" si="75"/>
        <v>1588.6667076138672</v>
      </c>
      <c r="H92">
        <f t="shared" si="60"/>
        <v>42.522556368636337</v>
      </c>
      <c r="I92">
        <f t="shared" si="61"/>
        <v>-118.84790166504251</v>
      </c>
      <c r="J92">
        <f t="shared" si="62"/>
        <v>-6.7596868001600114</v>
      </c>
      <c r="K92">
        <f t="shared" si="63"/>
        <v>80.322173424662552</v>
      </c>
      <c r="L92">
        <f t="shared" si="64"/>
        <v>2.7628586719036434</v>
      </c>
      <c r="M92">
        <f t="shared" si="65"/>
        <v>9.309655554379373E-2</v>
      </c>
      <c r="N92">
        <f t="shared" si="66"/>
        <v>2244.1431513938005</v>
      </c>
      <c r="O92">
        <f t="shared" si="49"/>
        <v>9.309655554379372</v>
      </c>
      <c r="P92">
        <f t="shared" si="67"/>
        <v>160</v>
      </c>
      <c r="Q92">
        <f t="shared" si="68"/>
        <v>2084.1431513938005</v>
      </c>
      <c r="R92">
        <f t="shared" si="69"/>
        <v>76.750784837078953</v>
      </c>
    </row>
    <row r="93" spans="2:18">
      <c r="B93">
        <f t="shared" si="70"/>
        <v>90</v>
      </c>
      <c r="C93">
        <f t="shared" si="71"/>
        <v>23291.737719289682</v>
      </c>
      <c r="D93">
        <f t="shared" si="72"/>
        <v>46553.332758304969</v>
      </c>
      <c r="E93">
        <f t="shared" si="73"/>
        <v>2262.2775741767869</v>
      </c>
      <c r="F93">
        <f t="shared" si="74"/>
        <v>26301.222381942785</v>
      </c>
      <c r="G93">
        <f t="shared" si="75"/>
        <v>1591.4295662857708</v>
      </c>
      <c r="H93">
        <f t="shared" si="60"/>
        <v>41.426956447384725</v>
      </c>
      <c r="I93">
        <f t="shared" si="61"/>
        <v>-114.04274566890081</v>
      </c>
      <c r="J93">
        <f t="shared" si="62"/>
        <v>-6.4991543989431761</v>
      </c>
      <c r="K93">
        <f t="shared" si="63"/>
        <v>76.531858846285189</v>
      </c>
      <c r="L93">
        <f t="shared" si="64"/>
        <v>2.5830847741739262</v>
      </c>
      <c r="M93">
        <f t="shared" si="65"/>
        <v>9.2883271471701875E-2</v>
      </c>
      <c r="N93">
        <f t="shared" si="66"/>
        <v>2242.1065344267099</v>
      </c>
      <c r="O93">
        <f t="shared" si="49"/>
        <v>9.2883271471701878</v>
      </c>
      <c r="P93">
        <f t="shared" si="67"/>
        <v>160</v>
      </c>
      <c r="Q93">
        <f t="shared" si="68"/>
        <v>2082.1065344267099</v>
      </c>
      <c r="R93">
        <f t="shared" si="69"/>
        <v>76.708262280710315</v>
      </c>
    </row>
    <row r="94" spans="2:18">
      <c r="B94">
        <f t="shared" si="70"/>
        <v>91</v>
      </c>
      <c r="C94">
        <f t="shared" si="71"/>
        <v>23333.164675737065</v>
      </c>
      <c r="D94">
        <f t="shared" si="72"/>
        <v>46439.290012636069</v>
      </c>
      <c r="E94">
        <f t="shared" si="73"/>
        <v>2255.7784197778437</v>
      </c>
      <c r="F94">
        <f t="shared" si="74"/>
        <v>26377.754240789072</v>
      </c>
      <c r="G94">
        <f t="shared" si="75"/>
        <v>1594.0126510599448</v>
      </c>
      <c r="H94">
        <f t="shared" si="60"/>
        <v>40.318730309754578</v>
      </c>
      <c r="I94">
        <f t="shared" si="61"/>
        <v>-109.39505354754147</v>
      </c>
      <c r="J94">
        <f t="shared" si="62"/>
        <v>-6.2459907153187331</v>
      </c>
      <c r="K94">
        <f t="shared" si="63"/>
        <v>72.908023202681235</v>
      </c>
      <c r="L94">
        <f t="shared" si="64"/>
        <v>2.4142907504243283</v>
      </c>
      <c r="M94">
        <f t="shared" si="65"/>
        <v>9.2678442284433935E-2</v>
      </c>
      <c r="N94">
        <f t="shared" si="66"/>
        <v>2240.1331495044242</v>
      </c>
      <c r="O94">
        <f t="shared" si="49"/>
        <v>9.2678442284433942</v>
      </c>
      <c r="P94">
        <f t="shared" si="67"/>
        <v>160</v>
      </c>
      <c r="Q94">
        <f t="shared" si="68"/>
        <v>2080.1331495044242</v>
      </c>
      <c r="R94">
        <f t="shared" si="69"/>
        <v>76.666835324262934</v>
      </c>
    </row>
    <row r="95" spans="2:18">
      <c r="B95">
        <f t="shared" si="70"/>
        <v>92</v>
      </c>
      <c r="C95">
        <f t="shared" si="71"/>
        <v>23373.48340604682</v>
      </c>
      <c r="D95">
        <f t="shared" si="72"/>
        <v>46329.894959088531</v>
      </c>
      <c r="E95">
        <f t="shared" si="73"/>
        <v>2249.5324290625249</v>
      </c>
      <c r="F95">
        <f t="shared" si="74"/>
        <v>26450.662263991755</v>
      </c>
      <c r="G95">
        <f t="shared" si="75"/>
        <v>1596.426941810369</v>
      </c>
      <c r="H95">
        <f t="shared" si="60"/>
        <v>39.202934827178453</v>
      </c>
      <c r="I95">
        <f t="shared" si="61"/>
        <v>-104.90272103950076</v>
      </c>
      <c r="J95">
        <f t="shared" si="62"/>
        <v>-6.0002439825689819</v>
      </c>
      <c r="K95">
        <f t="shared" si="63"/>
        <v>69.44418053930481</v>
      </c>
      <c r="L95">
        <f t="shared" si="64"/>
        <v>2.2558496555867009</v>
      </c>
      <c r="M95">
        <f t="shared" si="65"/>
        <v>9.2481804631829784E-2</v>
      </c>
      <c r="N95">
        <f t="shared" si="66"/>
        <v>2238.2224342001909</v>
      </c>
      <c r="O95">
        <f t="shared" si="49"/>
        <v>9.2481804631829796</v>
      </c>
      <c r="P95">
        <f t="shared" si="67"/>
        <v>159.99999999999997</v>
      </c>
      <c r="Q95">
        <f t="shared" si="68"/>
        <v>2078.2224342001909</v>
      </c>
      <c r="R95">
        <f t="shared" si="69"/>
        <v>76.626516593953184</v>
      </c>
    </row>
    <row r="96" spans="2:18">
      <c r="B96">
        <f t="shared" si="70"/>
        <v>93</v>
      </c>
      <c r="C96">
        <f t="shared" si="71"/>
        <v>23412.686340873999</v>
      </c>
      <c r="D96">
        <f t="shared" si="72"/>
        <v>46224.992238049032</v>
      </c>
      <c r="E96">
        <f t="shared" si="73"/>
        <v>2243.532185079956</v>
      </c>
      <c r="F96">
        <f t="shared" si="74"/>
        <v>26520.106444531059</v>
      </c>
      <c r="G96">
        <f t="shared" si="75"/>
        <v>1598.6827914659557</v>
      </c>
      <c r="H96">
        <f t="shared" si="60"/>
        <v>38.084043354492437</v>
      </c>
      <c r="I96">
        <f t="shared" si="61"/>
        <v>-100.5633198019782</v>
      </c>
      <c r="J96">
        <f t="shared" si="62"/>
        <v>-5.7619254286261992</v>
      </c>
      <c r="K96">
        <f t="shared" si="63"/>
        <v>66.134035455465437</v>
      </c>
      <c r="L96">
        <f t="shared" si="64"/>
        <v>2.1071664206464504</v>
      </c>
      <c r="M96">
        <f t="shared" si="65"/>
        <v>9.2293097200648419E-2</v>
      </c>
      <c r="N96">
        <f t="shared" si="66"/>
        <v>2236.3736776864685</v>
      </c>
      <c r="O96">
        <f t="shared" si="49"/>
        <v>9.2293097200648422</v>
      </c>
      <c r="P96">
        <f t="shared" si="67"/>
        <v>160</v>
      </c>
      <c r="Q96">
        <f t="shared" si="68"/>
        <v>2076.3736776864685</v>
      </c>
      <c r="R96">
        <f t="shared" si="69"/>
        <v>76.587313659125996</v>
      </c>
    </row>
    <row r="97" spans="2:18">
      <c r="B97">
        <f t="shared" si="70"/>
        <v>94</v>
      </c>
      <c r="C97">
        <f t="shared" si="71"/>
        <v>23450.77038422849</v>
      </c>
      <c r="D97">
        <f t="shared" si="72"/>
        <v>46124.428918247053</v>
      </c>
      <c r="E97">
        <f t="shared" si="73"/>
        <v>2237.77025965133</v>
      </c>
      <c r="F97">
        <f t="shared" si="74"/>
        <v>26586.240479986525</v>
      </c>
      <c r="G97">
        <f t="shared" si="75"/>
        <v>1600.7899578866022</v>
      </c>
      <c r="H97">
        <f t="shared" si="60"/>
        <v>36.966006341284952</v>
      </c>
      <c r="I97">
        <f t="shared" si="61"/>
        <v>-96.37415195911592</v>
      </c>
      <c r="J97">
        <f t="shared" si="62"/>
        <v>-5.5310145897362588</v>
      </c>
      <c r="K97">
        <f t="shared" si="63"/>
        <v>62.971483455303954</v>
      </c>
      <c r="L97">
        <f t="shared" si="64"/>
        <v>1.9676767522632019</v>
      </c>
      <c r="M97">
        <f t="shared" si="65"/>
        <v>9.2112061453451785E-2</v>
      </c>
      <c r="N97">
        <f t="shared" si="66"/>
        <v>2234.5860417188924</v>
      </c>
      <c r="O97">
        <f t="shared" si="49"/>
        <v>9.2112061453451783</v>
      </c>
      <c r="P97">
        <f t="shared" si="67"/>
        <v>160</v>
      </c>
      <c r="Q97">
        <f t="shared" si="68"/>
        <v>2074.5860417188924</v>
      </c>
      <c r="R97">
        <f t="shared" si="69"/>
        <v>76.549229615771509</v>
      </c>
    </row>
    <row r="98" spans="2:18">
      <c r="B98">
        <f t="shared" si="70"/>
        <v>95</v>
      </c>
      <c r="C98">
        <f t="shared" si="71"/>
        <v>23487.736390569775</v>
      </c>
      <c r="D98">
        <f t="shared" si="72"/>
        <v>46028.05476628794</v>
      </c>
      <c r="E98">
        <f t="shared" si="73"/>
        <v>2232.2392450615939</v>
      </c>
      <c r="F98">
        <f t="shared" si="74"/>
        <v>26649.21196344183</v>
      </c>
      <c r="G98">
        <f t="shared" si="75"/>
        <v>1602.7576346388655</v>
      </c>
      <c r="H98">
        <f t="shared" si="60"/>
        <v>35.852305236181714</v>
      </c>
      <c r="I98">
        <f t="shared" si="61"/>
        <v>-92.332297712595732</v>
      </c>
      <c r="J98">
        <f t="shared" si="62"/>
        <v>-5.3074639565167985</v>
      </c>
      <c r="K98">
        <f t="shared" si="63"/>
        <v>59.950610449257141</v>
      </c>
      <c r="L98">
        <f t="shared" si="64"/>
        <v>1.8368459836738111</v>
      </c>
      <c r="M98">
        <f t="shared" si="65"/>
        <v>9.1938442253854766E-2</v>
      </c>
      <c r="N98">
        <f t="shared" si="66"/>
        <v>2232.8585792792555</v>
      </c>
      <c r="O98">
        <f t="shared" si="49"/>
        <v>9.193844225385476</v>
      </c>
      <c r="P98">
        <f t="shared" si="67"/>
        <v>160</v>
      </c>
      <c r="Q98">
        <f t="shared" si="68"/>
        <v>2072.8585792792555</v>
      </c>
      <c r="R98">
        <f t="shared" si="69"/>
        <v>76.512263609430235</v>
      </c>
    </row>
    <row r="99" spans="2:18">
      <c r="B99">
        <f t="shared" si="70"/>
        <v>96</v>
      </c>
      <c r="C99">
        <f t="shared" si="71"/>
        <v>23523.588695805956</v>
      </c>
      <c r="D99">
        <f t="shared" si="72"/>
        <v>45935.722468575346</v>
      </c>
      <c r="E99">
        <f t="shared" si="73"/>
        <v>2226.9317811050773</v>
      </c>
      <c r="F99">
        <f t="shared" si="74"/>
        <v>26709.162573891088</v>
      </c>
      <c r="G99">
        <f t="shared" si="75"/>
        <v>1604.5944806225393</v>
      </c>
      <c r="H99">
        <f t="shared" si="60"/>
        <v>34.746000491009958</v>
      </c>
      <c r="I99">
        <f t="shared" si="61"/>
        <v>-88.434656885425852</v>
      </c>
      <c r="J99">
        <f t="shared" si="62"/>
        <v>-5.0912030352822129</v>
      </c>
      <c r="K99">
        <f t="shared" si="63"/>
        <v>57.065691533680578</v>
      </c>
      <c r="L99">
        <f t="shared" si="64"/>
        <v>1.7141678960176421</v>
      </c>
      <c r="M99">
        <f t="shared" si="65"/>
        <v>9.1771988392351261E-2</v>
      </c>
      <c r="N99">
        <f t="shared" si="66"/>
        <v>2231.1902511422491</v>
      </c>
      <c r="O99">
        <f t="shared" si="49"/>
        <v>9.1771988392351265</v>
      </c>
      <c r="P99">
        <f t="shared" si="67"/>
        <v>160</v>
      </c>
      <c r="Q99">
        <f t="shared" si="68"/>
        <v>2071.1902511422491</v>
      </c>
      <c r="R99">
        <f t="shared" si="69"/>
        <v>76.476411304194045</v>
      </c>
    </row>
    <row r="100" spans="2:18">
      <c r="B100">
        <f t="shared" si="70"/>
        <v>97</v>
      </c>
      <c r="C100">
        <f t="shared" si="71"/>
        <v>23558.334696296966</v>
      </c>
      <c r="D100">
        <f t="shared" si="72"/>
        <v>45847.287811689923</v>
      </c>
      <c r="E100">
        <f t="shared" si="73"/>
        <v>2221.8405780697949</v>
      </c>
      <c r="F100">
        <f t="shared" si="74"/>
        <v>26766.228265424768</v>
      </c>
      <c r="G100">
        <f t="shared" si="75"/>
        <v>1606.308648518557</v>
      </c>
      <c r="H100">
        <f t="shared" si="60"/>
        <v>33.649774369657123</v>
      </c>
      <c r="I100">
        <f t="shared" si="61"/>
        <v>-84.677985157915145</v>
      </c>
      <c r="J100">
        <f t="shared" si="62"/>
        <v>-4.8821418973377249</v>
      </c>
      <c r="K100">
        <f t="shared" si="63"/>
        <v>54.311189159753624</v>
      </c>
      <c r="L100">
        <f t="shared" si="64"/>
        <v>1.599163525842215</v>
      </c>
      <c r="M100">
        <f t="shared" si="65"/>
        <v>9.161245302515568E-2</v>
      </c>
      <c r="N100">
        <f t="shared" si="66"/>
        <v>2229.5799405991334</v>
      </c>
      <c r="O100">
        <f t="shared" si="49"/>
        <v>9.1612453025155691</v>
      </c>
      <c r="P100">
        <f t="shared" si="67"/>
        <v>160</v>
      </c>
      <c r="Q100">
        <f t="shared" si="68"/>
        <v>2069.5799405991334</v>
      </c>
      <c r="R100">
        <f t="shared" si="69"/>
        <v>76.441665303703033</v>
      </c>
    </row>
    <row r="101" spans="2:18">
      <c r="B101">
        <f t="shared" si="70"/>
        <v>98</v>
      </c>
      <c r="C101">
        <f t="shared" si="71"/>
        <v>23591.984470666623</v>
      </c>
      <c r="D101">
        <f t="shared" si="72"/>
        <v>45762.609826532011</v>
      </c>
      <c r="E101">
        <f t="shared" si="73"/>
        <v>2216.9584361724574</v>
      </c>
      <c r="F101">
        <f t="shared" si="74"/>
        <v>26820.539454584523</v>
      </c>
      <c r="G101">
        <f t="shared" si="75"/>
        <v>1607.9078120443992</v>
      </c>
      <c r="H101">
        <f t="shared" si="60"/>
        <v>32.565969177518099</v>
      </c>
      <c r="I101">
        <f t="shared" si="61"/>
        <v>-81.058925657602913</v>
      </c>
      <c r="J101">
        <f t="shared" si="62"/>
        <v>-4.6801742799624364</v>
      </c>
      <c r="K101">
        <f t="shared" si="63"/>
        <v>51.68175078838587</v>
      </c>
      <c r="L101">
        <f t="shared" si="64"/>
        <v>1.491379971661047</v>
      </c>
      <c r="M101">
        <f t="shared" si="65"/>
        <v>9.1459594036951711E-2</v>
      </c>
      <c r="N101">
        <f t="shared" si="66"/>
        <v>2228.0264665438231</v>
      </c>
      <c r="O101">
        <f t="shared" si="49"/>
        <v>9.145959403695171</v>
      </c>
      <c r="P101">
        <f t="shared" si="67"/>
        <v>160</v>
      </c>
      <c r="Q101">
        <f t="shared" si="68"/>
        <v>2068.0264665438231</v>
      </c>
      <c r="R101">
        <f t="shared" si="69"/>
        <v>76.408015529333383</v>
      </c>
    </row>
    <row r="102" spans="2:18">
      <c r="B102">
        <f t="shared" si="70"/>
        <v>99</v>
      </c>
      <c r="C102">
        <f t="shared" si="71"/>
        <v>23624.550439844141</v>
      </c>
      <c r="D102">
        <f t="shared" si="72"/>
        <v>45681.550900874405</v>
      </c>
      <c r="E102">
        <f t="shared" si="73"/>
        <v>2212.2782618924948</v>
      </c>
      <c r="F102">
        <f t="shared" si="74"/>
        <v>26872.221205372909</v>
      </c>
      <c r="G102">
        <f t="shared" si="75"/>
        <v>1609.3991920160602</v>
      </c>
      <c r="H102">
        <f t="shared" si="60"/>
        <v>31.496621449919715</v>
      </c>
      <c r="I102">
        <f t="shared" si="61"/>
        <v>-77.574036480296172</v>
      </c>
      <c r="J102">
        <f t="shared" si="62"/>
        <v>-4.4851802948833921</v>
      </c>
      <c r="K102">
        <f t="shared" si="63"/>
        <v>49.172206115278613</v>
      </c>
      <c r="L102">
        <f t="shared" si="64"/>
        <v>1.390389209981123</v>
      </c>
      <c r="M102">
        <f t="shared" si="65"/>
        <v>9.1313174337091921E-2</v>
      </c>
      <c r="N102">
        <f t="shared" si="66"/>
        <v>2226.5285951025799</v>
      </c>
      <c r="O102">
        <f t="shared" si="49"/>
        <v>9.1313174337091922</v>
      </c>
      <c r="P102">
        <f t="shared" si="67"/>
        <v>160</v>
      </c>
      <c r="Q102">
        <f t="shared" si="68"/>
        <v>2066.5285951025799</v>
      </c>
      <c r="R102">
        <f t="shared" si="69"/>
        <v>76.375449560155872</v>
      </c>
    </row>
    <row r="103" spans="2:18">
      <c r="B103">
        <f t="shared" si="70"/>
        <v>100</v>
      </c>
      <c r="C103">
        <f t="shared" si="71"/>
        <v>23656.047061294059</v>
      </c>
      <c r="D103">
        <f t="shared" si="72"/>
        <v>45603.976864394106</v>
      </c>
      <c r="E103">
        <f t="shared" si="73"/>
        <v>2207.7930815976115</v>
      </c>
      <c r="F103">
        <f t="shared" si="74"/>
        <v>26921.393411488189</v>
      </c>
      <c r="G103">
        <f t="shared" si="75"/>
        <v>1610.7895812260413</v>
      </c>
      <c r="H103">
        <f t="shared" si="60"/>
        <v>30.443492570434913</v>
      </c>
      <c r="I103">
        <f t="shared" si="61"/>
        <v>-74.219814645838937</v>
      </c>
      <c r="J103">
        <f t="shared" si="62"/>
        <v>-4.2970287930858149</v>
      </c>
      <c r="K103">
        <f t="shared" si="63"/>
        <v>46.777563939352646</v>
      </c>
      <c r="L103">
        <f t="shared" si="64"/>
        <v>1.2957869291372788</v>
      </c>
      <c r="M103">
        <f t="shared" si="65"/>
        <v>9.1172962097612401E-2</v>
      </c>
      <c r="N103">
        <f t="shared" si="66"/>
        <v>2225.0850499672038</v>
      </c>
      <c r="O103">
        <f t="shared" si="49"/>
        <v>9.1172962097612391</v>
      </c>
      <c r="P103">
        <f t="shared" si="67"/>
        <v>160</v>
      </c>
      <c r="Q103">
        <f t="shared" si="68"/>
        <v>2065.0850499672038</v>
      </c>
      <c r="R103">
        <f t="shared" si="69"/>
        <v>76.343952938705939</v>
      </c>
    </row>
    <row r="104" spans="2:18">
      <c r="B104">
        <f t="shared" si="70"/>
        <v>101</v>
      </c>
      <c r="C104">
        <f t="shared" si="71"/>
        <v>23686.490553864493</v>
      </c>
      <c r="D104">
        <f t="shared" si="72"/>
        <v>45529.757049748267</v>
      </c>
      <c r="E104">
        <f t="shared" si="73"/>
        <v>2203.4960528045258</v>
      </c>
      <c r="F104">
        <f t="shared" si="74"/>
        <v>26968.17097542754</v>
      </c>
      <c r="G104">
        <f t="shared" si="75"/>
        <v>1612.0853681551785</v>
      </c>
      <c r="H104">
        <f t="shared" si="60"/>
        <v>29.408096231209008</v>
      </c>
      <c r="I104">
        <f t="shared" si="61"/>
        <v>-70.992716928222649</v>
      </c>
      <c r="J104">
        <f t="shared" si="62"/>
        <v>-4.1155794286937564</v>
      </c>
      <c r="K104">
        <f t="shared" si="63"/>
        <v>44.493008738196664</v>
      </c>
      <c r="L104">
        <f t="shared" si="64"/>
        <v>1.2071913875105054</v>
      </c>
      <c r="M104">
        <f t="shared" si="65"/>
        <v>9.1038730940397383E-2</v>
      </c>
      <c r="N104">
        <f t="shared" si="66"/>
        <v>2223.6945215729261</v>
      </c>
      <c r="O104">
        <f t="shared" si="49"/>
        <v>9.1038730940397379</v>
      </c>
      <c r="P104">
        <f t="shared" si="67"/>
        <v>160</v>
      </c>
      <c r="Q104">
        <f t="shared" si="68"/>
        <v>2063.6945215729261</v>
      </c>
      <c r="R104">
        <f t="shared" si="69"/>
        <v>76.313509446135512</v>
      </c>
    </row>
    <row r="105" spans="2:18">
      <c r="B105">
        <f t="shared" si="70"/>
        <v>102</v>
      </c>
      <c r="C105">
        <f t="shared" si="71"/>
        <v>23715.8986500957</v>
      </c>
      <c r="D105">
        <f t="shared" si="72"/>
        <v>45458.764332820043</v>
      </c>
      <c r="E105">
        <f t="shared" si="73"/>
        <v>2199.380473375832</v>
      </c>
      <c r="F105">
        <f t="shared" si="74"/>
        <v>27012.663984165738</v>
      </c>
      <c r="G105">
        <f t="shared" si="75"/>
        <v>1613.2925595426889</v>
      </c>
      <c r="H105">
        <f t="shared" si="60"/>
        <v>28.391723096192635</v>
      </c>
      <c r="I105">
        <f t="shared" si="61"/>
        <v>-67.889177943992422</v>
      </c>
      <c r="J105">
        <f t="shared" si="62"/>
        <v>-3.9406844592946513</v>
      </c>
      <c r="K105">
        <f t="shared" si="63"/>
        <v>42.313897005868625</v>
      </c>
      <c r="L105">
        <f t="shared" si="64"/>
        <v>1.1242423012258769</v>
      </c>
      <c r="M105">
        <f t="shared" si="65"/>
        <v>9.0910260079930305E-2</v>
      </c>
      <c r="N105">
        <f t="shared" si="66"/>
        <v>2222.3556752458139</v>
      </c>
      <c r="O105">
        <f t="shared" si="49"/>
        <v>9.0910260079930314</v>
      </c>
      <c r="P105">
        <f t="shared" si="67"/>
        <v>160</v>
      </c>
      <c r="Q105">
        <f t="shared" si="68"/>
        <v>2062.3556752458139</v>
      </c>
      <c r="R105">
        <f t="shared" si="69"/>
        <v>76.284101349904304</v>
      </c>
    </row>
    <row r="106" spans="2:18">
      <c r="B106">
        <f t="shared" si="70"/>
        <v>103</v>
      </c>
      <c r="C106">
        <f t="shared" si="71"/>
        <v>23744.290373191892</v>
      </c>
      <c r="D106">
        <f t="shared" si="72"/>
        <v>45390.875154876048</v>
      </c>
      <c r="E106">
        <f t="shared" si="73"/>
        <v>2195.4397889165375</v>
      </c>
      <c r="F106">
        <f t="shared" si="74"/>
        <v>27054.977881171606</v>
      </c>
      <c r="G106">
        <f t="shared" si="75"/>
        <v>1614.4168018439148</v>
      </c>
      <c r="H106">
        <f t="shared" si="60"/>
        <v>27.395462983542295</v>
      </c>
      <c r="I106">
        <f t="shared" si="61"/>
        <v>-64.905625834445345</v>
      </c>
      <c r="J106">
        <f t="shared" si="62"/>
        <v>-3.7721903153918319</v>
      </c>
      <c r="K106">
        <f t="shared" si="63"/>
        <v>40.235753401111182</v>
      </c>
      <c r="L106">
        <f t="shared" si="64"/>
        <v>1.0465997651834584</v>
      </c>
      <c r="M106">
        <f t="shared" si="65"/>
        <v>9.0787334427281596E-2</v>
      </c>
      <c r="N106">
        <f t="shared" si="66"/>
        <v>2221.0671584301044</v>
      </c>
      <c r="O106">
        <f t="shared" si="49"/>
        <v>9.0787334427281596</v>
      </c>
      <c r="P106">
        <f t="shared" si="67"/>
        <v>160</v>
      </c>
      <c r="Q106">
        <f t="shared" si="68"/>
        <v>2061.0671584301044</v>
      </c>
      <c r="R106">
        <f t="shared" si="69"/>
        <v>76.255709626808112</v>
      </c>
    </row>
    <row r="107" spans="2:18">
      <c r="B107">
        <f t="shared" si="70"/>
        <v>104</v>
      </c>
      <c r="C107">
        <f t="shared" si="71"/>
        <v>23771.685836175435</v>
      </c>
      <c r="D107">
        <f t="shared" si="72"/>
        <v>45325.969529041606</v>
      </c>
      <c r="E107">
        <f t="shared" si="73"/>
        <v>2191.6675986011455</v>
      </c>
      <c r="F107">
        <f t="shared" si="74"/>
        <v>27095.213634572716</v>
      </c>
      <c r="G107">
        <f t="shared" si="75"/>
        <v>1615.4634016090981</v>
      </c>
      <c r="H107">
        <f t="shared" si="60"/>
        <v>26.420224844575664</v>
      </c>
      <c r="I107">
        <f t="shared" si="61"/>
        <v>-62.038495834946843</v>
      </c>
      <c r="J107">
        <f t="shared" si="62"/>
        <v>-3.6099389675604954</v>
      </c>
      <c r="K107">
        <f t="shared" si="63"/>
        <v>38.254266747696576</v>
      </c>
      <c r="L107">
        <f t="shared" si="64"/>
        <v>0.97394321023520547</v>
      </c>
      <c r="M107">
        <f t="shared" si="65"/>
        <v>9.0669744660296356E-2</v>
      </c>
      <c r="N107">
        <f t="shared" si="66"/>
        <v>2219.8276070932666</v>
      </c>
      <c r="O107">
        <f t="shared" si="49"/>
        <v>9.0669744660296363</v>
      </c>
      <c r="P107">
        <f t="shared" si="67"/>
        <v>160</v>
      </c>
      <c r="Q107">
        <f t="shared" si="68"/>
        <v>2059.8276070932666</v>
      </c>
      <c r="R107">
        <f t="shared" si="69"/>
        <v>76.228314163824578</v>
      </c>
    </row>
    <row r="108" spans="2:18">
      <c r="B108">
        <f t="shared" si="70"/>
        <v>105</v>
      </c>
      <c r="C108">
        <f t="shared" si="71"/>
        <v>23798.106061020011</v>
      </c>
      <c r="D108">
        <f t="shared" si="72"/>
        <v>45263.93103320666</v>
      </c>
      <c r="E108">
        <f t="shared" si="73"/>
        <v>2188.057659633585</v>
      </c>
      <c r="F108">
        <f t="shared" si="74"/>
        <v>27133.467901320411</v>
      </c>
      <c r="G108">
        <f t="shared" si="75"/>
        <v>1616.4373448193332</v>
      </c>
      <c r="H108">
        <f t="shared" si="60"/>
        <v>25.466754782714538</v>
      </c>
      <c r="I108">
        <f t="shared" si="61"/>
        <v>-59.284241987958808</v>
      </c>
      <c r="J108">
        <f t="shared" si="62"/>
        <v>-3.4537691162953195</v>
      </c>
      <c r="K108">
        <f t="shared" si="63"/>
        <v>36.365285923080663</v>
      </c>
      <c r="L108">
        <f t="shared" si="64"/>
        <v>0.90597039845846439</v>
      </c>
      <c r="M108">
        <f t="shared" si="65"/>
        <v>9.0557287264344616E-2</v>
      </c>
      <c r="N108">
        <f t="shared" si="66"/>
        <v>2218.6356513954765</v>
      </c>
      <c r="O108">
        <f t="shared" si="49"/>
        <v>9.0557287264344613</v>
      </c>
      <c r="P108">
        <f t="shared" si="67"/>
        <v>160</v>
      </c>
      <c r="Q108">
        <f t="shared" si="68"/>
        <v>2058.6356513954765</v>
      </c>
      <c r="R108">
        <f t="shared" si="69"/>
        <v>76.201893938979978</v>
      </c>
    </row>
    <row r="109" spans="2:18">
      <c r="B109">
        <f t="shared" si="70"/>
        <v>106</v>
      </c>
      <c r="C109">
        <f t="shared" si="71"/>
        <v>23823.572815802727</v>
      </c>
      <c r="D109">
        <f t="shared" si="72"/>
        <v>45204.6467912187</v>
      </c>
      <c r="E109">
        <f t="shared" si="73"/>
        <v>2184.6038905172895</v>
      </c>
      <c r="F109">
        <f t="shared" si="74"/>
        <v>27169.833187243494</v>
      </c>
      <c r="G109">
        <f t="shared" si="75"/>
        <v>1617.3433152177918</v>
      </c>
      <c r="H109">
        <f t="shared" si="60"/>
        <v>24.535652326305076</v>
      </c>
      <c r="I109">
        <f t="shared" si="61"/>
        <v>-56.639347224382391</v>
      </c>
      <c r="J109">
        <f t="shared" si="62"/>
        <v>-3.3035172263923229</v>
      </c>
      <c r="K109">
        <f t="shared" si="63"/>
        <v>34.564815666707901</v>
      </c>
      <c r="L109">
        <f t="shared" si="64"/>
        <v>0.84239645776116845</v>
      </c>
      <c r="M109">
        <f t="shared" si="65"/>
        <v>9.0449764547470737E-2</v>
      </c>
      <c r="N109">
        <f t="shared" si="66"/>
        <v>2217.4899207004705</v>
      </c>
      <c r="O109">
        <f t="shared" si="49"/>
        <v>9.0449764547470739</v>
      </c>
      <c r="P109">
        <f t="shared" si="67"/>
        <v>160</v>
      </c>
      <c r="Q109">
        <f t="shared" si="68"/>
        <v>2057.4899207004705</v>
      </c>
      <c r="R109">
        <f t="shared" si="69"/>
        <v>76.176427184197266</v>
      </c>
    </row>
    <row r="110" spans="2:18">
      <c r="B110">
        <f t="shared" si="70"/>
        <v>107</v>
      </c>
      <c r="C110">
        <f t="shared" si="71"/>
        <v>23848.10846812903</v>
      </c>
      <c r="D110">
        <f t="shared" si="72"/>
        <v>45148.00744399432</v>
      </c>
      <c r="E110">
        <f t="shared" si="73"/>
        <v>2181.3003732908974</v>
      </c>
      <c r="F110">
        <f t="shared" si="74"/>
        <v>27204.398002910202</v>
      </c>
      <c r="G110">
        <f t="shared" si="75"/>
        <v>1618.185711675553</v>
      </c>
      <c r="H110">
        <f t="shared" si="60"/>
        <v>23.627385143370383</v>
      </c>
      <c r="I110">
        <f t="shared" si="61"/>
        <v>-54.100332009938143</v>
      </c>
      <c r="J110">
        <f t="shared" si="62"/>
        <v>-3.1590184249784983</v>
      </c>
      <c r="K110">
        <f t="shared" si="63"/>
        <v>32.849012335079337</v>
      </c>
      <c r="L110">
        <f t="shared" si="64"/>
        <v>0.78295295646702812</v>
      </c>
      <c r="M110">
        <f t="shared" si="65"/>
        <v>9.0346984633318042E-2</v>
      </c>
      <c r="N110">
        <f t="shared" si="66"/>
        <v>2216.3890479961324</v>
      </c>
      <c r="O110">
        <f t="shared" si="49"/>
        <v>9.0346984633318055</v>
      </c>
      <c r="P110">
        <f t="shared" si="67"/>
        <v>160</v>
      </c>
      <c r="Q110">
        <f t="shared" si="68"/>
        <v>2056.3890479961324</v>
      </c>
      <c r="R110">
        <f t="shared" si="69"/>
        <v>76.151891531870973</v>
      </c>
    </row>
    <row r="111" spans="2:18">
      <c r="B111">
        <f t="shared" si="70"/>
        <v>108</v>
      </c>
      <c r="C111">
        <f t="shared" si="71"/>
        <v>23871.735853272399</v>
      </c>
      <c r="D111">
        <f t="shared" si="72"/>
        <v>45093.907111984379</v>
      </c>
      <c r="E111">
        <f t="shared" si="73"/>
        <v>2178.1413548659189</v>
      </c>
      <c r="F111">
        <f t="shared" si="74"/>
        <v>27237.247015245281</v>
      </c>
      <c r="G111">
        <f t="shared" si="75"/>
        <v>1618.9686646320199</v>
      </c>
      <c r="H111">
        <f t="shared" si="60"/>
        <v>22.742302363844487</v>
      </c>
      <c r="I111">
        <f t="shared" si="61"/>
        <v>-51.663761729001749</v>
      </c>
      <c r="J111">
        <f t="shared" si="62"/>
        <v>-3.0201072798945106</v>
      </c>
      <c r="K111">
        <f t="shared" si="63"/>
        <v>31.21417962700194</v>
      </c>
      <c r="L111">
        <f t="shared" si="64"/>
        <v>0.72738701804996708</v>
      </c>
      <c r="M111">
        <f t="shared" si="65"/>
        <v>9.0248761434801442E-2</v>
      </c>
      <c r="N111">
        <f t="shared" si="66"/>
        <v>2215.3316737856571</v>
      </c>
      <c r="O111">
        <f t="shared" si="49"/>
        <v>9.0248761434801441</v>
      </c>
      <c r="P111">
        <f t="shared" si="67"/>
        <v>159.99999999999997</v>
      </c>
      <c r="Q111">
        <f t="shared" si="68"/>
        <v>2055.3316737856571</v>
      </c>
      <c r="R111">
        <f t="shared" si="69"/>
        <v>76.128264146727602</v>
      </c>
    </row>
    <row r="112" spans="2:18">
      <c r="B112">
        <f t="shared" si="70"/>
        <v>109</v>
      </c>
      <c r="C112">
        <f t="shared" si="71"/>
        <v>23894.478155636243</v>
      </c>
      <c r="D112">
        <f t="shared" si="72"/>
        <v>45042.243350255376</v>
      </c>
      <c r="E112">
        <f t="shared" si="73"/>
        <v>2175.1212475860243</v>
      </c>
      <c r="F112">
        <f t="shared" si="74"/>
        <v>27268.461194872281</v>
      </c>
      <c r="G112">
        <f t="shared" si="75"/>
        <v>1619.6960516500699</v>
      </c>
      <c r="H112">
        <f t="shared" si="60"/>
        <v>21.880646655155317</v>
      </c>
      <c r="I112">
        <f t="shared" si="61"/>
        <v>-49.32625295711091</v>
      </c>
      <c r="J112">
        <f t="shared" si="62"/>
        <v>-2.8866184730607003</v>
      </c>
      <c r="K112">
        <f t="shared" si="63"/>
        <v>29.656764299217244</v>
      </c>
      <c r="L112">
        <f t="shared" si="64"/>
        <v>0.67546047579932633</v>
      </c>
      <c r="M112">
        <f t="shared" si="65"/>
        <v>9.0154914611147344E-2</v>
      </c>
      <c r="N112">
        <f t="shared" si="66"/>
        <v>2214.3164495034844</v>
      </c>
      <c r="O112">
        <f t="shared" si="49"/>
        <v>9.0154914611147348</v>
      </c>
      <c r="P112">
        <f t="shared" si="67"/>
        <v>160</v>
      </c>
      <c r="Q112">
        <f t="shared" si="68"/>
        <v>2054.3164495034844</v>
      </c>
      <c r="R112">
        <f t="shared" si="69"/>
        <v>76.10552184436375</v>
      </c>
    </row>
    <row r="113" spans="2:18">
      <c r="B113">
        <f t="shared" si="70"/>
        <v>110</v>
      </c>
      <c r="C113">
        <f t="shared" si="71"/>
        <v>23916.358802291397</v>
      </c>
      <c r="D113">
        <f t="shared" si="72"/>
        <v>44992.917097298268</v>
      </c>
      <c r="E113">
        <f t="shared" si="73"/>
        <v>2172.2346291129638</v>
      </c>
      <c r="F113">
        <f t="shared" si="74"/>
        <v>27298.117959171497</v>
      </c>
      <c r="G113">
        <f t="shared" si="75"/>
        <v>1620.3715121258692</v>
      </c>
      <c r="H113">
        <f t="shared" si="60"/>
        <v>21.042565179836274</v>
      </c>
      <c r="I113">
        <f t="shared" si="61"/>
        <v>-47.08447875487002</v>
      </c>
      <c r="J113">
        <f t="shared" si="62"/>
        <v>-2.7583873816210485</v>
      </c>
      <c r="K113">
        <f t="shared" si="63"/>
        <v>28.173351889767559</v>
      </c>
      <c r="L113">
        <f t="shared" si="64"/>
        <v>0.6269490668874198</v>
      </c>
      <c r="M113">
        <f t="shared" si="65"/>
        <v>9.0065269510609586E-2</v>
      </c>
      <c r="N113">
        <f t="shared" si="66"/>
        <v>2213.3420405043171</v>
      </c>
      <c r="O113">
        <f t="shared" si="49"/>
        <v>9.0065269510609589</v>
      </c>
      <c r="P113">
        <f t="shared" si="67"/>
        <v>160</v>
      </c>
      <c r="Q113">
        <f t="shared" si="68"/>
        <v>2053.3420405043171</v>
      </c>
      <c r="R113">
        <f t="shared" si="69"/>
        <v>76.083641197708587</v>
      </c>
    </row>
    <row r="114" spans="2:18">
      <c r="B114">
        <f t="shared" si="70"/>
        <v>111</v>
      </c>
      <c r="C114">
        <f t="shared" si="71"/>
        <v>23937.401367471233</v>
      </c>
      <c r="D114">
        <f t="shared" si="72"/>
        <v>44945.832618543398</v>
      </c>
      <c r="E114">
        <f t="shared" si="73"/>
        <v>2169.4762417313427</v>
      </c>
      <c r="F114">
        <f t="shared" si="74"/>
        <v>27326.291311061264</v>
      </c>
      <c r="G114">
        <f t="shared" si="75"/>
        <v>1620.9984611927566</v>
      </c>
      <c r="H114">
        <f t="shared" si="60"/>
        <v>20.228119548830648</v>
      </c>
      <c r="I114">
        <f t="shared" si="61"/>
        <v>-44.935173099830649</v>
      </c>
      <c r="J114">
        <f t="shared" si="62"/>
        <v>-2.6352505780728137</v>
      </c>
      <c r="K114">
        <f t="shared" si="63"/>
        <v>26.760662464006046</v>
      </c>
      <c r="L114">
        <f t="shared" si="64"/>
        <v>0.58164166506676906</v>
      </c>
      <c r="M114">
        <f t="shared" si="65"/>
        <v>8.9979657100897836E-2</v>
      </c>
      <c r="N114">
        <f t="shared" si="66"/>
        <v>2212.4071286684093</v>
      </c>
      <c r="O114">
        <f t="shared" si="49"/>
        <v>8.997965710089785</v>
      </c>
      <c r="P114">
        <f t="shared" si="67"/>
        <v>159.99999999999997</v>
      </c>
      <c r="Q114">
        <f t="shared" si="68"/>
        <v>2052.4071286684093</v>
      </c>
      <c r="R114">
        <f t="shared" si="69"/>
        <v>76.062598632528761</v>
      </c>
    </row>
    <row r="115" spans="2:18">
      <c r="B115">
        <f t="shared" si="70"/>
        <v>112</v>
      </c>
      <c r="C115">
        <f t="shared" si="71"/>
        <v>23957.629487020065</v>
      </c>
      <c r="D115">
        <f t="shared" si="72"/>
        <v>44900.897445443567</v>
      </c>
      <c r="E115">
        <f t="shared" si="73"/>
        <v>2166.8409911532699</v>
      </c>
      <c r="F115">
        <f t="shared" si="74"/>
        <v>27353.051973525271</v>
      </c>
      <c r="G115">
        <f t="shared" si="75"/>
        <v>1621.5801028578235</v>
      </c>
      <c r="H115">
        <f t="shared" si="60"/>
        <v>19.43729487101713</v>
      </c>
      <c r="I115">
        <f t="shared" si="61"/>
        <v>-42.875134558833906</v>
      </c>
      <c r="J115">
        <f t="shared" si="62"/>
        <v>-2.5170462592002423</v>
      </c>
      <c r="K115">
        <f t="shared" si="63"/>
        <v>25.415546395983284</v>
      </c>
      <c r="L115">
        <f t="shared" si="64"/>
        <v>0.53933955103403264</v>
      </c>
      <c r="M115">
        <f t="shared" si="65"/>
        <v>8.9897913889115874E-2</v>
      </c>
      <c r="N115">
        <f t="shared" si="66"/>
        <v>2211.5104146617223</v>
      </c>
      <c r="O115">
        <f t="shared" si="49"/>
        <v>8.9897913889115877</v>
      </c>
      <c r="P115">
        <f t="shared" si="67"/>
        <v>160</v>
      </c>
      <c r="Q115">
        <f t="shared" si="68"/>
        <v>2051.5104146617223</v>
      </c>
      <c r="R115">
        <f t="shared" si="69"/>
        <v>76.042370512979929</v>
      </c>
    </row>
    <row r="116" spans="2:18">
      <c r="B116">
        <f t="shared" si="70"/>
        <v>113</v>
      </c>
      <c r="C116">
        <f t="shared" si="71"/>
        <v>23977.066781891084</v>
      </c>
      <c r="D116">
        <f t="shared" si="72"/>
        <v>44858.022310884735</v>
      </c>
      <c r="E116">
        <f t="shared" si="73"/>
        <v>2164.3239448940694</v>
      </c>
      <c r="F116">
        <f t="shared" si="74"/>
        <v>27378.467519921254</v>
      </c>
      <c r="G116">
        <f t="shared" si="75"/>
        <v>1622.1194424088576</v>
      </c>
      <c r="H116">
        <f t="shared" si="60"/>
        <v>18.670007987960183</v>
      </c>
      <c r="I116">
        <f t="shared" si="61"/>
        <v>-40.901229290959236</v>
      </c>
      <c r="J116">
        <f t="shared" si="62"/>
        <v>-2.4036146124148985</v>
      </c>
      <c r="K116">
        <f t="shared" si="63"/>
        <v>24.134980196059217</v>
      </c>
      <c r="L116">
        <f t="shared" si="64"/>
        <v>0.49985571935445705</v>
      </c>
      <c r="M116">
        <f t="shared" si="65"/>
        <v>8.9819881832796919E-2</v>
      </c>
      <c r="N116">
        <f t="shared" si="66"/>
        <v>2210.6506198855236</v>
      </c>
      <c r="O116">
        <f t="shared" si="49"/>
        <v>8.9819881832796931</v>
      </c>
      <c r="P116">
        <f t="shared" si="67"/>
        <v>160</v>
      </c>
      <c r="Q116">
        <f t="shared" si="68"/>
        <v>2050.6506198855236</v>
      </c>
      <c r="R116">
        <f t="shared" si="69"/>
        <v>76.022933218108903</v>
      </c>
    </row>
    <row r="117" spans="2:18">
      <c r="B117">
        <f t="shared" si="70"/>
        <v>114</v>
      </c>
      <c r="C117">
        <f t="shared" si="71"/>
        <v>23995.736789879043</v>
      </c>
      <c r="D117">
        <f t="shared" si="72"/>
        <v>44817.121081593774</v>
      </c>
      <c r="E117">
        <f t="shared" si="73"/>
        <v>2161.9203302816545</v>
      </c>
      <c r="F117">
        <f t="shared" si="74"/>
        <v>27402.602500117315</v>
      </c>
      <c r="G117">
        <f t="shared" si="75"/>
        <v>1622.619298128212</v>
      </c>
      <c r="H117">
        <f t="shared" si="60"/>
        <v>17.926114972876832</v>
      </c>
      <c r="I117">
        <f t="shared" si="61"/>
        <v>-39.010393460495834</v>
      </c>
      <c r="J117">
        <f t="shared" si="62"/>
        <v>-2.294798127048864</v>
      </c>
      <c r="K117">
        <f t="shared" si="63"/>
        <v>22.916062393933004</v>
      </c>
      <c r="L117">
        <f t="shared" si="64"/>
        <v>0.46301422073497633</v>
      </c>
      <c r="M117">
        <f t="shared" si="65"/>
        <v>8.9745408243437186E-2</v>
      </c>
      <c r="N117">
        <f t="shared" si="66"/>
        <v>2209.8264881464429</v>
      </c>
      <c r="O117">
        <f t="shared" si="49"/>
        <v>8.9745408243437179</v>
      </c>
      <c r="P117">
        <f t="shared" si="67"/>
        <v>160</v>
      </c>
      <c r="Q117">
        <f t="shared" si="68"/>
        <v>2049.8264881464429</v>
      </c>
      <c r="R117">
        <f t="shared" si="69"/>
        <v>76.004263210120939</v>
      </c>
    </row>
    <row r="118" spans="2:18">
      <c r="B118">
        <f t="shared" si="70"/>
        <v>115</v>
      </c>
      <c r="C118">
        <f t="shared" si="71"/>
        <v>24013.662904851921</v>
      </c>
      <c r="D118">
        <f t="shared" si="72"/>
        <v>44778.110688133282</v>
      </c>
      <c r="E118">
        <f t="shared" si="73"/>
        <v>2159.6255321546055</v>
      </c>
      <c r="F118">
        <f t="shared" si="74"/>
        <v>27425.518562511246</v>
      </c>
      <c r="G118">
        <f t="shared" si="75"/>
        <v>1623.082312348947</v>
      </c>
      <c r="H118">
        <f t="shared" si="60"/>
        <v>17.205417963908431</v>
      </c>
      <c r="I118">
        <f t="shared" si="61"/>
        <v>-37.199635129886587</v>
      </c>
      <c r="J118">
        <f t="shared" si="62"/>
        <v>-2.1904418572180262</v>
      </c>
      <c r="K118">
        <f t="shared" si="63"/>
        <v>21.75600948483617</v>
      </c>
      <c r="L118">
        <f t="shared" si="64"/>
        <v>0.42864953835999131</v>
      </c>
      <c r="M118">
        <f t="shared" si="65"/>
        <v>8.9674345683767184E-2</v>
      </c>
      <c r="N118">
        <f t="shared" si="66"/>
        <v>2209.0367870748196</v>
      </c>
      <c r="O118">
        <f t="shared" si="49"/>
        <v>8.9674345683767189</v>
      </c>
      <c r="P118">
        <f t="shared" si="67"/>
        <v>160</v>
      </c>
      <c r="Q118">
        <f t="shared" si="68"/>
        <v>2049.0367870748196</v>
      </c>
      <c r="R118">
        <f t="shared" si="69"/>
        <v>75.986337095148073</v>
      </c>
    </row>
    <row r="119" spans="2:18">
      <c r="B119">
        <f t="shared" si="70"/>
        <v>116</v>
      </c>
      <c r="C119">
        <f t="shared" si="71"/>
        <v>24030.86832281583</v>
      </c>
      <c r="D119">
        <f t="shared" si="72"/>
        <v>44740.911053003394</v>
      </c>
      <c r="E119">
        <f t="shared" si="73"/>
        <v>2157.4350902973874</v>
      </c>
      <c r="F119">
        <f t="shared" si="74"/>
        <v>27447.274571996084</v>
      </c>
      <c r="G119">
        <f t="shared" si="75"/>
        <v>1623.5109618873071</v>
      </c>
      <c r="H119">
        <f t="shared" si="60"/>
        <v>16.507671394144459</v>
      </c>
      <c r="I119">
        <f t="shared" si="61"/>
        <v>-35.466035694395146</v>
      </c>
      <c r="J119">
        <f t="shared" si="62"/>
        <v>-2.0903936420718097</v>
      </c>
      <c r="K119">
        <f t="shared" si="63"/>
        <v>20.652151945364452</v>
      </c>
      <c r="L119">
        <f t="shared" si="64"/>
        <v>0.39660599695795895</v>
      </c>
      <c r="M119">
        <f t="shared" si="65"/>
        <v>8.9606551859855249E-2</v>
      </c>
      <c r="N119">
        <f t="shared" si="66"/>
        <v>2208.2803093163993</v>
      </c>
      <c r="O119">
        <f t="shared" si="49"/>
        <v>8.9606551859855266</v>
      </c>
      <c r="P119">
        <f t="shared" si="67"/>
        <v>160</v>
      </c>
      <c r="Q119">
        <f t="shared" si="68"/>
        <v>2048.2803093163993</v>
      </c>
      <c r="R119">
        <f t="shared" si="69"/>
        <v>75.96913167718418</v>
      </c>
    </row>
    <row r="120" spans="2:18">
      <c r="B120">
        <f t="shared" si="70"/>
        <v>117</v>
      </c>
      <c r="C120">
        <f t="shared" si="71"/>
        <v>24047.375994209975</v>
      </c>
      <c r="D120">
        <f t="shared" si="72"/>
        <v>44705.445017309001</v>
      </c>
      <c r="E120">
        <f t="shared" si="73"/>
        <v>2155.3446966553156</v>
      </c>
      <c r="F120">
        <f t="shared" si="74"/>
        <v>27467.926723941448</v>
      </c>
      <c r="G120">
        <f t="shared" si="75"/>
        <v>1623.9075678842651</v>
      </c>
      <c r="H120">
        <f t="shared" si="60"/>
        <v>15.832587673967282</v>
      </c>
      <c r="I120">
        <f t="shared" si="61"/>
        <v>-33.80675091299338</v>
      </c>
      <c r="J120">
        <f t="shared" si="62"/>
        <v>-1.9945042885318074</v>
      </c>
      <c r="K120">
        <f t="shared" si="63"/>
        <v>19.601930324318886</v>
      </c>
      <c r="L120">
        <f t="shared" si="64"/>
        <v>0.36673720323889825</v>
      </c>
      <c r="M120">
        <f t="shared" si="65"/>
        <v>8.9541889509011971E-2</v>
      </c>
      <c r="N120">
        <f t="shared" si="66"/>
        <v>2207.5558735199197</v>
      </c>
      <c r="O120">
        <f t="shared" si="49"/>
        <v>8.954188950901198</v>
      </c>
      <c r="P120">
        <f t="shared" si="67"/>
        <v>160</v>
      </c>
      <c r="Q120">
        <f t="shared" si="68"/>
        <v>2047.5558735199197</v>
      </c>
      <c r="R120">
        <f t="shared" si="69"/>
        <v>75.952624005790028</v>
      </c>
    </row>
    <row r="121" spans="2:18">
      <c r="B121">
        <f t="shared" si="70"/>
        <v>118</v>
      </c>
      <c r="C121">
        <f t="shared" si="71"/>
        <v>24063.20858188394</v>
      </c>
      <c r="D121">
        <f t="shared" si="72"/>
        <v>44671.63826639601</v>
      </c>
      <c r="E121">
        <f t="shared" si="73"/>
        <v>2153.3501923667836</v>
      </c>
      <c r="F121">
        <f t="shared" si="74"/>
        <v>27487.528654265767</v>
      </c>
      <c r="G121">
        <f t="shared" si="75"/>
        <v>1624.274305087504</v>
      </c>
      <c r="H121">
        <f t="shared" si="60"/>
        <v>15.179842375388041</v>
      </c>
      <c r="I121">
        <f t="shared" si="61"/>
        <v>-32.219011583661427</v>
      </c>
      <c r="J121">
        <f t="shared" si="62"/>
        <v>-1.9026277210119957</v>
      </c>
      <c r="K121">
        <f t="shared" si="63"/>
        <v>18.602891412948523</v>
      </c>
      <c r="L121">
        <f t="shared" si="64"/>
        <v>0.33890551633709265</v>
      </c>
      <c r="M121">
        <f t="shared" si="65"/>
        <v>8.9480226284351594E-2</v>
      </c>
      <c r="N121">
        <f t="shared" si="66"/>
        <v>2206.8623251409285</v>
      </c>
      <c r="O121">
        <f t="shared" si="49"/>
        <v>8.9480226284351598</v>
      </c>
      <c r="P121">
        <f t="shared" si="67"/>
        <v>160</v>
      </c>
      <c r="Q121">
        <f t="shared" si="68"/>
        <v>2046.8623251409285</v>
      </c>
      <c r="R121">
        <f t="shared" si="69"/>
        <v>75.936791418116059</v>
      </c>
    </row>
    <row r="122" spans="2:18">
      <c r="B122">
        <f t="shared" si="70"/>
        <v>119</v>
      </c>
      <c r="C122">
        <f t="shared" si="71"/>
        <v>24078.38842425933</v>
      </c>
      <c r="D122">
        <f t="shared" si="72"/>
        <v>44639.419254812346</v>
      </c>
      <c r="E122">
        <f t="shared" si="73"/>
        <v>2151.4475646457718</v>
      </c>
      <c r="F122">
        <f t="shared" si="74"/>
        <v>27506.131545678716</v>
      </c>
      <c r="G122">
        <f t="shared" si="75"/>
        <v>1624.613210603841</v>
      </c>
      <c r="H122">
        <f t="shared" si="60"/>
        <v>14.549078962777664</v>
      </c>
      <c r="I122">
        <f t="shared" si="61"/>
        <v>-30.700123905749706</v>
      </c>
      <c r="J122">
        <f t="shared" si="62"/>
        <v>-1.8146211020694523</v>
      </c>
      <c r="K122">
        <f t="shared" si="63"/>
        <v>17.652684498144779</v>
      </c>
      <c r="L122">
        <f t="shared" si="64"/>
        <v>0.31298154689673652</v>
      </c>
      <c r="M122">
        <f t="shared" si="65"/>
        <v>8.9421434636767549E-2</v>
      </c>
      <c r="N122">
        <f t="shared" si="66"/>
        <v>2206.1985370801985</v>
      </c>
      <c r="O122">
        <f t="shared" si="49"/>
        <v>8.9421434636767554</v>
      </c>
      <c r="P122">
        <f t="shared" si="67"/>
        <v>160</v>
      </c>
      <c r="Q122">
        <f t="shared" si="68"/>
        <v>2046.1985370801983</v>
      </c>
      <c r="R122">
        <f t="shared" si="69"/>
        <v>75.921611575740684</v>
      </c>
    </row>
    <row r="123" spans="2:18">
      <c r="B123">
        <f t="shared" si="70"/>
        <v>120</v>
      </c>
      <c r="C123">
        <f t="shared" si="71"/>
        <v>24092.937503222107</v>
      </c>
      <c r="D123">
        <f t="shared" si="72"/>
        <v>44608.719130906597</v>
      </c>
      <c r="E123">
        <f t="shared" si="73"/>
        <v>2149.6329435437024</v>
      </c>
      <c r="F123">
        <f t="shared" si="74"/>
        <v>27523.784230176861</v>
      </c>
      <c r="G123">
        <f t="shared" si="75"/>
        <v>1624.9261921507377</v>
      </c>
      <c r="H123">
        <f t="shared" ref="H123" si="76">N123-M123*C123-$T$3*C123</f>
        <v>13.939913109787923</v>
      </c>
      <c r="I123">
        <f t="shared" ref="I123" si="77">M123*C123-($T$3+$T$4)*D123-T$8*D123-$T$10*D123</f>
        <v>-29.247469567166604</v>
      </c>
      <c r="J123">
        <f t="shared" ref="J123" si="78">$T$8*D123-($T$3+$T$5)*E123-$T$11*E123</f>
        <v>-1.7303449274662128</v>
      </c>
      <c r="K123">
        <f t="shared" ref="K123" si="79">$T$10*D123-($T$3+$T$6)*F123-$T$9*F123</f>
        <v>16.749057701387358</v>
      </c>
      <c r="L123">
        <f t="shared" ref="L123" si="80">$T$11*E123+$T$9*F123-($T$3+$T$7)*G123</f>
        <v>0.28884368345768507</v>
      </c>
      <c r="M123">
        <f t="shared" ref="M123" si="81">($T$12*$T$13/SUM(C123:G123))*(D123*$T$14+E123*$T$15+F123*$T$16+G123*$T$17)</f>
        <v>8.9365391694991733E-2</v>
      </c>
      <c r="N123">
        <f t="shared" ref="N123" si="82">Q123+P123</f>
        <v>2205.5634101733431</v>
      </c>
      <c r="O123">
        <f t="shared" ref="O123" si="83">100*(M123*C123)/C123</f>
        <v>8.9365391694991736</v>
      </c>
      <c r="P123">
        <f t="shared" ref="P123" si="84">$T$3*SUM(C123:G123)</f>
        <v>160.00000000000003</v>
      </c>
      <c r="Q123">
        <f t="shared" ref="Q123" si="85">$T$4*D123+$T$5*E123+$T$6*F123+$T$7*G123</f>
        <v>2045.5634101733428</v>
      </c>
      <c r="R123">
        <f t="shared" si="69"/>
        <v>75.907062496777883</v>
      </c>
    </row>
    <row r="124" spans="2:18">
      <c r="B124">
        <f t="shared" si="70"/>
        <v>121</v>
      </c>
      <c r="C124">
        <f t="shared" si="71"/>
        <v>24106.877416331896</v>
      </c>
      <c r="D124">
        <f t="shared" si="72"/>
        <v>44579.471661339427</v>
      </c>
      <c r="E124">
        <f t="shared" si="73"/>
        <v>2147.902598616236</v>
      </c>
      <c r="F124">
        <f t="shared" si="74"/>
        <v>27540.53328787825</v>
      </c>
      <c r="G124">
        <f t="shared" si="75"/>
        <v>1625.2150358341955</v>
      </c>
    </row>
    <row r="125" spans="2:18">
      <c r="B125">
        <f t="shared" si="70"/>
        <v>122</v>
      </c>
      <c r="C125">
        <f t="shared" si="71"/>
        <v>24106.877416331896</v>
      </c>
      <c r="D125">
        <f t="shared" si="72"/>
        <v>44579.471661339427</v>
      </c>
      <c r="E125">
        <f t="shared" si="73"/>
        <v>2147.902598616236</v>
      </c>
      <c r="F125">
        <f t="shared" si="74"/>
        <v>27540.53328787825</v>
      </c>
      <c r="G125">
        <f t="shared" si="75"/>
        <v>1625.2150358341955</v>
      </c>
    </row>
    <row r="126" spans="2:18">
      <c r="B126">
        <f t="shared" si="70"/>
        <v>123</v>
      </c>
      <c r="C126">
        <f t="shared" si="71"/>
        <v>24106.877416331896</v>
      </c>
      <c r="D126">
        <f t="shared" si="72"/>
        <v>44579.471661339427</v>
      </c>
      <c r="E126">
        <f t="shared" si="73"/>
        <v>2147.902598616236</v>
      </c>
      <c r="F126">
        <f t="shared" si="74"/>
        <v>27540.53328787825</v>
      </c>
      <c r="G126">
        <f t="shared" si="75"/>
        <v>1625.2150358341955</v>
      </c>
    </row>
    <row r="127" spans="2:18">
      <c r="B127">
        <f t="shared" si="70"/>
        <v>124</v>
      </c>
      <c r="C127">
        <f t="shared" si="71"/>
        <v>24106.877416331896</v>
      </c>
      <c r="D127">
        <f t="shared" si="72"/>
        <v>44579.471661339427</v>
      </c>
      <c r="E127">
        <f t="shared" si="73"/>
        <v>2147.902598616236</v>
      </c>
      <c r="F127">
        <f t="shared" si="74"/>
        <v>27540.53328787825</v>
      </c>
      <c r="G127">
        <f t="shared" si="75"/>
        <v>1625.2150358341955</v>
      </c>
    </row>
    <row r="128" spans="2:18">
      <c r="B128">
        <f t="shared" si="70"/>
        <v>125</v>
      </c>
      <c r="C128">
        <f t="shared" si="71"/>
        <v>24106.877416331896</v>
      </c>
      <c r="D128">
        <f t="shared" si="72"/>
        <v>44579.471661339427</v>
      </c>
      <c r="E128">
        <f t="shared" si="73"/>
        <v>2147.902598616236</v>
      </c>
      <c r="F128">
        <f t="shared" si="74"/>
        <v>27540.53328787825</v>
      </c>
      <c r="G128">
        <f t="shared" si="75"/>
        <v>1625.2150358341955</v>
      </c>
    </row>
    <row r="129" spans="2:7">
      <c r="B129">
        <f t="shared" si="70"/>
        <v>126</v>
      </c>
      <c r="C129">
        <f t="shared" si="71"/>
        <v>24106.877416331896</v>
      </c>
      <c r="D129">
        <f t="shared" si="72"/>
        <v>44579.471661339427</v>
      </c>
      <c r="E129">
        <f t="shared" si="73"/>
        <v>2147.902598616236</v>
      </c>
      <c r="F129">
        <f t="shared" si="74"/>
        <v>27540.53328787825</v>
      </c>
      <c r="G129">
        <f t="shared" si="75"/>
        <v>1625.2150358341955</v>
      </c>
    </row>
    <row r="130" spans="2:7">
      <c r="B130">
        <f t="shared" si="70"/>
        <v>127</v>
      </c>
      <c r="C130">
        <f t="shared" si="71"/>
        <v>24106.877416331896</v>
      </c>
      <c r="D130">
        <f t="shared" si="72"/>
        <v>44579.471661339427</v>
      </c>
      <c r="E130">
        <f t="shared" si="73"/>
        <v>2147.902598616236</v>
      </c>
      <c r="F130">
        <f t="shared" si="74"/>
        <v>27540.53328787825</v>
      </c>
      <c r="G130">
        <f t="shared" si="75"/>
        <v>1625.2150358341955</v>
      </c>
    </row>
    <row r="131" spans="2:7">
      <c r="B131">
        <f t="shared" si="70"/>
        <v>128</v>
      </c>
      <c r="C131">
        <f t="shared" si="71"/>
        <v>24106.877416331896</v>
      </c>
      <c r="D131">
        <f t="shared" si="72"/>
        <v>44579.471661339427</v>
      </c>
      <c r="E131">
        <f t="shared" si="73"/>
        <v>2147.902598616236</v>
      </c>
      <c r="F131">
        <f t="shared" si="74"/>
        <v>27540.53328787825</v>
      </c>
      <c r="G131">
        <f t="shared" si="75"/>
        <v>1625.2150358341955</v>
      </c>
    </row>
    <row r="132" spans="2:7">
      <c r="B132">
        <f t="shared" si="70"/>
        <v>129</v>
      </c>
      <c r="C132">
        <f t="shared" si="71"/>
        <v>24106.877416331896</v>
      </c>
      <c r="D132">
        <f t="shared" si="72"/>
        <v>44579.471661339427</v>
      </c>
      <c r="E132">
        <f t="shared" si="73"/>
        <v>2147.902598616236</v>
      </c>
      <c r="F132">
        <f t="shared" si="74"/>
        <v>27540.53328787825</v>
      </c>
      <c r="G132">
        <f t="shared" si="75"/>
        <v>1625.2150358341955</v>
      </c>
    </row>
    <row r="133" spans="2:7">
      <c r="B133">
        <f t="shared" si="70"/>
        <v>130</v>
      </c>
      <c r="C133">
        <f t="shared" si="71"/>
        <v>24106.877416331896</v>
      </c>
      <c r="D133">
        <f t="shared" si="72"/>
        <v>44579.471661339427</v>
      </c>
      <c r="E133">
        <f t="shared" si="73"/>
        <v>2147.902598616236</v>
      </c>
      <c r="F133">
        <f t="shared" si="74"/>
        <v>27540.53328787825</v>
      </c>
      <c r="G133">
        <f t="shared" si="75"/>
        <v>1625.2150358341955</v>
      </c>
    </row>
    <row r="134" spans="2:7">
      <c r="B134">
        <f t="shared" si="70"/>
        <v>131</v>
      </c>
      <c r="C134">
        <f t="shared" si="71"/>
        <v>24106.877416331896</v>
      </c>
      <c r="D134">
        <f t="shared" si="72"/>
        <v>44579.471661339427</v>
      </c>
      <c r="E134">
        <f t="shared" si="73"/>
        <v>2147.902598616236</v>
      </c>
      <c r="F134">
        <f t="shared" si="74"/>
        <v>27540.53328787825</v>
      </c>
      <c r="G134">
        <f t="shared" si="75"/>
        <v>1625.2150358341955</v>
      </c>
    </row>
    <row r="135" spans="2:7">
      <c r="B135">
        <f t="shared" si="70"/>
        <v>132</v>
      </c>
      <c r="C135">
        <f t="shared" si="71"/>
        <v>24106.877416331896</v>
      </c>
      <c r="D135">
        <f t="shared" si="72"/>
        <v>44579.471661339427</v>
      </c>
      <c r="E135">
        <f t="shared" si="73"/>
        <v>2147.902598616236</v>
      </c>
      <c r="F135">
        <f t="shared" si="74"/>
        <v>27540.53328787825</v>
      </c>
      <c r="G135">
        <f t="shared" si="75"/>
        <v>1625.2150358341955</v>
      </c>
    </row>
    <row r="136" spans="2:7">
      <c r="B136">
        <f t="shared" si="70"/>
        <v>133</v>
      </c>
      <c r="C136">
        <f t="shared" si="71"/>
        <v>24106.877416331896</v>
      </c>
      <c r="D136">
        <f t="shared" si="72"/>
        <v>44579.471661339427</v>
      </c>
      <c r="E136">
        <f t="shared" si="73"/>
        <v>2147.902598616236</v>
      </c>
      <c r="F136">
        <f t="shared" si="74"/>
        <v>27540.53328787825</v>
      </c>
      <c r="G136">
        <f t="shared" si="75"/>
        <v>1625.2150358341955</v>
      </c>
    </row>
    <row r="137" spans="2:7">
      <c r="B137">
        <f t="shared" si="70"/>
        <v>134</v>
      </c>
      <c r="C137">
        <f t="shared" si="71"/>
        <v>24106.877416331896</v>
      </c>
      <c r="D137">
        <f t="shared" si="72"/>
        <v>44579.471661339427</v>
      </c>
      <c r="E137">
        <f t="shared" si="73"/>
        <v>2147.902598616236</v>
      </c>
      <c r="F137">
        <f t="shared" si="74"/>
        <v>27540.53328787825</v>
      </c>
      <c r="G137">
        <f t="shared" si="75"/>
        <v>1625.2150358341955</v>
      </c>
    </row>
    <row r="138" spans="2:7">
      <c r="B138">
        <f t="shared" si="70"/>
        <v>135</v>
      </c>
      <c r="C138">
        <f t="shared" si="71"/>
        <v>24106.877416331896</v>
      </c>
      <c r="D138">
        <f t="shared" si="72"/>
        <v>44579.471661339427</v>
      </c>
      <c r="E138">
        <f t="shared" si="73"/>
        <v>2147.902598616236</v>
      </c>
      <c r="F138">
        <f t="shared" si="74"/>
        <v>27540.53328787825</v>
      </c>
      <c r="G138">
        <f t="shared" si="75"/>
        <v>1625.2150358341955</v>
      </c>
    </row>
    <row r="139" spans="2:7">
      <c r="B139">
        <f t="shared" si="70"/>
        <v>136</v>
      </c>
      <c r="C139">
        <f t="shared" si="71"/>
        <v>24106.877416331896</v>
      </c>
      <c r="D139">
        <f t="shared" si="72"/>
        <v>44579.471661339427</v>
      </c>
      <c r="E139">
        <f t="shared" si="73"/>
        <v>2147.902598616236</v>
      </c>
      <c r="F139">
        <f t="shared" si="74"/>
        <v>27540.53328787825</v>
      </c>
      <c r="G139">
        <f t="shared" si="75"/>
        <v>1625.2150358341955</v>
      </c>
    </row>
    <row r="140" spans="2:7">
      <c r="B140">
        <f t="shared" si="70"/>
        <v>137</v>
      </c>
      <c r="C140">
        <f t="shared" si="71"/>
        <v>24106.877416331896</v>
      </c>
      <c r="D140">
        <f t="shared" si="72"/>
        <v>44579.471661339427</v>
      </c>
      <c r="E140">
        <f t="shared" si="73"/>
        <v>2147.902598616236</v>
      </c>
      <c r="F140">
        <f t="shared" si="74"/>
        <v>27540.53328787825</v>
      </c>
      <c r="G140">
        <f t="shared" si="75"/>
        <v>1625.2150358341955</v>
      </c>
    </row>
    <row r="141" spans="2:7">
      <c r="B141">
        <f t="shared" si="70"/>
        <v>138</v>
      </c>
      <c r="C141">
        <f t="shared" si="71"/>
        <v>24106.877416331896</v>
      </c>
      <c r="D141">
        <f t="shared" si="72"/>
        <v>44579.471661339427</v>
      </c>
      <c r="E141">
        <f t="shared" si="73"/>
        <v>2147.902598616236</v>
      </c>
      <c r="F141">
        <f t="shared" si="74"/>
        <v>27540.53328787825</v>
      </c>
      <c r="G141">
        <f t="shared" si="75"/>
        <v>1625.2150358341955</v>
      </c>
    </row>
    <row r="142" spans="2:7">
      <c r="B142">
        <f t="shared" si="70"/>
        <v>139</v>
      </c>
      <c r="C142">
        <f t="shared" si="71"/>
        <v>24106.877416331896</v>
      </c>
      <c r="D142">
        <f t="shared" si="72"/>
        <v>44579.471661339427</v>
      </c>
      <c r="E142">
        <f t="shared" si="73"/>
        <v>2147.902598616236</v>
      </c>
      <c r="F142">
        <f t="shared" si="74"/>
        <v>27540.53328787825</v>
      </c>
      <c r="G142">
        <f t="shared" si="75"/>
        <v>1625.2150358341955</v>
      </c>
    </row>
    <row r="143" spans="2:7">
      <c r="B143">
        <f t="shared" si="70"/>
        <v>140</v>
      </c>
      <c r="C143">
        <f t="shared" si="71"/>
        <v>24106.877416331896</v>
      </c>
      <c r="D143">
        <f t="shared" si="72"/>
        <v>44579.471661339427</v>
      </c>
      <c r="E143">
        <f t="shared" si="73"/>
        <v>2147.902598616236</v>
      </c>
      <c r="F143">
        <f t="shared" si="74"/>
        <v>27540.53328787825</v>
      </c>
      <c r="G143">
        <f t="shared" si="75"/>
        <v>1625.2150358341955</v>
      </c>
    </row>
    <row r="144" spans="2:7">
      <c r="B144">
        <f t="shared" si="70"/>
        <v>141</v>
      </c>
      <c r="C144">
        <f t="shared" si="71"/>
        <v>24106.877416331896</v>
      </c>
      <c r="D144">
        <f t="shared" si="72"/>
        <v>44579.471661339427</v>
      </c>
      <c r="E144">
        <f t="shared" si="73"/>
        <v>2147.902598616236</v>
      </c>
      <c r="F144">
        <f t="shared" si="74"/>
        <v>27540.53328787825</v>
      </c>
      <c r="G144">
        <f t="shared" si="75"/>
        <v>1625.2150358341955</v>
      </c>
    </row>
    <row r="145" spans="2:7">
      <c r="B145">
        <f t="shared" ref="B145:B150" si="86">B144+1</f>
        <v>142</v>
      </c>
      <c r="C145">
        <f t="shared" ref="C145:C150" si="87">C144+H144</f>
        <v>24106.877416331896</v>
      </c>
      <c r="D145">
        <f t="shared" ref="D145:D150" si="88">D144+I144</f>
        <v>44579.471661339427</v>
      </c>
      <c r="E145">
        <f t="shared" ref="E145:E150" si="89">E144+J144</f>
        <v>2147.902598616236</v>
      </c>
      <c r="F145">
        <f t="shared" ref="F145:F150" si="90">F144+K144</f>
        <v>27540.53328787825</v>
      </c>
      <c r="G145">
        <f t="shared" ref="G145:G150" si="91">G144+L144</f>
        <v>1625.2150358341955</v>
      </c>
    </row>
    <row r="146" spans="2:7">
      <c r="B146">
        <f t="shared" si="86"/>
        <v>143</v>
      </c>
      <c r="C146">
        <f t="shared" si="87"/>
        <v>24106.877416331896</v>
      </c>
      <c r="D146">
        <f t="shared" si="88"/>
        <v>44579.471661339427</v>
      </c>
      <c r="E146">
        <f t="shared" si="89"/>
        <v>2147.902598616236</v>
      </c>
      <c r="F146">
        <f t="shared" si="90"/>
        <v>27540.53328787825</v>
      </c>
      <c r="G146">
        <f t="shared" si="91"/>
        <v>1625.2150358341955</v>
      </c>
    </row>
    <row r="147" spans="2:7">
      <c r="B147">
        <f t="shared" si="86"/>
        <v>144</v>
      </c>
      <c r="C147">
        <f t="shared" si="87"/>
        <v>24106.877416331896</v>
      </c>
      <c r="D147">
        <f t="shared" si="88"/>
        <v>44579.471661339427</v>
      </c>
      <c r="E147">
        <f t="shared" si="89"/>
        <v>2147.902598616236</v>
      </c>
      <c r="F147">
        <f t="shared" si="90"/>
        <v>27540.53328787825</v>
      </c>
      <c r="G147">
        <f t="shared" si="91"/>
        <v>1625.2150358341955</v>
      </c>
    </row>
    <row r="148" spans="2:7">
      <c r="B148">
        <f t="shared" si="86"/>
        <v>145</v>
      </c>
      <c r="C148">
        <f t="shared" si="87"/>
        <v>24106.877416331896</v>
      </c>
      <c r="D148">
        <f t="shared" si="88"/>
        <v>44579.471661339427</v>
      </c>
      <c r="E148">
        <f t="shared" si="89"/>
        <v>2147.902598616236</v>
      </c>
      <c r="F148">
        <f t="shared" si="90"/>
        <v>27540.53328787825</v>
      </c>
      <c r="G148">
        <f t="shared" si="91"/>
        <v>1625.2150358341955</v>
      </c>
    </row>
    <row r="149" spans="2:7">
      <c r="B149">
        <f t="shared" si="86"/>
        <v>146</v>
      </c>
      <c r="C149">
        <f t="shared" si="87"/>
        <v>24106.877416331896</v>
      </c>
      <c r="D149">
        <f t="shared" si="88"/>
        <v>44579.471661339427</v>
      </c>
      <c r="E149">
        <f t="shared" si="89"/>
        <v>2147.902598616236</v>
      </c>
      <c r="F149">
        <f t="shared" si="90"/>
        <v>27540.53328787825</v>
      </c>
      <c r="G149">
        <f t="shared" si="91"/>
        <v>1625.2150358341955</v>
      </c>
    </row>
    <row r="150" spans="2:7">
      <c r="B150">
        <f t="shared" si="86"/>
        <v>147</v>
      </c>
      <c r="C150">
        <f t="shared" si="87"/>
        <v>24106.877416331896</v>
      </c>
      <c r="D150">
        <f t="shared" si="88"/>
        <v>44579.471661339427</v>
      </c>
      <c r="E150">
        <f t="shared" si="89"/>
        <v>2147.902598616236</v>
      </c>
      <c r="F150">
        <f t="shared" si="90"/>
        <v>27540.53328787825</v>
      </c>
      <c r="G150">
        <f t="shared" si="91"/>
        <v>1625.2150358341955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B35E-11F6-E547-B92F-D34FCADAFD10}">
  <dimension ref="A1:AG150"/>
  <sheetViews>
    <sheetView topLeftCell="L1" workbookViewId="0">
      <selection activeCell="T3" sqref="T3"/>
    </sheetView>
  </sheetViews>
  <sheetFormatPr baseColWidth="10" defaultRowHeight="16"/>
  <cols>
    <col min="6" max="6" width="17.1640625" customWidth="1"/>
    <col min="13" max="14" width="14.6640625" customWidth="1"/>
    <col min="22" max="22" width="67" customWidth="1"/>
  </cols>
  <sheetData>
    <row r="1" spans="1:33">
      <c r="C1" t="s">
        <v>2</v>
      </c>
      <c r="H1" t="s">
        <v>13</v>
      </c>
      <c r="S1" t="s">
        <v>25</v>
      </c>
    </row>
    <row r="2" spans="1:33">
      <c r="C2" t="s">
        <v>8</v>
      </c>
      <c r="D2" t="s">
        <v>9</v>
      </c>
      <c r="E2" t="s">
        <v>10</v>
      </c>
      <c r="F2" t="s">
        <v>11</v>
      </c>
      <c r="G2" t="s">
        <v>12</v>
      </c>
      <c r="M2" t="s">
        <v>19</v>
      </c>
      <c r="N2" t="s">
        <v>36</v>
      </c>
      <c r="O2" t="s">
        <v>21</v>
      </c>
      <c r="P2" t="s">
        <v>23</v>
      </c>
      <c r="R2" t="s">
        <v>58</v>
      </c>
      <c r="S2" t="s">
        <v>25</v>
      </c>
      <c r="T2" t="s">
        <v>26</v>
      </c>
      <c r="U2" t="s">
        <v>43</v>
      </c>
    </row>
    <row r="3" spans="1:33">
      <c r="A3" t="s">
        <v>0</v>
      </c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20</v>
      </c>
      <c r="N3" t="s">
        <v>27</v>
      </c>
      <c r="O3" t="s">
        <v>22</v>
      </c>
      <c r="P3" t="s">
        <v>24</v>
      </c>
      <c r="Q3" t="s">
        <v>22</v>
      </c>
      <c r="S3" t="s">
        <v>44</v>
      </c>
      <c r="T3" s="1">
        <f>0.35*16*1.2/12000</f>
        <v>5.5999999999999995E-4</v>
      </c>
      <c r="U3" t="s">
        <v>62</v>
      </c>
      <c r="W3" t="s">
        <v>46</v>
      </c>
      <c r="AG3" t="s">
        <v>63</v>
      </c>
    </row>
    <row r="4" spans="1:33">
      <c r="B4">
        <v>1</v>
      </c>
      <c r="C4">
        <v>94100</v>
      </c>
      <c r="D4">
        <v>1475</v>
      </c>
      <c r="E4">
        <v>1475</v>
      </c>
      <c r="F4">
        <v>1475</v>
      </c>
      <c r="G4">
        <v>1475</v>
      </c>
      <c r="H4">
        <f>N4-M4*C4-$T$3*C4</f>
        <v>163.02070814999993</v>
      </c>
      <c r="I4">
        <f>M4*C4-($T$3+$T$4)*D4-T$8*D4-$T$10*D4</f>
        <v>271.15818470714294</v>
      </c>
      <c r="J4">
        <f>$T$8*D4-($T$3+$T$5)*E4-$T$11*E4</f>
        <v>-346.48522619047623</v>
      </c>
      <c r="K4">
        <f>$T$10*D4-($T$3+$T$6)*F4-$T$9*F4</f>
        <v>-11.683638888888893</v>
      </c>
      <c r="L4">
        <f>$T$11*E4+$T$9*F4-($T$3+$T$7)*G4</f>
        <v>-76.010027777777793</v>
      </c>
      <c r="M4">
        <f>($T$12*$T$13/SUM(C4:G4))*(D4*$T$14+E4*$T$15+F4*$T$16+G4*$T$17)</f>
        <v>3.6321285000000007E-3</v>
      </c>
      <c r="N4">
        <f>Q4+P4</f>
        <v>557.5</v>
      </c>
      <c r="O4">
        <f>100*M4*C4/C4</f>
        <v>0.36321285000000009</v>
      </c>
      <c r="P4">
        <f>$T$3*SUM(C4:G4)</f>
        <v>55.999999999999993</v>
      </c>
      <c r="Q4">
        <f>$T$4*D4+$T$5*E4+$T$6*F4+$T$7*G4</f>
        <v>501.5</v>
      </c>
      <c r="R4">
        <f>100*SUM(D4:G4)/SUM(C4:G4)</f>
        <v>5.9</v>
      </c>
      <c r="S4" t="s">
        <v>28</v>
      </c>
      <c r="T4">
        <v>0.02</v>
      </c>
      <c r="U4" t="s">
        <v>45</v>
      </c>
      <c r="W4" t="s">
        <v>60</v>
      </c>
    </row>
    <row r="5" spans="1:33">
      <c r="B5">
        <v>2</v>
      </c>
      <c r="C5">
        <f>C4+H4</f>
        <v>94263.020708149998</v>
      </c>
      <c r="D5">
        <f>D4+I4</f>
        <v>1746.1581847071429</v>
      </c>
      <c r="E5">
        <f>E4+J4</f>
        <v>1128.5147738095238</v>
      </c>
      <c r="F5">
        <f>F4+K4</f>
        <v>1463.3163611111111</v>
      </c>
      <c r="G5">
        <f>G4+L4</f>
        <v>1398.9899722222221</v>
      </c>
      <c r="H5">
        <f t="shared" ref="H5:H68" si="0">N5-M5*C5-$T$3*C5</f>
        <v>120.01732582846068</v>
      </c>
      <c r="I5">
        <f t="shared" ref="I5:I68" si="1">M5*C5-($T$3+$T$4)*D5-T$8*D5-$T$10*D5</f>
        <v>223.96877311174299</v>
      </c>
      <c r="J5">
        <f t="shared" ref="J5:J68" si="2">$T$8*D5-($T$3+$T$5)*E5-$T$11*E5</f>
        <v>-257.74113388693883</v>
      </c>
      <c r="K5">
        <f t="shared" ref="K5:K68" si="3">$T$10*D5-($T$3+$T$6)*F5-$T$9*F5</f>
        <v>-7.2306133732957445</v>
      </c>
      <c r="L5">
        <f t="shared" ref="L5:L68" si="4">$T$11*E5+$T$9*F5-($T$3+$T$7)*G5</f>
        <v>-79.014351679969138</v>
      </c>
      <c r="M5">
        <f t="shared" ref="M5:M68" si="5">($T$12*$T$13/SUM(C5:G5))*(D5*$T$14+E5*$T$15+F5*$T$16+G5*$T$17)</f>
        <v>3.2629690752167908E-3</v>
      </c>
      <c r="N5">
        <f t="shared" ref="N5:N68" si="6">Q5+P5</f>
        <v>480.38193893223809</v>
      </c>
      <c r="O5">
        <f t="shared" ref="O5:O68" si="7">100*M5*C5/C5</f>
        <v>0.32629690752167906</v>
      </c>
      <c r="P5">
        <f t="shared" ref="P5:P68" si="8">$T$3*SUM(C5:G5)</f>
        <v>55.999999999999986</v>
      </c>
      <c r="Q5">
        <f t="shared" ref="Q5:Q68" si="9">$T$4*D5+$T$5*E5+$T$6*F5+$T$7*G5</f>
        <v>424.38193893223809</v>
      </c>
      <c r="R5">
        <f t="shared" ref="R5:R68" si="10">100*SUM(D5:G5)/SUM(C5:G5)</f>
        <v>5.7369792918500009</v>
      </c>
      <c r="S5" t="s">
        <v>29</v>
      </c>
      <c r="T5">
        <v>0.22</v>
      </c>
      <c r="U5" t="s">
        <v>45</v>
      </c>
    </row>
    <row r="6" spans="1:33">
      <c r="B6">
        <v>3</v>
      </c>
      <c r="C6">
        <f t="shared" ref="C6:G21" si="11">C5+H5</f>
        <v>94383.038033978461</v>
      </c>
      <c r="D6">
        <f t="shared" si="11"/>
        <v>1970.126957818886</v>
      </c>
      <c r="E6">
        <f t="shared" si="11"/>
        <v>870.77363992258506</v>
      </c>
      <c r="F6">
        <f t="shared" si="11"/>
        <v>1456.0857477378154</v>
      </c>
      <c r="G6">
        <f t="shared" si="11"/>
        <v>1319.975620542253</v>
      </c>
      <c r="H6">
        <f t="shared" si="0"/>
        <v>85.683112186605086</v>
      </c>
      <c r="I6">
        <f t="shared" si="1"/>
        <v>188.82239784439909</v>
      </c>
      <c r="J6">
        <f t="shared" si="2"/>
        <v>-191.46174971430648</v>
      </c>
      <c r="K6">
        <f t="shared" si="3"/>
        <v>-3.609015006386703</v>
      </c>
      <c r="L6">
        <f t="shared" si="4"/>
        <v>-79.434745310311015</v>
      </c>
      <c r="M6">
        <f t="shared" si="5"/>
        <v>3.000061207501209E-3</v>
      </c>
      <c r="N6">
        <f t="shared" si="6"/>
        <v>421.69250453748299</v>
      </c>
      <c r="O6">
        <f t="shared" si="7"/>
        <v>0.3000061207501209</v>
      </c>
      <c r="P6">
        <f t="shared" si="8"/>
        <v>55.999999999999993</v>
      </c>
      <c r="Q6">
        <f t="shared" si="9"/>
        <v>365.69250453748299</v>
      </c>
      <c r="R6">
        <f t="shared" si="10"/>
        <v>5.6169619660215391</v>
      </c>
      <c r="S6" t="s">
        <v>30</v>
      </c>
      <c r="T6">
        <v>0.02</v>
      </c>
      <c r="U6" t="s">
        <v>45</v>
      </c>
    </row>
    <row r="7" spans="1:33">
      <c r="B7">
        <v>4</v>
      </c>
      <c r="C7">
        <f t="shared" si="11"/>
        <v>94468.721146165059</v>
      </c>
      <c r="D7">
        <f t="shared" si="11"/>
        <v>2158.9493556632851</v>
      </c>
      <c r="E7">
        <f t="shared" si="11"/>
        <v>679.31189020827856</v>
      </c>
      <c r="F7">
        <f t="shared" si="11"/>
        <v>1452.4767327314287</v>
      </c>
      <c r="G7">
        <f t="shared" si="11"/>
        <v>1240.540875231942</v>
      </c>
      <c r="H7">
        <f t="shared" si="0"/>
        <v>57.910964288139937</v>
      </c>
      <c r="I7">
        <f t="shared" si="1"/>
        <v>162.73338013975518</v>
      </c>
      <c r="J7">
        <f t="shared" si="2"/>
        <v>-141.95918957869472</v>
      </c>
      <c r="K7">
        <f t="shared" si="3"/>
        <v>-0.61377664940316112</v>
      </c>
      <c r="L7">
        <f t="shared" si="4"/>
        <v>-78.071378199797309</v>
      </c>
      <c r="M7">
        <f t="shared" si="5"/>
        <v>2.8168790290973582E-3</v>
      </c>
      <c r="N7">
        <f t="shared" si="6"/>
        <v>376.92040763227089</v>
      </c>
      <c r="O7">
        <f t="shared" si="7"/>
        <v>0.28168790290973583</v>
      </c>
      <c r="P7">
        <f t="shared" si="8"/>
        <v>55.999999999999993</v>
      </c>
      <c r="Q7">
        <f t="shared" si="9"/>
        <v>320.92040763227089</v>
      </c>
      <c r="R7">
        <f t="shared" si="10"/>
        <v>5.5312788538349338</v>
      </c>
      <c r="S7" t="s">
        <v>31</v>
      </c>
      <c r="T7">
        <v>0.08</v>
      </c>
      <c r="U7" t="s">
        <v>45</v>
      </c>
    </row>
    <row r="8" spans="1:33">
      <c r="B8">
        <v>5</v>
      </c>
      <c r="C8">
        <f t="shared" si="11"/>
        <v>94526.632110453196</v>
      </c>
      <c r="D8">
        <f t="shared" si="11"/>
        <v>2321.6827358030405</v>
      </c>
      <c r="E8">
        <f t="shared" si="11"/>
        <v>537.35270062958386</v>
      </c>
      <c r="F8">
        <f t="shared" si="11"/>
        <v>1451.8629560820254</v>
      </c>
      <c r="G8">
        <f t="shared" si="11"/>
        <v>1162.4694970321448</v>
      </c>
      <c r="H8">
        <f t="shared" si="0"/>
        <v>35.131118993538706</v>
      </c>
      <c r="I8">
        <f t="shared" si="1"/>
        <v>143.45454868351669</v>
      </c>
      <c r="J8">
        <f t="shared" si="2"/>
        <v>-104.98493985425615</v>
      </c>
      <c r="K8">
        <f t="shared" si="3"/>
        <v>1.9093538108003543</v>
      </c>
      <c r="L8">
        <f t="shared" si="4"/>
        <v>-75.510081633599611</v>
      </c>
      <c r="M8">
        <f t="shared" si="5"/>
        <v>2.6936327792348351E-3</v>
      </c>
      <c r="N8">
        <f t="shared" si="6"/>
        <v>342.68606773878133</v>
      </c>
      <c r="O8">
        <f t="shared" si="7"/>
        <v>0.26936327792348352</v>
      </c>
      <c r="P8">
        <f t="shared" si="8"/>
        <v>55.999999999999986</v>
      </c>
      <c r="Q8">
        <f t="shared" si="9"/>
        <v>286.68606773878133</v>
      </c>
      <c r="R8">
        <f t="shared" si="10"/>
        <v>5.4733678895467959</v>
      </c>
      <c r="S8" t="s">
        <v>32</v>
      </c>
      <c r="T8">
        <f>1/(7*12)</f>
        <v>1.1904761904761904E-2</v>
      </c>
      <c r="U8" t="s">
        <v>45</v>
      </c>
    </row>
    <row r="9" spans="1:33">
      <c r="B9">
        <v>6</v>
      </c>
      <c r="C9">
        <f t="shared" si="11"/>
        <v>94561.763229446733</v>
      </c>
      <c r="D9">
        <f t="shared" si="11"/>
        <v>2465.1372844865573</v>
      </c>
      <c r="E9">
        <f t="shared" si="11"/>
        <v>432.36776077532772</v>
      </c>
      <c r="F9">
        <f t="shared" si="11"/>
        <v>1453.7723098928259</v>
      </c>
      <c r="G9">
        <f t="shared" si="11"/>
        <v>1086.9594153985452</v>
      </c>
      <c r="H9">
        <f t="shared" si="0"/>
        <v>16.16981729786071</v>
      </c>
      <c r="I9">
        <f t="shared" si="1"/>
        <v>129.29715297778398</v>
      </c>
      <c r="J9">
        <f t="shared" si="2"/>
        <v>-77.365814602594867</v>
      </c>
      <c r="K9">
        <f t="shared" si="3"/>
        <v>4.0763846947356281</v>
      </c>
      <c r="L9">
        <f t="shared" si="4"/>
        <v>-72.177540367785483</v>
      </c>
      <c r="M9">
        <f t="shared" si="5"/>
        <v>2.6155545258135897E-3</v>
      </c>
      <c r="N9">
        <f t="shared" si="6"/>
        <v>316.45585249004336</v>
      </c>
      <c r="O9">
        <f t="shared" si="7"/>
        <v>0.26155545258135898</v>
      </c>
      <c r="P9">
        <f t="shared" si="8"/>
        <v>55.999999999999986</v>
      </c>
      <c r="Q9">
        <f t="shared" si="9"/>
        <v>260.45585249004336</v>
      </c>
      <c r="R9">
        <f t="shared" si="10"/>
        <v>5.4382367705532566</v>
      </c>
      <c r="S9" t="s">
        <v>33</v>
      </c>
      <c r="T9">
        <f>1/(30*12)</f>
        <v>2.7777777777777779E-3</v>
      </c>
      <c r="U9" t="s">
        <v>47</v>
      </c>
    </row>
    <row r="10" spans="1:33">
      <c r="B10">
        <v>7</v>
      </c>
      <c r="C10">
        <f t="shared" si="11"/>
        <v>94577.933046744598</v>
      </c>
      <c r="D10">
        <f t="shared" si="11"/>
        <v>2594.4344374643415</v>
      </c>
      <c r="E10">
        <f t="shared" si="11"/>
        <v>355.00194617273286</v>
      </c>
      <c r="F10">
        <f t="shared" si="11"/>
        <v>1457.8486945875616</v>
      </c>
      <c r="G10">
        <f t="shared" si="11"/>
        <v>1014.7818750307597</v>
      </c>
      <c r="H10">
        <f t="shared" si="0"/>
        <v>0.14632101595958602</v>
      </c>
      <c r="I10">
        <f t="shared" si="1"/>
        <v>118.99345007866015</v>
      </c>
      <c r="J10">
        <f t="shared" si="2"/>
        <v>-56.731906079364329</v>
      </c>
      <c r="K10">
        <f t="shared" si="3"/>
        <v>5.9745820430006624</v>
      </c>
      <c r="L10">
        <f t="shared" si="4"/>
        <v>-68.382447058256105</v>
      </c>
      <c r="M10">
        <f t="shared" si="5"/>
        <v>2.5716218302122766E-3</v>
      </c>
      <c r="N10">
        <f t="shared" si="6"/>
        <v>296.32864080150006</v>
      </c>
      <c r="O10">
        <f t="shared" si="7"/>
        <v>0.25716218302122767</v>
      </c>
      <c r="P10">
        <f t="shared" si="8"/>
        <v>55.999999999999993</v>
      </c>
      <c r="Q10">
        <f t="shared" si="9"/>
        <v>240.32864080150006</v>
      </c>
      <c r="R10">
        <f t="shared" si="10"/>
        <v>5.4220669532553956</v>
      </c>
      <c r="S10" t="s">
        <v>34</v>
      </c>
      <c r="T10">
        <f>0.37*0.5/12</f>
        <v>1.5416666666666667E-2</v>
      </c>
      <c r="U10" t="s">
        <v>48</v>
      </c>
    </row>
    <row r="11" spans="1:33">
      <c r="B11">
        <v>8</v>
      </c>
      <c r="C11">
        <f t="shared" si="11"/>
        <v>94578.079367760554</v>
      </c>
      <c r="D11">
        <f t="shared" si="11"/>
        <v>2713.4278875430018</v>
      </c>
      <c r="E11">
        <f t="shared" si="11"/>
        <v>298.27004009336855</v>
      </c>
      <c r="F11">
        <f t="shared" si="11"/>
        <v>1463.8232766305623</v>
      </c>
      <c r="G11">
        <f t="shared" si="11"/>
        <v>946.39942797250364</v>
      </c>
      <c r="H11">
        <f t="shared" si="0"/>
        <v>-13.602563322846869</v>
      </c>
      <c r="I11">
        <f t="shared" si="1"/>
        <v>111.59242163760111</v>
      </c>
      <c r="J11">
        <f t="shared" si="2"/>
        <v>-41.313315648503789</v>
      </c>
      <c r="K11">
        <f t="shared" si="3"/>
        <v>7.6696309303453534</v>
      </c>
      <c r="L11">
        <f t="shared" si="4"/>
        <v>-64.346173596595747</v>
      </c>
      <c r="M11">
        <f t="shared" si="5"/>
        <v>2.553606785348197E-3</v>
      </c>
      <c r="N11">
        <f t="shared" si="6"/>
        <v>280.87638634181269</v>
      </c>
      <c r="O11">
        <f t="shared" si="7"/>
        <v>0.2553606785348197</v>
      </c>
      <c r="P11">
        <f t="shared" si="8"/>
        <v>55.999999999999986</v>
      </c>
      <c r="Q11">
        <f t="shared" si="9"/>
        <v>224.87638634181269</v>
      </c>
      <c r="R11">
        <f t="shared" si="10"/>
        <v>5.4219206322394378</v>
      </c>
      <c r="S11" t="s">
        <v>35</v>
      </c>
      <c r="T11">
        <f>0.63*0.5/12</f>
        <v>2.6249999999999999E-2</v>
      </c>
      <c r="U11" t="s">
        <v>49</v>
      </c>
    </row>
    <row r="12" spans="1:33">
      <c r="B12">
        <v>9</v>
      </c>
      <c r="C12">
        <f t="shared" si="11"/>
        <v>94564.476804437712</v>
      </c>
      <c r="D12">
        <f t="shared" si="11"/>
        <v>2825.0203091806029</v>
      </c>
      <c r="E12">
        <f t="shared" si="11"/>
        <v>256.95672444486479</v>
      </c>
      <c r="F12">
        <f t="shared" si="11"/>
        <v>1471.4929075609077</v>
      </c>
      <c r="G12">
        <f t="shared" si="11"/>
        <v>882.05325437590795</v>
      </c>
      <c r="H12">
        <f t="shared" si="0"/>
        <v>-25.578054699264982</v>
      </c>
      <c r="I12">
        <f t="shared" si="1"/>
        <v>106.38094360468691</v>
      </c>
      <c r="J12">
        <f t="shared" si="2"/>
        <v>-29.788295003325143</v>
      </c>
      <c r="K12">
        <f t="shared" si="3"/>
        <v>9.2110219549683947</v>
      </c>
      <c r="L12">
        <f t="shared" si="4"/>
        <v>-60.225615857065151</v>
      </c>
      <c r="M12">
        <f t="shared" si="5"/>
        <v>2.5553670883336713E-3</v>
      </c>
      <c r="N12">
        <f t="shared" si="6"/>
        <v>269.02500406277312</v>
      </c>
      <c r="O12">
        <f t="shared" si="7"/>
        <v>0.25553670883336715</v>
      </c>
      <c r="P12">
        <f t="shared" si="8"/>
        <v>55.999999999999993</v>
      </c>
      <c r="Q12">
        <f t="shared" si="9"/>
        <v>213.02500406277312</v>
      </c>
      <c r="R12">
        <f t="shared" si="10"/>
        <v>5.4355231955622836</v>
      </c>
      <c r="S12" t="s">
        <v>41</v>
      </c>
      <c r="T12" s="1">
        <f>0.4*30</f>
        <v>12</v>
      </c>
      <c r="U12" t="s">
        <v>61</v>
      </c>
    </row>
    <row r="13" spans="1:33">
      <c r="B13">
        <v>10</v>
      </c>
      <c r="C13">
        <f t="shared" si="11"/>
        <v>94538.898749738451</v>
      </c>
      <c r="D13">
        <f t="shared" si="11"/>
        <v>2931.4012527852897</v>
      </c>
      <c r="E13">
        <f t="shared" si="11"/>
        <v>227.16842944153964</v>
      </c>
      <c r="F13">
        <f t="shared" si="11"/>
        <v>1480.7039295158761</v>
      </c>
      <c r="G13">
        <f t="shared" si="11"/>
        <v>821.82763851884283</v>
      </c>
      <c r="H13">
        <f t="shared" si="0"/>
        <v>-36.160460794512986</v>
      </c>
      <c r="I13">
        <f t="shared" si="1"/>
        <v>102.82436699989384</v>
      </c>
      <c r="J13">
        <f t="shared" si="2"/>
        <v>-21.169806108736761</v>
      </c>
      <c r="K13">
        <f t="shared" si="3"/>
        <v>10.636096718716033</v>
      </c>
      <c r="L13">
        <f t="shared" si="4"/>
        <v>-56.130196815360144</v>
      </c>
      <c r="M13">
        <f t="shared" si="5"/>
        <v>2.5723173203347867E-3</v>
      </c>
      <c r="N13">
        <f t="shared" si="6"/>
        <v>259.96536920466946</v>
      </c>
      <c r="O13">
        <f t="shared" si="7"/>
        <v>0.25723173203347866</v>
      </c>
      <c r="P13">
        <f t="shared" si="8"/>
        <v>55.999999999999993</v>
      </c>
      <c r="Q13">
        <f t="shared" si="9"/>
        <v>203.96536920466946</v>
      </c>
      <c r="R13">
        <f t="shared" si="10"/>
        <v>5.4611012502615477</v>
      </c>
      <c r="S13" t="s">
        <v>42</v>
      </c>
      <c r="T13" s="2">
        <f>0.65</f>
        <v>0.65</v>
      </c>
      <c r="U13" t="s">
        <v>64</v>
      </c>
      <c r="W13" t="s">
        <v>50</v>
      </c>
      <c r="AB13" t="s">
        <v>65</v>
      </c>
    </row>
    <row r="14" spans="1:33">
      <c r="B14">
        <v>11</v>
      </c>
      <c r="C14">
        <f t="shared" si="11"/>
        <v>94502.738288943932</v>
      </c>
      <c r="D14">
        <f t="shared" si="11"/>
        <v>3034.2256197851834</v>
      </c>
      <c r="E14">
        <f t="shared" si="11"/>
        <v>205.99862333280288</v>
      </c>
      <c r="F14">
        <f t="shared" si="11"/>
        <v>1491.3400262345922</v>
      </c>
      <c r="G14">
        <f t="shared" si="11"/>
        <v>765.6974417034827</v>
      </c>
      <c r="H14">
        <f t="shared" si="0"/>
        <v>-45.63961003116227</v>
      </c>
      <c r="I14">
        <f t="shared" si="1"/>
        <v>100.52182469590157</v>
      </c>
      <c r="J14">
        <f t="shared" si="2"/>
        <v>-14.720786655897854</v>
      </c>
      <c r="K14">
        <f t="shared" si="3"/>
        <v>11.97308284832005</v>
      </c>
      <c r="L14">
        <f t="shared" si="4"/>
        <v>-52.134510857161516</v>
      </c>
      <c r="M14">
        <f t="shared" si="5"/>
        <v>2.6010344930714208E-3</v>
      </c>
      <c r="N14">
        <f t="shared" si="6"/>
        <v>253.08680538989077</v>
      </c>
      <c r="O14">
        <f t="shared" si="7"/>
        <v>0.26010344930714208</v>
      </c>
      <c r="P14">
        <f t="shared" si="8"/>
        <v>55.999999999999993</v>
      </c>
      <c r="Q14">
        <f t="shared" si="9"/>
        <v>197.08680538989077</v>
      </c>
      <c r="R14">
        <f t="shared" si="10"/>
        <v>5.4972617110560611</v>
      </c>
      <c r="S14" t="s">
        <v>37</v>
      </c>
      <c r="T14">
        <v>8.6999999999999994E-3</v>
      </c>
      <c r="U14" t="s">
        <v>52</v>
      </c>
      <c r="W14" t="s">
        <v>53</v>
      </c>
    </row>
    <row r="15" spans="1:33">
      <c r="B15">
        <f>B14+1</f>
        <v>12</v>
      </c>
      <c r="C15">
        <f t="shared" si="11"/>
        <v>94457.098678912764</v>
      </c>
      <c r="D15">
        <f t="shared" si="11"/>
        <v>3134.747444481085</v>
      </c>
      <c r="E15">
        <f t="shared" si="11"/>
        <v>191.27783667690503</v>
      </c>
      <c r="F15">
        <f t="shared" si="11"/>
        <v>1503.3131090829122</v>
      </c>
      <c r="G15">
        <f t="shared" si="11"/>
        <v>713.56293084632114</v>
      </c>
      <c r="H15">
        <f t="shared" si="0"/>
        <v>-54.23745893529199</v>
      </c>
      <c r="I15">
        <f t="shared" si="1"/>
        <v>99.172667430616229</v>
      </c>
      <c r="J15">
        <f t="shared" si="2"/>
        <v>-9.8908609121187787</v>
      </c>
      <c r="K15">
        <f t="shared" si="3"/>
        <v>13.243369165552849</v>
      </c>
      <c r="L15">
        <f t="shared" si="4"/>
        <v>-48.287716748758342</v>
      </c>
      <c r="M15">
        <f t="shared" si="5"/>
        <v>2.6389636858352291E-3</v>
      </c>
      <c r="N15">
        <f t="shared" si="6"/>
        <v>247.92736960790472</v>
      </c>
      <c r="O15">
        <f t="shared" si="7"/>
        <v>0.26389636858352289</v>
      </c>
      <c r="P15">
        <f t="shared" si="8"/>
        <v>55.999999999999986</v>
      </c>
      <c r="Q15">
        <f t="shared" si="9"/>
        <v>191.92736960790475</v>
      </c>
      <c r="R15">
        <f t="shared" si="10"/>
        <v>5.542901321087224</v>
      </c>
      <c r="S15" t="s">
        <v>38</v>
      </c>
      <c r="T15">
        <v>0.02</v>
      </c>
    </row>
    <row r="16" spans="1:33">
      <c r="B16">
        <f t="shared" ref="B16:B79" si="12">B15+1</f>
        <v>13</v>
      </c>
      <c r="C16">
        <f t="shared" si="11"/>
        <v>94402.861219977465</v>
      </c>
      <c r="D16">
        <f t="shared" si="11"/>
        <v>3233.9201119117015</v>
      </c>
      <c r="E16">
        <f t="shared" si="11"/>
        <v>181.38697576478626</v>
      </c>
      <c r="F16">
        <f t="shared" si="11"/>
        <v>1516.5564782484651</v>
      </c>
      <c r="G16">
        <f t="shared" si="11"/>
        <v>665.27521409756275</v>
      </c>
      <c r="H16">
        <f t="shared" si="0"/>
        <v>-62.124920754313855</v>
      </c>
      <c r="I16">
        <f t="shared" si="1"/>
        <v>98.551287226181415</v>
      </c>
      <c r="J16">
        <f t="shared" si="2"/>
        <v>-6.2690705371771225</v>
      </c>
      <c r="K16">
        <f t="shared" si="3"/>
        <v>14.463210315160108</v>
      </c>
      <c r="L16">
        <f t="shared" si="4"/>
        <v>-44.620506249850507</v>
      </c>
      <c r="M16">
        <f t="shared" si="5"/>
        <v>2.6841983261495081E-3</v>
      </c>
      <c r="N16">
        <f t="shared" si="6"/>
        <v>244.13668359926135</v>
      </c>
      <c r="O16">
        <f t="shared" si="7"/>
        <v>0.26841983261495078</v>
      </c>
      <c r="P16">
        <f t="shared" si="8"/>
        <v>55.999999999999986</v>
      </c>
      <c r="Q16">
        <f t="shared" si="9"/>
        <v>188.13668359926135</v>
      </c>
      <c r="R16">
        <f t="shared" si="10"/>
        <v>5.597138780022517</v>
      </c>
      <c r="S16" t="s">
        <v>39</v>
      </c>
      <c r="T16">
        <f>0.1*T14</f>
        <v>8.7000000000000001E-4</v>
      </c>
    </row>
    <row r="17" spans="2:22">
      <c r="B17">
        <f t="shared" si="12"/>
        <v>14</v>
      </c>
      <c r="C17">
        <f t="shared" si="11"/>
        <v>94340.73629922315</v>
      </c>
      <c r="D17">
        <f t="shared" si="11"/>
        <v>3332.4713991378831</v>
      </c>
      <c r="E17">
        <f t="shared" si="11"/>
        <v>175.11790522760913</v>
      </c>
      <c r="F17">
        <f t="shared" si="11"/>
        <v>1531.0196885636251</v>
      </c>
      <c r="G17">
        <f t="shared" si="11"/>
        <v>620.65470784771219</v>
      </c>
      <c r="H17">
        <f t="shared" si="0"/>
        <v>-69.43441478461682</v>
      </c>
      <c r="I17">
        <f t="shared" si="1"/>
        <v>98.488248724823791</v>
      </c>
      <c r="J17">
        <f t="shared" si="2"/>
        <v>-3.5485716280609401</v>
      </c>
      <c r="K17">
        <f t="shared" si="3"/>
        <v>15.645003471608604</v>
      </c>
      <c r="L17">
        <f t="shared" si="4"/>
        <v>-41.150265783754669</v>
      </c>
      <c r="M17">
        <f t="shared" si="5"/>
        <v>2.7353161541002085E-3</v>
      </c>
      <c r="N17">
        <f t="shared" si="6"/>
        <v>241.44813753192113</v>
      </c>
      <c r="O17">
        <f t="shared" si="7"/>
        <v>0.27353161541002086</v>
      </c>
      <c r="P17">
        <f t="shared" si="8"/>
        <v>55.999999999999986</v>
      </c>
      <c r="Q17">
        <f t="shared" si="9"/>
        <v>185.44813753192113</v>
      </c>
      <c r="R17">
        <f t="shared" si="10"/>
        <v>5.6592637007768305</v>
      </c>
      <c r="S17" t="s">
        <v>40</v>
      </c>
      <c r="T17">
        <f>0.1*T15</f>
        <v>2E-3</v>
      </c>
    </row>
    <row r="18" spans="2:22">
      <c r="B18">
        <f t="shared" si="12"/>
        <v>15</v>
      </c>
      <c r="C18">
        <f t="shared" si="11"/>
        <v>94271.301884438537</v>
      </c>
      <c r="D18">
        <f t="shared" si="11"/>
        <v>3430.9596478627068</v>
      </c>
      <c r="E18">
        <f t="shared" si="11"/>
        <v>171.5693335995482</v>
      </c>
      <c r="F18">
        <f t="shared" si="11"/>
        <v>1546.6646920352337</v>
      </c>
      <c r="G18">
        <f t="shared" si="11"/>
        <v>579.50444206395753</v>
      </c>
      <c r="H18">
        <f t="shared" si="0"/>
        <v>-76.2692399361828</v>
      </c>
      <c r="I18">
        <f t="shared" si="1"/>
        <v>98.8561571252813</v>
      </c>
      <c r="J18">
        <f t="shared" si="2"/>
        <v>-1.5002695130532278</v>
      </c>
      <c r="K18">
        <f t="shared" si="3"/>
        <v>16.798244358430004</v>
      </c>
      <c r="L18">
        <f t="shared" si="4"/>
        <v>-37.8848920344753</v>
      </c>
      <c r="M18">
        <f t="shared" si="5"/>
        <v>2.7912567364184165E-3</v>
      </c>
      <c r="N18">
        <f t="shared" si="6"/>
        <v>239.658095554976</v>
      </c>
      <c r="O18">
        <f t="shared" si="7"/>
        <v>0.27912567364184165</v>
      </c>
      <c r="P18">
        <f t="shared" si="8"/>
        <v>55.999999999999986</v>
      </c>
      <c r="Q18">
        <f t="shared" si="9"/>
        <v>183.658095554976</v>
      </c>
      <c r="R18">
        <f t="shared" si="10"/>
        <v>5.7286981155614471</v>
      </c>
    </row>
    <row r="19" spans="2:22">
      <c r="B19">
        <f t="shared" si="12"/>
        <v>16</v>
      </c>
      <c r="C19">
        <f t="shared" si="11"/>
        <v>94195.032644502353</v>
      </c>
      <c r="D19">
        <f t="shared" si="11"/>
        <v>3529.815804987988</v>
      </c>
      <c r="E19">
        <f t="shared" si="11"/>
        <v>170.06906408649496</v>
      </c>
      <c r="F19">
        <f t="shared" si="11"/>
        <v>1563.4629363936638</v>
      </c>
      <c r="G19">
        <f t="shared" si="11"/>
        <v>541.61955002948218</v>
      </c>
      <c r="H19">
        <f t="shared" si="0"/>
        <v>-82.71058732827403</v>
      </c>
      <c r="I19">
        <f t="shared" si="1"/>
        <v>99.559078639541212</v>
      </c>
      <c r="J19">
        <f t="shared" si="2"/>
        <v>4.6871018859657276E-2</v>
      </c>
      <c r="K19">
        <f t="shared" si="3"/>
        <v>17.930243086884243</v>
      </c>
      <c r="L19">
        <f t="shared" si="4"/>
        <v>-34.825605417011083</v>
      </c>
      <c r="M19">
        <f t="shared" si="5"/>
        <v>2.8512299899080538E-3</v>
      </c>
      <c r="N19">
        <f t="shared" si="6"/>
        <v>238.6103329290205</v>
      </c>
      <c r="O19">
        <f t="shared" si="7"/>
        <v>0.2851229989908054</v>
      </c>
      <c r="P19">
        <f t="shared" si="8"/>
        <v>55.999999999999986</v>
      </c>
      <c r="Q19">
        <f t="shared" si="9"/>
        <v>182.6103329290205</v>
      </c>
      <c r="R19">
        <f t="shared" si="10"/>
        <v>5.8049673554976309</v>
      </c>
      <c r="S19" t="s">
        <v>54</v>
      </c>
      <c r="T19">
        <v>5.8999999999999997E-2</v>
      </c>
      <c r="U19" t="s">
        <v>55</v>
      </c>
      <c r="V19" t="s">
        <v>56</v>
      </c>
    </row>
    <row r="20" spans="2:22">
      <c r="B20">
        <f t="shared" si="12"/>
        <v>17</v>
      </c>
      <c r="C20">
        <f t="shared" si="11"/>
        <v>94112.322057174082</v>
      </c>
      <c r="D20">
        <f t="shared" si="11"/>
        <v>3629.374883627529</v>
      </c>
      <c r="E20">
        <f t="shared" si="11"/>
        <v>170.11593510535462</v>
      </c>
      <c r="F20">
        <f t="shared" si="11"/>
        <v>1581.393179480548</v>
      </c>
      <c r="G20">
        <f t="shared" si="11"/>
        <v>506.79394461247108</v>
      </c>
      <c r="H20">
        <f t="shared" si="0"/>
        <v>-88.82279506370827</v>
      </c>
      <c r="I20">
        <f t="shared" si="1"/>
        <v>100.52462301667956</v>
      </c>
      <c r="J20">
        <f t="shared" si="2"/>
        <v>1.2205299093561059</v>
      </c>
      <c r="K20">
        <f t="shared" si="3"/>
        <v>19.046660187247262</v>
      </c>
      <c r="L20">
        <f t="shared" si="4"/>
        <v>-31.969018049574704</v>
      </c>
      <c r="M20">
        <f t="shared" si="5"/>
        <v>2.9146478513130906E-3</v>
      </c>
      <c r="N20">
        <f t="shared" si="6"/>
        <v>238.18438255433722</v>
      </c>
      <c r="O20">
        <f t="shared" si="7"/>
        <v>0.29146478513130908</v>
      </c>
      <c r="P20">
        <f t="shared" si="8"/>
        <v>55.999999999999986</v>
      </c>
      <c r="Q20">
        <f t="shared" si="9"/>
        <v>182.18438255433725</v>
      </c>
      <c r="R20">
        <f t="shared" si="10"/>
        <v>5.8876779428259036</v>
      </c>
    </row>
    <row r="21" spans="2:22">
      <c r="B21">
        <f t="shared" si="12"/>
        <v>18</v>
      </c>
      <c r="C21">
        <f t="shared" si="11"/>
        <v>94023.499262110374</v>
      </c>
      <c r="D21">
        <f t="shared" si="11"/>
        <v>3729.8995066442085</v>
      </c>
      <c r="E21">
        <f t="shared" si="11"/>
        <v>171.33646501471074</v>
      </c>
      <c r="F21">
        <f t="shared" si="11"/>
        <v>1600.4398396677952</v>
      </c>
      <c r="G21">
        <f t="shared" si="11"/>
        <v>474.82492656289639</v>
      </c>
      <c r="H21">
        <f t="shared" si="0"/>
        <v>-94.657292562763388</v>
      </c>
      <c r="I21">
        <f t="shared" si="1"/>
        <v>101.69801952449839</v>
      </c>
      <c r="J21">
        <f t="shared" si="2"/>
        <v>2.1160126250074391</v>
      </c>
      <c r="K21">
        <f t="shared" si="3"/>
        <v>20.151908069228909</v>
      </c>
      <c r="L21">
        <f t="shared" si="4"/>
        <v>-29.308647655971349</v>
      </c>
      <c r="M21">
        <f t="shared" si="5"/>
        <v>2.9810732266953768E-3</v>
      </c>
      <c r="N21">
        <f t="shared" si="6"/>
        <v>238.28680335450815</v>
      </c>
      <c r="O21">
        <f t="shared" si="7"/>
        <v>0.29810732266953766</v>
      </c>
      <c r="P21">
        <f t="shared" si="8"/>
        <v>55.999999999999993</v>
      </c>
      <c r="Q21">
        <f t="shared" si="9"/>
        <v>182.28680335450815</v>
      </c>
      <c r="R21">
        <f t="shared" si="10"/>
        <v>5.9765007378896113</v>
      </c>
      <c r="S21" t="s">
        <v>57</v>
      </c>
    </row>
    <row r="22" spans="2:22">
      <c r="B22">
        <f t="shared" si="12"/>
        <v>19</v>
      </c>
      <c r="C22">
        <f t="shared" ref="C22:G37" si="13">C21+H21</f>
        <v>93928.841969547604</v>
      </c>
      <c r="D22">
        <f t="shared" si="13"/>
        <v>3831.5975261687067</v>
      </c>
      <c r="E22">
        <f t="shared" si="13"/>
        <v>173.45247763971818</v>
      </c>
      <c r="F22">
        <f t="shared" si="13"/>
        <v>1620.5917477370242</v>
      </c>
      <c r="G22">
        <f t="shared" si="13"/>
        <v>445.51627890692504</v>
      </c>
      <c r="H22">
        <f t="shared" si="0"/>
        <v>-100.25556683652403</v>
      </c>
      <c r="I22">
        <f t="shared" si="1"/>
        <v>103.03768494127459</v>
      </c>
      <c r="J22">
        <f t="shared" si="2"/>
        <v>2.8044502576543238</v>
      </c>
      <c r="K22">
        <f t="shared" si="3"/>
        <v>21.249451784580387</v>
      </c>
      <c r="L22">
        <f t="shared" si="4"/>
        <v>-26.836020146985327</v>
      </c>
      <c r="M22">
        <f t="shared" si="5"/>
        <v>3.0501818418869607E-3</v>
      </c>
      <c r="N22">
        <f t="shared" si="6"/>
        <v>238.84463287140659</v>
      </c>
      <c r="O22">
        <f t="shared" si="7"/>
        <v>0.30501818418869608</v>
      </c>
      <c r="P22">
        <f t="shared" si="8"/>
        <v>55.999999999999986</v>
      </c>
      <c r="Q22">
        <f t="shared" si="9"/>
        <v>182.84463287140659</v>
      </c>
      <c r="R22">
        <f t="shared" si="10"/>
        <v>6.0711580304523762</v>
      </c>
    </row>
    <row r="23" spans="2:22">
      <c r="B23">
        <f t="shared" si="12"/>
        <v>20</v>
      </c>
      <c r="C23">
        <f t="shared" si="13"/>
        <v>93828.58640271108</v>
      </c>
      <c r="D23">
        <f t="shared" si="13"/>
        <v>3934.6352111099814</v>
      </c>
      <c r="E23">
        <f t="shared" si="13"/>
        <v>176.25692789737252</v>
      </c>
      <c r="F23">
        <f t="shared" si="13"/>
        <v>1641.8411995216045</v>
      </c>
      <c r="G23">
        <f t="shared" si="13"/>
        <v>418.6802587599397</v>
      </c>
      <c r="H23">
        <f t="shared" si="0"/>
        <v>-105.65139796577785</v>
      </c>
      <c r="I23">
        <f t="shared" si="1"/>
        <v>104.51190781571812</v>
      </c>
      <c r="J23">
        <f t="shared" si="2"/>
        <v>3.3389229960064046</v>
      </c>
      <c r="K23">
        <f t="shared" si="3"/>
        <v>22.342034443776896</v>
      </c>
      <c r="L23">
        <f t="shared" si="4"/>
        <v>-24.541467289723592</v>
      </c>
      <c r="M23">
        <f t="shared" si="5"/>
        <v>3.1217337259452221E-3</v>
      </c>
      <c r="N23">
        <f t="shared" si="6"/>
        <v>239.80047305084881</v>
      </c>
      <c r="O23">
        <f t="shared" si="7"/>
        <v>0.31217337259452221</v>
      </c>
      <c r="P23">
        <f t="shared" si="8"/>
        <v>55.999999999999979</v>
      </c>
      <c r="Q23">
        <f t="shared" si="9"/>
        <v>183.80047305084884</v>
      </c>
      <c r="R23">
        <f t="shared" si="10"/>
        <v>6.1714135972888995</v>
      </c>
      <c r="S23" t="s">
        <v>3</v>
      </c>
      <c r="T23">
        <f>100000-SUM(T24:T27)</f>
        <v>94100</v>
      </c>
    </row>
    <row r="24" spans="2:22">
      <c r="B24">
        <f t="shared" si="12"/>
        <v>21</v>
      </c>
      <c r="C24">
        <f t="shared" si="13"/>
        <v>93722.935004745304</v>
      </c>
      <c r="D24">
        <f t="shared" si="13"/>
        <v>4039.1471189256995</v>
      </c>
      <c r="E24">
        <f t="shared" si="13"/>
        <v>179.59585089337892</v>
      </c>
      <c r="F24">
        <f t="shared" si="13"/>
        <v>1664.1832339653813</v>
      </c>
      <c r="G24">
        <f t="shared" si="13"/>
        <v>394.13879147021612</v>
      </c>
      <c r="H24">
        <f t="shared" si="0"/>
        <v>-110.87254793613603</v>
      </c>
      <c r="I24">
        <f t="shared" si="1"/>
        <v>106.09636764112855</v>
      </c>
      <c r="J24">
        <f t="shared" si="2"/>
        <v>3.7590327901206164</v>
      </c>
      <c r="K24">
        <f t="shared" si="3"/>
        <v>23.431846254316898</v>
      </c>
      <c r="L24">
        <f t="shared" si="4"/>
        <v>-22.414698749430023</v>
      </c>
      <c r="M24">
        <f t="shared" si="5"/>
        <v>3.1955518880228953E-3</v>
      </c>
      <c r="N24">
        <f t="shared" si="6"/>
        <v>241.10879757198228</v>
      </c>
      <c r="O24">
        <f t="shared" si="7"/>
        <v>0.3195551888022895</v>
      </c>
      <c r="P24">
        <f t="shared" si="8"/>
        <v>55.999999999999986</v>
      </c>
      <c r="Q24">
        <f t="shared" si="9"/>
        <v>185.10879757198228</v>
      </c>
      <c r="R24">
        <f t="shared" si="10"/>
        <v>6.2770649952546762</v>
      </c>
      <c r="S24" t="s">
        <v>4</v>
      </c>
      <c r="T24">
        <f>$T$19*100000/4</f>
        <v>1475</v>
      </c>
    </row>
    <row r="25" spans="2:22">
      <c r="B25">
        <f t="shared" si="12"/>
        <v>22</v>
      </c>
      <c r="C25">
        <f t="shared" si="13"/>
        <v>93612.062456809173</v>
      </c>
      <c r="D25">
        <f t="shared" si="13"/>
        <v>4145.2434865668283</v>
      </c>
      <c r="E25">
        <f t="shared" si="13"/>
        <v>183.35488368349954</v>
      </c>
      <c r="F25">
        <f t="shared" si="13"/>
        <v>1687.6150802196983</v>
      </c>
      <c r="G25">
        <f t="shared" si="13"/>
        <v>371.72409272078608</v>
      </c>
      <c r="H25">
        <f t="shared" si="0"/>
        <v>-115.94204010559334</v>
      </c>
      <c r="I25">
        <f t="shared" si="1"/>
        <v>107.77227838031439</v>
      </c>
      <c r="J25">
        <f t="shared" si="2"/>
        <v>4.0943179029186636</v>
      </c>
      <c r="K25">
        <f t="shared" si="3"/>
        <v>24.520651367977997</v>
      </c>
      <c r="L25">
        <f t="shared" si="4"/>
        <v>-20.445207545617727</v>
      </c>
      <c r="M25">
        <f t="shared" si="5"/>
        <v>3.2715063663386603E-3</v>
      </c>
      <c r="N25">
        <f t="shared" si="6"/>
        <v>242.7331731637633</v>
      </c>
      <c r="O25">
        <f t="shared" si="7"/>
        <v>0.32715063663386601</v>
      </c>
      <c r="P25">
        <f t="shared" si="8"/>
        <v>55.999999999999986</v>
      </c>
      <c r="Q25">
        <f t="shared" si="9"/>
        <v>186.73317316376333</v>
      </c>
      <c r="R25">
        <f t="shared" si="10"/>
        <v>6.3879375431908132</v>
      </c>
      <c r="S25" t="s">
        <v>5</v>
      </c>
      <c r="T25">
        <f t="shared" ref="T25:T27" si="14">$T$19*100000/4</f>
        <v>1475</v>
      </c>
    </row>
    <row r="26" spans="2:22">
      <c r="B26">
        <f t="shared" si="12"/>
        <v>23</v>
      </c>
      <c r="C26">
        <f t="shared" si="13"/>
        <v>93496.120416703576</v>
      </c>
      <c r="D26">
        <f t="shared" si="13"/>
        <v>4253.015764947143</v>
      </c>
      <c r="E26">
        <f t="shared" si="13"/>
        <v>187.44920158641821</v>
      </c>
      <c r="F26">
        <f t="shared" si="13"/>
        <v>1712.1357315876762</v>
      </c>
      <c r="G26">
        <f t="shared" si="13"/>
        <v>351.27888517516834</v>
      </c>
      <c r="H26">
        <f t="shared" si="0"/>
        <v>-120.87913172547465</v>
      </c>
      <c r="I26">
        <f t="shared" si="1"/>
        <v>109.52499882336616</v>
      </c>
      <c r="J26">
        <f t="shared" si="2"/>
        <v>4.3668026153506814</v>
      </c>
      <c r="K26">
        <f t="shared" si="3"/>
        <v>25.609883147082286</v>
      </c>
      <c r="L26">
        <f t="shared" si="4"/>
        <v>-18.622552860324539</v>
      </c>
      <c r="M26">
        <f t="shared" si="5"/>
        <v>3.3495022894008105E-3</v>
      </c>
      <c r="N26">
        <f t="shared" si="6"/>
        <v>244.64416509372182</v>
      </c>
      <c r="O26">
        <f t="shared" si="7"/>
        <v>0.33495022894008103</v>
      </c>
      <c r="P26">
        <f t="shared" si="8"/>
        <v>55.999999999999986</v>
      </c>
      <c r="Q26">
        <f t="shared" si="9"/>
        <v>188.64416509372185</v>
      </c>
      <c r="R26">
        <f t="shared" si="10"/>
        <v>6.5038795832964063</v>
      </c>
      <c r="S26" t="s">
        <v>6</v>
      </c>
      <c r="T26">
        <f t="shared" si="14"/>
        <v>1475</v>
      </c>
    </row>
    <row r="27" spans="2:22">
      <c r="B27">
        <f t="shared" si="12"/>
        <v>24</v>
      </c>
      <c r="C27">
        <f t="shared" si="13"/>
        <v>93375.241284978096</v>
      </c>
      <c r="D27">
        <f t="shared" si="13"/>
        <v>4362.5407637705093</v>
      </c>
      <c r="E27">
        <f t="shared" si="13"/>
        <v>191.81600420176889</v>
      </c>
      <c r="F27">
        <f t="shared" si="13"/>
        <v>1737.7456147347584</v>
      </c>
      <c r="G27">
        <f t="shared" si="13"/>
        <v>332.65633231484378</v>
      </c>
      <c r="H27">
        <f t="shared" si="0"/>
        <v>-125.70005599191423</v>
      </c>
      <c r="I27">
        <f t="shared" si="1"/>
        <v>111.34299198158543</v>
      </c>
      <c r="J27">
        <f t="shared" si="2"/>
        <v>4.592901095467476</v>
      </c>
      <c r="K27">
        <f t="shared" si="3"/>
        <v>26.70071578380772</v>
      </c>
      <c r="L27">
        <f t="shared" si="4"/>
        <v>-16.936552868946386</v>
      </c>
      <c r="M27">
        <f t="shared" si="5"/>
        <v>3.4294709341064445E-3</v>
      </c>
      <c r="N27">
        <f t="shared" si="6"/>
        <v>246.817755079682</v>
      </c>
      <c r="O27">
        <f t="shared" si="7"/>
        <v>0.34294709341064444</v>
      </c>
      <c r="P27">
        <f t="shared" si="8"/>
        <v>55.999999999999979</v>
      </c>
      <c r="Q27">
        <f t="shared" si="9"/>
        <v>190.81775507968203</v>
      </c>
      <c r="R27">
        <f t="shared" si="10"/>
        <v>6.6247587150218825</v>
      </c>
      <c r="S27" t="s">
        <v>7</v>
      </c>
      <c r="T27">
        <f t="shared" si="14"/>
        <v>1475</v>
      </c>
    </row>
    <row r="28" spans="2:22">
      <c r="B28">
        <f t="shared" si="12"/>
        <v>25</v>
      </c>
      <c r="C28">
        <f t="shared" si="13"/>
        <v>93249.541228986185</v>
      </c>
      <c r="D28">
        <f t="shared" si="13"/>
        <v>4473.8837557520947</v>
      </c>
      <c r="E28">
        <f t="shared" si="13"/>
        <v>196.40890529723637</v>
      </c>
      <c r="F28">
        <f t="shared" si="13"/>
        <v>1764.4463305185661</v>
      </c>
      <c r="G28">
        <f t="shared" si="13"/>
        <v>315.71977944589742</v>
      </c>
      <c r="H28">
        <f t="shared" si="0"/>
        <v>-130.41859077827024</v>
      </c>
      <c r="I28">
        <f t="shared" si="1"/>
        <v>113.21704544859644</v>
      </c>
      <c r="J28">
        <f t="shared" si="2"/>
        <v>4.7848389853997393</v>
      </c>
      <c r="K28">
        <f t="shared" si="3"/>
        <v>27.794118205387058</v>
      </c>
      <c r="L28">
        <f t="shared" si="4"/>
        <v>-15.377411861113027</v>
      </c>
      <c r="M28">
        <f t="shared" si="5"/>
        <v>3.5113630224996102E-3</v>
      </c>
      <c r="N28">
        <f t="shared" si="6"/>
        <v>249.23414324647698</v>
      </c>
      <c r="O28">
        <f t="shared" si="7"/>
        <v>0.35113630224996101</v>
      </c>
      <c r="P28">
        <f t="shared" si="8"/>
        <v>55.999999999999979</v>
      </c>
      <c r="Q28">
        <f t="shared" si="9"/>
        <v>193.234143246477</v>
      </c>
      <c r="R28">
        <f t="shared" si="10"/>
        <v>6.750458771013796</v>
      </c>
    </row>
    <row r="29" spans="2:22">
      <c r="B29">
        <f t="shared" si="12"/>
        <v>26</v>
      </c>
      <c r="C29">
        <f t="shared" si="13"/>
        <v>93119.122638207918</v>
      </c>
      <c r="D29">
        <f t="shared" si="13"/>
        <v>4587.1008012006914</v>
      </c>
      <c r="E29">
        <f t="shared" si="13"/>
        <v>201.19374428263612</v>
      </c>
      <c r="F29">
        <f t="shared" si="13"/>
        <v>1792.2404487239533</v>
      </c>
      <c r="G29">
        <f t="shared" si="13"/>
        <v>300.34236758478437</v>
      </c>
      <c r="H29">
        <f t="shared" si="0"/>
        <v>-135.04649679129386</v>
      </c>
      <c r="I29">
        <f t="shared" si="1"/>
        <v>115.13968689871936</v>
      </c>
      <c r="J29">
        <f t="shared" si="2"/>
        <v>4.9517148450393735</v>
      </c>
      <c r="K29">
        <f t="shared" si="3"/>
        <v>28.89089470184631</v>
      </c>
      <c r="L29">
        <f t="shared" si="4"/>
        <v>-13.935799654311163</v>
      </c>
      <c r="M29">
        <f t="shared" si="5"/>
        <v>3.5951436909693359E-3</v>
      </c>
      <c r="N29">
        <f t="shared" si="6"/>
        <v>251.8768381474556</v>
      </c>
      <c r="O29">
        <f t="shared" si="7"/>
        <v>0.35951436909693352</v>
      </c>
      <c r="P29">
        <f t="shared" si="8"/>
        <v>55.999999999999986</v>
      </c>
      <c r="Q29">
        <f t="shared" si="9"/>
        <v>195.8768381474556</v>
      </c>
      <c r="R29">
        <f t="shared" si="10"/>
        <v>6.8808773617920664</v>
      </c>
    </row>
    <row r="30" spans="2:22">
      <c r="B30">
        <f t="shared" si="12"/>
        <v>27</v>
      </c>
      <c r="C30">
        <f t="shared" si="13"/>
        <v>92984.076141416619</v>
      </c>
      <c r="D30">
        <f t="shared" si="13"/>
        <v>4702.2404880994109</v>
      </c>
      <c r="E30">
        <f t="shared" si="13"/>
        <v>206.14545912767548</v>
      </c>
      <c r="F30">
        <f t="shared" si="13"/>
        <v>1821.1313434257995</v>
      </c>
      <c r="G30">
        <f t="shared" si="13"/>
        <v>286.40656793047322</v>
      </c>
      <c r="H30">
        <f t="shared" si="0"/>
        <v>-139.59385714665282</v>
      </c>
      <c r="I30">
        <f t="shared" si="1"/>
        <v>117.10474552387882</v>
      </c>
      <c r="J30">
        <f t="shared" si="2"/>
        <v>5.1002926624533025</v>
      </c>
      <c r="K30">
        <f t="shared" si="3"/>
        <v>29.991715594515373</v>
      </c>
      <c r="L30">
        <f t="shared" si="4"/>
        <v>-12.602896634194668</v>
      </c>
      <c r="M30">
        <f t="shared" si="5"/>
        <v>3.6807887090254628E-3</v>
      </c>
      <c r="N30">
        <f t="shared" si="6"/>
        <v>254.73196307303067</v>
      </c>
      <c r="O30">
        <f t="shared" si="7"/>
        <v>0.36807887090254626</v>
      </c>
      <c r="P30">
        <f t="shared" si="8"/>
        <v>55.999999999999986</v>
      </c>
      <c r="Q30">
        <f t="shared" si="9"/>
        <v>198.7319630730307</v>
      </c>
      <c r="R30">
        <f t="shared" si="10"/>
        <v>7.0159238585833599</v>
      </c>
    </row>
    <row r="31" spans="2:22">
      <c r="B31">
        <f t="shared" si="12"/>
        <v>28</v>
      </c>
      <c r="C31">
        <f t="shared" si="13"/>
        <v>92844.482284269965</v>
      </c>
      <c r="D31">
        <f t="shared" si="13"/>
        <v>4819.3452336232895</v>
      </c>
      <c r="E31">
        <f t="shared" si="13"/>
        <v>211.24575179012879</v>
      </c>
      <c r="F31">
        <f t="shared" si="13"/>
        <v>1851.1230590203149</v>
      </c>
      <c r="G31">
        <f t="shared" si="13"/>
        <v>273.80367129627854</v>
      </c>
      <c r="H31">
        <f t="shared" si="0"/>
        <v>-144.06934233799115</v>
      </c>
      <c r="I31">
        <f t="shared" si="1"/>
        <v>119.10702264441441</v>
      </c>
      <c r="J31">
        <f t="shared" si="2"/>
        <v>5.2355935438127075</v>
      </c>
      <c r="K31">
        <f t="shared" si="3"/>
        <v>31.097140427622712</v>
      </c>
      <c r="L31">
        <f t="shared" si="4"/>
        <v>-11.370414277858668</v>
      </c>
      <c r="M31">
        <f t="shared" si="5"/>
        <v>3.7682816318367032E-3</v>
      </c>
      <c r="N31">
        <f t="shared" si="6"/>
        <v>257.78772495040272</v>
      </c>
      <c r="O31">
        <f t="shared" si="7"/>
        <v>0.37682816318367035</v>
      </c>
      <c r="P31">
        <f t="shared" si="8"/>
        <v>55.999999999999986</v>
      </c>
      <c r="Q31">
        <f t="shared" si="9"/>
        <v>201.78772495040272</v>
      </c>
      <c r="R31">
        <f t="shared" si="10"/>
        <v>7.1555177157300127</v>
      </c>
    </row>
    <row r="32" spans="2:22">
      <c r="B32">
        <f t="shared" si="12"/>
        <v>29</v>
      </c>
      <c r="C32">
        <f t="shared" si="13"/>
        <v>92700.41294193198</v>
      </c>
      <c r="D32">
        <f t="shared" si="13"/>
        <v>4938.4522562677039</v>
      </c>
      <c r="E32">
        <f t="shared" si="13"/>
        <v>216.4813453339415</v>
      </c>
      <c r="F32">
        <f t="shared" si="13"/>
        <v>1882.2201994479376</v>
      </c>
      <c r="G32">
        <f t="shared" si="13"/>
        <v>262.43325701841985</v>
      </c>
      <c r="H32">
        <f t="shared" si="0"/>
        <v>-148.48041858342717</v>
      </c>
      <c r="I32">
        <f t="shared" si="1"/>
        <v>121.14204402330643</v>
      </c>
      <c r="J32">
        <f t="shared" si="2"/>
        <v>5.3613374470311266</v>
      </c>
      <c r="K32">
        <f t="shared" si="3"/>
        <v>32.207635540566564</v>
      </c>
      <c r="L32">
        <f t="shared" si="4"/>
        <v>-10.230598427477002</v>
      </c>
      <c r="M32">
        <f t="shared" si="5"/>
        <v>3.8576116506536238E-3</v>
      </c>
      <c r="N32">
        <f t="shared" si="6"/>
        <v>261.03400564925352</v>
      </c>
      <c r="O32">
        <f t="shared" si="7"/>
        <v>0.3857611650653624</v>
      </c>
      <c r="P32">
        <f t="shared" si="8"/>
        <v>55.999999999999986</v>
      </c>
      <c r="Q32">
        <f t="shared" si="9"/>
        <v>205.03400564925354</v>
      </c>
      <c r="R32">
        <f t="shared" si="10"/>
        <v>7.2995870580680027</v>
      </c>
    </row>
    <row r="33" spans="2:18">
      <c r="B33">
        <f t="shared" si="12"/>
        <v>30</v>
      </c>
      <c r="C33">
        <f t="shared" si="13"/>
        <v>92551.932523348558</v>
      </c>
      <c r="D33">
        <f t="shared" si="13"/>
        <v>5059.5943002910099</v>
      </c>
      <c r="E33">
        <f t="shared" si="13"/>
        <v>221.84268278097264</v>
      </c>
      <c r="F33">
        <f t="shared" si="13"/>
        <v>1914.4278349885042</v>
      </c>
      <c r="G33">
        <f t="shared" si="13"/>
        <v>252.20265859094286</v>
      </c>
      <c r="H33">
        <f t="shared" si="0"/>
        <v>-152.83351305745589</v>
      </c>
      <c r="I33">
        <f t="shared" si="1"/>
        <v>123.20587335926929</v>
      </c>
      <c r="J33">
        <f t="shared" si="2"/>
        <v>5.4802729424830208</v>
      </c>
      <c r="K33">
        <f t="shared" si="3"/>
        <v>33.323587411599135</v>
      </c>
      <c r="L33">
        <f t="shared" si="4"/>
        <v>-9.1762206558955395</v>
      </c>
      <c r="M33">
        <f t="shared" si="5"/>
        <v>3.948771964938304E-3</v>
      </c>
      <c r="N33">
        <f t="shared" si="6"/>
        <v>264.4620456046797</v>
      </c>
      <c r="O33">
        <f t="shared" si="7"/>
        <v>0.39487719649383041</v>
      </c>
      <c r="P33">
        <f t="shared" si="8"/>
        <v>55.999999999999986</v>
      </c>
      <c r="Q33">
        <f t="shared" si="9"/>
        <v>208.4620456046797</v>
      </c>
      <c r="R33">
        <f t="shared" si="10"/>
        <v>7.4480674766514312</v>
      </c>
    </row>
    <row r="34" spans="2:18">
      <c r="B34">
        <f t="shared" si="12"/>
        <v>31</v>
      </c>
      <c r="C34">
        <f t="shared" si="13"/>
        <v>92399.099010291102</v>
      </c>
      <c r="D34">
        <f t="shared" si="13"/>
        <v>5182.8001736502792</v>
      </c>
      <c r="E34">
        <f t="shared" si="13"/>
        <v>227.32295572345566</v>
      </c>
      <c r="F34">
        <f t="shared" si="13"/>
        <v>1947.7514224001034</v>
      </c>
      <c r="G34">
        <f t="shared" si="13"/>
        <v>243.02643793504731</v>
      </c>
      <c r="H34">
        <f t="shared" si="0"/>
        <v>-157.13414616986472</v>
      </c>
      <c r="I34">
        <f t="shared" si="1"/>
        <v>125.29497162444996</v>
      </c>
      <c r="J34">
        <f t="shared" si="2"/>
        <v>5.5944233651591286</v>
      </c>
      <c r="K34">
        <f t="shared" si="3"/>
        <v>34.445312814784273</v>
      </c>
      <c r="L34">
        <f t="shared" si="4"/>
        <v>-8.2005616345286381</v>
      </c>
      <c r="M34">
        <f t="shared" si="5"/>
        <v>4.0417585446096095E-3</v>
      </c>
      <c r="N34">
        <f t="shared" si="6"/>
        <v>268.06419721497167</v>
      </c>
      <c r="O34">
        <f t="shared" si="7"/>
        <v>0.40417585446096094</v>
      </c>
      <c r="P34">
        <f t="shared" si="8"/>
        <v>55.999999999999986</v>
      </c>
      <c r="Q34">
        <f t="shared" si="9"/>
        <v>212.0641972149717</v>
      </c>
      <c r="R34">
        <f t="shared" si="10"/>
        <v>7.6009009897088866</v>
      </c>
    </row>
    <row r="35" spans="2:18">
      <c r="B35">
        <f t="shared" si="12"/>
        <v>32</v>
      </c>
      <c r="C35">
        <f t="shared" si="13"/>
        <v>92241.964864121241</v>
      </c>
      <c r="D35">
        <f t="shared" si="13"/>
        <v>5308.0951452747295</v>
      </c>
      <c r="E35">
        <f t="shared" si="13"/>
        <v>232.91737908861478</v>
      </c>
      <c r="F35">
        <f t="shared" si="13"/>
        <v>1982.1967352148877</v>
      </c>
      <c r="G35">
        <f t="shared" si="13"/>
        <v>234.82587630051867</v>
      </c>
      <c r="H35">
        <f t="shared" si="0"/>
        <v>-161.38703854983513</v>
      </c>
      <c r="I35">
        <f t="shared" si="1"/>
        <v>127.40609079043756</v>
      </c>
      <c r="J35">
        <f t="shared" si="2"/>
        <v>5.7052705394571905</v>
      </c>
      <c r="K35">
        <f t="shared" si="3"/>
        <v>35.573066571370411</v>
      </c>
      <c r="L35">
        <f t="shared" si="4"/>
        <v>-7.2973893514300734</v>
      </c>
      <c r="M35">
        <f t="shared" si="5"/>
        <v>4.1365691841162341E-3</v>
      </c>
      <c r="N35">
        <f t="shared" si="6"/>
        <v>271.83373111332907</v>
      </c>
      <c r="O35">
        <f t="shared" si="7"/>
        <v>0.41365691841162344</v>
      </c>
      <c r="P35">
        <f t="shared" si="8"/>
        <v>55.999999999999986</v>
      </c>
      <c r="Q35">
        <f t="shared" si="9"/>
        <v>215.83373111332909</v>
      </c>
      <c r="R35">
        <f t="shared" si="10"/>
        <v>7.7580351358787514</v>
      </c>
    </row>
    <row r="36" spans="2:18">
      <c r="B36">
        <f t="shared" si="12"/>
        <v>33</v>
      </c>
      <c r="C36">
        <f t="shared" si="13"/>
        <v>92080.57782557141</v>
      </c>
      <c r="D36">
        <f t="shared" si="13"/>
        <v>5435.5012360651672</v>
      </c>
      <c r="E36">
        <f t="shared" si="13"/>
        <v>238.62264962807197</v>
      </c>
      <c r="F36">
        <f t="shared" si="13"/>
        <v>2017.7698017862581</v>
      </c>
      <c r="G36">
        <f t="shared" si="13"/>
        <v>227.5284869490886</v>
      </c>
      <c r="H36">
        <f t="shared" si="0"/>
        <v>-165.59619851926885</v>
      </c>
      <c r="I36">
        <f t="shared" si="1"/>
        <v>129.53619338351422</v>
      </c>
      <c r="J36">
        <f t="shared" si="2"/>
        <v>5.8138918936903989</v>
      </c>
      <c r="K36">
        <f t="shared" si="3"/>
        <v>36.70704748187292</v>
      </c>
      <c r="L36">
        <f t="shared" si="4"/>
        <v>-6.4609342398087506</v>
      </c>
      <c r="M36">
        <f t="shared" si="5"/>
        <v>4.2332027749268893E-3</v>
      </c>
      <c r="N36">
        <f t="shared" si="6"/>
        <v>275.76468263113139</v>
      </c>
      <c r="O36">
        <f t="shared" si="7"/>
        <v>0.42332027749268897</v>
      </c>
      <c r="P36">
        <f t="shared" si="8"/>
        <v>55.999999999999993</v>
      </c>
      <c r="Q36">
        <f t="shared" si="9"/>
        <v>219.76468263113142</v>
      </c>
      <c r="R36">
        <f t="shared" si="10"/>
        <v>7.9194221744285871</v>
      </c>
    </row>
    <row r="37" spans="2:18">
      <c r="B37">
        <f t="shared" si="12"/>
        <v>34</v>
      </c>
      <c r="C37">
        <f t="shared" si="13"/>
        <v>91914.981627052141</v>
      </c>
      <c r="D37">
        <f t="shared" si="13"/>
        <v>5565.037429448681</v>
      </c>
      <c r="E37">
        <f t="shared" si="13"/>
        <v>244.43654152176236</v>
      </c>
      <c r="F37">
        <f t="shared" si="13"/>
        <v>2054.476849268131</v>
      </c>
      <c r="G37">
        <f t="shared" si="13"/>
        <v>221.06755270927985</v>
      </c>
      <c r="H37">
        <f t="shared" si="0"/>
        <v>-169.76499443519194</v>
      </c>
      <c r="I37">
        <f t="shared" si="1"/>
        <v>131.68239147443566</v>
      </c>
      <c r="J37">
        <f t="shared" si="2"/>
        <v>5.9210627756885925</v>
      </c>
      <c r="K37">
        <f t="shared" si="3"/>
        <v>37.847402879525127</v>
      </c>
      <c r="L37">
        <f t="shared" si="4"/>
        <v>-5.6858626944574038</v>
      </c>
      <c r="M37">
        <f t="shared" si="5"/>
        <v>4.3316587416118079E-3</v>
      </c>
      <c r="N37">
        <f t="shared" si="6"/>
        <v>279.85172892586638</v>
      </c>
      <c r="O37">
        <f t="shared" si="7"/>
        <v>0.43316587416118074</v>
      </c>
      <c r="P37">
        <f t="shared" si="8"/>
        <v>55.999999999999993</v>
      </c>
      <c r="Q37">
        <f t="shared" si="9"/>
        <v>223.85172892586638</v>
      </c>
      <c r="R37">
        <f t="shared" si="10"/>
        <v>8.0850183729478555</v>
      </c>
    </row>
    <row r="38" spans="2:18">
      <c r="B38">
        <f t="shared" si="12"/>
        <v>35</v>
      </c>
      <c r="C38">
        <f t="shared" ref="C38:G53" si="15">C37+H37</f>
        <v>91745.216632616954</v>
      </c>
      <c r="D38">
        <f t="shared" si="15"/>
        <v>5696.7198209231165</v>
      </c>
      <c r="E38">
        <f t="shared" si="15"/>
        <v>250.35760429745096</v>
      </c>
      <c r="F38">
        <f t="shared" si="15"/>
        <v>2092.3242521476559</v>
      </c>
      <c r="G38">
        <f t="shared" si="15"/>
        <v>215.38169001482245</v>
      </c>
      <c r="H38">
        <f t="shared" si="0"/>
        <v>-173.8962152280485</v>
      </c>
      <c r="I38">
        <f t="shared" si="1"/>
        <v>133.84190032485185</v>
      </c>
      <c r="J38">
        <f t="shared" si="2"/>
        <v>6.0273327895737028</v>
      </c>
      <c r="K38">
        <f t="shared" si="3"/>
        <v>38.994232136887632</v>
      </c>
      <c r="L38">
        <f t="shared" si="4"/>
        <v>-4.967250023264743</v>
      </c>
      <c r="M38">
        <f t="shared" si="5"/>
        <v>4.4319366005755026E-3</v>
      </c>
      <c r="N38">
        <f t="shared" si="6"/>
        <v>284.09008960804044</v>
      </c>
      <c r="O38">
        <f t="shared" si="7"/>
        <v>0.44319366005755023</v>
      </c>
      <c r="P38">
        <f t="shared" si="8"/>
        <v>55.999999999999986</v>
      </c>
      <c r="Q38">
        <f t="shared" si="9"/>
        <v>228.09008960804047</v>
      </c>
      <c r="R38">
        <f t="shared" si="10"/>
        <v>8.2547833673830482</v>
      </c>
    </row>
    <row r="39" spans="2:18">
      <c r="B39">
        <f t="shared" si="12"/>
        <v>36</v>
      </c>
      <c r="C39">
        <f t="shared" si="15"/>
        <v>91571.32041738891</v>
      </c>
      <c r="D39">
        <f t="shared" si="15"/>
        <v>5830.5617212479683</v>
      </c>
      <c r="E39">
        <f t="shared" si="15"/>
        <v>256.38493708702464</v>
      </c>
      <c r="F39">
        <f t="shared" si="15"/>
        <v>2131.3184842845435</v>
      </c>
      <c r="G39">
        <f t="shared" si="15"/>
        <v>210.41443999155771</v>
      </c>
      <c r="H39">
        <f t="shared" si="0"/>
        <v>-177.99212167207432</v>
      </c>
      <c r="I39">
        <f t="shared" si="1"/>
        <v>136.01200312021655</v>
      </c>
      <c r="J39">
        <f t="shared" si="2"/>
        <v>6.1330827400272554</v>
      </c>
      <c r="K39">
        <f t="shared" si="3"/>
        <v>40.147589376003346</v>
      </c>
      <c r="L39">
        <f t="shared" si="4"/>
        <v>-4.3005535641728727</v>
      </c>
      <c r="M39">
        <f t="shared" si="5"/>
        <v>4.5340356108768617E-3</v>
      </c>
      <c r="N39">
        <f t="shared" si="6"/>
        <v>288.47544546912025</v>
      </c>
      <c r="O39">
        <f t="shared" si="7"/>
        <v>0.4534035610876862</v>
      </c>
      <c r="P39">
        <f t="shared" si="8"/>
        <v>55.999999999999993</v>
      </c>
      <c r="Q39">
        <f t="shared" si="9"/>
        <v>232.47544546912025</v>
      </c>
      <c r="R39">
        <f t="shared" si="10"/>
        <v>8.4286795826110961</v>
      </c>
    </row>
    <row r="40" spans="2:18">
      <c r="B40">
        <f t="shared" si="12"/>
        <v>37</v>
      </c>
      <c r="C40">
        <f t="shared" si="15"/>
        <v>91393.328295716841</v>
      </c>
      <c r="D40">
        <f t="shared" si="15"/>
        <v>5966.5737243681851</v>
      </c>
      <c r="E40">
        <f t="shared" si="15"/>
        <v>262.51801982705189</v>
      </c>
      <c r="F40">
        <f t="shared" si="15"/>
        <v>2171.466073660547</v>
      </c>
      <c r="G40">
        <f t="shared" si="15"/>
        <v>206.11388642738484</v>
      </c>
      <c r="H40">
        <f t="shared" si="0"/>
        <v>-182.05449032957404</v>
      </c>
      <c r="I40">
        <f t="shared" si="1"/>
        <v>138.19002412119164</v>
      </c>
      <c r="J40">
        <f t="shared" si="2"/>
        <v>6.2385671022970408</v>
      </c>
      <c r="K40">
        <f t="shared" si="3"/>
        <v>41.307485571602719</v>
      </c>
      <c r="L40">
        <f t="shared" si="4"/>
        <v>-3.6815864655173822</v>
      </c>
      <c r="M40">
        <f t="shared" si="5"/>
        <v>4.6379544943277286E-3</v>
      </c>
      <c r="N40">
        <f t="shared" si="6"/>
        <v>293.00387123671686</v>
      </c>
      <c r="O40">
        <f t="shared" si="7"/>
        <v>0.46379544943277284</v>
      </c>
      <c r="P40">
        <f t="shared" si="8"/>
        <v>55.999999999999993</v>
      </c>
      <c r="Q40">
        <f t="shared" si="9"/>
        <v>237.00387123671686</v>
      </c>
      <c r="R40">
        <f t="shared" si="10"/>
        <v>8.6066717042831691</v>
      </c>
    </row>
    <row r="41" spans="2:18">
      <c r="B41">
        <f t="shared" si="12"/>
        <v>38</v>
      </c>
      <c r="C41">
        <f t="shared" si="15"/>
        <v>91211.27380538726</v>
      </c>
      <c r="D41">
        <f t="shared" si="15"/>
        <v>6104.7637484893767</v>
      </c>
      <c r="E41">
        <f t="shared" si="15"/>
        <v>268.75658692934894</v>
      </c>
      <c r="F41">
        <f t="shared" si="15"/>
        <v>2212.7735592321496</v>
      </c>
      <c r="G41">
        <f t="shared" si="15"/>
        <v>202.43229996186747</v>
      </c>
      <c r="H41">
        <f t="shared" si="0"/>
        <v>-186.08465166334449</v>
      </c>
      <c r="I41">
        <f t="shared" si="1"/>
        <v>140.37330823942369</v>
      </c>
      <c r="J41">
        <f t="shared" si="2"/>
        <v>6.3439456905552003</v>
      </c>
      <c r="K41">
        <f t="shared" si="3"/>
        <v>42.473890191308911</v>
      </c>
      <c r="L41">
        <f t="shared" si="4"/>
        <v>-3.1064924579433288</v>
      </c>
      <c r="M41">
        <f t="shared" si="5"/>
        <v>4.7436912078582198E-3</v>
      </c>
      <c r="N41">
        <f t="shared" si="6"/>
        <v>297.67177927583668</v>
      </c>
      <c r="O41">
        <f t="shared" si="7"/>
        <v>0.474369120785822</v>
      </c>
      <c r="P41">
        <f t="shared" si="8"/>
        <v>56</v>
      </c>
      <c r="Q41">
        <f t="shared" si="9"/>
        <v>241.67177927583671</v>
      </c>
      <c r="R41">
        <f t="shared" si="10"/>
        <v>8.7887261946127406</v>
      </c>
    </row>
    <row r="42" spans="2:18">
      <c r="B42">
        <f t="shared" si="12"/>
        <v>39</v>
      </c>
      <c r="C42">
        <f t="shared" si="15"/>
        <v>91025.189153723913</v>
      </c>
      <c r="D42">
        <f t="shared" si="15"/>
        <v>6245.1370567288004</v>
      </c>
      <c r="E42">
        <f t="shared" si="15"/>
        <v>275.10053261990413</v>
      </c>
      <c r="F42">
        <f t="shared" si="15"/>
        <v>2255.2474494234584</v>
      </c>
      <c r="G42">
        <f t="shared" si="15"/>
        <v>199.32580750392415</v>
      </c>
      <c r="H42">
        <f t="shared" si="0"/>
        <v>-190.0835234737919</v>
      </c>
      <c r="I42">
        <f t="shared" si="1"/>
        <v>142.55920554690283</v>
      </c>
      <c r="J42">
        <f t="shared" si="2"/>
        <v>6.4493072670433733</v>
      </c>
      <c r="K42">
        <f t="shared" si="3"/>
        <v>43.646732482690872</v>
      </c>
      <c r="L42">
        <f t="shared" si="4"/>
        <v>-2.5717218228451522</v>
      </c>
      <c r="M42">
        <f t="shared" si="5"/>
        <v>4.851242755471703E-3</v>
      </c>
      <c r="N42">
        <f t="shared" si="6"/>
        <v>302.47587189973802</v>
      </c>
      <c r="O42">
        <f t="shared" si="7"/>
        <v>0.4851242755471703</v>
      </c>
      <c r="P42">
        <f t="shared" si="8"/>
        <v>55.999999999999993</v>
      </c>
      <c r="Q42">
        <f t="shared" si="9"/>
        <v>246.47587189973802</v>
      </c>
      <c r="R42">
        <f t="shared" si="10"/>
        <v>8.9748108462760889</v>
      </c>
    </row>
    <row r="43" spans="2:18">
      <c r="B43">
        <f t="shared" si="12"/>
        <v>40</v>
      </c>
      <c r="C43">
        <f t="shared" si="15"/>
        <v>90835.105630250124</v>
      </c>
      <c r="D43">
        <f t="shared" si="15"/>
        <v>6387.6962622757037</v>
      </c>
      <c r="E43">
        <f t="shared" si="15"/>
        <v>281.5498398869475</v>
      </c>
      <c r="F43">
        <f t="shared" si="15"/>
        <v>2298.8941819061492</v>
      </c>
      <c r="G43">
        <f t="shared" si="15"/>
        <v>196.754085681079</v>
      </c>
      <c r="H43">
        <f t="shared" si="0"/>
        <v>-194.05164056187402</v>
      </c>
      <c r="I43">
        <f t="shared" si="1"/>
        <v>144.7450596040504</v>
      </c>
      <c r="J43">
        <f t="shared" si="2"/>
        <v>6.5546871398322857</v>
      </c>
      <c r="K43">
        <f t="shared" si="3"/>
        <v>44.825902491465143</v>
      </c>
      <c r="L43">
        <f t="shared" si="4"/>
        <v>-2.074008673473827</v>
      </c>
      <c r="M43">
        <f t="shared" si="5"/>
        <v>4.9606050303543309E-3</v>
      </c>
      <c r="N43">
        <f t="shared" si="6"/>
        <v>307.41310051325183</v>
      </c>
      <c r="O43">
        <f t="shared" si="7"/>
        <v>0.49606050303543309</v>
      </c>
      <c r="P43">
        <f t="shared" si="8"/>
        <v>55.999999999999993</v>
      </c>
      <c r="Q43">
        <f t="shared" si="9"/>
        <v>251.41310051325183</v>
      </c>
      <c r="R43">
        <f t="shared" si="10"/>
        <v>9.164894369749879</v>
      </c>
    </row>
    <row r="44" spans="2:18">
      <c r="B44">
        <f t="shared" si="12"/>
        <v>41</v>
      </c>
      <c r="C44">
        <f t="shared" si="15"/>
        <v>90641.053989688255</v>
      </c>
      <c r="D44">
        <f t="shared" si="15"/>
        <v>6532.4413218797545</v>
      </c>
      <c r="E44">
        <f t="shared" si="15"/>
        <v>288.10452702677981</v>
      </c>
      <c r="F44">
        <f t="shared" si="15"/>
        <v>2343.7200843976143</v>
      </c>
      <c r="G44">
        <f t="shared" si="15"/>
        <v>194.68007700760518</v>
      </c>
      <c r="H44">
        <f t="shared" si="0"/>
        <v>-197.98918132524793</v>
      </c>
      <c r="I44">
        <f t="shared" si="1"/>
        <v>146.92819877243596</v>
      </c>
      <c r="J44">
        <f t="shared" si="2"/>
        <v>6.6600802783270758</v>
      </c>
      <c r="K44">
        <f t="shared" si="3"/>
        <v>46.011251875993452</v>
      </c>
      <c r="L44">
        <f t="shared" si="4"/>
        <v>-1.6103496015085526</v>
      </c>
      <c r="M44">
        <f t="shared" si="5"/>
        <v>5.0717726801297863E-3</v>
      </c>
      <c r="N44">
        <f t="shared" si="6"/>
        <v>312.48063023204736</v>
      </c>
      <c r="O44">
        <f t="shared" si="7"/>
        <v>0.50717726801297858</v>
      </c>
      <c r="P44">
        <f t="shared" si="8"/>
        <v>56</v>
      </c>
      <c r="Q44">
        <f t="shared" si="9"/>
        <v>256.48063023204736</v>
      </c>
      <c r="R44">
        <f t="shared" si="10"/>
        <v>9.358946010311751</v>
      </c>
    </row>
    <row r="45" spans="2:18">
      <c r="B45">
        <f t="shared" si="12"/>
        <v>42</v>
      </c>
      <c r="C45">
        <f t="shared" si="15"/>
        <v>90443.064808363008</v>
      </c>
      <c r="D45">
        <f t="shared" si="15"/>
        <v>6679.3695206521907</v>
      </c>
      <c r="E45">
        <f t="shared" si="15"/>
        <v>294.76460730510689</v>
      </c>
      <c r="F45">
        <f t="shared" si="15"/>
        <v>2389.7313362736077</v>
      </c>
      <c r="G45">
        <f t="shared" si="15"/>
        <v>193.06972740609663</v>
      </c>
      <c r="H45">
        <f t="shared" si="0"/>
        <v>-201.89599184748963</v>
      </c>
      <c r="I45">
        <f t="shared" si="1"/>
        <v>149.10592988764859</v>
      </c>
      <c r="J45">
        <f t="shared" si="2"/>
        <v>6.7654510883145393</v>
      </c>
      <c r="K45">
        <f t="shared" si="3"/>
        <v>47.202594568842549</v>
      </c>
      <c r="L45">
        <f t="shared" si="4"/>
        <v>-1.1779836973160691</v>
      </c>
      <c r="M45">
        <f t="shared" si="5"/>
        <v>5.1847389900654224E-3</v>
      </c>
      <c r="N45">
        <f t="shared" si="6"/>
        <v>317.6758089381272</v>
      </c>
      <c r="O45">
        <f t="shared" si="7"/>
        <v>0.51847389900654228</v>
      </c>
      <c r="P45">
        <f t="shared" si="8"/>
        <v>55.999999999999993</v>
      </c>
      <c r="Q45">
        <f t="shared" si="9"/>
        <v>261.6758089381272</v>
      </c>
      <c r="R45">
        <f t="shared" si="10"/>
        <v>9.5569351916370024</v>
      </c>
    </row>
    <row r="46" spans="2:18">
      <c r="B46">
        <f t="shared" si="12"/>
        <v>43</v>
      </c>
      <c r="C46">
        <f t="shared" si="15"/>
        <v>90241.168816515521</v>
      </c>
      <c r="D46">
        <f t="shared" si="15"/>
        <v>6828.4754505398396</v>
      </c>
      <c r="E46">
        <f t="shared" si="15"/>
        <v>301.53005839342143</v>
      </c>
      <c r="F46">
        <f t="shared" si="15"/>
        <v>2436.9339308424501</v>
      </c>
      <c r="G46">
        <f t="shared" si="15"/>
        <v>191.89174370878055</v>
      </c>
      <c r="H46">
        <f t="shared" si="0"/>
        <v>-205.77160792743973</v>
      </c>
      <c r="I46">
        <f t="shared" si="1"/>
        <v>151.27553382431512</v>
      </c>
      <c r="J46">
        <f t="shared" si="2"/>
        <v>6.8707406991082189</v>
      </c>
      <c r="K46">
        <f t="shared" si="3"/>
        <v>48.399707325361618</v>
      </c>
      <c r="L46">
        <f t="shared" si="4"/>
        <v>-0.77437392134524607</v>
      </c>
      <c r="M46">
        <f t="shared" si="5"/>
        <v>5.2994957803956105E-3</v>
      </c>
      <c r="N46">
        <f t="shared" si="6"/>
        <v>322.99613997090091</v>
      </c>
      <c r="O46">
        <f t="shared" si="7"/>
        <v>0.52994957803956111</v>
      </c>
      <c r="P46">
        <f t="shared" si="8"/>
        <v>56</v>
      </c>
      <c r="Q46">
        <f t="shared" si="9"/>
        <v>266.99613997090091</v>
      </c>
      <c r="R46">
        <f t="shared" si="10"/>
        <v>9.7588311834844905</v>
      </c>
    </row>
    <row r="47" spans="2:18">
      <c r="B47">
        <f t="shared" si="12"/>
        <v>44</v>
      </c>
      <c r="C47">
        <f t="shared" si="15"/>
        <v>90035.397208588081</v>
      </c>
      <c r="D47">
        <f t="shared" si="15"/>
        <v>6979.7509843641546</v>
      </c>
      <c r="E47">
        <f t="shared" si="15"/>
        <v>308.40079909252967</v>
      </c>
      <c r="F47">
        <f t="shared" si="15"/>
        <v>2485.3336381678118</v>
      </c>
      <c r="G47">
        <f t="shared" si="15"/>
        <v>191.11736978743531</v>
      </c>
      <c r="H47">
        <f t="shared" si="0"/>
        <v>-209.61527540899695</v>
      </c>
      <c r="I47">
        <f t="shared" si="1"/>
        <v>153.43426260198777</v>
      </c>
      <c r="J47">
        <f t="shared" si="2"/>
        <v>6.975872399355552</v>
      </c>
      <c r="K47">
        <f t="shared" si="3"/>
        <v>49.602330191084356</v>
      </c>
      <c r="L47">
        <f t="shared" si="4"/>
        <v>-0.39718978343074163</v>
      </c>
      <c r="M47">
        <f t="shared" si="5"/>
        <v>5.4160333149467681E-3</v>
      </c>
      <c r="N47">
        <f t="shared" si="6"/>
        <v>328.43925783399067</v>
      </c>
      <c r="O47">
        <f t="shared" si="7"/>
        <v>0.54160333149467677</v>
      </c>
      <c r="P47">
        <f t="shared" si="8"/>
        <v>56</v>
      </c>
      <c r="Q47">
        <f t="shared" si="9"/>
        <v>272.43925783399067</v>
      </c>
      <c r="R47">
        <f t="shared" si="10"/>
        <v>9.9646027914119291</v>
      </c>
    </row>
    <row r="48" spans="2:18">
      <c r="B48">
        <f t="shared" si="12"/>
        <v>45</v>
      </c>
      <c r="C48">
        <f t="shared" si="15"/>
        <v>89825.781933179082</v>
      </c>
      <c r="D48">
        <f t="shared" si="15"/>
        <v>7133.1852469661426</v>
      </c>
      <c r="E48">
        <f t="shared" si="15"/>
        <v>315.37667149188519</v>
      </c>
      <c r="F48">
        <f t="shared" si="15"/>
        <v>2534.9359683588964</v>
      </c>
      <c r="G48">
        <f t="shared" si="15"/>
        <v>190.72018000400456</v>
      </c>
      <c r="H48">
        <f t="shared" si="0"/>
        <v>-213.425969104541</v>
      </c>
      <c r="I48">
        <f t="shared" si="1"/>
        <v>155.57933776761917</v>
      </c>
      <c r="J48">
        <f t="shared" si="2"/>
        <v>7.0807556967799918</v>
      </c>
      <c r="K48">
        <f t="shared" si="3"/>
        <v>50.810166913605514</v>
      </c>
      <c r="L48">
        <f t="shared" si="4"/>
        <v>-4.4291273463688441E-2</v>
      </c>
      <c r="M48">
        <f t="shared" si="5"/>
        <v>5.5343402190120242E-3</v>
      </c>
      <c r="N48">
        <f t="shared" si="6"/>
        <v>334.00290643503592</v>
      </c>
      <c r="O48">
        <f t="shared" si="7"/>
        <v>0.55343402190120239</v>
      </c>
      <c r="P48">
        <f t="shared" si="8"/>
        <v>56</v>
      </c>
      <c r="Q48">
        <f t="shared" si="9"/>
        <v>278.00290643503592</v>
      </c>
      <c r="R48">
        <f t="shared" si="10"/>
        <v>10.174218066820925</v>
      </c>
    </row>
    <row r="49" spans="2:18">
      <c r="B49">
        <f t="shared" si="12"/>
        <v>46</v>
      </c>
      <c r="C49">
        <f t="shared" si="15"/>
        <v>89612.355964074537</v>
      </c>
      <c r="D49">
        <f t="shared" si="15"/>
        <v>7288.7645847337617</v>
      </c>
      <c r="E49">
        <f t="shared" si="15"/>
        <v>322.45742718866518</v>
      </c>
      <c r="F49">
        <f t="shared" si="15"/>
        <v>2585.7461352725018</v>
      </c>
      <c r="G49">
        <f t="shared" si="15"/>
        <v>190.67588873054086</v>
      </c>
      <c r="H49">
        <f t="shared" si="0"/>
        <v>-217.20241055280167</v>
      </c>
      <c r="I49">
        <f t="shared" si="1"/>
        <v>157.70794985510699</v>
      </c>
      <c r="J49">
        <f t="shared" si="2"/>
        <v>7.18528935668175</v>
      </c>
      <c r="K49">
        <f t="shared" si="3"/>
        <v>52.02288531990812</v>
      </c>
      <c r="L49">
        <f t="shared" si="4"/>
        <v>0.28628602110481438</v>
      </c>
      <c r="M49">
        <f t="shared" si="5"/>
        <v>5.6544034049962029E-3</v>
      </c>
      <c r="N49">
        <f t="shared" si="6"/>
        <v>339.68491948007488</v>
      </c>
      <c r="O49">
        <f t="shared" si="7"/>
        <v>0.56544034049962033</v>
      </c>
      <c r="P49">
        <f t="shared" si="8"/>
        <v>56</v>
      </c>
      <c r="Q49">
        <f t="shared" si="9"/>
        <v>283.68491948007488</v>
      </c>
      <c r="R49">
        <f t="shared" si="10"/>
        <v>10.387644035925467</v>
      </c>
    </row>
    <row r="50" spans="2:18">
      <c r="B50">
        <f t="shared" si="12"/>
        <v>47</v>
      </c>
      <c r="C50">
        <f t="shared" si="15"/>
        <v>89395.153553521741</v>
      </c>
      <c r="D50">
        <f t="shared" si="15"/>
        <v>7446.4725345888683</v>
      </c>
      <c r="E50">
        <f t="shared" si="15"/>
        <v>329.64271654534696</v>
      </c>
      <c r="F50">
        <f t="shared" si="15"/>
        <v>2637.76902059241</v>
      </c>
      <c r="G50">
        <f t="shared" si="15"/>
        <v>190.96217475164568</v>
      </c>
      <c r="H50">
        <f t="shared" si="0"/>
        <v>-220.94308481075367</v>
      </c>
      <c r="I50">
        <f t="shared" si="1"/>
        <v>159.81725877049348</v>
      </c>
      <c r="J50">
        <f t="shared" si="2"/>
        <v>7.2893636840722937</v>
      </c>
      <c r="K50">
        <f t="shared" si="3"/>
        <v>53.240117676552856</v>
      </c>
      <c r="L50">
        <f t="shared" si="4"/>
        <v>0.59634467963503113</v>
      </c>
      <c r="M50">
        <f t="shared" si="5"/>
        <v>5.7762080047814041E-3</v>
      </c>
      <c r="N50">
        <f t="shared" si="6"/>
        <v>345.48320272373354</v>
      </c>
      <c r="O50">
        <f t="shared" si="7"/>
        <v>0.57762080047814046</v>
      </c>
      <c r="P50">
        <f t="shared" si="8"/>
        <v>56.000000000000014</v>
      </c>
      <c r="Q50">
        <f t="shared" si="9"/>
        <v>289.48320272373354</v>
      </c>
      <c r="R50">
        <f t="shared" si="10"/>
        <v>10.604846446478266</v>
      </c>
    </row>
    <row r="51" spans="2:18">
      <c r="B51">
        <f t="shared" si="12"/>
        <v>48</v>
      </c>
      <c r="C51">
        <f t="shared" si="15"/>
        <v>89174.210468710982</v>
      </c>
      <c r="D51">
        <f t="shared" si="15"/>
        <v>7606.2897933593613</v>
      </c>
      <c r="E51">
        <f t="shared" si="15"/>
        <v>336.93208022941923</v>
      </c>
      <c r="F51">
        <f t="shared" si="15"/>
        <v>2691.0091382689629</v>
      </c>
      <c r="G51">
        <f t="shared" si="15"/>
        <v>191.5585194312807</v>
      </c>
      <c r="H51">
        <f t="shared" si="0"/>
        <v>-224.64625644628362</v>
      </c>
      <c r="I51">
        <f t="shared" si="1"/>
        <v>161.90439498702418</v>
      </c>
      <c r="J51">
        <f t="shared" si="2"/>
        <v>7.3928622471408652</v>
      </c>
      <c r="K51">
        <f t="shared" si="3"/>
        <v>54.461461047399823</v>
      </c>
      <c r="L51">
        <f t="shared" si="4"/>
        <v>0.88753816471873215</v>
      </c>
      <c r="M51">
        <f t="shared" si="5"/>
        <v>5.8997373080857682E-3</v>
      </c>
      <c r="N51">
        <f t="shared" si="6"/>
        <v>351.39571783754116</v>
      </c>
      <c r="O51">
        <f t="shared" si="7"/>
        <v>0.58997373080857685</v>
      </c>
      <c r="P51">
        <f t="shared" si="8"/>
        <v>55.999999999999993</v>
      </c>
      <c r="Q51">
        <f t="shared" si="9"/>
        <v>295.39571783754116</v>
      </c>
      <c r="R51">
        <f t="shared" si="10"/>
        <v>10.825789531289026</v>
      </c>
    </row>
    <row r="52" spans="2:18">
      <c r="B52">
        <f t="shared" si="12"/>
        <v>49</v>
      </c>
      <c r="C52">
        <f t="shared" si="15"/>
        <v>88949.564212264697</v>
      </c>
      <c r="D52">
        <f t="shared" si="15"/>
        <v>7768.1941883463851</v>
      </c>
      <c r="E52">
        <f t="shared" si="15"/>
        <v>344.32494247656007</v>
      </c>
      <c r="F52">
        <f t="shared" si="15"/>
        <v>2745.470599316363</v>
      </c>
      <c r="G52">
        <f t="shared" si="15"/>
        <v>192.44605759599943</v>
      </c>
      <c r="H52">
        <f t="shared" si="0"/>
        <v>-228.30998487192159</v>
      </c>
      <c r="I52">
        <f t="shared" si="1"/>
        <v>163.96646146053757</v>
      </c>
      <c r="J52">
        <f t="shared" si="2"/>
        <v>7.4956631895790675</v>
      </c>
      <c r="K52">
        <f t="shared" si="3"/>
        <v>55.686477661405775</v>
      </c>
      <c r="L52">
        <f t="shared" si="4"/>
        <v>1.1613825603992183</v>
      </c>
      <c r="M52">
        <f t="shared" si="5"/>
        <v>6.0249727063298756E-3</v>
      </c>
      <c r="N52">
        <f t="shared" si="6"/>
        <v>357.42046770577815</v>
      </c>
      <c r="O52">
        <f t="shared" si="7"/>
        <v>0.60249727063298752</v>
      </c>
      <c r="P52">
        <f t="shared" si="8"/>
        <v>56</v>
      </c>
      <c r="Q52">
        <f t="shared" si="9"/>
        <v>301.42046770577815</v>
      </c>
      <c r="R52">
        <f t="shared" si="10"/>
        <v>11.050435787735307</v>
      </c>
    </row>
    <row r="53" spans="2:18">
      <c r="B53">
        <f t="shared" si="12"/>
        <v>50</v>
      </c>
      <c r="C53">
        <f t="shared" si="15"/>
        <v>88721.254227392768</v>
      </c>
      <c r="D53">
        <f t="shared" si="15"/>
        <v>7932.1606498069223</v>
      </c>
      <c r="E53">
        <f t="shared" si="15"/>
        <v>351.82060566613916</v>
      </c>
      <c r="F53">
        <f t="shared" si="15"/>
        <v>2801.1570769777686</v>
      </c>
      <c r="G53">
        <f t="shared" si="15"/>
        <v>193.60744015639864</v>
      </c>
      <c r="H53">
        <f t="shared" si="0"/>
        <v>-231.93213913828623</v>
      </c>
      <c r="I53">
        <f t="shared" si="1"/>
        <v>166.00053619487596</v>
      </c>
      <c r="J53">
        <f t="shared" si="2"/>
        <v>7.5976402418130817</v>
      </c>
      <c r="K53">
        <f t="shared" si="3"/>
        <v>56.914695301366649</v>
      </c>
      <c r="L53">
        <f t="shared" si="4"/>
        <v>1.4192674002304777</v>
      </c>
      <c r="M53">
        <f t="shared" si="5"/>
        <v>6.1518936417062639E-3</v>
      </c>
      <c r="N53">
        <f t="shared" si="6"/>
        <v>363.55548299475629</v>
      </c>
      <c r="O53">
        <f t="shared" si="7"/>
        <v>0.61518936417062642</v>
      </c>
      <c r="P53">
        <f t="shared" si="8"/>
        <v>55.999999999999993</v>
      </c>
      <c r="Q53">
        <f t="shared" si="9"/>
        <v>307.55548299475629</v>
      </c>
      <c r="R53">
        <f t="shared" si="10"/>
        <v>11.278745772607229</v>
      </c>
    </row>
    <row r="54" spans="2:18">
      <c r="B54">
        <f t="shared" si="12"/>
        <v>51</v>
      </c>
      <c r="C54">
        <f t="shared" ref="C54:G69" si="16">C53+H53</f>
        <v>88489.322088254485</v>
      </c>
      <c r="D54">
        <f t="shared" si="16"/>
        <v>8098.1611860017983</v>
      </c>
      <c r="E54">
        <f t="shared" si="16"/>
        <v>359.41824590795227</v>
      </c>
      <c r="F54">
        <f t="shared" si="16"/>
        <v>2858.0717722791351</v>
      </c>
      <c r="G54">
        <f t="shared" si="16"/>
        <v>195.02670755662911</v>
      </c>
      <c r="H54">
        <f t="shared" si="0"/>
        <v>-235.51041228794355</v>
      </c>
      <c r="I54">
        <f t="shared" si="1"/>
        <v>168.00367540095911</v>
      </c>
      <c r="J54">
        <f t="shared" si="2"/>
        <v>7.6986635131939867</v>
      </c>
      <c r="K54">
        <f t="shared" si="3"/>
        <v>58.145607723137772</v>
      </c>
      <c r="L54">
        <f t="shared" si="4"/>
        <v>1.6624656506526367</v>
      </c>
      <c r="M54">
        <f t="shared" si="5"/>
        <v>6.2804775612829225E-3</v>
      </c>
      <c r="N54">
        <f t="shared" si="6"/>
        <v>369.79880986989849</v>
      </c>
      <c r="O54">
        <f t="shared" si="7"/>
        <v>0.62804775612829222</v>
      </c>
      <c r="P54">
        <f t="shared" si="8"/>
        <v>55.999999999999986</v>
      </c>
      <c r="Q54">
        <f t="shared" si="9"/>
        <v>313.79880986989849</v>
      </c>
      <c r="R54">
        <f t="shared" si="10"/>
        <v>11.510677911745516</v>
      </c>
    </row>
    <row r="55" spans="2:18">
      <c r="B55">
        <f t="shared" si="12"/>
        <v>52</v>
      </c>
      <c r="C55">
        <f t="shared" si="16"/>
        <v>88253.811675966543</v>
      </c>
      <c r="D55">
        <f t="shared" si="16"/>
        <v>8266.1648614027581</v>
      </c>
      <c r="E55">
        <f t="shared" si="16"/>
        <v>367.11690942114626</v>
      </c>
      <c r="F55">
        <f t="shared" si="16"/>
        <v>2916.2173800022729</v>
      </c>
      <c r="G55">
        <f t="shared" si="16"/>
        <v>196.68917320728175</v>
      </c>
      <c r="H55">
        <f t="shared" si="0"/>
        <v>-239.04233535522317</v>
      </c>
      <c r="I55">
        <f t="shared" si="1"/>
        <v>169.9729172031083</v>
      </c>
      <c r="J55">
        <f t="shared" si="2"/>
        <v>7.798600126275911</v>
      </c>
      <c r="K55">
        <f t="shared" si="3"/>
        <v>59.3786751137728</v>
      </c>
      <c r="L55">
        <f t="shared" si="4"/>
        <v>1.8921429120661166</v>
      </c>
      <c r="M55">
        <f t="shared" si="5"/>
        <v>6.4106998760721911E-3</v>
      </c>
      <c r="N55">
        <f t="shared" si="6"/>
        <v>376.14849875733529</v>
      </c>
      <c r="O55">
        <f t="shared" si="7"/>
        <v>0.64106998760721912</v>
      </c>
      <c r="P55">
        <f t="shared" si="8"/>
        <v>56</v>
      </c>
      <c r="Q55">
        <f t="shared" si="9"/>
        <v>320.14849875733529</v>
      </c>
      <c r="R55">
        <f t="shared" si="10"/>
        <v>11.746188324033458</v>
      </c>
    </row>
    <row r="56" spans="2:18">
      <c r="B56">
        <f t="shared" si="12"/>
        <v>53</v>
      </c>
      <c r="C56">
        <f t="shared" si="16"/>
        <v>88014.769340611325</v>
      </c>
      <c r="D56">
        <f t="shared" si="16"/>
        <v>8436.1377786058656</v>
      </c>
      <c r="E56">
        <f t="shared" si="16"/>
        <v>374.91550954742218</v>
      </c>
      <c r="F56">
        <f t="shared" si="16"/>
        <v>2975.5960551160456</v>
      </c>
      <c r="G56">
        <f t="shared" si="16"/>
        <v>198.58131611934786</v>
      </c>
      <c r="H56">
        <f t="shared" si="0"/>
        <v>-242.52529108454664</v>
      </c>
      <c r="I56">
        <f t="shared" si="1"/>
        <v>171.90528585317634</v>
      </c>
      <c r="J56">
        <f t="shared" si="2"/>
        <v>7.8973147386705485</v>
      </c>
      <c r="K56">
        <f t="shared" si="3"/>
        <v>60.613324596109933</v>
      </c>
      <c r="L56">
        <f t="shared" si="4"/>
        <v>2.1093658965897397</v>
      </c>
      <c r="M56">
        <f t="shared" si="5"/>
        <v>6.5425339250707124E-3</v>
      </c>
      <c r="N56">
        <f t="shared" si="6"/>
        <v>382.60259406441889</v>
      </c>
      <c r="O56">
        <f t="shared" si="7"/>
        <v>0.65425339250707126</v>
      </c>
      <c r="P56">
        <f t="shared" si="8"/>
        <v>55.999999999999993</v>
      </c>
      <c r="Q56">
        <f t="shared" si="9"/>
        <v>326.60259406441889</v>
      </c>
      <c r="R56">
        <f t="shared" si="10"/>
        <v>11.98523065938868</v>
      </c>
    </row>
    <row r="57" spans="2:18">
      <c r="B57">
        <f t="shared" si="12"/>
        <v>54</v>
      </c>
      <c r="C57">
        <f t="shared" si="16"/>
        <v>87772.24404952678</v>
      </c>
      <c r="D57">
        <f t="shared" si="16"/>
        <v>8608.0430644590415</v>
      </c>
      <c r="E57">
        <f t="shared" si="16"/>
        <v>382.81282428609273</v>
      </c>
      <c r="F57">
        <f t="shared" si="16"/>
        <v>3036.2093797121556</v>
      </c>
      <c r="G57">
        <f t="shared" si="16"/>
        <v>200.6906820159376</v>
      </c>
      <c r="H57">
        <f t="shared" si="0"/>
        <v>-245.95652742849404</v>
      </c>
      <c r="I57">
        <f t="shared" si="1"/>
        <v>173.79779641772171</v>
      </c>
      <c r="J57">
        <f t="shared" si="2"/>
        <v>7.9946699862713633</v>
      </c>
      <c r="K57">
        <f t="shared" si="3"/>
        <v>61.848950786550091</v>
      </c>
      <c r="L57">
        <f t="shared" si="4"/>
        <v>2.3151102379508792</v>
      </c>
      <c r="M57">
        <f t="shared" si="5"/>
        <v>6.675950944329964E-3</v>
      </c>
      <c r="N57">
        <f t="shared" si="6"/>
        <v>389.15912478763937</v>
      </c>
      <c r="O57">
        <f t="shared" si="7"/>
        <v>0.66759509443299636</v>
      </c>
      <c r="P57">
        <f t="shared" si="8"/>
        <v>55.999999999999993</v>
      </c>
      <c r="Q57">
        <f t="shared" si="9"/>
        <v>333.15912478763937</v>
      </c>
      <c r="R57">
        <f t="shared" si="10"/>
        <v>12.227755950473227</v>
      </c>
    </row>
    <row r="58" spans="2:18">
      <c r="B58">
        <f t="shared" si="12"/>
        <v>55</v>
      </c>
      <c r="C58">
        <f t="shared" si="16"/>
        <v>87526.287522098282</v>
      </c>
      <c r="D58">
        <f t="shared" si="16"/>
        <v>8781.8408608767641</v>
      </c>
      <c r="E58">
        <f t="shared" si="16"/>
        <v>390.80749427236412</v>
      </c>
      <c r="F58">
        <f t="shared" si="16"/>
        <v>3098.0583304987058</v>
      </c>
      <c r="G58">
        <f t="shared" si="16"/>
        <v>203.00579225388847</v>
      </c>
      <c r="H58">
        <f t="shared" si="0"/>
        <v>-249.33317087679819</v>
      </c>
      <c r="I58">
        <f t="shared" si="1"/>
        <v>175.64745990644013</v>
      </c>
      <c r="J58">
        <f t="shared" si="2"/>
        <v>8.090526872884988</v>
      </c>
      <c r="K58">
        <f t="shared" si="3"/>
        <v>63.084916412078094</v>
      </c>
      <c r="L58">
        <f t="shared" si="4"/>
        <v>2.5102676853949291</v>
      </c>
      <c r="M58">
        <f t="shared" si="5"/>
        <v>6.8109200411551113E-3</v>
      </c>
      <c r="N58">
        <f t="shared" si="6"/>
        <v>395.81609594774062</v>
      </c>
      <c r="O58">
        <f t="shared" si="7"/>
        <v>0.68109200411551107</v>
      </c>
      <c r="P58">
        <f t="shared" si="8"/>
        <v>55.999999999999993</v>
      </c>
      <c r="Q58">
        <f t="shared" si="9"/>
        <v>339.81609594774062</v>
      </c>
      <c r="R58">
        <f t="shared" si="10"/>
        <v>12.473712477901723</v>
      </c>
    </row>
    <row r="59" spans="2:18">
      <c r="B59">
        <f t="shared" si="12"/>
        <v>56</v>
      </c>
      <c r="C59">
        <f t="shared" si="16"/>
        <v>87276.954351221488</v>
      </c>
      <c r="D59">
        <f t="shared" si="16"/>
        <v>8957.4883207832045</v>
      </c>
      <c r="E59">
        <f t="shared" si="16"/>
        <v>398.89802114524912</v>
      </c>
      <c r="F59">
        <f t="shared" si="16"/>
        <v>3161.143246910784</v>
      </c>
      <c r="G59">
        <f t="shared" si="16"/>
        <v>205.51605993928339</v>
      </c>
      <c r="H59">
        <f t="shared" si="0"/>
        <v>-252.65223965845388</v>
      </c>
      <c r="I59">
        <f t="shared" si="1"/>
        <v>177.45128881176043</v>
      </c>
      <c r="J59">
        <f t="shared" si="2"/>
        <v>8.1847451247506342</v>
      </c>
      <c r="K59">
        <f t="shared" si="3"/>
        <v>64.320552991947608</v>
      </c>
      <c r="L59">
        <f t="shared" si="4"/>
        <v>2.6956527299951851</v>
      </c>
      <c r="M59">
        <f t="shared" si="5"/>
        <v>6.947408173555966E-3</v>
      </c>
      <c r="N59">
        <f t="shared" si="6"/>
        <v>402.57148080097727</v>
      </c>
      <c r="O59">
        <f t="shared" si="7"/>
        <v>0.69474081735559656</v>
      </c>
      <c r="P59">
        <f t="shared" si="8"/>
        <v>55.999999999999993</v>
      </c>
      <c r="Q59">
        <f t="shared" si="9"/>
        <v>346.57148080097727</v>
      </c>
      <c r="R59">
        <f t="shared" si="10"/>
        <v>12.723045648778522</v>
      </c>
    </row>
    <row r="60" spans="2:18">
      <c r="B60">
        <f t="shared" si="12"/>
        <v>57</v>
      </c>
      <c r="C60">
        <f t="shared" si="16"/>
        <v>87024.30211156304</v>
      </c>
      <c r="D60">
        <f t="shared" si="16"/>
        <v>9134.9396095949651</v>
      </c>
      <c r="E60">
        <f t="shared" si="16"/>
        <v>407.08276626999975</v>
      </c>
      <c r="F60">
        <f t="shared" si="16"/>
        <v>3225.4637999027318</v>
      </c>
      <c r="G60">
        <f t="shared" si="16"/>
        <v>208.21171266927857</v>
      </c>
      <c r="H60">
        <f t="shared" si="0"/>
        <v>-255.91065685093159</v>
      </c>
      <c r="I60">
        <f t="shared" si="1"/>
        <v>179.20630303021753</v>
      </c>
      <c r="J60">
        <f t="shared" si="2"/>
        <v>8.2771835235080893</v>
      </c>
      <c r="K60">
        <f t="shared" si="3"/>
        <v>65.555161588859065</v>
      </c>
      <c r="L60">
        <f t="shared" si="4"/>
        <v>2.8720087083468862</v>
      </c>
      <c r="M60">
        <f t="shared" si="5"/>
        <v>7.0853801350901488E-3</v>
      </c>
      <c r="N60">
        <f t="shared" si="6"/>
        <v>409.4232137828962</v>
      </c>
      <c r="O60">
        <f t="shared" si="7"/>
        <v>0.70853801350901491</v>
      </c>
      <c r="P60">
        <f t="shared" si="8"/>
        <v>56</v>
      </c>
      <c r="Q60">
        <f t="shared" si="9"/>
        <v>353.4232137828962</v>
      </c>
      <c r="R60">
        <f t="shared" si="10"/>
        <v>12.975697888436972</v>
      </c>
    </row>
    <row r="61" spans="2:18">
      <c r="B61">
        <f t="shared" si="12"/>
        <v>58</v>
      </c>
      <c r="C61">
        <f t="shared" si="16"/>
        <v>86768.391454712109</v>
      </c>
      <c r="D61">
        <f t="shared" si="16"/>
        <v>9314.145912625183</v>
      </c>
      <c r="E61">
        <f t="shared" si="16"/>
        <v>415.35994979350784</v>
      </c>
      <c r="F61">
        <f t="shared" si="16"/>
        <v>3291.0189614915907</v>
      </c>
      <c r="G61">
        <f t="shared" si="16"/>
        <v>211.08372137762547</v>
      </c>
      <c r="H61">
        <f t="shared" si="0"/>
        <v>-259.10526342295213</v>
      </c>
      <c r="I61">
        <f t="shared" si="1"/>
        <v>180.90953613620451</v>
      </c>
      <c r="J61">
        <f t="shared" si="2"/>
        <v>8.3677002274784051</v>
      </c>
      <c r="K61">
        <f t="shared" si="3"/>
        <v>66.788013633894494</v>
      </c>
      <c r="L61">
        <f t="shared" si="4"/>
        <v>3.0400134253747133</v>
      </c>
      <c r="M61">
        <f t="shared" si="5"/>
        <v>7.2247985452470499E-3</v>
      </c>
      <c r="N61">
        <f t="shared" si="6"/>
        <v>416.36918414711727</v>
      </c>
      <c r="O61">
        <f t="shared" si="7"/>
        <v>0.72247985452470498</v>
      </c>
      <c r="P61">
        <f t="shared" si="8"/>
        <v>56</v>
      </c>
      <c r="Q61">
        <f t="shared" si="9"/>
        <v>360.36918414711727</v>
      </c>
      <c r="R61">
        <f t="shared" si="10"/>
        <v>13.231608545287907</v>
      </c>
    </row>
    <row r="62" spans="2:18">
      <c r="B62">
        <f t="shared" si="12"/>
        <v>59</v>
      </c>
      <c r="C62">
        <f t="shared" si="16"/>
        <v>86509.286191289153</v>
      </c>
      <c r="D62">
        <f t="shared" si="16"/>
        <v>9495.0554487613881</v>
      </c>
      <c r="E62">
        <f t="shared" si="16"/>
        <v>423.72765002098623</v>
      </c>
      <c r="F62">
        <f t="shared" si="16"/>
        <v>3357.8069751254852</v>
      </c>
      <c r="G62">
        <f t="shared" si="16"/>
        <v>214.12373480300019</v>
      </c>
      <c r="H62">
        <f t="shared" si="0"/>
        <v>-262.23283123030387</v>
      </c>
      <c r="I62">
        <f t="shared" si="1"/>
        <v>182.55804197815428</v>
      </c>
      <c r="J62">
        <f t="shared" si="2"/>
        <v>8.4561530883369045</v>
      </c>
      <c r="K62">
        <f t="shared" si="3"/>
        <v>68.018351828920629</v>
      </c>
      <c r="L62">
        <f t="shared" si="4"/>
        <v>3.2002843348919825</v>
      </c>
      <c r="M62">
        <f t="shared" si="5"/>
        <v>7.3656238455235019E-3</v>
      </c>
      <c r="N62">
        <f t="shared" si="6"/>
        <v>423.40723026659447</v>
      </c>
      <c r="O62">
        <f t="shared" si="7"/>
        <v>0.73656238455235024</v>
      </c>
      <c r="P62">
        <f t="shared" si="8"/>
        <v>55.999999999999993</v>
      </c>
      <c r="Q62">
        <f t="shared" si="9"/>
        <v>367.40723026659447</v>
      </c>
      <c r="R62">
        <f t="shared" si="10"/>
        <v>13.490713808710861</v>
      </c>
    </row>
    <row r="63" spans="2:18">
      <c r="B63">
        <f t="shared" si="12"/>
        <v>60</v>
      </c>
      <c r="C63">
        <f t="shared" si="16"/>
        <v>86247.053360058853</v>
      </c>
      <c r="D63">
        <f t="shared" si="16"/>
        <v>9677.6134907395426</v>
      </c>
      <c r="E63">
        <f t="shared" si="16"/>
        <v>432.18380310932315</v>
      </c>
      <c r="F63">
        <f t="shared" si="16"/>
        <v>3425.8253269544057</v>
      </c>
      <c r="G63">
        <f t="shared" si="16"/>
        <v>217.32401913789218</v>
      </c>
      <c r="H63">
        <f t="shared" si="0"/>
        <v>-265.29007597767213</v>
      </c>
      <c r="I63">
        <f t="shared" si="1"/>
        <v>184.14890156626174</v>
      </c>
      <c r="J63">
        <f t="shared" si="2"/>
        <v>8.54239996815393</v>
      </c>
      <c r="K63">
        <f t="shared" si="3"/>
        <v>69.245391129623115</v>
      </c>
      <c r="L63">
        <f t="shared" si="4"/>
        <v>3.3533833136333726</v>
      </c>
      <c r="M63">
        <f t="shared" si="5"/>
        <v>7.5078143013390343E-3</v>
      </c>
      <c r="N63">
        <f t="shared" si="6"/>
        <v>430.53513456896144</v>
      </c>
      <c r="O63">
        <f t="shared" si="7"/>
        <v>0.75078143013390342</v>
      </c>
      <c r="P63">
        <f t="shared" si="8"/>
        <v>56</v>
      </c>
      <c r="Q63">
        <f t="shared" si="9"/>
        <v>374.53513456896144</v>
      </c>
      <c r="R63">
        <f t="shared" si="10"/>
        <v>13.752946639941161</v>
      </c>
    </row>
    <row r="64" spans="2:18">
      <c r="B64">
        <f t="shared" si="12"/>
        <v>61</v>
      </c>
      <c r="C64">
        <f t="shared" si="16"/>
        <v>85981.763284081186</v>
      </c>
      <c r="D64">
        <f t="shared" si="16"/>
        <v>9861.7623923058036</v>
      </c>
      <c r="E64">
        <f t="shared" si="16"/>
        <v>440.72620307747707</v>
      </c>
      <c r="F64">
        <f t="shared" si="16"/>
        <v>3495.0707180840286</v>
      </c>
      <c r="G64">
        <f t="shared" si="16"/>
        <v>220.67740245152555</v>
      </c>
      <c r="H64">
        <f t="shared" si="0"/>
        <v>-268.27367015335977</v>
      </c>
      <c r="I64">
        <f t="shared" si="1"/>
        <v>185.67923021964702</v>
      </c>
      <c r="J64">
        <f t="shared" si="2"/>
        <v>8.6262990601836318</v>
      </c>
      <c r="K64">
        <f t="shared" si="3"/>
        <v>70.468319811784539</v>
      </c>
      <c r="L64">
        <f t="shared" si="4"/>
        <v>3.4998210617445089</v>
      </c>
      <c r="M64">
        <f t="shared" si="5"/>
        <v>7.6513260099312017E-3</v>
      </c>
      <c r="N64">
        <f t="shared" si="6"/>
        <v>437.75061908096365</v>
      </c>
      <c r="O64">
        <f t="shared" si="7"/>
        <v>0.76513260099312019</v>
      </c>
      <c r="P64">
        <f t="shared" si="8"/>
        <v>56</v>
      </c>
      <c r="Q64">
        <f t="shared" si="9"/>
        <v>381.75061908096365</v>
      </c>
      <c r="R64">
        <f t="shared" si="10"/>
        <v>14.018236715918833</v>
      </c>
    </row>
    <row r="65" spans="2:18">
      <c r="B65">
        <f t="shared" si="12"/>
        <v>62</v>
      </c>
      <c r="C65">
        <f t="shared" si="16"/>
        <v>85713.489613927828</v>
      </c>
      <c r="D65">
        <f t="shared" si="16"/>
        <v>10047.44162252545</v>
      </c>
      <c r="E65">
        <f t="shared" si="16"/>
        <v>449.35250213766068</v>
      </c>
      <c r="F65">
        <f t="shared" si="16"/>
        <v>3565.5390378958132</v>
      </c>
      <c r="G65">
        <f t="shared" si="16"/>
        <v>224.17722351327006</v>
      </c>
      <c r="H65">
        <f t="shared" si="0"/>
        <v>-271.18025593804902</v>
      </c>
      <c r="I65">
        <f t="shared" si="1"/>
        <v>187.14618493947097</v>
      </c>
      <c r="J65">
        <f t="shared" si="2"/>
        <v>8.7077092155640763</v>
      </c>
      <c r="K65">
        <f t="shared" si="3"/>
        <v>71.686300622863271</v>
      </c>
      <c r="L65">
        <f t="shared" si="4"/>
        <v>3.6400611601507009</v>
      </c>
      <c r="M65">
        <f t="shared" si="5"/>
        <v>7.7961129143602004E-3</v>
      </c>
      <c r="N65">
        <f t="shared" si="6"/>
        <v>445.05134155977225</v>
      </c>
      <c r="O65">
        <f t="shared" si="7"/>
        <v>0.77961129143601993</v>
      </c>
      <c r="P65">
        <f t="shared" si="8"/>
        <v>56</v>
      </c>
      <c r="Q65">
        <f t="shared" si="9"/>
        <v>389.05134155977225</v>
      </c>
      <c r="R65">
        <f t="shared" si="10"/>
        <v>14.286510386072193</v>
      </c>
    </row>
    <row r="66" spans="2:18">
      <c r="B66">
        <f t="shared" si="12"/>
        <v>63</v>
      </c>
      <c r="C66">
        <f t="shared" si="16"/>
        <v>85442.309357989783</v>
      </c>
      <c r="D66">
        <f t="shared" si="16"/>
        <v>10234.587807464921</v>
      </c>
      <c r="E66">
        <f t="shared" si="16"/>
        <v>458.06021135322476</v>
      </c>
      <c r="F66">
        <f t="shared" si="16"/>
        <v>3637.2253385186764</v>
      </c>
      <c r="G66">
        <f t="shared" si="16"/>
        <v>227.81728467342077</v>
      </c>
      <c r="H66">
        <f t="shared" si="0"/>
        <v>-274.00645808340067</v>
      </c>
      <c r="I66">
        <f t="shared" si="1"/>
        <v>188.54697197303608</v>
      </c>
      <c r="J66">
        <f t="shared" si="2"/>
        <v>8.7864902771596345</v>
      </c>
      <c r="K66">
        <f t="shared" si="3"/>
        <v>72.898472020366114</v>
      </c>
      <c r="L66">
        <f t="shared" si="4"/>
        <v>3.7745238128388046</v>
      </c>
      <c r="M66">
        <f t="shared" si="5"/>
        <v>7.9421268237376535E-3</v>
      </c>
      <c r="N66">
        <f t="shared" si="6"/>
        <v>452.43489219125502</v>
      </c>
      <c r="O66">
        <f t="shared" si="7"/>
        <v>0.7942126823737653</v>
      </c>
      <c r="P66">
        <f t="shared" si="8"/>
        <v>56.000000000000014</v>
      </c>
      <c r="Q66">
        <f t="shared" si="9"/>
        <v>396.43489219125502</v>
      </c>
      <c r="R66">
        <f t="shared" si="10"/>
        <v>14.557690642010238</v>
      </c>
    </row>
    <row r="67" spans="2:18">
      <c r="B67">
        <f t="shared" si="12"/>
        <v>64</v>
      </c>
      <c r="C67">
        <f t="shared" si="16"/>
        <v>85168.302899906383</v>
      </c>
      <c r="D67">
        <f t="shared" si="16"/>
        <v>10423.134779437956</v>
      </c>
      <c r="E67">
        <f t="shared" si="16"/>
        <v>466.84670163038442</v>
      </c>
      <c r="F67">
        <f t="shared" si="16"/>
        <v>3710.1238105390426</v>
      </c>
      <c r="G67">
        <f t="shared" si="16"/>
        <v>231.59180848625957</v>
      </c>
      <c r="H67">
        <f t="shared" si="0"/>
        <v>-276.74889675124757</v>
      </c>
      <c r="I67">
        <f t="shared" si="1"/>
        <v>189.8788545323938</v>
      </c>
      <c r="J67">
        <f t="shared" si="2"/>
        <v>8.8625034210566671</v>
      </c>
      <c r="K67">
        <f t="shared" si="3"/>
        <v>74.103949497932874</v>
      </c>
      <c r="L67">
        <f t="shared" si="4"/>
        <v>3.903589299864084</v>
      </c>
      <c r="M67">
        <f t="shared" si="5"/>
        <v>8.0893174397770294E-3</v>
      </c>
      <c r="N67">
        <f t="shared" si="6"/>
        <v>459.89879083712526</v>
      </c>
      <c r="O67">
        <f t="shared" si="7"/>
        <v>0.80893174397770296</v>
      </c>
      <c r="P67">
        <f t="shared" si="8"/>
        <v>56.000000000000014</v>
      </c>
      <c r="Q67">
        <f t="shared" si="9"/>
        <v>403.89879083712526</v>
      </c>
      <c r="R67">
        <f t="shared" si="10"/>
        <v>14.831697100093637</v>
      </c>
    </row>
    <row r="68" spans="2:18">
      <c r="B68">
        <f t="shared" si="12"/>
        <v>65</v>
      </c>
      <c r="C68">
        <f t="shared" si="16"/>
        <v>84891.554003155135</v>
      </c>
      <c r="D68">
        <f t="shared" si="16"/>
        <v>10613.013633970349</v>
      </c>
      <c r="E68">
        <f t="shared" si="16"/>
        <v>475.70920505144107</v>
      </c>
      <c r="F68">
        <f t="shared" si="16"/>
        <v>3784.2277600369753</v>
      </c>
      <c r="G68">
        <f t="shared" si="16"/>
        <v>235.49539778612365</v>
      </c>
      <c r="H68">
        <f t="shared" si="0"/>
        <v>-279.40420029944408</v>
      </c>
      <c r="I68">
        <f t="shared" si="1"/>
        <v>191.13916062948172</v>
      </c>
      <c r="J68">
        <f t="shared" si="2"/>
        <v>8.9356115056627488</v>
      </c>
      <c r="K68">
        <f t="shared" si="3"/>
        <v>75.301826999468844</v>
      </c>
      <c r="L68">
        <f t="shared" si="4"/>
        <v>4.0276011648306955</v>
      </c>
      <c r="M68">
        <f t="shared" si="5"/>
        <v>8.2376323897432688E-3</v>
      </c>
      <c r="N68">
        <f t="shared" si="6"/>
        <v>467.4404848143534</v>
      </c>
      <c r="O68">
        <f t="shared" si="7"/>
        <v>0.82376323897432702</v>
      </c>
      <c r="P68">
        <f t="shared" si="8"/>
        <v>56.000000000000014</v>
      </c>
      <c r="Q68">
        <f t="shared" si="9"/>
        <v>411.4404848143534</v>
      </c>
      <c r="R68">
        <f t="shared" si="10"/>
        <v>15.108445996844884</v>
      </c>
    </row>
    <row r="69" spans="2:18">
      <c r="B69">
        <f t="shared" si="12"/>
        <v>66</v>
      </c>
      <c r="C69">
        <f t="shared" si="16"/>
        <v>84612.149802855696</v>
      </c>
      <c r="D69">
        <f t="shared" si="16"/>
        <v>10804.152794599831</v>
      </c>
      <c r="E69">
        <f t="shared" si="16"/>
        <v>484.64481655710381</v>
      </c>
      <c r="F69">
        <f t="shared" si="16"/>
        <v>3859.5295870364439</v>
      </c>
      <c r="G69">
        <f t="shared" si="16"/>
        <v>239.52299895095433</v>
      </c>
      <c r="H69">
        <f t="shared" ref="H69:H122" si="17">N69-M69*C69-$T$3*C69</f>
        <v>-281.96901799607832</v>
      </c>
      <c r="I69">
        <f t="shared" ref="I69:I122" si="18">M69*C69-($T$3+$T$4)*D69-T$8*D69-$T$10*D69</f>
        <v>192.32529098841164</v>
      </c>
      <c r="J69">
        <f t="shared" ref="J69:J122" si="19">$T$8*D69-($T$3+$T$5)*E69-$T$11*E69</f>
        <v>9.0056794279201355</v>
      </c>
      <c r="K69">
        <f t="shared" ref="K69:K122" si="20">$T$10*D69-($T$3+$T$6)*F69-$T$9*F69</f>
        <v>76.491178421065769</v>
      </c>
      <c r="L69">
        <f t="shared" ref="L69:L122" si="21">$T$11*E69+$T$9*F69-($T$3+$T$7)*G69</f>
        <v>4.1468691586807687</v>
      </c>
      <c r="M69">
        <f t="shared" ref="M69:M122" si="22">($T$12*$T$13/SUM(C69:G69))*(D69*$T$14+E69*$T$15+F69*$T$16+G69*$T$17)</f>
        <v>8.3870172658571662E-3</v>
      </c>
      <c r="N69">
        <f t="shared" ref="N69:N122" si="23">Q69+P69</f>
        <v>475.05734719136467</v>
      </c>
      <c r="O69">
        <f t="shared" ref="O69:O122" si="24">100*M69*C69/C69</f>
        <v>0.83870172658571651</v>
      </c>
      <c r="P69">
        <f t="shared" ref="P69:P122" si="25">$T$3*SUM(C69:G69)</f>
        <v>56.000000000000021</v>
      </c>
      <c r="Q69">
        <f t="shared" ref="Q69:Q122" si="26">$T$4*D69+$T$5*E69+$T$6*F69+$T$7*G69</f>
        <v>419.05734719136467</v>
      </c>
      <c r="R69">
        <f t="shared" ref="R69:R123" si="27">100*SUM(D69:G69)/SUM(C69:G69)</f>
        <v>15.387850197144326</v>
      </c>
    </row>
    <row r="70" spans="2:18">
      <c r="B70">
        <f t="shared" si="12"/>
        <v>67</v>
      </c>
      <c r="C70">
        <f t="shared" ref="C70:G85" si="28">C69+H69</f>
        <v>84330.180784859622</v>
      </c>
      <c r="D70">
        <f t="shared" si="28"/>
        <v>10996.478085588244</v>
      </c>
      <c r="E70">
        <f t="shared" si="28"/>
        <v>493.65049598502395</v>
      </c>
      <c r="F70">
        <f t="shared" si="28"/>
        <v>3936.0207654575097</v>
      </c>
      <c r="G70">
        <f t="shared" si="28"/>
        <v>243.6698681096351</v>
      </c>
      <c r="H70">
        <f t="shared" si="17"/>
        <v>-284.44003263972803</v>
      </c>
      <c r="I70">
        <f t="shared" si="18"/>
        <v>193.43472699422472</v>
      </c>
      <c r="J70">
        <f t="shared" si="19"/>
        <v>9.0725744857962756</v>
      </c>
      <c r="K70">
        <f t="shared" si="20"/>
        <v>77.671059199852607</v>
      </c>
      <c r="L70">
        <f t="shared" si="21"/>
        <v>4.261671959854425</v>
      </c>
      <c r="M70">
        <f t="shared" si="22"/>
        <v>8.5374156711858669E-3</v>
      </c>
      <c r="N70">
        <f t="shared" si="23"/>
        <v>482.74667558639118</v>
      </c>
      <c r="O70">
        <f t="shared" si="24"/>
        <v>0.85374156711858673</v>
      </c>
      <c r="P70">
        <f t="shared" si="25"/>
        <v>56.000000000000014</v>
      </c>
      <c r="Q70">
        <f t="shared" si="26"/>
        <v>426.74667558639118</v>
      </c>
      <c r="R70">
        <f t="shared" si="27"/>
        <v>15.669819215140407</v>
      </c>
    </row>
    <row r="71" spans="2:18">
      <c r="B71">
        <f t="shared" si="12"/>
        <v>68</v>
      </c>
      <c r="C71">
        <f t="shared" si="28"/>
        <v>84045.740752219892</v>
      </c>
      <c r="D71">
        <f t="shared" si="28"/>
        <v>11189.912812582468</v>
      </c>
      <c r="E71">
        <f t="shared" si="28"/>
        <v>502.72307047082023</v>
      </c>
      <c r="F71">
        <f t="shared" si="28"/>
        <v>4013.6918246573623</v>
      </c>
      <c r="G71">
        <f t="shared" si="28"/>
        <v>247.93154006948953</v>
      </c>
      <c r="H71">
        <f t="shared" si="17"/>
        <v>-286.81397305977691</v>
      </c>
      <c r="I71">
        <f t="shared" si="18"/>
        <v>194.46503863628919</v>
      </c>
      <c r="J71">
        <f t="shared" si="19"/>
        <v>9.1361667459357516</v>
      </c>
      <c r="K71">
        <f t="shared" si="20"/>
        <v>78.840507988309454</v>
      </c>
      <c r="L71">
        <f t="shared" si="21"/>
        <v>4.3722596892425152</v>
      </c>
      <c r="M71">
        <f t="shared" si="22"/>
        <v>8.6887692720250299E-3</v>
      </c>
      <c r="N71">
        <f t="shared" si="23"/>
        <v>490.50569145393627</v>
      </c>
      <c r="O71">
        <f t="shared" si="24"/>
        <v>0.86887692720250298</v>
      </c>
      <c r="P71">
        <f t="shared" si="25"/>
        <v>56.000000000000014</v>
      </c>
      <c r="Q71">
        <f t="shared" si="26"/>
        <v>434.50569145393627</v>
      </c>
      <c r="R71">
        <f t="shared" si="27"/>
        <v>15.954259247780136</v>
      </c>
    </row>
    <row r="72" spans="2:18">
      <c r="B72">
        <f t="shared" si="12"/>
        <v>69</v>
      </c>
      <c r="C72">
        <f t="shared" si="28"/>
        <v>83758.926779160116</v>
      </c>
      <c r="D72">
        <f t="shared" si="28"/>
        <v>11384.377851218758</v>
      </c>
      <c r="E72">
        <f t="shared" si="28"/>
        <v>511.85923721675596</v>
      </c>
      <c r="F72">
        <f t="shared" si="28"/>
        <v>4092.5323326456719</v>
      </c>
      <c r="G72">
        <f t="shared" si="28"/>
        <v>252.30379975873205</v>
      </c>
      <c r="H72">
        <f t="shared" si="17"/>
        <v>-289.08762646750051</v>
      </c>
      <c r="I72">
        <f t="shared" si="18"/>
        <v>195.41389240355986</v>
      </c>
      <c r="J72">
        <f t="shared" si="19"/>
        <v>9.1963294151367254</v>
      </c>
      <c r="K72">
        <f t="shared" si="20"/>
        <v>79.998548411967292</v>
      </c>
      <c r="L72">
        <f t="shared" si="21"/>
        <v>4.4788562368365845</v>
      </c>
      <c r="M72">
        <f t="shared" si="22"/>
        <v>8.8410178567508834E-3</v>
      </c>
      <c r="N72">
        <f t="shared" si="23"/>
        <v>498.33153984567349</v>
      </c>
      <c r="O72">
        <f t="shared" si="24"/>
        <v>0.88410178567508846</v>
      </c>
      <c r="P72">
        <f t="shared" si="25"/>
        <v>56.000000000000021</v>
      </c>
      <c r="Q72">
        <f t="shared" si="26"/>
        <v>442.33153984567349</v>
      </c>
      <c r="R72">
        <f t="shared" si="27"/>
        <v>16.241073220839912</v>
      </c>
    </row>
    <row r="73" spans="2:18">
      <c r="B73">
        <f t="shared" si="12"/>
        <v>70</v>
      </c>
      <c r="C73">
        <f t="shared" si="28"/>
        <v>83469.839152692613</v>
      </c>
      <c r="D73">
        <f t="shared" si="28"/>
        <v>11579.791743622318</v>
      </c>
      <c r="E73">
        <f t="shared" si="28"/>
        <v>521.0555666318927</v>
      </c>
      <c r="F73">
        <f t="shared" si="28"/>
        <v>4172.5308810576389</v>
      </c>
      <c r="G73">
        <f t="shared" si="28"/>
        <v>256.78265599556863</v>
      </c>
      <c r="H73">
        <f t="shared" si="17"/>
        <v>-291.25785062570282</v>
      </c>
      <c r="I73">
        <f t="shared" si="18"/>
        <v>196.27905908818568</v>
      </c>
      <c r="J73">
        <f t="shared" si="19"/>
        <v>9.252939214133951</v>
      </c>
      <c r="K73">
        <f t="shared" si="20"/>
        <v>81.144190907805566</v>
      </c>
      <c r="L73">
        <f t="shared" si="21"/>
        <v>4.5816614155776136</v>
      </c>
      <c r="M73">
        <f t="shared" si="22"/>
        <v>8.9940994010917347E-3</v>
      </c>
      <c r="N73">
        <f t="shared" si="23"/>
        <v>506.22128963226106</v>
      </c>
      <c r="O73">
        <f t="shared" si="24"/>
        <v>0.89940994010917352</v>
      </c>
      <c r="P73">
        <f t="shared" si="25"/>
        <v>56.000000000000021</v>
      </c>
      <c r="Q73">
        <f t="shared" si="26"/>
        <v>450.22128963226106</v>
      </c>
      <c r="R73">
        <f t="shared" si="27"/>
        <v>16.530160847307414</v>
      </c>
    </row>
    <row r="74" spans="2:18">
      <c r="B74">
        <f t="shared" si="12"/>
        <v>71</v>
      </c>
      <c r="C74">
        <f t="shared" si="28"/>
        <v>83178.581302066916</v>
      </c>
      <c r="D74">
        <f t="shared" si="28"/>
        <v>11776.070802710503</v>
      </c>
      <c r="E74">
        <f t="shared" si="28"/>
        <v>530.30850584602661</v>
      </c>
      <c r="F74">
        <f t="shared" si="28"/>
        <v>4253.6750719654447</v>
      </c>
      <c r="G74">
        <f t="shared" si="28"/>
        <v>261.36431741114626</v>
      </c>
      <c r="H74">
        <f t="shared" si="17"/>
        <v>-293.32158580214411</v>
      </c>
      <c r="I74">
        <f t="shared" si="18"/>
        <v>197.0584214534546</v>
      </c>
      <c r="J74">
        <f t="shared" si="19"/>
        <v>9.3058767520291088</v>
      </c>
      <c r="K74">
        <f t="shared" si="20"/>
        <v>82.276434640051136</v>
      </c>
      <c r="L74">
        <f t="shared" si="21"/>
        <v>4.6808529566091543</v>
      </c>
      <c r="M74">
        <f t="shared" si="22"/>
        <v>9.1479501397388596E-3</v>
      </c>
      <c r="N74">
        <f t="shared" si="23"/>
        <v>514.17193417253645</v>
      </c>
      <c r="O74">
        <f t="shared" si="24"/>
        <v>0.91479501397388596</v>
      </c>
      <c r="P74">
        <f t="shared" si="25"/>
        <v>56.000000000000014</v>
      </c>
      <c r="Q74">
        <f t="shared" si="26"/>
        <v>458.17193417253645</v>
      </c>
      <c r="R74">
        <f t="shared" si="27"/>
        <v>16.821418697933115</v>
      </c>
    </row>
    <row r="75" spans="2:18">
      <c r="B75">
        <f t="shared" si="12"/>
        <v>72</v>
      </c>
      <c r="C75">
        <f t="shared" si="28"/>
        <v>82885.259716264773</v>
      </c>
      <c r="D75">
        <f t="shared" si="28"/>
        <v>11973.129224163957</v>
      </c>
      <c r="E75">
        <f t="shared" si="28"/>
        <v>539.61438259805573</v>
      </c>
      <c r="F75">
        <f t="shared" si="28"/>
        <v>4335.9515066054955</v>
      </c>
      <c r="G75">
        <f t="shared" si="28"/>
        <v>266.04517036775542</v>
      </c>
      <c r="H75">
        <f t="shared" si="17"/>
        <v>-295.27586646986276</v>
      </c>
      <c r="I75">
        <f t="shared" si="18"/>
        <v>197.74998172184567</v>
      </c>
      <c r="J75">
        <f t="shared" si="19"/>
        <v>9.3550268995923815</v>
      </c>
      <c r="K75">
        <f t="shared" si="20"/>
        <v>83.394269489481189</v>
      </c>
      <c r="L75">
        <f t="shared" si="21"/>
        <v>4.7765883589434033</v>
      </c>
      <c r="M75">
        <f t="shared" si="22"/>
        <v>9.3025046441862456E-3</v>
      </c>
      <c r="N75">
        <f t="shared" si="23"/>
        <v>522.18039241638166</v>
      </c>
      <c r="O75">
        <f t="shared" si="24"/>
        <v>0.93025046441862458</v>
      </c>
      <c r="P75">
        <f t="shared" si="25"/>
        <v>56.000000000000014</v>
      </c>
      <c r="Q75">
        <f t="shared" si="26"/>
        <v>466.18039241638166</v>
      </c>
      <c r="R75">
        <f t="shared" si="27"/>
        <v>17.114740283735259</v>
      </c>
    </row>
    <row r="76" spans="2:18">
      <c r="B76">
        <f t="shared" si="12"/>
        <v>73</v>
      </c>
      <c r="C76">
        <f t="shared" si="28"/>
        <v>82589.983849794909</v>
      </c>
      <c r="D76">
        <f t="shared" si="28"/>
        <v>12170.879205885802</v>
      </c>
      <c r="E76">
        <f t="shared" si="28"/>
        <v>548.96940949764814</v>
      </c>
      <c r="F76">
        <f t="shared" si="28"/>
        <v>4419.3457760949768</v>
      </c>
      <c r="G76">
        <f t="shared" si="28"/>
        <v>270.82175872669882</v>
      </c>
      <c r="H76">
        <f t="shared" si="17"/>
        <v>-297.11783271577411</v>
      </c>
      <c r="I76">
        <f t="shared" si="18"/>
        <v>198.35186883901679</v>
      </c>
      <c r="J76">
        <f t="shared" si="19"/>
        <v>9.4002791595735733</v>
      </c>
      <c r="K76">
        <f t="shared" si="20"/>
        <v>84.496678111740664</v>
      </c>
      <c r="L76">
        <f t="shared" si="21"/>
        <v>4.8690066054431185</v>
      </c>
      <c r="M76">
        <f t="shared" si="22"/>
        <v>9.4576959066576052E-3</v>
      </c>
      <c r="N76">
        <f t="shared" si="23"/>
        <v>530.24351042723413</v>
      </c>
      <c r="O76">
        <f t="shared" si="24"/>
        <v>0.9457695906657605</v>
      </c>
      <c r="P76">
        <f t="shared" si="25"/>
        <v>56.000000000000014</v>
      </c>
      <c r="Q76">
        <f t="shared" si="26"/>
        <v>474.24351042723407</v>
      </c>
      <c r="R76">
        <f t="shared" si="27"/>
        <v>17.41001615020512</v>
      </c>
    </row>
    <row r="77" spans="2:18">
      <c r="B77">
        <f t="shared" si="12"/>
        <v>74</v>
      </c>
      <c r="C77">
        <f t="shared" si="28"/>
        <v>82292.866017079141</v>
      </c>
      <c r="D77">
        <f t="shared" si="28"/>
        <v>12369.231074724819</v>
      </c>
      <c r="E77">
        <f t="shared" si="28"/>
        <v>558.36968865722167</v>
      </c>
      <c r="F77">
        <f t="shared" si="28"/>
        <v>4503.8424542067178</v>
      </c>
      <c r="G77">
        <f t="shared" si="28"/>
        <v>275.69076533214195</v>
      </c>
      <c r="H77">
        <f t="shared" si="17"/>
        <v>-298.84474131763005</v>
      </c>
      <c r="I77">
        <f t="shared" si="18"/>
        <v>198.8623454699254</v>
      </c>
      <c r="J77">
        <f t="shared" si="19"/>
        <v>9.4415280320922843</v>
      </c>
      <c r="K77">
        <f t="shared" si="20"/>
        <v>85.582638059609963</v>
      </c>
      <c r="L77">
        <f t="shared" si="21"/>
        <v>4.9582297560022646</v>
      </c>
      <c r="M77">
        <f t="shared" si="22"/>
        <v>9.6134554299478047E-3</v>
      </c>
      <c r="N77">
        <f t="shared" si="23"/>
        <v>538.35806330979085</v>
      </c>
      <c r="O77">
        <f t="shared" si="24"/>
        <v>0.96134554299478037</v>
      </c>
      <c r="P77">
        <f t="shared" si="25"/>
        <v>56.000000000000028</v>
      </c>
      <c r="Q77">
        <f t="shared" si="26"/>
        <v>482.35806330979085</v>
      </c>
      <c r="R77">
        <f t="shared" si="27"/>
        <v>17.707133982920894</v>
      </c>
    </row>
    <row r="78" spans="2:18">
      <c r="B78">
        <f t="shared" si="12"/>
        <v>75</v>
      </c>
      <c r="C78">
        <f t="shared" si="28"/>
        <v>81994.021275761508</v>
      </c>
      <c r="D78">
        <f t="shared" si="28"/>
        <v>12568.093420194744</v>
      </c>
      <c r="E78">
        <f t="shared" si="28"/>
        <v>567.81121668931394</v>
      </c>
      <c r="F78">
        <f t="shared" si="28"/>
        <v>4589.4250922663277</v>
      </c>
      <c r="G78">
        <f t="shared" si="28"/>
        <v>280.6489950881442</v>
      </c>
      <c r="H78">
        <f t="shared" si="17"/>
        <v>-300.45397644855996</v>
      </c>
      <c r="I78">
        <f t="shared" si="18"/>
        <v>199.2798146839595</v>
      </c>
      <c r="J78">
        <f t="shared" si="19"/>
        <v>9.478673373133562</v>
      </c>
      <c r="K78">
        <f t="shared" si="20"/>
        <v>86.651123963600128</v>
      </c>
      <c r="L78">
        <f t="shared" si="21"/>
        <v>5.044364427866725</v>
      </c>
      <c r="M78">
        <f t="shared" si="22"/>
        <v>9.7697133229744226E-3</v>
      </c>
      <c r="N78">
        <f t="shared" si="23"/>
        <v>546.520757527922</v>
      </c>
      <c r="O78">
        <f t="shared" si="24"/>
        <v>0.97697133229744226</v>
      </c>
      <c r="P78">
        <f t="shared" si="25"/>
        <v>56.000000000000021</v>
      </c>
      <c r="Q78">
        <f t="shared" si="26"/>
        <v>490.520757527922</v>
      </c>
      <c r="R78">
        <f t="shared" si="27"/>
        <v>18.005978724238521</v>
      </c>
    </row>
    <row r="79" spans="2:18">
      <c r="B79">
        <f t="shared" si="12"/>
        <v>76</v>
      </c>
      <c r="C79">
        <f t="shared" si="28"/>
        <v>81693.567299312941</v>
      </c>
      <c r="D79">
        <f t="shared" si="28"/>
        <v>12767.373234878703</v>
      </c>
      <c r="E79">
        <f t="shared" si="28"/>
        <v>577.28989006244751</v>
      </c>
      <c r="F79">
        <f t="shared" si="28"/>
        <v>4676.0762162299279</v>
      </c>
      <c r="G79">
        <f t="shared" si="28"/>
        <v>285.6933595160109</v>
      </c>
      <c r="H79">
        <f t="shared" si="17"/>
        <v>-301.94305996798801</v>
      </c>
      <c r="I79">
        <f t="shared" si="18"/>
        <v>199.60282628695123</v>
      </c>
      <c r="J79">
        <f t="shared" si="19"/>
        <v>9.5116207441480789</v>
      </c>
      <c r="K79">
        <f t="shared" si="20"/>
        <v>87.701109764720655</v>
      </c>
      <c r="L79">
        <f t="shared" si="21"/>
        <v>5.1275031721680975</v>
      </c>
      <c r="M79">
        <f t="shared" si="22"/>
        <v>9.9263984018039663E-3</v>
      </c>
      <c r="N79">
        <f t="shared" si="23"/>
        <v>554.728233597192</v>
      </c>
      <c r="O79">
        <f t="shared" si="24"/>
        <v>0.99263984018039664</v>
      </c>
      <c r="P79">
        <f t="shared" si="25"/>
        <v>56</v>
      </c>
      <c r="Q79">
        <f t="shared" si="26"/>
        <v>498.72823359719195</v>
      </c>
      <c r="R79">
        <f t="shared" si="27"/>
        <v>18.30643270068709</v>
      </c>
    </row>
    <row r="80" spans="2:18">
      <c r="B80">
        <f t="shared" ref="B80:B143" si="29">B79+1</f>
        <v>77</v>
      </c>
      <c r="C80">
        <f t="shared" si="28"/>
        <v>81391.62423934495</v>
      </c>
      <c r="D80">
        <f t="shared" si="28"/>
        <v>12966.976061165655</v>
      </c>
      <c r="E80">
        <f t="shared" si="28"/>
        <v>586.80151080659562</v>
      </c>
      <c r="F80">
        <f t="shared" si="28"/>
        <v>4763.7773259946489</v>
      </c>
      <c r="G80">
        <f t="shared" si="28"/>
        <v>290.82086268817898</v>
      </c>
      <c r="H80">
        <f t="shared" si="17"/>
        <v>-303.30966125774893</v>
      </c>
      <c r="I80">
        <f t="shared" si="18"/>
        <v>199.83008275929976</v>
      </c>
      <c r="J80">
        <f t="shared" si="19"/>
        <v>9.5402817507485675</v>
      </c>
      <c r="K80">
        <f t="shared" si="20"/>
        <v>88.731570992757625</v>
      </c>
      <c r="L80">
        <f t="shared" si="21"/>
        <v>5.2077257549430165</v>
      </c>
      <c r="M80">
        <f t="shared" si="22"/>
        <v>1.0083438295886654E-2</v>
      </c>
      <c r="N80">
        <f t="shared" si="23"/>
        <v>562.97706913571153</v>
      </c>
      <c r="O80">
        <f t="shared" si="24"/>
        <v>1.0083438295886653</v>
      </c>
      <c r="P80">
        <f t="shared" si="25"/>
        <v>56.000000000000014</v>
      </c>
      <c r="Q80">
        <f t="shared" si="26"/>
        <v>506.97706913571147</v>
      </c>
      <c r="R80">
        <f t="shared" si="27"/>
        <v>18.608375760655075</v>
      </c>
    </row>
    <row r="81" spans="2:18">
      <c r="B81">
        <f t="shared" si="29"/>
        <v>78</v>
      </c>
      <c r="C81">
        <f t="shared" si="28"/>
        <v>81088.3145780872</v>
      </c>
      <c r="D81">
        <f t="shared" si="28"/>
        <v>13166.806143924954</v>
      </c>
      <c r="E81">
        <f t="shared" si="28"/>
        <v>596.34179255734421</v>
      </c>
      <c r="F81">
        <f t="shared" si="28"/>
        <v>4852.5088969874068</v>
      </c>
      <c r="G81">
        <f t="shared" si="28"/>
        <v>296.02858844312198</v>
      </c>
      <c r="H81">
        <f t="shared" si="17"/>
        <v>-304.55160656267287</v>
      </c>
      <c r="I81">
        <f t="shared" si="18"/>
        <v>199.96044476106727</v>
      </c>
      <c r="J81">
        <f t="shared" si="19"/>
        <v>9.5645743685046529</v>
      </c>
      <c r="K81">
        <f t="shared" si="20"/>
        <v>89.741487082928032</v>
      </c>
      <c r="L81">
        <f t="shared" si="21"/>
        <v>5.2851003501729537</v>
      </c>
      <c r="M81">
        <f t="shared" si="22"/>
        <v>1.0240759559203621E-2</v>
      </c>
      <c r="N81">
        <f t="shared" si="23"/>
        <v>571.26378225631277</v>
      </c>
      <c r="O81">
        <f t="shared" si="24"/>
        <v>1.024075955920362</v>
      </c>
      <c r="P81">
        <f t="shared" si="25"/>
        <v>56.000000000000014</v>
      </c>
      <c r="Q81">
        <f t="shared" si="26"/>
        <v>515.26378225631277</v>
      </c>
      <c r="R81">
        <f t="shared" si="27"/>
        <v>18.911685421912821</v>
      </c>
    </row>
    <row r="82" spans="2:18">
      <c r="B82">
        <f t="shared" si="29"/>
        <v>79</v>
      </c>
      <c r="C82">
        <f t="shared" si="28"/>
        <v>80783.762971524528</v>
      </c>
      <c r="D82">
        <f t="shared" si="28"/>
        <v>13366.766588686021</v>
      </c>
      <c r="E82">
        <f t="shared" si="28"/>
        <v>605.90636692584883</v>
      </c>
      <c r="F82">
        <f t="shared" si="28"/>
        <v>4942.2503840703348</v>
      </c>
      <c r="G82">
        <f t="shared" si="28"/>
        <v>301.31368879329494</v>
      </c>
      <c r="H82">
        <f t="shared" si="17"/>
        <v>-305.66688779581409</v>
      </c>
      <c r="I82">
        <f t="shared" si="18"/>
        <v>199.99293616691017</v>
      </c>
      <c r="J82">
        <f t="shared" si="19"/>
        <v>9.5844232538648502</v>
      </c>
      <c r="K82">
        <f t="shared" si="20"/>
        <v>90.729843723339158</v>
      </c>
      <c r="L82">
        <f t="shared" si="21"/>
        <v>5.3596846516999541</v>
      </c>
      <c r="M82">
        <f t="shared" si="22"/>
        <v>1.0398287786001426E-2</v>
      </c>
      <c r="N82">
        <f t="shared" si="23"/>
        <v>579.58483528227748</v>
      </c>
      <c r="O82">
        <f t="shared" si="24"/>
        <v>1.0398287786001426</v>
      </c>
      <c r="P82">
        <f t="shared" si="25"/>
        <v>56</v>
      </c>
      <c r="Q82">
        <f t="shared" si="26"/>
        <v>523.58483528227748</v>
      </c>
      <c r="R82">
        <f t="shared" si="27"/>
        <v>19.216237028475497</v>
      </c>
    </row>
    <row r="83" spans="2:18">
      <c r="B83">
        <f t="shared" si="29"/>
        <v>80</v>
      </c>
      <c r="C83">
        <f t="shared" si="28"/>
        <v>80478.096083728713</v>
      </c>
      <c r="D83">
        <f t="shared" si="28"/>
        <v>13566.759524852932</v>
      </c>
      <c r="E83">
        <f t="shared" si="28"/>
        <v>615.49079017971371</v>
      </c>
      <c r="F83">
        <f t="shared" si="28"/>
        <v>5032.9802277936742</v>
      </c>
      <c r="G83">
        <f t="shared" si="28"/>
        <v>306.67337344499492</v>
      </c>
      <c r="H83">
        <f t="shared" si="17"/>
        <v>-306.65367076982511</v>
      </c>
      <c r="I83">
        <f t="shared" si="18"/>
        <v>199.92674859601181</v>
      </c>
      <c r="J83">
        <f t="shared" si="19"/>
        <v>9.5997600382797508</v>
      </c>
      <c r="K83">
        <f t="shared" si="20"/>
        <v>91.695635225284562</v>
      </c>
      <c r="L83">
        <f t="shared" si="21"/>
        <v>5.4315269102488983</v>
      </c>
      <c r="M83">
        <f t="shared" si="22"/>
        <v>1.0555947730761048E-2</v>
      </c>
      <c r="N83">
        <f t="shared" si="23"/>
        <v>587.93663876806875</v>
      </c>
      <c r="O83">
        <f t="shared" si="24"/>
        <v>1.0555947730761048</v>
      </c>
      <c r="P83">
        <f t="shared" si="25"/>
        <v>56.000000000000014</v>
      </c>
      <c r="Q83">
        <f t="shared" si="26"/>
        <v>531.93663876806875</v>
      </c>
      <c r="R83">
        <f t="shared" si="27"/>
        <v>19.521903916271309</v>
      </c>
    </row>
    <row r="84" spans="2:18">
      <c r="B84">
        <f t="shared" si="29"/>
        <v>81</v>
      </c>
      <c r="C84">
        <f t="shared" si="28"/>
        <v>80171.442412958888</v>
      </c>
      <c r="D84">
        <f t="shared" si="28"/>
        <v>13766.686273448944</v>
      </c>
      <c r="E84">
        <f t="shared" si="28"/>
        <v>625.0905502179935</v>
      </c>
      <c r="F84">
        <f t="shared" si="28"/>
        <v>5124.6758630189588</v>
      </c>
      <c r="G84">
        <f t="shared" si="28"/>
        <v>312.10490035524384</v>
      </c>
      <c r="H84">
        <f t="shared" si="17"/>
        <v>-307.51030281772853</v>
      </c>
      <c r="I84">
        <f t="shared" si="18"/>
        <v>199.76124540479589</v>
      </c>
      <c r="J84">
        <f t="shared" si="19"/>
        <v>9.6105236036606385</v>
      </c>
      <c r="K84">
        <f t="shared" si="20"/>
        <v>92.637866908059877</v>
      </c>
      <c r="L84">
        <f t="shared" si="21"/>
        <v>5.500666901212103</v>
      </c>
      <c r="M84">
        <f t="shared" si="22"/>
        <v>1.0713663432022404E-2</v>
      </c>
      <c r="N84">
        <f t="shared" si="23"/>
        <v>596.31555580573615</v>
      </c>
      <c r="O84">
        <f t="shared" si="24"/>
        <v>1.0713663432022404</v>
      </c>
      <c r="P84">
        <f t="shared" si="25"/>
        <v>56.000000000000014</v>
      </c>
      <c r="Q84">
        <f t="shared" si="26"/>
        <v>540.31555580573615</v>
      </c>
      <c r="R84">
        <f t="shared" si="27"/>
        <v>19.828557587041136</v>
      </c>
    </row>
    <row r="85" spans="2:18">
      <c r="B85">
        <f t="shared" si="29"/>
        <v>82</v>
      </c>
      <c r="C85">
        <f t="shared" si="28"/>
        <v>79863.932110141162</v>
      </c>
      <c r="D85">
        <f t="shared" si="28"/>
        <v>13966.44751885374</v>
      </c>
      <c r="E85">
        <f t="shared" si="28"/>
        <v>634.70107382165418</v>
      </c>
      <c r="F85">
        <f t="shared" si="28"/>
        <v>5217.3137299270184</v>
      </c>
      <c r="G85">
        <f t="shared" si="28"/>
        <v>317.60556725645597</v>
      </c>
      <c r="H85">
        <f t="shared" si="17"/>
        <v>-308.23531976846897</v>
      </c>
      <c r="I85">
        <f t="shared" si="18"/>
        <v>199.49596511308428</v>
      </c>
      <c r="J85">
        <f t="shared" si="19"/>
        <v>9.6166603373839443</v>
      </c>
      <c r="K85">
        <f t="shared" si="20"/>
        <v>93.555557489676161</v>
      </c>
      <c r="L85">
        <f t="shared" si="21"/>
        <v>5.5671368283244895</v>
      </c>
      <c r="M85">
        <f t="shared" si="22"/>
        <v>1.087135833966078E-2</v>
      </c>
      <c r="N85">
        <f t="shared" si="23"/>
        <v>604.71790659689555</v>
      </c>
      <c r="O85">
        <f t="shared" si="24"/>
        <v>1.0871358339660779</v>
      </c>
      <c r="P85">
        <f t="shared" si="25"/>
        <v>56.000000000000014</v>
      </c>
      <c r="Q85">
        <f t="shared" si="26"/>
        <v>548.71790659689555</v>
      </c>
      <c r="R85">
        <f t="shared" si="27"/>
        <v>20.136067889858861</v>
      </c>
    </row>
    <row r="86" spans="2:18">
      <c r="B86">
        <f t="shared" si="29"/>
        <v>83</v>
      </c>
      <c r="C86">
        <f t="shared" ref="C86:G101" si="30">C85+H85</f>
        <v>79555.696790372691</v>
      </c>
      <c r="D86">
        <f t="shared" si="30"/>
        <v>14165.943483966825</v>
      </c>
      <c r="E86">
        <f t="shared" si="30"/>
        <v>644.31773415903808</v>
      </c>
      <c r="F86">
        <f t="shared" si="30"/>
        <v>5310.8692874166945</v>
      </c>
      <c r="G86">
        <f t="shared" si="30"/>
        <v>323.17270408478043</v>
      </c>
      <c r="H86">
        <f t="shared" si="17"/>
        <v>-308.82745224517805</v>
      </c>
      <c r="I86">
        <f t="shared" si="18"/>
        <v>199.13062423755898</v>
      </c>
      <c r="J86">
        <f t="shared" si="19"/>
        <v>9.6181243651461656</v>
      </c>
      <c r="K86">
        <f t="shared" si="20"/>
        <v>94.447741474599368</v>
      </c>
      <c r="L86">
        <f t="shared" si="21"/>
        <v>5.630962167873431</v>
      </c>
      <c r="M86">
        <f t="shared" si="22"/>
        <v>1.1028955445189309E-2</v>
      </c>
      <c r="N86">
        <f t="shared" si="23"/>
        <v>613.13997326944116</v>
      </c>
      <c r="O86">
        <f t="shared" si="24"/>
        <v>1.102895544518931</v>
      </c>
      <c r="P86">
        <f t="shared" si="25"/>
        <v>56</v>
      </c>
      <c r="Q86">
        <f t="shared" si="26"/>
        <v>557.13997326944116</v>
      </c>
      <c r="R86">
        <f t="shared" si="27"/>
        <v>20.444303209627336</v>
      </c>
    </row>
    <row r="87" spans="2:18">
      <c r="B87">
        <f t="shared" si="29"/>
        <v>84</v>
      </c>
      <c r="C87">
        <f t="shared" si="30"/>
        <v>79246.869338127508</v>
      </c>
      <c r="D87">
        <f t="shared" si="30"/>
        <v>14365.074108204384</v>
      </c>
      <c r="E87">
        <f t="shared" si="30"/>
        <v>653.93585852418425</v>
      </c>
      <c r="F87">
        <f t="shared" si="30"/>
        <v>5405.3170288912943</v>
      </c>
      <c r="G87">
        <f t="shared" si="30"/>
        <v>328.80366625265384</v>
      </c>
      <c r="H87">
        <f t="shared" si="17"/>
        <v>-309.28563125695655</v>
      </c>
      <c r="I87">
        <f t="shared" si="18"/>
        <v>198.66511950978526</v>
      </c>
      <c r="J87">
        <f t="shared" si="19"/>
        <v>9.6148777600792137</v>
      </c>
      <c r="K87">
        <f t="shared" si="20"/>
        <v>95.313471529447867</v>
      </c>
      <c r="L87">
        <f t="shared" si="21"/>
        <v>5.6921624576440841</v>
      </c>
      <c r="M87">
        <f t="shared" si="22"/>
        <v>1.1186377414641197E-2</v>
      </c>
      <c r="N87">
        <f t="shared" si="23"/>
        <v>621.57800491744638</v>
      </c>
      <c r="O87">
        <f t="shared" si="24"/>
        <v>1.1186377414641198</v>
      </c>
      <c r="P87">
        <f t="shared" si="25"/>
        <v>56.000000000000014</v>
      </c>
      <c r="Q87">
        <f t="shared" si="26"/>
        <v>565.57800491744638</v>
      </c>
      <c r="R87">
        <f t="shared" si="27"/>
        <v>20.753130661872511</v>
      </c>
    </row>
    <row r="88" spans="2:18">
      <c r="B88">
        <f t="shared" si="29"/>
        <v>85</v>
      </c>
      <c r="C88">
        <f t="shared" si="30"/>
        <v>78937.583706870559</v>
      </c>
      <c r="D88">
        <f t="shared" si="30"/>
        <v>14563.73922771417</v>
      </c>
      <c r="E88">
        <f t="shared" si="30"/>
        <v>663.55073628426351</v>
      </c>
      <c r="F88">
        <f t="shared" si="30"/>
        <v>5500.6305004207425</v>
      </c>
      <c r="G88">
        <f t="shared" si="30"/>
        <v>334.49582871029793</v>
      </c>
      <c r="H88">
        <f t="shared" si="17"/>
        <v>-309.60899305820556</v>
      </c>
      <c r="I88">
        <f t="shared" si="18"/>
        <v>198.09952945970977</v>
      </c>
      <c r="J88">
        <f t="shared" si="19"/>
        <v>9.6068907266591168</v>
      </c>
      <c r="K88">
        <f t="shared" si="20"/>
        <v>96.151820837440923</v>
      </c>
      <c r="L88">
        <f t="shared" si="21"/>
        <v>5.7507520343957026</v>
      </c>
      <c r="M88">
        <f t="shared" si="22"/>
        <v>1.1343546723567645E-2</v>
      </c>
      <c r="N88">
        <f t="shared" si="23"/>
        <v>630.02822284206013</v>
      </c>
      <c r="O88">
        <f t="shared" si="24"/>
        <v>1.1343546723567643</v>
      </c>
      <c r="P88">
        <f t="shared" si="25"/>
        <v>56</v>
      </c>
      <c r="Q88">
        <f t="shared" si="26"/>
        <v>574.02822284206013</v>
      </c>
      <c r="R88">
        <f t="shared" si="27"/>
        <v>21.06241629312947</v>
      </c>
    </row>
    <row r="89" spans="2:18">
      <c r="B89">
        <f t="shared" si="29"/>
        <v>86</v>
      </c>
      <c r="C89">
        <f t="shared" si="30"/>
        <v>78627.974713812349</v>
      </c>
      <c r="D89">
        <f t="shared" si="30"/>
        <v>14761.83875717388</v>
      </c>
      <c r="E89">
        <f t="shared" si="30"/>
        <v>673.15762701092262</v>
      </c>
      <c r="F89">
        <f t="shared" si="30"/>
        <v>5596.7823212581834</v>
      </c>
      <c r="G89">
        <f t="shared" si="30"/>
        <v>340.24658074469363</v>
      </c>
      <c r="H89">
        <f t="shared" si="17"/>
        <v>-309.79688325304261</v>
      </c>
      <c r="I89">
        <f t="shared" si="18"/>
        <v>197.43411534936021</v>
      </c>
      <c r="J89">
        <f t="shared" si="19"/>
        <v>9.5941417580756223</v>
      </c>
      <c r="K89">
        <f t="shared" si="20"/>
        <v>96.961885422311894</v>
      </c>
      <c r="L89">
        <f t="shared" si="21"/>
        <v>5.8067407232947055</v>
      </c>
      <c r="M89">
        <f t="shared" si="22"/>
        <v>1.1500385793671982E-2</v>
      </c>
      <c r="N89">
        <f t="shared" si="23"/>
        <v>638.48682597061963</v>
      </c>
      <c r="O89">
        <f t="shared" si="24"/>
        <v>1.1500385793671983</v>
      </c>
      <c r="P89">
        <f t="shared" si="25"/>
        <v>56.000000000000021</v>
      </c>
      <c r="Q89">
        <f t="shared" si="26"/>
        <v>582.48682597061963</v>
      </c>
      <c r="R89">
        <f t="shared" si="27"/>
        <v>21.372025286187668</v>
      </c>
    </row>
    <row r="90" spans="2:18">
      <c r="B90">
        <f t="shared" si="29"/>
        <v>87</v>
      </c>
      <c r="C90">
        <f t="shared" si="30"/>
        <v>78318.177830559303</v>
      </c>
      <c r="D90">
        <f t="shared" si="30"/>
        <v>14959.272872523241</v>
      </c>
      <c r="E90">
        <f t="shared" si="30"/>
        <v>682.7517687689982</v>
      </c>
      <c r="F90">
        <f t="shared" si="30"/>
        <v>5693.7442066804952</v>
      </c>
      <c r="G90">
        <f t="shared" si="30"/>
        <v>346.05332146798833</v>
      </c>
      <c r="H90">
        <f t="shared" si="17"/>
        <v>-309.84886012614032</v>
      </c>
      <c r="I90">
        <f t="shared" si="18"/>
        <v>196.66932144548977</v>
      </c>
      <c r="J90">
        <f t="shared" si="19"/>
        <v>9.5766177658764136</v>
      </c>
      <c r="K90">
        <f t="shared" si="20"/>
        <v>97.742786432380939</v>
      </c>
      <c r="L90">
        <f t="shared" si="21"/>
        <v>5.8601344823931072</v>
      </c>
      <c r="M90">
        <f t="shared" si="22"/>
        <v>1.165681713058825E-2</v>
      </c>
      <c r="N90">
        <f t="shared" si="23"/>
        <v>646.94999643069343</v>
      </c>
      <c r="O90">
        <f t="shared" si="24"/>
        <v>1.1656817130588251</v>
      </c>
      <c r="P90">
        <f t="shared" si="25"/>
        <v>56.000000000000014</v>
      </c>
      <c r="Q90">
        <f t="shared" si="26"/>
        <v>590.94999643069343</v>
      </c>
      <c r="R90">
        <f t="shared" si="27"/>
        <v>21.681822169440718</v>
      </c>
    </row>
    <row r="91" spans="2:18">
      <c r="B91">
        <f t="shared" si="29"/>
        <v>88</v>
      </c>
      <c r="C91">
        <f t="shared" si="30"/>
        <v>78008.328970433169</v>
      </c>
      <c r="D91">
        <f t="shared" si="30"/>
        <v>15155.942193968731</v>
      </c>
      <c r="E91">
        <f t="shared" si="30"/>
        <v>692.32838653487465</v>
      </c>
      <c r="F91">
        <f t="shared" si="30"/>
        <v>5791.486993112876</v>
      </c>
      <c r="G91">
        <f t="shared" si="30"/>
        <v>351.91345595038143</v>
      </c>
      <c r="H91">
        <f t="shared" si="17"/>
        <v>-309.7646971853124</v>
      </c>
      <c r="I91">
        <f t="shared" si="18"/>
        <v>195.80577462399063</v>
      </c>
      <c r="J91">
        <f t="shared" si="19"/>
        <v>9.5543141808601035</v>
      </c>
      <c r="K91">
        <f t="shared" si="20"/>
        <v>98.493672375525875</v>
      </c>
      <c r="L91">
        <f t="shared" si="21"/>
        <v>5.9109360049357171</v>
      </c>
      <c r="M91">
        <f t="shared" si="22"/>
        <v>1.181276346230248E-2</v>
      </c>
      <c r="N91">
        <f t="shared" si="23"/>
        <v>655.41390525533507</v>
      </c>
      <c r="O91">
        <f t="shared" si="24"/>
        <v>1.181276346230248</v>
      </c>
      <c r="P91">
        <f t="shared" si="25"/>
        <v>56.000000000000021</v>
      </c>
      <c r="Q91">
        <f t="shared" si="26"/>
        <v>599.41390525533507</v>
      </c>
      <c r="R91">
        <f t="shared" si="27"/>
        <v>21.991671029566852</v>
      </c>
    </row>
    <row r="92" spans="2:18">
      <c r="B92">
        <f t="shared" si="29"/>
        <v>89</v>
      </c>
      <c r="C92">
        <f t="shared" si="30"/>
        <v>77698.564273247859</v>
      </c>
      <c r="D92">
        <f t="shared" si="30"/>
        <v>15351.747968592721</v>
      </c>
      <c r="E92">
        <f t="shared" si="30"/>
        <v>701.8827007157347</v>
      </c>
      <c r="F92">
        <f t="shared" si="30"/>
        <v>5889.9806654884014</v>
      </c>
      <c r="G92">
        <f t="shared" si="30"/>
        <v>357.82439195531714</v>
      </c>
      <c r="H92">
        <f t="shared" si="17"/>
        <v>-309.54438490538843</v>
      </c>
      <c r="I92">
        <f t="shared" si="18"/>
        <v>194.84428330313301</v>
      </c>
      <c r="J92">
        <f t="shared" si="19"/>
        <v>9.527235024358081</v>
      </c>
      <c r="K92">
        <f t="shared" si="20"/>
        <v>99.213721295895112</v>
      </c>
      <c r="L92">
        <f t="shared" si="21"/>
        <v>5.9591452820021296</v>
      </c>
      <c r="M92">
        <f t="shared" si="22"/>
        <v>1.1968147877708632E-2</v>
      </c>
      <c r="N92">
        <f t="shared" si="23"/>
        <v>663.87471819550944</v>
      </c>
      <c r="O92">
        <f t="shared" si="24"/>
        <v>1.1968147877708633</v>
      </c>
      <c r="P92">
        <f t="shared" si="25"/>
        <v>56.000000000000021</v>
      </c>
      <c r="Q92">
        <f t="shared" si="26"/>
        <v>607.87471819550944</v>
      </c>
      <c r="R92">
        <f t="shared" si="27"/>
        <v>22.301435726752164</v>
      </c>
    </row>
    <row r="93" spans="2:18">
      <c r="B93">
        <f t="shared" si="29"/>
        <v>90</v>
      </c>
      <c r="C93">
        <f t="shared" si="30"/>
        <v>77389.019888342475</v>
      </c>
      <c r="D93">
        <f t="shared" si="30"/>
        <v>15546.592251895854</v>
      </c>
      <c r="E93">
        <f t="shared" si="30"/>
        <v>711.40993574009281</v>
      </c>
      <c r="F93">
        <f t="shared" si="30"/>
        <v>5989.1943867842965</v>
      </c>
      <c r="G93">
        <f t="shared" si="30"/>
        <v>363.78353723731925</v>
      </c>
      <c r="H93">
        <f t="shared" si="17"/>
        <v>-309.18813166725221</v>
      </c>
      <c r="I93">
        <f t="shared" si="18"/>
        <v>193.78583570691313</v>
      </c>
      <c r="J93">
        <f t="shared" si="19"/>
        <v>9.4953929492240405</v>
      </c>
      <c r="K93">
        <f t="shared" si="20"/>
        <v>99.902142883375092</v>
      </c>
      <c r="L93">
        <f t="shared" si="21"/>
        <v>6.0047601277398179</v>
      </c>
      <c r="M93">
        <f t="shared" si="22"/>
        <v>1.2122893964787274E-2</v>
      </c>
      <c r="N93">
        <f t="shared" si="23"/>
        <v>672.32860161540884</v>
      </c>
      <c r="O93">
        <f t="shared" si="24"/>
        <v>1.2122893964787274</v>
      </c>
      <c r="P93">
        <f t="shared" si="25"/>
        <v>56.000000000000021</v>
      </c>
      <c r="Q93">
        <f t="shared" si="26"/>
        <v>616.32860161540884</v>
      </c>
      <c r="R93">
        <f t="shared" si="27"/>
        <v>22.610980111657554</v>
      </c>
    </row>
    <row r="94" spans="2:18">
      <c r="B94">
        <f t="shared" si="29"/>
        <v>91</v>
      </c>
      <c r="C94">
        <f t="shared" si="30"/>
        <v>77079.831756675223</v>
      </c>
      <c r="D94">
        <f t="shared" si="30"/>
        <v>15740.378087602767</v>
      </c>
      <c r="E94">
        <f t="shared" si="30"/>
        <v>720.90532868931689</v>
      </c>
      <c r="F94">
        <f t="shared" si="30"/>
        <v>6089.0965296676713</v>
      </c>
      <c r="G94">
        <f t="shared" si="30"/>
        <v>369.78829736505907</v>
      </c>
      <c r="H94">
        <f t="shared" si="17"/>
        <v>-308.69636389036384</v>
      </c>
      <c r="I94">
        <f t="shared" si="18"/>
        <v>192.63159746405756</v>
      </c>
      <c r="J94">
        <f t="shared" si="19"/>
        <v>9.4588092500321537</v>
      </c>
      <c r="K94">
        <f t="shared" si="20"/>
        <v>100.55818050705402</v>
      </c>
      <c r="L94">
        <f t="shared" si="21"/>
        <v>6.0477766692200525</v>
      </c>
      <c r="M94">
        <f t="shared" si="22"/>
        <v>1.2276925947894764E-2</v>
      </c>
      <c r="N94">
        <f t="shared" si="23"/>
        <v>680.77172844626318</v>
      </c>
      <c r="O94">
        <f t="shared" si="24"/>
        <v>1.2276925947894763</v>
      </c>
      <c r="P94">
        <f t="shared" si="25"/>
        <v>56.000000000000021</v>
      </c>
      <c r="Q94">
        <f t="shared" si="26"/>
        <v>624.77172844626318</v>
      </c>
      <c r="R94">
        <f t="shared" si="27"/>
        <v>22.920168243324806</v>
      </c>
    </row>
    <row r="95" spans="2:18">
      <c r="B95">
        <f t="shared" si="29"/>
        <v>92</v>
      </c>
      <c r="C95">
        <f t="shared" si="30"/>
        <v>76771.135392784854</v>
      </c>
      <c r="D95">
        <f t="shared" si="30"/>
        <v>15933.009685066825</v>
      </c>
      <c r="E95">
        <f t="shared" si="30"/>
        <v>730.36413793934901</v>
      </c>
      <c r="F95">
        <f t="shared" si="30"/>
        <v>6189.6547101747256</v>
      </c>
      <c r="G95">
        <f t="shared" si="30"/>
        <v>375.83607403427914</v>
      </c>
      <c r="H95">
        <f t="shared" si="17"/>
        <v>-308.06972536160788</v>
      </c>
      <c r="I95">
        <f t="shared" si="18"/>
        <v>191.38290855247175</v>
      </c>
      <c r="J95">
        <f t="shared" si="19"/>
        <v>9.4175138421752749</v>
      </c>
      <c r="K95">
        <f t="shared" si="20"/>
        <v>101.18111316421363</v>
      </c>
      <c r="L95">
        <f t="shared" si="21"/>
        <v>6.0881898027472872</v>
      </c>
      <c r="M95">
        <f t="shared" si="22"/>
        <v>1.2430168823653533E-2</v>
      </c>
      <c r="N95">
        <f t="shared" si="23"/>
        <v>689.20028417423021</v>
      </c>
      <c r="O95">
        <f t="shared" si="24"/>
        <v>1.2430168823653533</v>
      </c>
      <c r="P95">
        <f t="shared" si="25"/>
        <v>56.000000000000014</v>
      </c>
      <c r="Q95">
        <f t="shared" si="26"/>
        <v>633.20028417423021</v>
      </c>
      <c r="R95">
        <f t="shared" si="27"/>
        <v>23.228864607215172</v>
      </c>
    </row>
    <row r="96" spans="2:18">
      <c r="B96">
        <f t="shared" si="29"/>
        <v>93</v>
      </c>
      <c r="C96">
        <f t="shared" si="30"/>
        <v>76463.065667423245</v>
      </c>
      <c r="D96">
        <f t="shared" si="30"/>
        <v>16124.392593619297</v>
      </c>
      <c r="E96">
        <f t="shared" si="30"/>
        <v>739.78165178152426</v>
      </c>
      <c r="F96">
        <f t="shared" si="30"/>
        <v>6290.835823338939</v>
      </c>
      <c r="G96">
        <f t="shared" si="30"/>
        <v>381.92426383702644</v>
      </c>
      <c r="H96">
        <f t="shared" si="17"/>
        <v>-307.30907576779794</v>
      </c>
      <c r="I96">
        <f t="shared" si="18"/>
        <v>190.04127960304874</v>
      </c>
      <c r="J96">
        <f t="shared" si="19"/>
        <v>9.3715452097459817</v>
      </c>
      <c r="K96">
        <f t="shared" si="20"/>
        <v>101.77025733672964</v>
      </c>
      <c r="L96">
        <f t="shared" si="21"/>
        <v>6.1259936182734336</v>
      </c>
      <c r="M96">
        <f t="shared" si="22"/>
        <v>1.2582548494939587E-2</v>
      </c>
      <c r="N96">
        <f t="shared" si="23"/>
        <v>697.61047283806215</v>
      </c>
      <c r="O96">
        <f t="shared" si="24"/>
        <v>1.2582548494939587</v>
      </c>
      <c r="P96">
        <f t="shared" si="25"/>
        <v>56.000000000000014</v>
      </c>
      <c r="Q96">
        <f t="shared" si="26"/>
        <v>641.61047283806215</v>
      </c>
      <c r="R96">
        <f t="shared" si="27"/>
        <v>23.536934332576777</v>
      </c>
    </row>
    <row r="97" spans="2:18">
      <c r="B97">
        <f t="shared" si="29"/>
        <v>94</v>
      </c>
      <c r="C97">
        <f t="shared" si="30"/>
        <v>76155.756591655445</v>
      </c>
      <c r="D97">
        <f t="shared" si="30"/>
        <v>16314.433873222346</v>
      </c>
      <c r="E97">
        <f t="shared" si="30"/>
        <v>749.15319699127019</v>
      </c>
      <c r="F97">
        <f t="shared" si="30"/>
        <v>6392.6060806756686</v>
      </c>
      <c r="G97">
        <f t="shared" si="30"/>
        <v>388.05025745529986</v>
      </c>
      <c r="H97">
        <f t="shared" si="17"/>
        <v>-306.41548844368896</v>
      </c>
      <c r="I97">
        <f t="shared" si="18"/>
        <v>188.60838758083503</v>
      </c>
      <c r="J97">
        <f t="shared" si="19"/>
        <v>9.3209503222791952</v>
      </c>
      <c r="K97">
        <f t="shared" si="20"/>
        <v>102.32496874716475</v>
      </c>
      <c r="L97">
        <f t="shared" si="21"/>
        <v>6.161181793409849</v>
      </c>
      <c r="M97">
        <f t="shared" si="22"/>
        <v>1.2733991902472742E-2</v>
      </c>
      <c r="N97">
        <f t="shared" si="23"/>
        <v>705.99852301246369</v>
      </c>
      <c r="O97">
        <f t="shared" si="24"/>
        <v>1.2733991902472743</v>
      </c>
      <c r="P97">
        <f t="shared" si="25"/>
        <v>56.000000000000014</v>
      </c>
      <c r="Q97">
        <f t="shared" si="26"/>
        <v>649.99852301246369</v>
      </c>
      <c r="R97">
        <f t="shared" si="27"/>
        <v>23.844243408344578</v>
      </c>
    </row>
    <row r="98" spans="2:18">
      <c r="B98">
        <f t="shared" si="29"/>
        <v>95</v>
      </c>
      <c r="C98">
        <f t="shared" si="30"/>
        <v>75849.341103211758</v>
      </c>
      <c r="D98">
        <f t="shared" si="30"/>
        <v>16503.04226080318</v>
      </c>
      <c r="E98">
        <f t="shared" si="30"/>
        <v>758.47414731354934</v>
      </c>
      <c r="F98">
        <f t="shared" si="30"/>
        <v>6494.931049422833</v>
      </c>
      <c r="G98">
        <f t="shared" si="30"/>
        <v>394.21143924870972</v>
      </c>
      <c r="H98">
        <f t="shared" si="17"/>
        <v>-305.39024735173894</v>
      </c>
      <c r="I98">
        <f t="shared" si="18"/>
        <v>187.08607086542358</v>
      </c>
      <c r="J98">
        <f t="shared" si="19"/>
        <v>9.2657845206283653</v>
      </c>
      <c r="K98">
        <f t="shared" si="20"/>
        <v>102.84464400729659</v>
      </c>
      <c r="L98">
        <f t="shared" si="21"/>
        <v>6.1937479583902615</v>
      </c>
      <c r="M98">
        <f t="shared" si="22"/>
        <v>1.2884427153526803E-2</v>
      </c>
      <c r="N98">
        <f t="shared" si="23"/>
        <v>714.36069375339787</v>
      </c>
      <c r="O98">
        <f t="shared" si="24"/>
        <v>1.2884427153526803</v>
      </c>
      <c r="P98">
        <f t="shared" si="25"/>
        <v>56.000000000000014</v>
      </c>
      <c r="Q98">
        <f t="shared" si="26"/>
        <v>658.36069375339787</v>
      </c>
      <c r="R98">
        <f t="shared" si="27"/>
        <v>24.150658896788268</v>
      </c>
    </row>
    <row r="99" spans="2:18">
      <c r="B99">
        <f t="shared" si="29"/>
        <v>96</v>
      </c>
      <c r="C99">
        <f t="shared" si="30"/>
        <v>75543.950855860021</v>
      </c>
      <c r="D99">
        <f t="shared" si="30"/>
        <v>16690.128331668602</v>
      </c>
      <c r="E99">
        <f t="shared" si="30"/>
        <v>767.7399318341777</v>
      </c>
      <c r="F99">
        <f t="shared" si="30"/>
        <v>6597.7756934301296</v>
      </c>
      <c r="G99">
        <f t="shared" si="30"/>
        <v>400.40518720709997</v>
      </c>
      <c r="H99">
        <f t="shared" si="17"/>
        <v>-304.23484331416665</v>
      </c>
      <c r="I99">
        <f t="shared" si="18"/>
        <v>185.47632375618019</v>
      </c>
      <c r="J99">
        <f t="shared" si="19"/>
        <v>9.20611137244234</v>
      </c>
      <c r="K99">
        <f t="shared" si="20"/>
        <v>103.32872215232825</v>
      </c>
      <c r="L99">
        <f t="shared" si="21"/>
        <v>6.2236860332157704</v>
      </c>
      <c r="M99">
        <f t="shared" si="22"/>
        <v>1.3033783647292106E-2</v>
      </c>
      <c r="N99">
        <f t="shared" si="23"/>
        <v>722.69328048206171</v>
      </c>
      <c r="O99">
        <f t="shared" si="24"/>
        <v>1.3033783647292105</v>
      </c>
      <c r="P99">
        <f t="shared" si="25"/>
        <v>56.000000000000014</v>
      </c>
      <c r="Q99">
        <f t="shared" si="26"/>
        <v>666.69328048206171</v>
      </c>
      <c r="R99">
        <f t="shared" si="27"/>
        <v>24.45604914414</v>
      </c>
    </row>
    <row r="100" spans="2:18">
      <c r="B100">
        <f t="shared" si="29"/>
        <v>97</v>
      </c>
      <c r="C100">
        <f t="shared" si="30"/>
        <v>75239.716012545861</v>
      </c>
      <c r="D100">
        <f t="shared" si="30"/>
        <v>16875.604655424784</v>
      </c>
      <c r="E100">
        <f t="shared" si="30"/>
        <v>776.94604320662006</v>
      </c>
      <c r="F100">
        <f t="shared" si="30"/>
        <v>6701.1044155824575</v>
      </c>
      <c r="G100">
        <f t="shared" si="30"/>
        <v>406.62887324031573</v>
      </c>
      <c r="H100">
        <f t="shared" si="17"/>
        <v>-302.95096952197764</v>
      </c>
      <c r="I100">
        <f t="shared" si="18"/>
        <v>183.78129043138927</v>
      </c>
      <c r="J100">
        <f t="shared" si="19"/>
        <v>9.1420024978976961</v>
      </c>
      <c r="K100">
        <f t="shared" si="20"/>
        <v>103.77668605458325</v>
      </c>
      <c r="L100">
        <f t="shared" si="21"/>
        <v>6.2509905381074304</v>
      </c>
      <c r="M100">
        <f t="shared" si="22"/>
        <v>1.3181992196440494E-2</v>
      </c>
      <c r="N100">
        <f t="shared" si="23"/>
        <v>730.9926207848265</v>
      </c>
      <c r="O100">
        <f t="shared" si="24"/>
        <v>1.3181992196440495</v>
      </c>
      <c r="P100">
        <f t="shared" si="25"/>
        <v>56.000000000000028</v>
      </c>
      <c r="Q100">
        <f t="shared" si="26"/>
        <v>674.9926207848265</v>
      </c>
      <c r="R100">
        <f t="shared" si="27"/>
        <v>24.760283987454162</v>
      </c>
    </row>
    <row r="101" spans="2:18">
      <c r="B101">
        <f t="shared" si="29"/>
        <v>98</v>
      </c>
      <c r="C101">
        <f t="shared" si="30"/>
        <v>74936.765043023886</v>
      </c>
      <c r="D101">
        <f t="shared" si="30"/>
        <v>17059.385945856175</v>
      </c>
      <c r="E101">
        <f t="shared" si="30"/>
        <v>786.08804570451775</v>
      </c>
      <c r="F101">
        <f t="shared" si="30"/>
        <v>6804.881101637041</v>
      </c>
      <c r="G101">
        <f t="shared" si="30"/>
        <v>412.87986377842316</v>
      </c>
      <c r="H101">
        <f t="shared" si="17"/>
        <v>-301.54051634958347</v>
      </c>
      <c r="I101">
        <f t="shared" si="18"/>
        <v>182.00325839367724</v>
      </c>
      <c r="J101">
        <f t="shared" si="19"/>
        <v>9.0735373665271659</v>
      </c>
      <c r="K101">
        <f t="shared" si="20"/>
        <v>104.18806371107782</v>
      </c>
      <c r="L101">
        <f t="shared" si="21"/>
        <v>6.2756568783011559</v>
      </c>
      <c r="M101">
        <f t="shared" si="22"/>
        <v>1.3328985144463568E-2</v>
      </c>
      <c r="N101">
        <f t="shared" si="23"/>
        <v>739.25510010713208</v>
      </c>
      <c r="O101">
        <f t="shared" si="24"/>
        <v>1.3328985144463568</v>
      </c>
      <c r="P101">
        <f t="shared" si="25"/>
        <v>56.000000000000021</v>
      </c>
      <c r="Q101">
        <f t="shared" si="26"/>
        <v>683.25510010713208</v>
      </c>
      <c r="R101">
        <f t="shared" si="27"/>
        <v>25.063234956976146</v>
      </c>
    </row>
    <row r="102" spans="2:18">
      <c r="B102">
        <f t="shared" si="29"/>
        <v>99</v>
      </c>
      <c r="C102">
        <f t="shared" ref="C102:G117" si="31">C101+H101</f>
        <v>74635.224526674298</v>
      </c>
      <c r="D102">
        <f t="shared" si="31"/>
        <v>17241.389204249852</v>
      </c>
      <c r="E102">
        <f t="shared" si="31"/>
        <v>795.1615830710449</v>
      </c>
      <c r="F102">
        <f t="shared" si="31"/>
        <v>6909.069165348119</v>
      </c>
      <c r="G102">
        <f t="shared" si="31"/>
        <v>419.15552065672432</v>
      </c>
      <c r="H102">
        <f t="shared" si="17"/>
        <v>-300.00556550732097</v>
      </c>
      <c r="I102">
        <f t="shared" si="18"/>
        <v>180.14465143702154</v>
      </c>
      <c r="J102">
        <f t="shared" si="19"/>
        <v>9.0008030661622094</v>
      </c>
      <c r="K102">
        <f t="shared" si="20"/>
        <v>104.56242939999419</v>
      </c>
      <c r="L102">
        <f t="shared" si="21"/>
        <v>6.2976816041428734</v>
      </c>
      <c r="M102">
        <f t="shared" si="22"/>
        <v>1.3474696478377747E-2</v>
      </c>
      <c r="N102">
        <f t="shared" si="23"/>
        <v>747.47715732012728</v>
      </c>
      <c r="O102">
        <f t="shared" si="24"/>
        <v>1.3474696478377746</v>
      </c>
      <c r="P102">
        <f t="shared" si="25"/>
        <v>56.000000000000021</v>
      </c>
      <c r="Q102">
        <f t="shared" si="26"/>
        <v>691.47715732012728</v>
      </c>
      <c r="R102">
        <f t="shared" si="27"/>
        <v>25.364775473325725</v>
      </c>
    </row>
    <row r="103" spans="2:18">
      <c r="B103">
        <f t="shared" si="29"/>
        <v>100</v>
      </c>
      <c r="C103">
        <f t="shared" si="31"/>
        <v>74335.218961166975</v>
      </c>
      <c r="D103">
        <f t="shared" si="31"/>
        <v>17421.533855686874</v>
      </c>
      <c r="E103">
        <f t="shared" si="31"/>
        <v>804.16238613720714</v>
      </c>
      <c r="F103">
        <f t="shared" si="31"/>
        <v>7013.6315947481135</v>
      </c>
      <c r="G103">
        <f t="shared" si="31"/>
        <v>425.45320226086722</v>
      </c>
      <c r="H103">
        <f t="shared" si="17"/>
        <v>-298.34838356763635</v>
      </c>
      <c r="I103">
        <f t="shared" si="18"/>
        <v>178.20802217334187</v>
      </c>
      <c r="J103">
        <f t="shared" si="19"/>
        <v>8.9238940451767697</v>
      </c>
      <c r="K103">
        <f t="shared" si="20"/>
        <v>104.89940470174</v>
      </c>
      <c r="L103">
        <f t="shared" si="21"/>
        <v>6.3170626473776466</v>
      </c>
      <c r="M103">
        <f t="shared" si="22"/>
        <v>1.3619061936415454E-2</v>
      </c>
      <c r="N103">
        <f t="shared" si="23"/>
        <v>755.6552901397547</v>
      </c>
      <c r="O103">
        <f t="shared" si="24"/>
        <v>1.3619061936415453</v>
      </c>
      <c r="P103">
        <f t="shared" si="25"/>
        <v>56.000000000000014</v>
      </c>
      <c r="Q103">
        <f t="shared" si="26"/>
        <v>699.6552901397547</v>
      </c>
      <c r="R103">
        <f t="shared" si="27"/>
        <v>25.664781038833052</v>
      </c>
    </row>
    <row r="104" spans="2:18">
      <c r="B104">
        <f t="shared" si="29"/>
        <v>101</v>
      </c>
      <c r="C104">
        <f t="shared" si="31"/>
        <v>74036.870577599344</v>
      </c>
      <c r="D104">
        <f t="shared" si="31"/>
        <v>17599.741877860215</v>
      </c>
      <c r="E104">
        <f t="shared" si="31"/>
        <v>813.08628018238392</v>
      </c>
      <c r="F104">
        <f t="shared" si="31"/>
        <v>7118.5309994498539</v>
      </c>
      <c r="G104">
        <f t="shared" si="31"/>
        <v>431.77026490824488</v>
      </c>
      <c r="H104">
        <f t="shared" si="17"/>
        <v>-296.57141490381383</v>
      </c>
      <c r="I104">
        <f t="shared" si="18"/>
        <v>176.1960441589996</v>
      </c>
      <c r="J104">
        <f t="shared" si="19"/>
        <v>8.8429118293788562</v>
      </c>
      <c r="K104">
        <f t="shared" si="20"/>
        <v>105.19865938096191</v>
      </c>
      <c r="L104">
        <f t="shared" si="21"/>
        <v>6.3337995344734068</v>
      </c>
      <c r="M104">
        <f t="shared" si="22"/>
        <v>1.3762019110348809E-2</v>
      </c>
      <c r="N104">
        <f t="shared" si="23"/>
        <v>763.78606037898544</v>
      </c>
      <c r="O104">
        <f t="shared" si="24"/>
        <v>1.3762019110348809</v>
      </c>
      <c r="P104">
        <f t="shared" si="25"/>
        <v>56.000000000000021</v>
      </c>
      <c r="Q104">
        <f t="shared" si="26"/>
        <v>707.78606037898544</v>
      </c>
      <c r="R104">
        <f t="shared" si="27"/>
        <v>25.963129422400684</v>
      </c>
    </row>
    <row r="105" spans="2:18">
      <c r="B105">
        <f t="shared" si="29"/>
        <v>102</v>
      </c>
      <c r="C105">
        <f t="shared" si="31"/>
        <v>73740.299162695534</v>
      </c>
      <c r="D105">
        <f t="shared" si="31"/>
        <v>17775.937922019213</v>
      </c>
      <c r="E105">
        <f t="shared" si="31"/>
        <v>821.92919201176278</v>
      </c>
      <c r="F105">
        <f t="shared" si="31"/>
        <v>7223.7296588308154</v>
      </c>
      <c r="G105">
        <f t="shared" si="31"/>
        <v>438.10406444271831</v>
      </c>
      <c r="H105">
        <f t="shared" si="17"/>
        <v>-294.67727408296639</v>
      </c>
      <c r="I105">
        <f t="shared" si="18"/>
        <v>174.11150366355133</v>
      </c>
      <c r="J105">
        <f t="shared" si="19"/>
        <v>8.7579647150436344</v>
      </c>
      <c r="K105">
        <f t="shared" si="20"/>
        <v>105.45991212659351</v>
      </c>
      <c r="L105">
        <f t="shared" si="21"/>
        <v>6.3478935777778744</v>
      </c>
      <c r="M105">
        <f t="shared" si="22"/>
        <v>1.3903507542121904E-2</v>
      </c>
      <c r="N105">
        <f t="shared" si="23"/>
        <v>771.86609901500583</v>
      </c>
      <c r="O105">
        <f t="shared" si="24"/>
        <v>1.3903507542121905</v>
      </c>
      <c r="P105">
        <f t="shared" si="25"/>
        <v>56.000000000000021</v>
      </c>
      <c r="Q105">
        <f t="shared" si="26"/>
        <v>715.86609901500583</v>
      </c>
      <c r="R105">
        <f t="shared" si="27"/>
        <v>26.259700837304496</v>
      </c>
    </row>
    <row r="106" spans="2:18">
      <c r="B106">
        <f t="shared" si="29"/>
        <v>103</v>
      </c>
      <c r="C106">
        <f t="shared" si="31"/>
        <v>73445.621888612572</v>
      </c>
      <c r="D106">
        <f t="shared" si="31"/>
        <v>17950.049425682766</v>
      </c>
      <c r="E106">
        <f t="shared" si="31"/>
        <v>830.68715672680639</v>
      </c>
      <c r="F106">
        <f t="shared" si="31"/>
        <v>7329.1895709574092</v>
      </c>
      <c r="G106">
        <f t="shared" si="31"/>
        <v>444.45195802049619</v>
      </c>
      <c r="H106">
        <f t="shared" si="17"/>
        <v>-292.66873775746183</v>
      </c>
      <c r="I106">
        <f t="shared" si="18"/>
        <v>171.95729112473754</v>
      </c>
      <c r="J106">
        <f t="shared" si="19"/>
        <v>8.6691674397184002</v>
      </c>
      <c r="K106">
        <f t="shared" si="20"/>
        <v>105.68293114773218</v>
      </c>
      <c r="L106">
        <f t="shared" si="21"/>
        <v>6.3593480452736273</v>
      </c>
      <c r="M106">
        <f t="shared" si="22"/>
        <v>1.4043468814498505E-2</v>
      </c>
      <c r="N106">
        <f t="shared" si="23"/>
        <v>779.8921110543406</v>
      </c>
      <c r="O106">
        <f t="shared" si="24"/>
        <v>1.4043468814498505</v>
      </c>
      <c r="P106">
        <f t="shared" si="25"/>
        <v>56.000000000000021</v>
      </c>
      <c r="Q106">
        <f t="shared" si="26"/>
        <v>723.8921110543406</v>
      </c>
      <c r="R106">
        <f t="shared" si="27"/>
        <v>26.554378111387464</v>
      </c>
    </row>
    <row r="107" spans="2:18">
      <c r="B107">
        <f t="shared" si="29"/>
        <v>104</v>
      </c>
      <c r="C107">
        <f t="shared" si="31"/>
        <v>73152.953150855115</v>
      </c>
      <c r="D107">
        <f t="shared" si="31"/>
        <v>18122.006716807504</v>
      </c>
      <c r="E107">
        <f t="shared" si="31"/>
        <v>839.35632416652481</v>
      </c>
      <c r="F107">
        <f t="shared" si="31"/>
        <v>7434.8725021051414</v>
      </c>
      <c r="G107">
        <f t="shared" si="31"/>
        <v>450.81130606576983</v>
      </c>
      <c r="H107">
        <f t="shared" si="17"/>
        <v>-290.54873610107285</v>
      </c>
      <c r="I107">
        <f t="shared" si="18"/>
        <v>169.73639233497664</v>
      </c>
      <c r="J107">
        <f t="shared" si="19"/>
        <v>8.5766408325493408</v>
      </c>
      <c r="K107">
        <f t="shared" si="20"/>
        <v>105.86753462387522</v>
      </c>
      <c r="L107">
        <f t="shared" si="21"/>
        <v>6.3681683096715815</v>
      </c>
      <c r="M107">
        <f t="shared" si="22"/>
        <v>1.4181846635464462E-2</v>
      </c>
      <c r="N107">
        <f t="shared" si="23"/>
        <v>787.86088018015005</v>
      </c>
      <c r="O107">
        <f t="shared" si="24"/>
        <v>1.4181846635464461</v>
      </c>
      <c r="P107">
        <f t="shared" si="25"/>
        <v>56.000000000000021</v>
      </c>
      <c r="Q107">
        <f t="shared" si="26"/>
        <v>731.86088018015005</v>
      </c>
      <c r="R107">
        <f t="shared" si="27"/>
        <v>26.847046849144931</v>
      </c>
    </row>
    <row r="108" spans="2:18">
      <c r="B108">
        <f t="shared" si="29"/>
        <v>105</v>
      </c>
      <c r="C108">
        <f t="shared" si="31"/>
        <v>72862.404414754041</v>
      </c>
      <c r="D108">
        <f t="shared" si="31"/>
        <v>18291.743109142481</v>
      </c>
      <c r="E108">
        <f t="shared" si="31"/>
        <v>847.9329649990741</v>
      </c>
      <c r="F108">
        <f t="shared" si="31"/>
        <v>7540.7400367290165</v>
      </c>
      <c r="G108">
        <f t="shared" si="31"/>
        <v>457.17947437544143</v>
      </c>
      <c r="H108">
        <f t="shared" si="17"/>
        <v>-288.32034383788431</v>
      </c>
      <c r="I108">
        <f t="shared" si="18"/>
        <v>167.45187940555707</v>
      </c>
      <c r="J108">
        <f t="shared" si="19"/>
        <v>8.4805114459890092</v>
      </c>
      <c r="K108">
        <f t="shared" si="20"/>
        <v>106.01359100877295</v>
      </c>
      <c r="L108">
        <f t="shared" si="21"/>
        <v>6.3743619775651794</v>
      </c>
      <c r="M108">
        <f t="shared" si="22"/>
        <v>1.4318586916157637E-2</v>
      </c>
      <c r="N108">
        <f t="shared" si="23"/>
        <v>795.76927316726153</v>
      </c>
      <c r="O108">
        <f t="shared" si="24"/>
        <v>1.4318586916157636</v>
      </c>
      <c r="P108">
        <f t="shared" si="25"/>
        <v>56.000000000000021</v>
      </c>
      <c r="Q108">
        <f t="shared" si="26"/>
        <v>739.76927316726153</v>
      </c>
      <c r="R108">
        <f t="shared" si="27"/>
        <v>27.137595585246</v>
      </c>
    </row>
    <row r="109" spans="2:18">
      <c r="B109">
        <f t="shared" si="29"/>
        <v>106</v>
      </c>
      <c r="C109">
        <f t="shared" si="31"/>
        <v>72574.084070916157</v>
      </c>
      <c r="D109">
        <f t="shared" si="31"/>
        <v>18459.194988548039</v>
      </c>
      <c r="E109">
        <f t="shared" si="31"/>
        <v>856.41347644506311</v>
      </c>
      <c r="F109">
        <f t="shared" si="31"/>
        <v>7646.7536277377894</v>
      </c>
      <c r="G109">
        <f t="shared" si="31"/>
        <v>463.5538363530066</v>
      </c>
      <c r="H109">
        <f t="shared" si="17"/>
        <v>-285.98677091332996</v>
      </c>
      <c r="I109">
        <f t="shared" si="18"/>
        <v>165.10690155525265</v>
      </c>
      <c r="J109">
        <f t="shared" si="19"/>
        <v>8.380911170832519</v>
      </c>
      <c r="K109">
        <f t="shared" si="20"/>
        <v>106.12101918788836</v>
      </c>
      <c r="L109">
        <f t="shared" si="21"/>
        <v>6.3779389993563242</v>
      </c>
      <c r="M109">
        <f t="shared" si="22"/>
        <v>1.4453637842132345E-2</v>
      </c>
      <c r="N109">
        <f t="shared" si="23"/>
        <v>803.61424405187097</v>
      </c>
      <c r="O109">
        <f t="shared" si="24"/>
        <v>1.4453637842132345</v>
      </c>
      <c r="P109">
        <f t="shared" si="25"/>
        <v>56.000000000000028</v>
      </c>
      <c r="Q109">
        <f t="shared" si="26"/>
        <v>747.61424405187097</v>
      </c>
      <c r="R109">
        <f t="shared" si="27"/>
        <v>27.425915929083889</v>
      </c>
    </row>
    <row r="110" spans="2:18">
      <c r="B110">
        <f t="shared" si="29"/>
        <v>107</v>
      </c>
      <c r="C110">
        <f t="shared" si="31"/>
        <v>72288.097300002832</v>
      </c>
      <c r="D110">
        <f t="shared" si="31"/>
        <v>18624.301890103292</v>
      </c>
      <c r="E110">
        <f t="shared" si="31"/>
        <v>864.79438761589563</v>
      </c>
      <c r="F110">
        <f t="shared" si="31"/>
        <v>7752.8746469256776</v>
      </c>
      <c r="G110">
        <f t="shared" si="31"/>
        <v>469.93177535236293</v>
      </c>
      <c r="H110">
        <f t="shared" si="17"/>
        <v>-283.55135285770939</v>
      </c>
      <c r="I110">
        <f t="shared" si="18"/>
        <v>162.70467577027023</v>
      </c>
      <c r="J110">
        <f t="shared" si="19"/>
        <v>8.2779768366075892</v>
      </c>
      <c r="K110">
        <f t="shared" si="20"/>
        <v>106.18978849017358</v>
      </c>
      <c r="L110">
        <f t="shared" si="21"/>
        <v>6.378911760657779</v>
      </c>
      <c r="M110">
        <f t="shared" si="22"/>
        <v>1.4586949937800228E-2</v>
      </c>
      <c r="N110">
        <f t="shared" si="23"/>
        <v>811.39283804426543</v>
      </c>
      <c r="O110">
        <f t="shared" si="24"/>
        <v>1.4586949937800229</v>
      </c>
      <c r="P110">
        <f t="shared" si="25"/>
        <v>56.000000000000028</v>
      </c>
      <c r="Q110">
        <f t="shared" si="26"/>
        <v>755.39283804426543</v>
      </c>
      <c r="R110">
        <f t="shared" si="27"/>
        <v>27.711902699997214</v>
      </c>
    </row>
    <row r="111" spans="2:18">
      <c r="B111">
        <f t="shared" si="29"/>
        <v>108</v>
      </c>
      <c r="C111">
        <f t="shared" si="31"/>
        <v>72004.545947145118</v>
      </c>
      <c r="D111">
        <f t="shared" si="31"/>
        <v>18787.006565873562</v>
      </c>
      <c r="E111">
        <f t="shared" si="31"/>
        <v>873.07236445250317</v>
      </c>
      <c r="F111">
        <f t="shared" si="31"/>
        <v>7859.0644354158512</v>
      </c>
      <c r="G111">
        <f t="shared" si="31"/>
        <v>476.31068711302072</v>
      </c>
      <c r="H111">
        <f t="shared" si="17"/>
        <v>-281.0175408931114</v>
      </c>
      <c r="I111">
        <f t="shared" si="18"/>
        <v>160.24847738225623</v>
      </c>
      <c r="J111">
        <f t="shared" si="19"/>
        <v>8.1718497994010377</v>
      </c>
      <c r="K111">
        <f t="shared" si="20"/>
        <v>106.21991855557906</v>
      </c>
      <c r="L111">
        <f t="shared" si="21"/>
        <v>6.3772951558750606</v>
      </c>
      <c r="M111">
        <f t="shared" si="22"/>
        <v>1.4718476123924649E-2</v>
      </c>
      <c r="N111">
        <f t="shared" si="23"/>
        <v>819.10219517438065</v>
      </c>
      <c r="O111">
        <f t="shared" si="24"/>
        <v>1.4718476123924649</v>
      </c>
      <c r="P111">
        <f t="shared" si="25"/>
        <v>56.000000000000028</v>
      </c>
      <c r="Q111">
        <f t="shared" si="26"/>
        <v>763.10219517438065</v>
      </c>
      <c r="R111">
        <f t="shared" si="27"/>
        <v>27.995454052854917</v>
      </c>
    </row>
    <row r="112" spans="2:18">
      <c r="B112">
        <f t="shared" si="29"/>
        <v>109</v>
      </c>
      <c r="C112">
        <f t="shared" si="31"/>
        <v>71723.528406252008</v>
      </c>
      <c r="D112">
        <f t="shared" si="31"/>
        <v>18947.25504325582</v>
      </c>
      <c r="E112">
        <f t="shared" si="31"/>
        <v>881.24421425190417</v>
      </c>
      <c r="F112">
        <f t="shared" si="31"/>
        <v>7965.2843539714304</v>
      </c>
      <c r="G112">
        <f t="shared" si="31"/>
        <v>482.68798226889578</v>
      </c>
      <c r="H112">
        <f t="shared" si="17"/>
        <v>-278.38889183487873</v>
      </c>
      <c r="I112">
        <f t="shared" si="18"/>
        <v>157.74163061055975</v>
      </c>
      <c r="J112">
        <f t="shared" si="19"/>
        <v>8.0626755192472714</v>
      </c>
      <c r="K112">
        <f t="shared" si="20"/>
        <v>106.2114790603984</v>
      </c>
      <c r="L112">
        <f t="shared" si="21"/>
        <v>6.3731066446731006</v>
      </c>
      <c r="M112">
        <f t="shared" si="22"/>
        <v>1.4848171768080811E-2</v>
      </c>
      <c r="N112">
        <f t="shared" si="23"/>
        <v>826.7395536614755</v>
      </c>
      <c r="O112">
        <f t="shared" si="24"/>
        <v>1.4848171768080811</v>
      </c>
      <c r="P112">
        <f t="shared" si="25"/>
        <v>56.000000000000028</v>
      </c>
      <c r="Q112">
        <f t="shared" si="26"/>
        <v>770.7395536614755</v>
      </c>
      <c r="R112">
        <f t="shared" si="27"/>
        <v>28.276471593748035</v>
      </c>
    </row>
    <row r="113" spans="2:18">
      <c r="B113">
        <f t="shared" si="29"/>
        <v>110</v>
      </c>
      <c r="C113">
        <f t="shared" si="31"/>
        <v>71445.139514417126</v>
      </c>
      <c r="D113">
        <f t="shared" si="31"/>
        <v>19104.996673866379</v>
      </c>
      <c r="E113">
        <f t="shared" si="31"/>
        <v>889.30688977115142</v>
      </c>
      <c r="F113">
        <f t="shared" si="31"/>
        <v>8071.4958330318286</v>
      </c>
      <c r="G113">
        <f t="shared" si="31"/>
        <v>489.06108891356888</v>
      </c>
      <c r="H113">
        <f t="shared" si="17"/>
        <v>-275.66905783856134</v>
      </c>
      <c r="I113">
        <f t="shared" si="18"/>
        <v>155.18749911407718</v>
      </c>
      <c r="J113">
        <f t="shared" si="19"/>
        <v>7.9506031292294495</v>
      </c>
      <c r="K113">
        <f t="shared" si="20"/>
        <v>106.1645893032172</v>
      </c>
      <c r="L113">
        <f t="shared" si="21"/>
        <v>6.3663662920373625</v>
      </c>
      <c r="M113">
        <f t="shared" si="22"/>
        <v>1.4975994728028769E-2</v>
      </c>
      <c r="N113">
        <f t="shared" si="23"/>
        <v>834.30225300070288</v>
      </c>
      <c r="O113">
        <f t="shared" si="24"/>
        <v>1.497599472802877</v>
      </c>
      <c r="P113">
        <f t="shared" si="25"/>
        <v>56.000000000000028</v>
      </c>
      <c r="Q113">
        <f t="shared" si="26"/>
        <v>778.30225300070288</v>
      </c>
      <c r="R113">
        <f t="shared" si="27"/>
        <v>28.554860485582914</v>
      </c>
    </row>
    <row r="114" spans="2:18">
      <c r="B114">
        <f t="shared" si="29"/>
        <v>111</v>
      </c>
      <c r="C114">
        <f t="shared" si="31"/>
        <v>71169.470456578565</v>
      </c>
      <c r="D114">
        <f t="shared" si="31"/>
        <v>19260.184172980455</v>
      </c>
      <c r="E114">
        <f t="shared" si="31"/>
        <v>897.25749290038084</v>
      </c>
      <c r="F114">
        <f t="shared" si="31"/>
        <v>8177.660422335046</v>
      </c>
      <c r="G114">
        <f t="shared" si="31"/>
        <v>495.42745520560624</v>
      </c>
      <c r="H114">
        <f t="shared" si="17"/>
        <v>-272.86177604278981</v>
      </c>
      <c r="I114">
        <f t="shared" si="18"/>
        <v>152.58947659682542</v>
      </c>
      <c r="J114">
        <f t="shared" si="19"/>
        <v>7.8357849984528869</v>
      </c>
      <c r="K114">
        <f t="shared" si="20"/>
        <v>106.07941765486498</v>
      </c>
      <c r="L114">
        <f t="shared" si="21"/>
        <v>6.3570967926464803</v>
      </c>
      <c r="M114">
        <f t="shared" si="22"/>
        <v>1.5101905387980855E-2</v>
      </c>
      <c r="N114">
        <f t="shared" si="23"/>
        <v>841.78773676084234</v>
      </c>
      <c r="O114">
        <f t="shared" si="24"/>
        <v>1.5101905387980854</v>
      </c>
      <c r="P114">
        <f t="shared" si="25"/>
        <v>56.000000000000021</v>
      </c>
      <c r="Q114">
        <f t="shared" si="26"/>
        <v>785.78773676084234</v>
      </c>
      <c r="R114">
        <f t="shared" si="27"/>
        <v>28.830529543421473</v>
      </c>
    </row>
    <row r="115" spans="2:18">
      <c r="B115">
        <f t="shared" si="29"/>
        <v>112</v>
      </c>
      <c r="C115">
        <f t="shared" si="31"/>
        <v>70896.608680535777</v>
      </c>
      <c r="D115">
        <f t="shared" si="31"/>
        <v>19412.773649577281</v>
      </c>
      <c r="E115">
        <f t="shared" si="31"/>
        <v>905.09327789883378</v>
      </c>
      <c r="F115">
        <f t="shared" si="31"/>
        <v>8283.7398399899103</v>
      </c>
      <c r="G115">
        <f t="shared" si="31"/>
        <v>501.78455199825271</v>
      </c>
      <c r="H115">
        <f t="shared" si="17"/>
        <v>-269.97085815760863</v>
      </c>
      <c r="I115">
        <f t="shared" si="18"/>
        <v>149.95097750991062</v>
      </c>
      <c r="J115">
        <f t="shared" si="19"/>
        <v>7.7183762910421407</v>
      </c>
      <c r="K115">
        <f t="shared" si="20"/>
        <v>105.95618087637412</v>
      </c>
      <c r="L115">
        <f t="shared" si="21"/>
        <v>6.3453234802815572</v>
      </c>
      <c r="M115">
        <f t="shared" si="22"/>
        <v>1.5225866687778757E-2</v>
      </c>
      <c r="N115">
        <f t="shared" si="23"/>
        <v>849.19355508894739</v>
      </c>
      <c r="O115">
        <f t="shared" si="24"/>
        <v>1.5225866687778757</v>
      </c>
      <c r="P115">
        <f t="shared" si="25"/>
        <v>56.000000000000028</v>
      </c>
      <c r="Q115">
        <f t="shared" si="26"/>
        <v>793.19355508894739</v>
      </c>
      <c r="R115">
        <f t="shared" si="27"/>
        <v>29.103391319464261</v>
      </c>
    </row>
    <row r="116" spans="2:18">
      <c r="B116">
        <f t="shared" si="29"/>
        <v>113</v>
      </c>
      <c r="C116">
        <f t="shared" si="31"/>
        <v>70626.637822378165</v>
      </c>
      <c r="D116">
        <f t="shared" si="31"/>
        <v>19562.724627087191</v>
      </c>
      <c r="E116">
        <f t="shared" si="31"/>
        <v>912.81165418987587</v>
      </c>
      <c r="F116">
        <f t="shared" si="31"/>
        <v>8389.696020866284</v>
      </c>
      <c r="G116">
        <f t="shared" si="31"/>
        <v>508.12987547853425</v>
      </c>
      <c r="H116">
        <f t="shared" si="17"/>
        <v>-267.00018004662115</v>
      </c>
      <c r="I116">
        <f t="shared" si="18"/>
        <v>147.27542789081235</v>
      </c>
      <c r="J116">
        <f t="shared" si="19"/>
        <v>7.5985345232918355</v>
      </c>
      <c r="K116">
        <f t="shared" si="20"/>
        <v>105.79514330951037</v>
      </c>
      <c r="L116">
        <f t="shared" si="21"/>
        <v>6.3310743230065327</v>
      </c>
      <c r="M116">
        <f t="shared" si="22"/>
        <v>1.5347844145028204E-2</v>
      </c>
      <c r="N116">
        <f t="shared" si="23"/>
        <v>856.51736691912492</v>
      </c>
      <c r="O116">
        <f t="shared" si="24"/>
        <v>1.5347844145028204</v>
      </c>
      <c r="P116">
        <f t="shared" si="25"/>
        <v>56.000000000000021</v>
      </c>
      <c r="Q116">
        <f t="shared" si="26"/>
        <v>800.51736691912492</v>
      </c>
      <c r="R116">
        <f t="shared" si="27"/>
        <v>29.373362177621868</v>
      </c>
    </row>
    <row r="117" spans="2:18">
      <c r="B117">
        <f t="shared" si="29"/>
        <v>114</v>
      </c>
      <c r="C117">
        <f t="shared" si="31"/>
        <v>70359.637642331538</v>
      </c>
      <c r="D117">
        <f t="shared" si="31"/>
        <v>19710.000054978002</v>
      </c>
      <c r="E117">
        <f t="shared" si="31"/>
        <v>920.41018871316771</v>
      </c>
      <c r="F117">
        <f t="shared" si="31"/>
        <v>8495.4911641757935</v>
      </c>
      <c r="G117">
        <f t="shared" si="31"/>
        <v>514.46094980154078</v>
      </c>
      <c r="H117">
        <f t="shared" si="17"/>
        <v>-263.95367134977874</v>
      </c>
      <c r="I117">
        <f t="shared" si="18"/>
        <v>144.56625637888692</v>
      </c>
      <c r="J117">
        <f t="shared" si="19"/>
        <v>7.476419121060232</v>
      </c>
      <c r="K117">
        <f t="shared" si="20"/>
        <v>105.59661594496821</v>
      </c>
      <c r="L117">
        <f t="shared" si="21"/>
        <v>6.3143799048635074</v>
      </c>
      <c r="M117">
        <f t="shared" si="22"/>
        <v>1.5467805870270617E-2</v>
      </c>
      <c r="N117">
        <f t="shared" si="23"/>
        <v>863.75694188409614</v>
      </c>
      <c r="O117">
        <f t="shared" si="24"/>
        <v>1.5467805870270617</v>
      </c>
      <c r="P117">
        <f t="shared" si="25"/>
        <v>56.000000000000021</v>
      </c>
      <c r="Q117">
        <f t="shared" si="26"/>
        <v>807.75694188409614</v>
      </c>
      <c r="R117">
        <f t="shared" si="27"/>
        <v>29.64036235766849</v>
      </c>
    </row>
    <row r="118" spans="2:18">
      <c r="B118">
        <f t="shared" si="29"/>
        <v>115</v>
      </c>
      <c r="C118">
        <f t="shared" ref="C118:G133" si="32">C117+H117</f>
        <v>70095.683970981758</v>
      </c>
      <c r="D118">
        <f t="shared" si="32"/>
        <v>19854.566311356888</v>
      </c>
      <c r="E118">
        <f t="shared" si="32"/>
        <v>927.8866078342279</v>
      </c>
      <c r="F118">
        <f t="shared" si="32"/>
        <v>8601.0877801207625</v>
      </c>
      <c r="G118">
        <f t="shared" si="32"/>
        <v>520.77532970640425</v>
      </c>
      <c r="H118">
        <f t="shared" si="17"/>
        <v>-260.83530519187468</v>
      </c>
      <c r="I118">
        <f t="shared" si="18"/>
        <v>141.82688544379357</v>
      </c>
      <c r="J118">
        <f t="shared" si="19"/>
        <v>7.3521909794447495</v>
      </c>
      <c r="K118">
        <f t="shared" si="20"/>
        <v>105.36095537380038</v>
      </c>
      <c r="L118">
        <f t="shared" si="21"/>
        <v>6.295273394836002</v>
      </c>
      <c r="M118">
        <f t="shared" si="22"/>
        <v>1.5585722575301365E-2</v>
      </c>
      <c r="N118">
        <f t="shared" si="23"/>
        <v>870.91016192959557</v>
      </c>
      <c r="O118">
        <f t="shared" si="24"/>
        <v>1.5585722575301366</v>
      </c>
      <c r="P118">
        <f t="shared" si="25"/>
        <v>56.000000000000021</v>
      </c>
      <c r="Q118">
        <f t="shared" si="26"/>
        <v>814.91016192959557</v>
      </c>
      <c r="R118">
        <f t="shared" si="27"/>
        <v>29.904316029018272</v>
      </c>
    </row>
    <row r="119" spans="2:18">
      <c r="B119">
        <f t="shared" si="29"/>
        <v>116</v>
      </c>
      <c r="C119">
        <f t="shared" si="32"/>
        <v>69834.84866578989</v>
      </c>
      <c r="D119">
        <f t="shared" si="32"/>
        <v>19996.39319680068</v>
      </c>
      <c r="E119">
        <f t="shared" si="32"/>
        <v>935.2387988136727</v>
      </c>
      <c r="F119">
        <f t="shared" si="32"/>
        <v>8706.4487354945632</v>
      </c>
      <c r="G119">
        <f t="shared" si="32"/>
        <v>527.07060310124029</v>
      </c>
      <c r="H119">
        <f t="shared" si="17"/>
        <v>-257.64908801975668</v>
      </c>
      <c r="I119">
        <f t="shared" si="18"/>
        <v>139.06072286111441</v>
      </c>
      <c r="J119">
        <f t="shared" si="19"/>
        <v>7.2260120267102792</v>
      </c>
      <c r="K119">
        <f t="shared" si="20"/>
        <v>105.08856262809068</v>
      </c>
      <c r="L119">
        <f t="shared" si="21"/>
        <v>6.2737905038412194</v>
      </c>
      <c r="M119">
        <f t="shared" si="22"/>
        <v>1.5701567574772719E-2</v>
      </c>
      <c r="N119">
        <f t="shared" si="23"/>
        <v>877.97502263301214</v>
      </c>
      <c r="O119">
        <f t="shared" si="24"/>
        <v>1.5701567574772719</v>
      </c>
      <c r="P119">
        <f t="shared" si="25"/>
        <v>56.000000000000021</v>
      </c>
      <c r="Q119">
        <f t="shared" si="26"/>
        <v>821.97502263301214</v>
      </c>
      <c r="R119">
        <f t="shared" si="27"/>
        <v>30.165151334210147</v>
      </c>
    </row>
    <row r="120" spans="2:18">
      <c r="B120">
        <f t="shared" si="29"/>
        <v>117</v>
      </c>
      <c r="C120">
        <f t="shared" si="32"/>
        <v>69577.199577770138</v>
      </c>
      <c r="D120">
        <f t="shared" si="32"/>
        <v>20135.453919661795</v>
      </c>
      <c r="E120">
        <f t="shared" si="32"/>
        <v>942.46481084038294</v>
      </c>
      <c r="F120">
        <f t="shared" si="32"/>
        <v>8811.5372981226537</v>
      </c>
      <c r="G120">
        <f t="shared" si="32"/>
        <v>533.34439360508156</v>
      </c>
      <c r="H120">
        <f t="shared" si="17"/>
        <v>-254.39904960901498</v>
      </c>
      <c r="I120">
        <f t="shared" si="18"/>
        <v>136.27115346686588</v>
      </c>
      <c r="J120">
        <f t="shared" si="19"/>
        <v>7.0980447943635774</v>
      </c>
      <c r="K120">
        <f t="shared" si="20"/>
        <v>104.77988191726574</v>
      </c>
      <c r="L120">
        <f t="shared" si="21"/>
        <v>6.2499694305198332</v>
      </c>
      <c r="M120">
        <f t="shared" si="22"/>
        <v>1.581531678124648E-2</v>
      </c>
      <c r="N120">
        <f t="shared" si="23"/>
        <v>884.94963422897979</v>
      </c>
      <c r="O120">
        <f t="shared" si="24"/>
        <v>1.581531678124648</v>
      </c>
      <c r="P120">
        <f t="shared" si="25"/>
        <v>56.000000000000021</v>
      </c>
      <c r="Q120">
        <f t="shared" si="26"/>
        <v>828.94963422897979</v>
      </c>
      <c r="R120">
        <f t="shared" si="27"/>
        <v>30.422800422229898</v>
      </c>
    </row>
    <row r="121" spans="2:18">
      <c r="B121">
        <f t="shared" si="29"/>
        <v>118</v>
      </c>
      <c r="C121">
        <f t="shared" si="32"/>
        <v>69322.800528161126</v>
      </c>
      <c r="D121">
        <f t="shared" si="32"/>
        <v>20271.725073128662</v>
      </c>
      <c r="E121">
        <f t="shared" si="32"/>
        <v>949.56285563474648</v>
      </c>
      <c r="F121">
        <f t="shared" si="32"/>
        <v>8916.3171800399195</v>
      </c>
      <c r="G121">
        <f t="shared" si="32"/>
        <v>539.59436303560142</v>
      </c>
      <c r="H121">
        <f t="shared" si="17"/>
        <v>-251.08923327844764</v>
      </c>
      <c r="I121">
        <f t="shared" si="18"/>
        <v>133.46153121989369</v>
      </c>
      <c r="J121">
        <f t="shared" si="19"/>
        <v>6.9684519951770483</v>
      </c>
      <c r="K121">
        <f t="shared" si="20"/>
        <v>104.43539926677967</v>
      </c>
      <c r="L121">
        <f t="shared" si="21"/>
        <v>6.2238507965971479</v>
      </c>
      <c r="M121">
        <f t="shared" si="22"/>
        <v>1.5926948693886372E-2</v>
      </c>
      <c r="N121">
        <f t="shared" si="23"/>
        <v>891.83222234586401</v>
      </c>
      <c r="O121">
        <f t="shared" si="24"/>
        <v>1.5926948693886371</v>
      </c>
      <c r="P121">
        <f t="shared" si="25"/>
        <v>56.000000000000028</v>
      </c>
      <c r="Q121">
        <f t="shared" si="26"/>
        <v>835.83222234586401</v>
      </c>
      <c r="R121">
        <f t="shared" si="27"/>
        <v>30.677199471838914</v>
      </c>
    </row>
    <row r="122" spans="2:18">
      <c r="B122">
        <f t="shared" si="29"/>
        <v>119</v>
      </c>
      <c r="C122">
        <f t="shared" si="32"/>
        <v>69071.711294882683</v>
      </c>
      <c r="D122">
        <f t="shared" si="32"/>
        <v>20405.186604348557</v>
      </c>
      <c r="E122">
        <f t="shared" si="32"/>
        <v>956.5313076299235</v>
      </c>
      <c r="F122">
        <f t="shared" si="32"/>
        <v>9020.7525793066998</v>
      </c>
      <c r="G122">
        <f t="shared" si="32"/>
        <v>545.81821383219858</v>
      </c>
      <c r="H122">
        <f t="shared" si="17"/>
        <v>-247.72368634796516</v>
      </c>
      <c r="I122">
        <f t="shared" si="18"/>
        <v>130.63517159830843</v>
      </c>
      <c r="J122">
        <f t="shared" si="19"/>
        <v>6.837396110865182</v>
      </c>
      <c r="K122">
        <f t="shared" si="20"/>
        <v>104.05564106619812</v>
      </c>
      <c r="L122">
        <f t="shared" si="21"/>
        <v>6.1954775725932905</v>
      </c>
      <c r="M122">
        <f t="shared" si="22"/>
        <v>1.6036444381003177E-2</v>
      </c>
      <c r="N122">
        <f t="shared" si="23"/>
        <v>898.62112845826425</v>
      </c>
      <c r="O122">
        <f t="shared" si="24"/>
        <v>1.6036444381003176</v>
      </c>
      <c r="P122">
        <f t="shared" si="25"/>
        <v>56.000000000000028</v>
      </c>
      <c r="Q122">
        <f t="shared" si="26"/>
        <v>842.62112845826425</v>
      </c>
      <c r="R122">
        <f t="shared" si="27"/>
        <v>30.92828870511736</v>
      </c>
    </row>
    <row r="123" spans="2:18">
      <c r="B123">
        <f t="shared" si="29"/>
        <v>120</v>
      </c>
      <c r="C123">
        <f t="shared" si="32"/>
        <v>68823.98760853472</v>
      </c>
      <c r="D123">
        <f t="shared" si="32"/>
        <v>20535.821775946864</v>
      </c>
      <c r="E123">
        <f t="shared" si="32"/>
        <v>963.36870374078865</v>
      </c>
      <c r="F123">
        <f t="shared" si="32"/>
        <v>9124.8082203728973</v>
      </c>
      <c r="G123">
        <f t="shared" si="32"/>
        <v>552.01369140479187</v>
      </c>
      <c r="H123">
        <f t="shared" ref="H123" si="33">N123-M123*C123-$T$3*C123</f>
        <v>-244.30645087285868</v>
      </c>
      <c r="I123">
        <f t="shared" ref="I123" si="34">M123*C123-($T$3+$T$4)*D123-T$8*D123-$T$10*D123</f>
        <v>127.79534435324416</v>
      </c>
      <c r="J123">
        <f t="shared" ref="J123" si="35">$T$8*D123-($T$3+$T$5)*E123-$T$11*E123</f>
        <v>6.7050389910081307</v>
      </c>
      <c r="K123">
        <f t="shared" ref="K123" si="36">$T$10*D123-($T$3+$T$6)*F123-$T$9*F123</f>
        <v>103.64117253394488</v>
      </c>
      <c r="L123">
        <f t="shared" ref="L123" si="37">$T$11*E123+$T$9*F123-($T$3+$T$7)*G123</f>
        <v>6.1648949946614877</v>
      </c>
      <c r="M123">
        <f t="shared" ref="M123" si="38">($T$12*$T$13/SUM(C123:G123))*(D123*$T$14+E123*$T$15+F123*$T$16+G123*$T$17)</f>
        <v>1.6143787456686813E-2</v>
      </c>
      <c r="N123">
        <f t="shared" ref="N123" si="39">Q123+P123</f>
        <v>905.31481006175215</v>
      </c>
      <c r="O123">
        <f t="shared" ref="O123" si="40">100*M123*C123/C123</f>
        <v>1.6143787456686813</v>
      </c>
      <c r="P123">
        <f t="shared" ref="P123" si="41">$T$3*SUM(C123:G123)</f>
        <v>56.000000000000036</v>
      </c>
      <c r="Q123">
        <f t="shared" ref="Q123" si="42">$T$4*D123+$T$5*E123+$T$6*F123+$T$7*G123</f>
        <v>849.31481006175215</v>
      </c>
      <c r="R123">
        <f t="shared" si="27"/>
        <v>31.176012391465317</v>
      </c>
    </row>
    <row r="124" spans="2:18">
      <c r="B124">
        <f t="shared" si="29"/>
        <v>121</v>
      </c>
      <c r="C124">
        <f t="shared" si="32"/>
        <v>68579.681157661864</v>
      </c>
      <c r="D124">
        <f t="shared" si="32"/>
        <v>20663.617120300107</v>
      </c>
      <c r="E124">
        <f t="shared" si="32"/>
        <v>970.07374273179676</v>
      </c>
      <c r="F124">
        <f t="shared" si="32"/>
        <v>9228.4493929068412</v>
      </c>
      <c r="G124">
        <f t="shared" si="32"/>
        <v>558.17858639945337</v>
      </c>
    </row>
    <row r="125" spans="2:18">
      <c r="B125">
        <f t="shared" si="29"/>
        <v>122</v>
      </c>
      <c r="C125">
        <f t="shared" si="32"/>
        <v>68579.681157661864</v>
      </c>
      <c r="D125">
        <f t="shared" si="32"/>
        <v>20663.617120300107</v>
      </c>
      <c r="E125">
        <f t="shared" si="32"/>
        <v>970.07374273179676</v>
      </c>
      <c r="F125">
        <f t="shared" si="32"/>
        <v>9228.4493929068412</v>
      </c>
      <c r="G125">
        <f t="shared" si="32"/>
        <v>558.17858639945337</v>
      </c>
    </row>
    <row r="126" spans="2:18">
      <c r="B126">
        <f t="shared" si="29"/>
        <v>123</v>
      </c>
      <c r="C126">
        <f t="shared" si="32"/>
        <v>68579.681157661864</v>
      </c>
      <c r="D126">
        <f t="shared" si="32"/>
        <v>20663.617120300107</v>
      </c>
      <c r="E126">
        <f t="shared" si="32"/>
        <v>970.07374273179676</v>
      </c>
      <c r="F126">
        <f t="shared" si="32"/>
        <v>9228.4493929068412</v>
      </c>
      <c r="G126">
        <f t="shared" si="32"/>
        <v>558.17858639945337</v>
      </c>
    </row>
    <row r="127" spans="2:18">
      <c r="B127">
        <f t="shared" si="29"/>
        <v>124</v>
      </c>
      <c r="C127">
        <f t="shared" si="32"/>
        <v>68579.681157661864</v>
      </c>
      <c r="D127">
        <f t="shared" si="32"/>
        <v>20663.617120300107</v>
      </c>
      <c r="E127">
        <f t="shared" si="32"/>
        <v>970.07374273179676</v>
      </c>
      <c r="F127">
        <f t="shared" si="32"/>
        <v>9228.4493929068412</v>
      </c>
      <c r="G127">
        <f t="shared" si="32"/>
        <v>558.17858639945337</v>
      </c>
    </row>
    <row r="128" spans="2:18">
      <c r="B128">
        <f t="shared" si="29"/>
        <v>125</v>
      </c>
      <c r="C128">
        <f t="shared" si="32"/>
        <v>68579.681157661864</v>
      </c>
      <c r="D128">
        <f t="shared" si="32"/>
        <v>20663.617120300107</v>
      </c>
      <c r="E128">
        <f t="shared" si="32"/>
        <v>970.07374273179676</v>
      </c>
      <c r="F128">
        <f t="shared" si="32"/>
        <v>9228.4493929068412</v>
      </c>
      <c r="G128">
        <f t="shared" si="32"/>
        <v>558.17858639945337</v>
      </c>
    </row>
    <row r="129" spans="2:7">
      <c r="B129">
        <f t="shared" si="29"/>
        <v>126</v>
      </c>
      <c r="C129">
        <f t="shared" si="32"/>
        <v>68579.681157661864</v>
      </c>
      <c r="D129">
        <f t="shared" si="32"/>
        <v>20663.617120300107</v>
      </c>
      <c r="E129">
        <f t="shared" si="32"/>
        <v>970.07374273179676</v>
      </c>
      <c r="F129">
        <f t="shared" si="32"/>
        <v>9228.4493929068412</v>
      </c>
      <c r="G129">
        <f t="shared" si="32"/>
        <v>558.17858639945337</v>
      </c>
    </row>
    <row r="130" spans="2:7">
      <c r="B130">
        <f t="shared" si="29"/>
        <v>127</v>
      </c>
      <c r="C130">
        <f t="shared" si="32"/>
        <v>68579.681157661864</v>
      </c>
      <c r="D130">
        <f t="shared" si="32"/>
        <v>20663.617120300107</v>
      </c>
      <c r="E130">
        <f t="shared" si="32"/>
        <v>970.07374273179676</v>
      </c>
      <c r="F130">
        <f t="shared" si="32"/>
        <v>9228.4493929068412</v>
      </c>
      <c r="G130">
        <f t="shared" si="32"/>
        <v>558.17858639945337</v>
      </c>
    </row>
    <row r="131" spans="2:7">
      <c r="B131">
        <f t="shared" si="29"/>
        <v>128</v>
      </c>
      <c r="C131">
        <f t="shared" si="32"/>
        <v>68579.681157661864</v>
      </c>
      <c r="D131">
        <f t="shared" si="32"/>
        <v>20663.617120300107</v>
      </c>
      <c r="E131">
        <f t="shared" si="32"/>
        <v>970.07374273179676</v>
      </c>
      <c r="F131">
        <f t="shared" si="32"/>
        <v>9228.4493929068412</v>
      </c>
      <c r="G131">
        <f t="shared" si="32"/>
        <v>558.17858639945337</v>
      </c>
    </row>
    <row r="132" spans="2:7">
      <c r="B132">
        <f t="shared" si="29"/>
        <v>129</v>
      </c>
      <c r="C132">
        <f t="shared" si="32"/>
        <v>68579.681157661864</v>
      </c>
      <c r="D132">
        <f t="shared" si="32"/>
        <v>20663.617120300107</v>
      </c>
      <c r="E132">
        <f t="shared" si="32"/>
        <v>970.07374273179676</v>
      </c>
      <c r="F132">
        <f t="shared" si="32"/>
        <v>9228.4493929068412</v>
      </c>
      <c r="G132">
        <f t="shared" si="32"/>
        <v>558.17858639945337</v>
      </c>
    </row>
    <row r="133" spans="2:7">
      <c r="B133">
        <f t="shared" si="29"/>
        <v>130</v>
      </c>
      <c r="C133">
        <f t="shared" si="32"/>
        <v>68579.681157661864</v>
      </c>
      <c r="D133">
        <f t="shared" si="32"/>
        <v>20663.617120300107</v>
      </c>
      <c r="E133">
        <f t="shared" si="32"/>
        <v>970.07374273179676</v>
      </c>
      <c r="F133">
        <f t="shared" si="32"/>
        <v>9228.4493929068412</v>
      </c>
      <c r="G133">
        <f t="shared" si="32"/>
        <v>558.17858639945337</v>
      </c>
    </row>
    <row r="134" spans="2:7">
      <c r="B134">
        <f t="shared" si="29"/>
        <v>131</v>
      </c>
      <c r="C134">
        <f t="shared" ref="C134:G149" si="43">C133+H133</f>
        <v>68579.681157661864</v>
      </c>
      <c r="D134">
        <f t="shared" si="43"/>
        <v>20663.617120300107</v>
      </c>
      <c r="E134">
        <f t="shared" si="43"/>
        <v>970.07374273179676</v>
      </c>
      <c r="F134">
        <f t="shared" si="43"/>
        <v>9228.4493929068412</v>
      </c>
      <c r="G134">
        <f t="shared" si="43"/>
        <v>558.17858639945337</v>
      </c>
    </row>
    <row r="135" spans="2:7">
      <c r="B135">
        <f t="shared" si="29"/>
        <v>132</v>
      </c>
      <c r="C135">
        <f t="shared" si="43"/>
        <v>68579.681157661864</v>
      </c>
      <c r="D135">
        <f t="shared" si="43"/>
        <v>20663.617120300107</v>
      </c>
      <c r="E135">
        <f t="shared" si="43"/>
        <v>970.07374273179676</v>
      </c>
      <c r="F135">
        <f t="shared" si="43"/>
        <v>9228.4493929068412</v>
      </c>
      <c r="G135">
        <f t="shared" si="43"/>
        <v>558.17858639945337</v>
      </c>
    </row>
    <row r="136" spans="2:7">
      <c r="B136">
        <f t="shared" si="29"/>
        <v>133</v>
      </c>
      <c r="C136">
        <f t="shared" si="43"/>
        <v>68579.681157661864</v>
      </c>
      <c r="D136">
        <f t="shared" si="43"/>
        <v>20663.617120300107</v>
      </c>
      <c r="E136">
        <f t="shared" si="43"/>
        <v>970.07374273179676</v>
      </c>
      <c r="F136">
        <f t="shared" si="43"/>
        <v>9228.4493929068412</v>
      </c>
      <c r="G136">
        <f t="shared" si="43"/>
        <v>558.17858639945337</v>
      </c>
    </row>
    <row r="137" spans="2:7">
      <c r="B137">
        <f t="shared" si="29"/>
        <v>134</v>
      </c>
      <c r="C137">
        <f t="shared" si="43"/>
        <v>68579.681157661864</v>
      </c>
      <c r="D137">
        <f t="shared" si="43"/>
        <v>20663.617120300107</v>
      </c>
      <c r="E137">
        <f t="shared" si="43"/>
        <v>970.07374273179676</v>
      </c>
      <c r="F137">
        <f t="shared" si="43"/>
        <v>9228.4493929068412</v>
      </c>
      <c r="G137">
        <f t="shared" si="43"/>
        <v>558.17858639945337</v>
      </c>
    </row>
    <row r="138" spans="2:7">
      <c r="B138">
        <f t="shared" si="29"/>
        <v>135</v>
      </c>
      <c r="C138">
        <f t="shared" si="43"/>
        <v>68579.681157661864</v>
      </c>
      <c r="D138">
        <f t="shared" si="43"/>
        <v>20663.617120300107</v>
      </c>
      <c r="E138">
        <f t="shared" si="43"/>
        <v>970.07374273179676</v>
      </c>
      <c r="F138">
        <f t="shared" si="43"/>
        <v>9228.4493929068412</v>
      </c>
      <c r="G138">
        <f t="shared" si="43"/>
        <v>558.17858639945337</v>
      </c>
    </row>
    <row r="139" spans="2:7">
      <c r="B139">
        <f t="shared" si="29"/>
        <v>136</v>
      </c>
      <c r="C139">
        <f t="shared" si="43"/>
        <v>68579.681157661864</v>
      </c>
      <c r="D139">
        <f t="shared" si="43"/>
        <v>20663.617120300107</v>
      </c>
      <c r="E139">
        <f t="shared" si="43"/>
        <v>970.07374273179676</v>
      </c>
      <c r="F139">
        <f t="shared" si="43"/>
        <v>9228.4493929068412</v>
      </c>
      <c r="G139">
        <f t="shared" si="43"/>
        <v>558.17858639945337</v>
      </c>
    </row>
    <row r="140" spans="2:7">
      <c r="B140">
        <f t="shared" si="29"/>
        <v>137</v>
      </c>
      <c r="C140">
        <f t="shared" si="43"/>
        <v>68579.681157661864</v>
      </c>
      <c r="D140">
        <f t="shared" si="43"/>
        <v>20663.617120300107</v>
      </c>
      <c r="E140">
        <f t="shared" si="43"/>
        <v>970.07374273179676</v>
      </c>
      <c r="F140">
        <f t="shared" si="43"/>
        <v>9228.4493929068412</v>
      </c>
      <c r="G140">
        <f t="shared" si="43"/>
        <v>558.17858639945337</v>
      </c>
    </row>
    <row r="141" spans="2:7">
      <c r="B141">
        <f t="shared" si="29"/>
        <v>138</v>
      </c>
      <c r="C141">
        <f t="shared" si="43"/>
        <v>68579.681157661864</v>
      </c>
      <c r="D141">
        <f t="shared" si="43"/>
        <v>20663.617120300107</v>
      </c>
      <c r="E141">
        <f t="shared" si="43"/>
        <v>970.07374273179676</v>
      </c>
      <c r="F141">
        <f t="shared" si="43"/>
        <v>9228.4493929068412</v>
      </c>
      <c r="G141">
        <f t="shared" si="43"/>
        <v>558.17858639945337</v>
      </c>
    </row>
    <row r="142" spans="2:7">
      <c r="B142">
        <f t="shared" si="29"/>
        <v>139</v>
      </c>
      <c r="C142">
        <f t="shared" si="43"/>
        <v>68579.681157661864</v>
      </c>
      <c r="D142">
        <f t="shared" si="43"/>
        <v>20663.617120300107</v>
      </c>
      <c r="E142">
        <f t="shared" si="43"/>
        <v>970.07374273179676</v>
      </c>
      <c r="F142">
        <f t="shared" si="43"/>
        <v>9228.4493929068412</v>
      </c>
      <c r="G142">
        <f t="shared" si="43"/>
        <v>558.17858639945337</v>
      </c>
    </row>
    <row r="143" spans="2:7">
      <c r="B143">
        <f t="shared" si="29"/>
        <v>140</v>
      </c>
      <c r="C143">
        <f t="shared" si="43"/>
        <v>68579.681157661864</v>
      </c>
      <c r="D143">
        <f t="shared" si="43"/>
        <v>20663.617120300107</v>
      </c>
      <c r="E143">
        <f t="shared" si="43"/>
        <v>970.07374273179676</v>
      </c>
      <c r="F143">
        <f t="shared" si="43"/>
        <v>9228.4493929068412</v>
      </c>
      <c r="G143">
        <f t="shared" si="43"/>
        <v>558.17858639945337</v>
      </c>
    </row>
    <row r="144" spans="2:7">
      <c r="B144">
        <f t="shared" ref="B144:B150" si="44">B143+1</f>
        <v>141</v>
      </c>
      <c r="C144">
        <f t="shared" si="43"/>
        <v>68579.681157661864</v>
      </c>
      <c r="D144">
        <f t="shared" si="43"/>
        <v>20663.617120300107</v>
      </c>
      <c r="E144">
        <f t="shared" si="43"/>
        <v>970.07374273179676</v>
      </c>
      <c r="F144">
        <f t="shared" si="43"/>
        <v>9228.4493929068412</v>
      </c>
      <c r="G144">
        <f t="shared" si="43"/>
        <v>558.17858639945337</v>
      </c>
    </row>
    <row r="145" spans="2:7">
      <c r="B145">
        <f t="shared" si="44"/>
        <v>142</v>
      </c>
      <c r="C145">
        <f t="shared" si="43"/>
        <v>68579.681157661864</v>
      </c>
      <c r="D145">
        <f t="shared" si="43"/>
        <v>20663.617120300107</v>
      </c>
      <c r="E145">
        <f t="shared" si="43"/>
        <v>970.07374273179676</v>
      </c>
      <c r="F145">
        <f t="shared" si="43"/>
        <v>9228.4493929068412</v>
      </c>
      <c r="G145">
        <f t="shared" si="43"/>
        <v>558.17858639945337</v>
      </c>
    </row>
    <row r="146" spans="2:7">
      <c r="B146">
        <f t="shared" si="44"/>
        <v>143</v>
      </c>
      <c r="C146">
        <f t="shared" si="43"/>
        <v>68579.681157661864</v>
      </c>
      <c r="D146">
        <f t="shared" si="43"/>
        <v>20663.617120300107</v>
      </c>
      <c r="E146">
        <f t="shared" si="43"/>
        <v>970.07374273179676</v>
      </c>
      <c r="F146">
        <f t="shared" si="43"/>
        <v>9228.4493929068412</v>
      </c>
      <c r="G146">
        <f t="shared" si="43"/>
        <v>558.17858639945337</v>
      </c>
    </row>
    <row r="147" spans="2:7">
      <c r="B147">
        <f t="shared" si="44"/>
        <v>144</v>
      </c>
      <c r="C147">
        <f t="shared" si="43"/>
        <v>68579.681157661864</v>
      </c>
      <c r="D147">
        <f t="shared" si="43"/>
        <v>20663.617120300107</v>
      </c>
      <c r="E147">
        <f t="shared" si="43"/>
        <v>970.07374273179676</v>
      </c>
      <c r="F147">
        <f t="shared" si="43"/>
        <v>9228.4493929068412</v>
      </c>
      <c r="G147">
        <f t="shared" si="43"/>
        <v>558.17858639945337</v>
      </c>
    </row>
    <row r="148" spans="2:7">
      <c r="B148">
        <f t="shared" si="44"/>
        <v>145</v>
      </c>
      <c r="C148">
        <f t="shared" si="43"/>
        <v>68579.681157661864</v>
      </c>
      <c r="D148">
        <f t="shared" si="43"/>
        <v>20663.617120300107</v>
      </c>
      <c r="E148">
        <f t="shared" si="43"/>
        <v>970.07374273179676</v>
      </c>
      <c r="F148">
        <f t="shared" si="43"/>
        <v>9228.4493929068412</v>
      </c>
      <c r="G148">
        <f t="shared" si="43"/>
        <v>558.17858639945337</v>
      </c>
    </row>
    <row r="149" spans="2:7">
      <c r="B149">
        <f t="shared" si="44"/>
        <v>146</v>
      </c>
      <c r="C149">
        <f t="shared" si="43"/>
        <v>68579.681157661864</v>
      </c>
      <c r="D149">
        <f t="shared" si="43"/>
        <v>20663.617120300107</v>
      </c>
      <c r="E149">
        <f t="shared" si="43"/>
        <v>970.07374273179676</v>
      </c>
      <c r="F149">
        <f t="shared" si="43"/>
        <v>9228.4493929068412</v>
      </c>
      <c r="G149">
        <f t="shared" si="43"/>
        <v>558.17858639945337</v>
      </c>
    </row>
    <row r="150" spans="2:7">
      <c r="B150">
        <f t="shared" si="44"/>
        <v>147</v>
      </c>
      <c r="C150">
        <f t="shared" ref="C150:G150" si="45">C149+H149</f>
        <v>68579.681157661864</v>
      </c>
      <c r="D150">
        <f t="shared" si="45"/>
        <v>20663.617120300107</v>
      </c>
      <c r="E150">
        <f t="shared" si="45"/>
        <v>970.07374273179676</v>
      </c>
      <c r="F150">
        <f t="shared" si="45"/>
        <v>9228.4493929068412</v>
      </c>
      <c r="G150">
        <f t="shared" si="45"/>
        <v>558.17858639945337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341C0-482A-AE46-96DE-20E34A840EC0}">
  <dimension ref="A1:AB150"/>
  <sheetViews>
    <sheetView topLeftCell="N1" workbookViewId="0">
      <selection activeCell="T13" sqref="T13"/>
    </sheetView>
  </sheetViews>
  <sheetFormatPr baseColWidth="10" defaultRowHeight="16"/>
  <cols>
    <col min="6" max="6" width="17.1640625" customWidth="1"/>
    <col min="13" max="14" width="14.6640625" customWidth="1"/>
    <col min="22" max="22" width="67" customWidth="1"/>
  </cols>
  <sheetData>
    <row r="1" spans="1:28">
      <c r="C1" t="s">
        <v>2</v>
      </c>
      <c r="H1" t="s">
        <v>13</v>
      </c>
      <c r="S1" t="s">
        <v>25</v>
      </c>
    </row>
    <row r="2" spans="1:28">
      <c r="C2" t="s">
        <v>8</v>
      </c>
      <c r="D2" t="s">
        <v>9</v>
      </c>
      <c r="E2" t="s">
        <v>10</v>
      </c>
      <c r="F2" t="s">
        <v>11</v>
      </c>
      <c r="G2" t="s">
        <v>12</v>
      </c>
      <c r="M2" t="s">
        <v>19</v>
      </c>
      <c r="N2" t="s">
        <v>36</v>
      </c>
      <c r="O2" t="s">
        <v>21</v>
      </c>
      <c r="P2" t="s">
        <v>23</v>
      </c>
      <c r="R2" t="s">
        <v>58</v>
      </c>
      <c r="S2" t="s">
        <v>25</v>
      </c>
      <c r="T2" t="s">
        <v>26</v>
      </c>
      <c r="U2" t="s">
        <v>43</v>
      </c>
    </row>
    <row r="3" spans="1:28">
      <c r="A3" t="s">
        <v>0</v>
      </c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20</v>
      </c>
      <c r="N3" t="s">
        <v>27</v>
      </c>
      <c r="O3" t="s">
        <v>22</v>
      </c>
      <c r="P3" t="s">
        <v>24</v>
      </c>
      <c r="Q3" t="s">
        <v>22</v>
      </c>
      <c r="S3" t="s">
        <v>44</v>
      </c>
      <c r="T3">
        <f>16*1.2/12000</f>
        <v>1.5999999999999999E-3</v>
      </c>
      <c r="U3" t="s">
        <v>59</v>
      </c>
      <c r="W3" t="s">
        <v>46</v>
      </c>
    </row>
    <row r="4" spans="1:28">
      <c r="B4">
        <v>1</v>
      </c>
      <c r="C4">
        <v>94100</v>
      </c>
      <c r="D4">
        <v>1475</v>
      </c>
      <c r="E4">
        <v>1475</v>
      </c>
      <c r="F4">
        <v>1475</v>
      </c>
      <c r="G4">
        <v>1475</v>
      </c>
      <c r="H4">
        <f>N4-M4*C4-$T$3*C4</f>
        <v>228.96878422374996</v>
      </c>
      <c r="I4">
        <f>M4*C4-($T$3+$T$4)*D4-T$8*D4-$T$10*D4</f>
        <v>209.81210863339291</v>
      </c>
      <c r="J4">
        <f>$T$8*D4-($T$3+$T$5)*E4-$T$11*E4</f>
        <v>-348.01922619047622</v>
      </c>
      <c r="K4">
        <f>$T$10*D4-($T$3+$T$6)*F4-$T$9*F4</f>
        <v>-13.217638888888892</v>
      </c>
      <c r="L4">
        <f>$T$11*E4+$T$9*F4-($T$3+$T$7)*G4</f>
        <v>-77.544027777777785</v>
      </c>
      <c r="M4">
        <f>($T$12*$T$13/SUM(C4:G4))*(D4*$T$14+E4*$T$15+F4*$T$16+G4*$T$17)</f>
        <v>2.9965060125000005E-3</v>
      </c>
      <c r="N4">
        <f>Q4+P4</f>
        <v>661.5</v>
      </c>
      <c r="O4">
        <f>100*M4*C4/C4</f>
        <v>0.29965060125000004</v>
      </c>
      <c r="P4">
        <f>$T$3*SUM(C4:G4)</f>
        <v>160</v>
      </c>
      <c r="Q4">
        <f>$T$4*D4+$T$5*E4+$T$6*F4+$T$7*G4</f>
        <v>501.5</v>
      </c>
      <c r="R4">
        <f>100*SUM(D4:G4)/SUM(C4:G4)</f>
        <v>5.9</v>
      </c>
      <c r="S4" t="s">
        <v>28</v>
      </c>
      <c r="T4">
        <v>0.02</v>
      </c>
      <c r="U4" t="s">
        <v>45</v>
      </c>
      <c r="W4" t="s">
        <v>60</v>
      </c>
    </row>
    <row r="5" spans="1:28">
      <c r="B5">
        <v>2</v>
      </c>
      <c r="C5">
        <f>C4+H4</f>
        <v>94328.968784223747</v>
      </c>
      <c r="D5">
        <f>D4+I4</f>
        <v>1684.8121086333929</v>
      </c>
      <c r="E5">
        <f>E4+J4</f>
        <v>1126.9807738095237</v>
      </c>
      <c r="F5">
        <f>F4+K4</f>
        <v>1461.7823611111112</v>
      </c>
      <c r="G5">
        <f>G4+L4</f>
        <v>1397.4559722222223</v>
      </c>
      <c r="H5">
        <f t="shared" ref="H5:H68" si="0">N5-M5*C5-$T$3*C5</f>
        <v>181.26158374207174</v>
      </c>
      <c r="I5">
        <f t="shared" ref="I5:I68" si="1">M5*C5-($T$3+$T$4)*D5-T$8*D5-$T$10*D5</f>
        <v>168.05278838514684</v>
      </c>
      <c r="J5">
        <f t="shared" ref="J5:J68" si="2">$T$8*D5-($T$3+$T$5)*E5-$T$11*E5</f>
        <v>-259.26489778115001</v>
      </c>
      <c r="K5">
        <f t="shared" ref="K5:K68" si="3">$T$10*D5-($T$3+$T$6)*F5-$T$9*F5</f>
        <v>-9.6608188838771696</v>
      </c>
      <c r="L5">
        <f t="shared" ref="L5:L68" si="4">$T$11*E5+$T$9*F5-($T$3+$T$7)*G5</f>
        <v>-80.388655462191366</v>
      </c>
      <c r="M5">
        <f t="shared" ref="M5:M68" si="5">($T$12*$T$13/SUM(C5:G5))*(D5*$T$14+E5*$T$15+F5*$T$16+G5*$T$17)</f>
        <v>2.6553476290713438E-3</v>
      </c>
      <c r="N5">
        <f t="shared" ref="N5:N68" si="6">Q5+P5</f>
        <v>582.66413741076303</v>
      </c>
      <c r="O5">
        <f t="shared" ref="O5:O68" si="7">100*M5*C5/C5</f>
        <v>0.2655347629071344</v>
      </c>
      <c r="P5">
        <f t="shared" ref="P5:P68" si="8">$T$3*SUM(C5:G5)</f>
        <v>160</v>
      </c>
      <c r="Q5">
        <f t="shared" ref="Q5:Q68" si="9">$T$4*D5+$T$5*E5+$T$6*F5+$T$7*G5</f>
        <v>422.66413741076309</v>
      </c>
      <c r="R5">
        <f t="shared" ref="R5:R68" si="10">100*SUM(D5:G5)/SUM(C5:G5)</f>
        <v>5.6710312157762495</v>
      </c>
      <c r="S5" t="s">
        <v>29</v>
      </c>
      <c r="T5">
        <v>0.22</v>
      </c>
      <c r="U5" t="s">
        <v>45</v>
      </c>
    </row>
    <row r="6" spans="1:28">
      <c r="B6">
        <v>3</v>
      </c>
      <c r="C6">
        <f t="shared" ref="C6:G21" si="11">C5+H5</f>
        <v>94510.230367965822</v>
      </c>
      <c r="D6">
        <f t="shared" si="11"/>
        <v>1852.8648970185398</v>
      </c>
      <c r="E6">
        <f t="shared" si="11"/>
        <v>867.71587602837371</v>
      </c>
      <c r="F6">
        <f t="shared" si="11"/>
        <v>1452.1215422272339</v>
      </c>
      <c r="G6">
        <f t="shared" si="11"/>
        <v>1317.067316760031</v>
      </c>
      <c r="H6">
        <f t="shared" si="0"/>
        <v>143.86138815369981</v>
      </c>
      <c r="I6">
        <f t="shared" si="1"/>
        <v>136.64005239751526</v>
      </c>
      <c r="J6">
        <f t="shared" si="2"/>
        <v>-193.00546443293553</v>
      </c>
      <c r="K6">
        <f t="shared" si="3"/>
        <v>-6.8344957670369704</v>
      </c>
      <c r="L6">
        <f t="shared" si="4"/>
        <v>-80.661480351242517</v>
      </c>
      <c r="M6">
        <f t="shared" si="5"/>
        <v>2.4048703428676981E-3</v>
      </c>
      <c r="N6">
        <f t="shared" si="6"/>
        <v>522.36260685196021</v>
      </c>
      <c r="O6">
        <f t="shared" si="7"/>
        <v>0.24048703428676982</v>
      </c>
      <c r="P6">
        <f t="shared" si="8"/>
        <v>160</v>
      </c>
      <c r="Q6">
        <f t="shared" si="9"/>
        <v>362.36260685196021</v>
      </c>
      <c r="R6">
        <f t="shared" si="10"/>
        <v>5.4897696320341778</v>
      </c>
      <c r="S6" t="s">
        <v>30</v>
      </c>
      <c r="T6">
        <v>0.02</v>
      </c>
      <c r="U6" t="s">
        <v>45</v>
      </c>
    </row>
    <row r="7" spans="1:28">
      <c r="B7">
        <v>4</v>
      </c>
      <c r="C7">
        <f t="shared" si="11"/>
        <v>94654.091756119524</v>
      </c>
      <c r="D7">
        <f t="shared" si="11"/>
        <v>1989.5049494160551</v>
      </c>
      <c r="E7">
        <f t="shared" si="11"/>
        <v>674.71041159543825</v>
      </c>
      <c r="F7">
        <f t="shared" si="11"/>
        <v>1445.287046460197</v>
      </c>
      <c r="G7">
        <f t="shared" si="11"/>
        <v>1236.4058364087884</v>
      </c>
      <c r="H7">
        <f t="shared" si="0"/>
        <v>114.25717869480442</v>
      </c>
      <c r="I7">
        <f t="shared" si="1"/>
        <v>113.01144760126778</v>
      </c>
      <c r="J7">
        <f t="shared" si="2"/>
        <v>-143.54239278278587</v>
      </c>
      <c r="K7">
        <f t="shared" si="3"/>
        <v>-4.5613518068766217</v>
      </c>
      <c r="L7">
        <f t="shared" si="4"/>
        <v>-79.164881706409673</v>
      </c>
      <c r="M7">
        <f t="shared" si="5"/>
        <v>2.2222058019275228E-3</v>
      </c>
      <c r="N7">
        <f t="shared" si="6"/>
        <v>476.04459738122455</v>
      </c>
      <c r="O7">
        <f t="shared" si="7"/>
        <v>0.22222058019275229</v>
      </c>
      <c r="P7">
        <f t="shared" si="8"/>
        <v>160</v>
      </c>
      <c r="Q7">
        <f t="shared" si="9"/>
        <v>316.04459738122455</v>
      </c>
      <c r="R7">
        <f t="shared" si="10"/>
        <v>5.345908243880479</v>
      </c>
      <c r="S7" t="s">
        <v>31</v>
      </c>
      <c r="T7">
        <v>0.08</v>
      </c>
      <c r="U7" t="s">
        <v>45</v>
      </c>
    </row>
    <row r="8" spans="1:28">
      <c r="B8">
        <v>5</v>
      </c>
      <c r="C8">
        <f t="shared" si="11"/>
        <v>94768.348934814334</v>
      </c>
      <c r="D8">
        <f t="shared" si="11"/>
        <v>2102.516397017323</v>
      </c>
      <c r="E8">
        <f t="shared" si="11"/>
        <v>531.16801881265235</v>
      </c>
      <c r="F8">
        <f t="shared" si="11"/>
        <v>1440.7256946533203</v>
      </c>
      <c r="G8">
        <f t="shared" si="11"/>
        <v>1157.2409547023788</v>
      </c>
      <c r="H8">
        <f t="shared" si="0"/>
        <v>90.578226016213591</v>
      </c>
      <c r="I8">
        <f t="shared" si="1"/>
        <v>95.235392299529835</v>
      </c>
      <c r="J8">
        <f t="shared" si="2"/>
        <v>-106.62003635536681</v>
      </c>
      <c r="K8">
        <f t="shared" si="3"/>
        <v>-2.7078963689761002</v>
      </c>
      <c r="L8">
        <f t="shared" si="4"/>
        <v>-76.485685591400539</v>
      </c>
      <c r="M8">
        <f t="shared" si="5"/>
        <v>2.0902917510225616E-3</v>
      </c>
      <c r="N8">
        <f t="shared" si="6"/>
        <v>440.30108234838667</v>
      </c>
      <c r="O8">
        <f t="shared" si="7"/>
        <v>0.20902917510225616</v>
      </c>
      <c r="P8">
        <f t="shared" si="8"/>
        <v>160</v>
      </c>
      <c r="Q8">
        <f t="shared" si="9"/>
        <v>280.30108234838667</v>
      </c>
      <c r="R8">
        <f t="shared" si="10"/>
        <v>5.231651065185674</v>
      </c>
      <c r="S8" t="s">
        <v>32</v>
      </c>
      <c r="T8">
        <f>1/(7*12)</f>
        <v>1.1904761904761904E-2</v>
      </c>
      <c r="U8" t="s">
        <v>45</v>
      </c>
    </row>
    <row r="9" spans="1:28">
      <c r="B9">
        <v>6</v>
      </c>
      <c r="C9">
        <f t="shared" si="11"/>
        <v>94858.927160830543</v>
      </c>
      <c r="D9">
        <f t="shared" si="11"/>
        <v>2197.7517893168529</v>
      </c>
      <c r="E9">
        <f t="shared" si="11"/>
        <v>424.54798245728557</v>
      </c>
      <c r="F9">
        <f t="shared" si="11"/>
        <v>1438.0177982843441</v>
      </c>
      <c r="G9">
        <f t="shared" si="11"/>
        <v>1080.7552691109781</v>
      </c>
      <c r="H9">
        <f t="shared" si="0"/>
        <v>71.426338990213679</v>
      </c>
      <c r="I9">
        <f t="shared" si="1"/>
        <v>81.85858979516874</v>
      </c>
      <c r="J9">
        <f t="shared" si="2"/>
        <v>-79.06050567445665</v>
      </c>
      <c r="K9">
        <f t="shared" si="3"/>
        <v>-1.1736715750968627</v>
      </c>
      <c r="L9">
        <f t="shared" si="4"/>
        <v>-73.050751535828908</v>
      </c>
      <c r="M9">
        <f t="shared" si="5"/>
        <v>1.9963935144752527E-3</v>
      </c>
      <c r="N9">
        <f t="shared" si="6"/>
        <v>412.57636942150504</v>
      </c>
      <c r="O9">
        <f t="shared" si="7"/>
        <v>0.19963935144752526</v>
      </c>
      <c r="P9">
        <f t="shared" si="8"/>
        <v>160</v>
      </c>
      <c r="Q9">
        <f t="shared" si="9"/>
        <v>252.57636942150504</v>
      </c>
      <c r="R9">
        <f t="shared" si="10"/>
        <v>5.1410728391694613</v>
      </c>
      <c r="S9" t="s">
        <v>33</v>
      </c>
      <c r="T9">
        <f>1/(30*12)</f>
        <v>2.7777777777777779E-3</v>
      </c>
      <c r="U9" t="s">
        <v>47</v>
      </c>
    </row>
    <row r="10" spans="1:28">
      <c r="B10">
        <v>7</v>
      </c>
      <c r="C10">
        <f t="shared" si="11"/>
        <v>94930.353499820761</v>
      </c>
      <c r="D10">
        <f t="shared" si="11"/>
        <v>2279.6103791120217</v>
      </c>
      <c r="E10">
        <f t="shared" si="11"/>
        <v>345.48747678282894</v>
      </c>
      <c r="F10">
        <f t="shared" si="11"/>
        <v>1436.8441267092471</v>
      </c>
      <c r="G10">
        <f t="shared" si="11"/>
        <v>1007.7045175751492</v>
      </c>
      <c r="H10">
        <f t="shared" si="0"/>
        <v>55.753292905423933</v>
      </c>
      <c r="I10">
        <f t="shared" si="1"/>
        <v>71.789041577106559</v>
      </c>
      <c r="J10">
        <f t="shared" si="2"/>
        <v>-58.490852321671511</v>
      </c>
      <c r="K10">
        <f t="shared" si="3"/>
        <v>0.11692652242046586</v>
      </c>
      <c r="L10">
        <f t="shared" si="4"/>
        <v>-69.168408683279466</v>
      </c>
      <c r="M10">
        <f t="shared" si="5"/>
        <v>1.9310034267371462E-3</v>
      </c>
      <c r="N10">
        <f t="shared" si="6"/>
        <v>390.95269641465967</v>
      </c>
      <c r="O10">
        <f t="shared" si="7"/>
        <v>0.19310034267371462</v>
      </c>
      <c r="P10">
        <f t="shared" si="8"/>
        <v>160</v>
      </c>
      <c r="Q10">
        <f t="shared" si="9"/>
        <v>230.95269641465967</v>
      </c>
      <c r="R10">
        <f t="shared" si="10"/>
        <v>5.069646500179247</v>
      </c>
      <c r="S10" t="s">
        <v>34</v>
      </c>
      <c r="T10">
        <f>0.37*0.5/12</f>
        <v>1.5416666666666667E-2</v>
      </c>
      <c r="U10" t="s">
        <v>48</v>
      </c>
    </row>
    <row r="11" spans="1:28">
      <c r="B11">
        <v>8</v>
      </c>
      <c r="C11">
        <f t="shared" si="11"/>
        <v>94986.10679272619</v>
      </c>
      <c r="D11">
        <f t="shared" si="11"/>
        <v>2351.3994206891284</v>
      </c>
      <c r="E11">
        <f t="shared" si="11"/>
        <v>286.99662446115741</v>
      </c>
      <c r="F11">
        <f t="shared" si="11"/>
        <v>1436.9610532316676</v>
      </c>
      <c r="G11">
        <f t="shared" si="11"/>
        <v>938.53610889186973</v>
      </c>
      <c r="H11">
        <f t="shared" si="0"/>
        <v>42.770805749504234</v>
      </c>
      <c r="I11">
        <f t="shared" si="1"/>
        <v>64.206960151212286</v>
      </c>
      <c r="J11">
        <f t="shared" si="2"/>
        <v>-43.13926312639871</v>
      </c>
      <c r="K11">
        <f t="shared" si="3"/>
        <v>1.2208238379542968</v>
      </c>
      <c r="L11">
        <f t="shared" si="4"/>
        <v>-65.059326612272116</v>
      </c>
      <c r="M11">
        <f t="shared" si="5"/>
        <v>1.8870210076562463E-3</v>
      </c>
      <c r="N11">
        <f t="shared" si="6"/>
        <v>373.98935557122013</v>
      </c>
      <c r="O11">
        <f t="shared" si="7"/>
        <v>0.1887021007656246</v>
      </c>
      <c r="P11">
        <f t="shared" si="8"/>
        <v>160</v>
      </c>
      <c r="Q11">
        <f t="shared" si="9"/>
        <v>213.98935557122013</v>
      </c>
      <c r="R11">
        <f t="shared" si="10"/>
        <v>5.0138932072738225</v>
      </c>
      <c r="S11" t="s">
        <v>35</v>
      </c>
      <c r="T11">
        <f>0.63*0.5/12</f>
        <v>2.6249999999999999E-2</v>
      </c>
      <c r="U11" t="s">
        <v>49</v>
      </c>
    </row>
    <row r="12" spans="1:28">
      <c r="B12">
        <v>9</v>
      </c>
      <c r="C12">
        <f t="shared" si="11"/>
        <v>95028.877598475694</v>
      </c>
      <c r="D12">
        <f t="shared" si="11"/>
        <v>2415.6063808403405</v>
      </c>
      <c r="E12">
        <f t="shared" si="11"/>
        <v>243.85736133475871</v>
      </c>
      <c r="F12">
        <f t="shared" si="11"/>
        <v>1438.1818770696218</v>
      </c>
      <c r="G12">
        <f t="shared" si="11"/>
        <v>873.47678227959761</v>
      </c>
      <c r="H12">
        <f t="shared" si="0"/>
        <v>31.88415184030768</v>
      </c>
      <c r="I12">
        <f t="shared" si="1"/>
        <v>58.497256219377391</v>
      </c>
      <c r="J12">
        <f t="shared" si="2"/>
        <v>-31.682828187292085</v>
      </c>
      <c r="K12">
        <f t="shared" si="3"/>
        <v>2.1809201680580239</v>
      </c>
      <c r="L12">
        <f t="shared" si="4"/>
        <v>-60.87950004045102</v>
      </c>
      <c r="M12">
        <f t="shared" si="5"/>
        <v>1.8591419334955831E-3</v>
      </c>
      <c r="N12">
        <f t="shared" si="6"/>
        <v>360.60252723421399</v>
      </c>
      <c r="O12">
        <f t="shared" si="7"/>
        <v>0.1859141933495583</v>
      </c>
      <c r="P12">
        <f t="shared" si="8"/>
        <v>160</v>
      </c>
      <c r="Q12">
        <f t="shared" si="9"/>
        <v>200.60252723421397</v>
      </c>
      <c r="R12">
        <f t="shared" si="10"/>
        <v>4.9711224015243181</v>
      </c>
      <c r="S12" t="s">
        <v>41</v>
      </c>
      <c r="T12">
        <v>30</v>
      </c>
      <c r="U12" t="s">
        <v>61</v>
      </c>
    </row>
    <row r="13" spans="1:28">
      <c r="B13">
        <v>10</v>
      </c>
      <c r="C13">
        <f t="shared" si="11"/>
        <v>95060.761750316</v>
      </c>
      <c r="D13">
        <f t="shared" si="11"/>
        <v>2474.103637059718</v>
      </c>
      <c r="E13">
        <f t="shared" si="11"/>
        <v>212.17453314746663</v>
      </c>
      <c r="F13">
        <f t="shared" si="11"/>
        <v>1440.3627972376798</v>
      </c>
      <c r="G13">
        <f t="shared" si="11"/>
        <v>812.59728223914658</v>
      </c>
      <c r="H13">
        <f t="shared" si="0"/>
        <v>22.64304996928405</v>
      </c>
      <c r="I13">
        <f t="shared" si="1"/>
        <v>54.198555429004081</v>
      </c>
      <c r="J13">
        <f t="shared" si="2"/>
        <v>-23.133843313698204</v>
      </c>
      <c r="K13">
        <f t="shared" si="3"/>
        <v>3.0295868808987665</v>
      </c>
      <c r="L13">
        <f t="shared" si="4"/>
        <v>-56.737348965488707</v>
      </c>
      <c r="M13">
        <f t="shared" si="5"/>
        <v>1.8434024360966181E-3</v>
      </c>
      <c r="N13">
        <f t="shared" si="6"/>
        <v>349.97550855752235</v>
      </c>
      <c r="O13">
        <f t="shared" si="7"/>
        <v>0.18434024360966181</v>
      </c>
      <c r="P13">
        <f t="shared" si="8"/>
        <v>160</v>
      </c>
      <c r="Q13">
        <f t="shared" si="9"/>
        <v>189.97550855752235</v>
      </c>
      <c r="R13">
        <f t="shared" si="10"/>
        <v>4.9392382496840108</v>
      </c>
      <c r="S13" t="s">
        <v>42</v>
      </c>
      <c r="T13" s="1">
        <f>0.33*0.65</f>
        <v>0.21450000000000002</v>
      </c>
      <c r="U13" t="s">
        <v>66</v>
      </c>
      <c r="W13" t="s">
        <v>50</v>
      </c>
      <c r="AB13" t="s">
        <v>67</v>
      </c>
    </row>
    <row r="14" spans="1:28">
      <c r="B14">
        <v>11</v>
      </c>
      <c r="C14">
        <f t="shared" si="11"/>
        <v>95083.40480028528</v>
      </c>
      <c r="D14">
        <f t="shared" si="11"/>
        <v>2528.3021924887221</v>
      </c>
      <c r="E14">
        <f t="shared" si="11"/>
        <v>189.04068983376843</v>
      </c>
      <c r="F14">
        <f t="shared" si="11"/>
        <v>1443.3923841185785</v>
      </c>
      <c r="G14">
        <f t="shared" si="11"/>
        <v>755.85993327365782</v>
      </c>
      <c r="H14">
        <f t="shared" si="0"/>
        <v>14.705238151229395</v>
      </c>
      <c r="I14">
        <f t="shared" si="1"/>
        <v>50.964797008958556</v>
      </c>
      <c r="J14">
        <f t="shared" si="2"/>
        <v>-16.754899350433764</v>
      </c>
      <c r="K14">
        <f t="shared" si="3"/>
        <v>3.7912933480215596</v>
      </c>
      <c r="L14">
        <f t="shared" si="4"/>
        <v>-52.706429157775787</v>
      </c>
      <c r="M14">
        <f t="shared" si="5"/>
        <v>1.8368394831109144E-3</v>
      </c>
      <c r="N14">
        <f t="shared" si="6"/>
        <v>341.49163795746767</v>
      </c>
      <c r="O14">
        <f t="shared" si="7"/>
        <v>0.18368394831109144</v>
      </c>
      <c r="P14">
        <f t="shared" si="8"/>
        <v>160</v>
      </c>
      <c r="Q14">
        <f t="shared" si="9"/>
        <v>181.4916379574677</v>
      </c>
      <c r="R14">
        <f t="shared" si="10"/>
        <v>4.9165951997147257</v>
      </c>
      <c r="S14" t="s">
        <v>37</v>
      </c>
      <c r="T14">
        <v>8.6999999999999994E-3</v>
      </c>
      <c r="U14" t="s">
        <v>52</v>
      </c>
      <c r="W14" t="s">
        <v>53</v>
      </c>
    </row>
    <row r="15" spans="1:28">
      <c r="B15">
        <f>B14+1</f>
        <v>12</v>
      </c>
      <c r="C15">
        <f t="shared" si="11"/>
        <v>95098.110038436513</v>
      </c>
      <c r="D15">
        <f t="shared" si="11"/>
        <v>2579.2669894976807</v>
      </c>
      <c r="E15">
        <f t="shared" si="11"/>
        <v>172.28579048333467</v>
      </c>
      <c r="F15">
        <f t="shared" si="11"/>
        <v>1447.1836774666001</v>
      </c>
      <c r="G15">
        <f t="shared" si="11"/>
        <v>703.15350411588201</v>
      </c>
      <c r="H15">
        <f t="shared" si="0"/>
        <v>7.8094012835810815</v>
      </c>
      <c r="I15">
        <f t="shared" si="1"/>
        <v>48.536364436455905</v>
      </c>
      <c r="J15">
        <f t="shared" si="2"/>
        <v>-11.995473772512584</v>
      </c>
      <c r="K15">
        <f t="shared" si="3"/>
        <v>4.4845773285145718</v>
      </c>
      <c r="L15">
        <f t="shared" si="4"/>
        <v>-48.834869276039001</v>
      </c>
      <c r="M15">
        <f t="shared" si="5"/>
        <v>1.8372372506582234E-3</v>
      </c>
      <c r="N15">
        <f t="shared" si="6"/>
        <v>334.68416757488978</v>
      </c>
      <c r="O15">
        <f t="shared" si="7"/>
        <v>0.18372372506582232</v>
      </c>
      <c r="P15">
        <f t="shared" si="8"/>
        <v>160</v>
      </c>
      <c r="Q15">
        <f t="shared" si="9"/>
        <v>174.68416757488978</v>
      </c>
      <c r="R15">
        <f t="shared" si="10"/>
        <v>4.9018899615634961</v>
      </c>
      <c r="S15" t="s">
        <v>38</v>
      </c>
      <c r="T15">
        <v>0.02</v>
      </c>
    </row>
    <row r="16" spans="1:28">
      <c r="B16">
        <f t="shared" ref="B16:B79" si="12">B15+1</f>
        <v>13</v>
      </c>
      <c r="C16">
        <f t="shared" si="11"/>
        <v>95105.919439720092</v>
      </c>
      <c r="D16">
        <f t="shared" si="11"/>
        <v>2627.8033539341368</v>
      </c>
      <c r="E16">
        <f t="shared" si="11"/>
        <v>160.29031671082208</v>
      </c>
      <c r="F16">
        <f t="shared" si="11"/>
        <v>1451.6682547951148</v>
      </c>
      <c r="G16">
        <f t="shared" si="11"/>
        <v>654.31863483984307</v>
      </c>
      <c r="H16">
        <f t="shared" si="0"/>
        <v>1.7550146605485111</v>
      </c>
      <c r="I16">
        <f t="shared" si="1"/>
        <v>46.718412794803413</v>
      </c>
      <c r="J16">
        <f t="shared" si="2"/>
        <v>-8.4445817356565804</v>
      </c>
      <c r="K16">
        <f t="shared" si="3"/>
        <v>5.123522250701475</v>
      </c>
      <c r="L16">
        <f t="shared" si="4"/>
        <v>-45.152367970396796</v>
      </c>
      <c r="M16">
        <f t="shared" si="5"/>
        <v>1.8429379360045495E-3</v>
      </c>
      <c r="N16">
        <f t="shared" si="6"/>
        <v>329.19879263815335</v>
      </c>
      <c r="O16">
        <f t="shared" si="7"/>
        <v>0.18429379360045495</v>
      </c>
      <c r="P16">
        <f t="shared" si="8"/>
        <v>160</v>
      </c>
      <c r="Q16">
        <f t="shared" si="9"/>
        <v>169.19879263815335</v>
      </c>
      <c r="R16">
        <f t="shared" si="10"/>
        <v>4.8940805602799156</v>
      </c>
      <c r="S16" t="s">
        <v>39</v>
      </c>
      <c r="T16">
        <f>0.1*T14</f>
        <v>8.7000000000000001E-4</v>
      </c>
    </row>
    <row r="17" spans="2:22">
      <c r="B17">
        <f t="shared" si="12"/>
        <v>14</v>
      </c>
      <c r="C17">
        <f t="shared" si="11"/>
        <v>95107.674454380642</v>
      </c>
      <c r="D17">
        <f t="shared" si="11"/>
        <v>2674.5217667289403</v>
      </c>
      <c r="E17">
        <f t="shared" si="11"/>
        <v>151.8457349751655</v>
      </c>
      <c r="F17">
        <f t="shared" si="11"/>
        <v>1456.7917770458162</v>
      </c>
      <c r="G17">
        <f t="shared" si="11"/>
        <v>609.1662668694463</v>
      </c>
      <c r="H17">
        <f t="shared" si="0"/>
        <v>-3.6126866626229344</v>
      </c>
      <c r="I17">
        <f t="shared" si="1"/>
        <v>45.364615881440351</v>
      </c>
      <c r="J17">
        <f t="shared" si="2"/>
        <v>-5.7954205715835725</v>
      </c>
      <c r="K17">
        <f t="shared" si="3"/>
        <v>5.7188643610875989</v>
      </c>
      <c r="L17">
        <f t="shared" si="4"/>
        <v>-41.675373008321458</v>
      </c>
      <c r="M17">
        <f t="shared" si="5"/>
        <v>1.8527005571955203E-3</v>
      </c>
      <c r="N17">
        <f t="shared" si="6"/>
        <v>324.76563391958723</v>
      </c>
      <c r="O17">
        <f t="shared" si="7"/>
        <v>0.18527005571955202</v>
      </c>
      <c r="P17">
        <f t="shared" si="8"/>
        <v>160</v>
      </c>
      <c r="Q17">
        <f t="shared" si="9"/>
        <v>164.76563391958723</v>
      </c>
      <c r="R17">
        <f t="shared" si="10"/>
        <v>4.8923255456193671</v>
      </c>
      <c r="S17" t="s">
        <v>40</v>
      </c>
      <c r="T17">
        <f>0.1*T15</f>
        <v>2E-3</v>
      </c>
    </row>
    <row r="18" spans="2:22">
      <c r="B18">
        <f t="shared" si="12"/>
        <v>15</v>
      </c>
      <c r="C18">
        <f t="shared" si="11"/>
        <v>95104.061767718013</v>
      </c>
      <c r="D18">
        <f t="shared" si="11"/>
        <v>2719.8863826103807</v>
      </c>
      <c r="E18">
        <f t="shared" si="11"/>
        <v>146.05031440358192</v>
      </c>
      <c r="F18">
        <f t="shared" si="11"/>
        <v>1462.5106414069037</v>
      </c>
      <c r="G18">
        <f t="shared" si="11"/>
        <v>567.49089386112485</v>
      </c>
      <c r="H18">
        <f t="shared" si="0"/>
        <v>-8.4139322388672895</v>
      </c>
      <c r="I18">
        <f t="shared" si="1"/>
        <v>44.364987179267153</v>
      </c>
      <c r="J18">
        <f t="shared" si="2"/>
        <v>-3.8189706319470544</v>
      </c>
      <c r="K18">
        <f t="shared" si="3"/>
        <v>6.2788223180572924</v>
      </c>
      <c r="L18">
        <f t="shared" si="4"/>
        <v>-38.41090662651014</v>
      </c>
      <c r="M18">
        <f t="shared" si="5"/>
        <v>1.8655955515536904E-3</v>
      </c>
      <c r="N18">
        <f t="shared" si="6"/>
        <v>321.17828115802365</v>
      </c>
      <c r="O18">
        <f t="shared" si="7"/>
        <v>0.18655955515536904</v>
      </c>
      <c r="P18">
        <f t="shared" si="8"/>
        <v>159.99999999999997</v>
      </c>
      <c r="Q18">
        <f t="shared" si="9"/>
        <v>161.17828115802371</v>
      </c>
      <c r="R18">
        <f t="shared" si="10"/>
        <v>4.8959382322819929</v>
      </c>
    </row>
    <row r="19" spans="2:22">
      <c r="B19">
        <f t="shared" si="12"/>
        <v>16</v>
      </c>
      <c r="C19">
        <f t="shared" si="11"/>
        <v>95095.647835479147</v>
      </c>
      <c r="D19">
        <f t="shared" si="11"/>
        <v>2764.2513697896479</v>
      </c>
      <c r="E19">
        <f t="shared" si="11"/>
        <v>142.23134377163487</v>
      </c>
      <c r="F19">
        <f t="shared" si="11"/>
        <v>1468.789463724961</v>
      </c>
      <c r="G19">
        <f t="shared" si="11"/>
        <v>529.07998723461469</v>
      </c>
      <c r="H19">
        <f t="shared" si="0"/>
        <v>-12.742809902817157</v>
      </c>
      <c r="I19">
        <f t="shared" si="1"/>
        <v>43.636758704233728</v>
      </c>
      <c r="J19">
        <f t="shared" si="2"/>
        <v>-2.3442841515419932</v>
      </c>
      <c r="K19">
        <f t="shared" si="3"/>
        <v>6.8097188018952473</v>
      </c>
      <c r="L19">
        <f t="shared" si="4"/>
        <v>-35.359383451769808</v>
      </c>
      <c r="M19">
        <f t="shared" si="5"/>
        <v>1.8809260856429847E-3</v>
      </c>
      <c r="N19">
        <f t="shared" si="6"/>
        <v>318.27811127882103</v>
      </c>
      <c r="O19">
        <f t="shared" si="7"/>
        <v>0.18809260856429846</v>
      </c>
      <c r="P19">
        <f t="shared" si="8"/>
        <v>160</v>
      </c>
      <c r="Q19">
        <f t="shared" si="9"/>
        <v>158.27811127882103</v>
      </c>
      <c r="R19">
        <f t="shared" si="10"/>
        <v>4.9043521645208585</v>
      </c>
      <c r="S19" t="s">
        <v>54</v>
      </c>
      <c r="T19">
        <v>5.8999999999999997E-2</v>
      </c>
      <c r="U19" t="s">
        <v>55</v>
      </c>
      <c r="V19" t="s">
        <v>56</v>
      </c>
    </row>
    <row r="20" spans="2:22">
      <c r="B20">
        <f t="shared" si="12"/>
        <v>17</v>
      </c>
      <c r="C20">
        <f t="shared" si="11"/>
        <v>95082.905025576329</v>
      </c>
      <c r="D20">
        <f t="shared" si="11"/>
        <v>2807.8881284938816</v>
      </c>
      <c r="E20">
        <f t="shared" si="11"/>
        <v>139.88705962009288</v>
      </c>
      <c r="F20">
        <f t="shared" si="11"/>
        <v>1475.5991825268563</v>
      </c>
      <c r="G20">
        <f t="shared" si="11"/>
        <v>493.72060378284488</v>
      </c>
      <c r="H20">
        <f t="shared" si="0"/>
        <v>-16.673551596785813</v>
      </c>
      <c r="I20">
        <f t="shared" si="1"/>
        <v>43.117552680650782</v>
      </c>
      <c r="J20">
        <f t="shared" si="2"/>
        <v>-1.2437681019128579</v>
      </c>
      <c r="K20">
        <f t="shared" si="3"/>
        <v>7.3164463535704183</v>
      </c>
      <c r="L20">
        <f t="shared" si="4"/>
        <v>-32.516679335522547</v>
      </c>
      <c r="M20">
        <f t="shared" si="5"/>
        <v>1.8981692991687439E-3</v>
      </c>
      <c r="N20">
        <f t="shared" si="6"/>
        <v>315.94254763946276</v>
      </c>
      <c r="O20">
        <f t="shared" si="7"/>
        <v>0.18981692991687443</v>
      </c>
      <c r="P20">
        <f t="shared" si="8"/>
        <v>160</v>
      </c>
      <c r="Q20">
        <f t="shared" si="9"/>
        <v>155.94254763946279</v>
      </c>
      <c r="R20">
        <f t="shared" si="10"/>
        <v>4.9170949744236747</v>
      </c>
    </row>
    <row r="21" spans="2:22">
      <c r="B21">
        <f t="shared" si="12"/>
        <v>18</v>
      </c>
      <c r="C21">
        <f t="shared" si="11"/>
        <v>95066.23147397954</v>
      </c>
      <c r="D21">
        <f t="shared" si="11"/>
        <v>2851.0056811745326</v>
      </c>
      <c r="E21">
        <f t="shared" si="11"/>
        <v>138.64329151818004</v>
      </c>
      <c r="F21">
        <f t="shared" si="11"/>
        <v>1482.9156288804268</v>
      </c>
      <c r="G21">
        <f t="shared" si="11"/>
        <v>461.20392444732232</v>
      </c>
      <c r="H21">
        <f t="shared" si="0"/>
        <v>-20.265247879568591</v>
      </c>
      <c r="I21">
        <f t="shared" si="1"/>
        <v>42.760271023768958</v>
      </c>
      <c r="J21">
        <f t="shared" si="2"/>
        <v>-0.42219597927458308</v>
      </c>
      <c r="K21">
        <f t="shared" si="3"/>
        <v>7.8028165874000832</v>
      </c>
      <c r="L21">
        <f t="shared" si="4"/>
        <v>-29.875643752325871</v>
      </c>
      <c r="M21">
        <f t="shared" si="5"/>
        <v>1.9169324268624804E-3</v>
      </c>
      <c r="N21">
        <f t="shared" si="6"/>
        <v>314.07626429088458</v>
      </c>
      <c r="O21">
        <f t="shared" si="7"/>
        <v>0.19169324268624802</v>
      </c>
      <c r="P21">
        <f t="shared" si="8"/>
        <v>160</v>
      </c>
      <c r="Q21">
        <f t="shared" si="9"/>
        <v>154.07626429088458</v>
      </c>
      <c r="R21">
        <f t="shared" si="10"/>
        <v>4.9337685260204616</v>
      </c>
      <c r="S21" t="s">
        <v>57</v>
      </c>
    </row>
    <row r="22" spans="2:22">
      <c r="B22">
        <f t="shared" si="12"/>
        <v>19</v>
      </c>
      <c r="C22">
        <f t="shared" ref="C22:G37" si="13">C21+H21</f>
        <v>95045.966226099976</v>
      </c>
      <c r="D22">
        <f t="shared" si="13"/>
        <v>2893.7659521983014</v>
      </c>
      <c r="E22">
        <f t="shared" si="13"/>
        <v>138.22109553890544</v>
      </c>
      <c r="F22">
        <f t="shared" si="13"/>
        <v>1490.7184454678268</v>
      </c>
      <c r="G22">
        <f t="shared" si="13"/>
        <v>431.32828069499647</v>
      </c>
      <c r="H22">
        <f t="shared" si="0"/>
        <v>-23.565389908394337</v>
      </c>
      <c r="I22">
        <f t="shared" si="1"/>
        <v>42.529271041214663</v>
      </c>
      <c r="J22">
        <f t="shared" si="2"/>
        <v>0.19149613970968593</v>
      </c>
      <c r="K22">
        <f t="shared" si="3"/>
        <v>8.2718221035414601</v>
      </c>
      <c r="L22">
        <f t="shared" si="4"/>
        <v>-27.427199376071478</v>
      </c>
      <c r="M22">
        <f t="shared" si="5"/>
        <v>1.9369200260027689E-3</v>
      </c>
      <c r="N22">
        <f t="shared" si="6"/>
        <v>312.60459142748147</v>
      </c>
      <c r="O22">
        <f t="shared" si="7"/>
        <v>0.19369200260027689</v>
      </c>
      <c r="P22">
        <f t="shared" si="8"/>
        <v>160</v>
      </c>
      <c r="Q22">
        <f t="shared" si="9"/>
        <v>152.60459142748147</v>
      </c>
      <c r="R22">
        <f t="shared" si="10"/>
        <v>4.9540337739000311</v>
      </c>
    </row>
    <row r="23" spans="2:22">
      <c r="B23">
        <f t="shared" si="12"/>
        <v>20</v>
      </c>
      <c r="C23">
        <f t="shared" si="13"/>
        <v>95022.400836191577</v>
      </c>
      <c r="D23">
        <f t="shared" si="13"/>
        <v>2936.295223239516</v>
      </c>
      <c r="E23">
        <f t="shared" si="13"/>
        <v>138.41259167861514</v>
      </c>
      <c r="F23">
        <f t="shared" si="13"/>
        <v>1498.9902675713681</v>
      </c>
      <c r="G23">
        <f t="shared" si="13"/>
        <v>403.90108131892498</v>
      </c>
      <c r="H23">
        <f t="shared" si="0"/>
        <v>-26.612535638567209</v>
      </c>
      <c r="I23">
        <f t="shared" si="1"/>
        <v>42.397503763348787</v>
      </c>
      <c r="J23">
        <f t="shared" si="2"/>
        <v>0.65033466721138211</v>
      </c>
      <c r="K23">
        <f t="shared" si="3"/>
        <v>8.7258330577027419</v>
      </c>
      <c r="L23">
        <f t="shared" si="4"/>
        <v>-25.161135849695718</v>
      </c>
      <c r="M23">
        <f t="shared" si="5"/>
        <v>1.9579094945454995E-3</v>
      </c>
      <c r="N23">
        <f t="shared" si="6"/>
        <v>311.46856649102699</v>
      </c>
      <c r="O23">
        <f t="shared" si="7"/>
        <v>0.19579094945454995</v>
      </c>
      <c r="P23">
        <f t="shared" si="8"/>
        <v>160</v>
      </c>
      <c r="Q23">
        <f t="shared" si="9"/>
        <v>151.46856649102702</v>
      </c>
      <c r="R23">
        <f t="shared" si="10"/>
        <v>4.9775991638084243</v>
      </c>
      <c r="S23" t="s">
        <v>3</v>
      </c>
      <c r="T23">
        <f>100000-SUM(T24:T27)</f>
        <v>94100</v>
      </c>
    </row>
    <row r="24" spans="2:22">
      <c r="B24">
        <f t="shared" si="12"/>
        <v>21</v>
      </c>
      <c r="C24">
        <f t="shared" si="13"/>
        <v>94995.788300553017</v>
      </c>
      <c r="D24">
        <f t="shared" si="13"/>
        <v>2978.6927270028646</v>
      </c>
      <c r="E24">
        <f t="shared" si="13"/>
        <v>139.06292634582653</v>
      </c>
      <c r="F24">
        <f t="shared" si="13"/>
        <v>1507.7161006290708</v>
      </c>
      <c r="G24">
        <f t="shared" si="13"/>
        <v>378.73994546922927</v>
      </c>
      <c r="H24">
        <f t="shared" si="0"/>
        <v>-29.438321257663262</v>
      </c>
      <c r="I24">
        <f t="shared" si="1"/>
        <v>42.344372482732936</v>
      </c>
      <c r="J24">
        <f t="shared" si="2"/>
        <v>0.99388140760195132</v>
      </c>
      <c r="K24">
        <f t="shared" si="3"/>
        <v>9.166744821514369</v>
      </c>
      <c r="L24">
        <f t="shared" si="4"/>
        <v>-23.066677454185967</v>
      </c>
      <c r="M24">
        <f t="shared" si="5"/>
        <v>1.979732778973555E-3</v>
      </c>
      <c r="N24">
        <f t="shared" si="6"/>
        <v>310.6212159862589</v>
      </c>
      <c r="O24">
        <f t="shared" si="7"/>
        <v>0.1979732778973555</v>
      </c>
      <c r="P24">
        <f t="shared" si="8"/>
        <v>160</v>
      </c>
      <c r="Q24">
        <f t="shared" si="9"/>
        <v>150.62121598625887</v>
      </c>
      <c r="R24">
        <f t="shared" si="10"/>
        <v>5.0042116994469898</v>
      </c>
      <c r="S24" t="s">
        <v>4</v>
      </c>
      <c r="T24">
        <f>$T$19*100000/4</f>
        <v>1475</v>
      </c>
    </row>
    <row r="25" spans="2:22">
      <c r="B25">
        <f t="shared" si="12"/>
        <v>22</v>
      </c>
      <c r="C25">
        <f t="shared" si="13"/>
        <v>94966.349979295352</v>
      </c>
      <c r="D25">
        <f t="shared" si="13"/>
        <v>3021.0370994855975</v>
      </c>
      <c r="E25">
        <f t="shared" si="13"/>
        <v>140.05680775342847</v>
      </c>
      <c r="F25">
        <f t="shared" si="13"/>
        <v>1516.8828454505851</v>
      </c>
      <c r="G25">
        <f t="shared" si="13"/>
        <v>355.67326801504328</v>
      </c>
      <c r="H25">
        <f t="shared" si="0"/>
        <v>-32.068982600262217</v>
      </c>
      <c r="I25">
        <f t="shared" si="1"/>
        <v>42.354130004950633</v>
      </c>
      <c r="J25">
        <f t="shared" si="2"/>
        <v>1.2516475731412946</v>
      </c>
      <c r="K25">
        <f t="shared" si="3"/>
        <v>9.5960890290853644</v>
      </c>
      <c r="L25">
        <f t="shared" si="4"/>
        <v>-21.132884006915077</v>
      </c>
      <c r="M25">
        <f t="shared" si="5"/>
        <v>2.0022627037948409E-3</v>
      </c>
      <c r="N25">
        <f t="shared" si="6"/>
        <v>310.02475804568138</v>
      </c>
      <c r="O25">
        <f t="shared" si="7"/>
        <v>0.20022627037948407</v>
      </c>
      <c r="P25">
        <f t="shared" si="8"/>
        <v>160</v>
      </c>
      <c r="Q25">
        <f t="shared" si="9"/>
        <v>150.02475804568138</v>
      </c>
      <c r="R25">
        <f t="shared" si="10"/>
        <v>5.0336500207046546</v>
      </c>
      <c r="S25" t="s">
        <v>5</v>
      </c>
      <c r="T25">
        <f t="shared" ref="T25:T27" si="14">$T$19*100000/4</f>
        <v>1475</v>
      </c>
    </row>
    <row r="26" spans="2:22">
      <c r="B26">
        <f t="shared" si="12"/>
        <v>23</v>
      </c>
      <c r="C26">
        <f t="shared" si="13"/>
        <v>94934.280996695088</v>
      </c>
      <c r="D26">
        <f t="shared" si="13"/>
        <v>3063.3912294905481</v>
      </c>
      <c r="E26">
        <f t="shared" si="13"/>
        <v>141.30845532656977</v>
      </c>
      <c r="F26">
        <f t="shared" si="13"/>
        <v>1526.4789344796704</v>
      </c>
      <c r="G26">
        <f t="shared" si="13"/>
        <v>334.54038400812817</v>
      </c>
      <c r="H26">
        <f t="shared" si="0"/>
        <v>-34.526509432468146</v>
      </c>
      <c r="I26">
        <f t="shared" si="1"/>
        <v>42.414678789793392</v>
      </c>
      <c r="J26">
        <f t="shared" si="2"/>
        <v>1.4456425555304895</v>
      </c>
      <c r="K26">
        <f t="shared" si="3"/>
        <v>10.015117207441545</v>
      </c>
      <c r="L26">
        <f t="shared" si="4"/>
        <v>-19.348929120297278</v>
      </c>
      <c r="M26">
        <f t="shared" si="5"/>
        <v>2.0254027522086547E-3</v>
      </c>
      <c r="N26">
        <f t="shared" si="6"/>
        <v>309.64849417189998</v>
      </c>
      <c r="O26">
        <f t="shared" si="7"/>
        <v>0.20254027522086546</v>
      </c>
      <c r="P26">
        <f t="shared" si="8"/>
        <v>160</v>
      </c>
      <c r="Q26">
        <f t="shared" si="9"/>
        <v>149.64849417189998</v>
      </c>
      <c r="R26">
        <f t="shared" si="10"/>
        <v>5.0657190033049169</v>
      </c>
      <c r="S26" t="s">
        <v>6</v>
      </c>
      <c r="T26">
        <f t="shared" si="14"/>
        <v>1475</v>
      </c>
    </row>
    <row r="27" spans="2:22">
      <c r="B27">
        <f t="shared" si="12"/>
        <v>24</v>
      </c>
      <c r="C27">
        <f t="shared" si="13"/>
        <v>94899.754487262617</v>
      </c>
      <c r="D27">
        <f t="shared" si="13"/>
        <v>3105.8059082803416</v>
      </c>
      <c r="E27">
        <f t="shared" si="13"/>
        <v>142.75409788210027</v>
      </c>
      <c r="F27">
        <f t="shared" si="13"/>
        <v>1536.494051687112</v>
      </c>
      <c r="G27">
        <f t="shared" si="13"/>
        <v>315.1914548878309</v>
      </c>
      <c r="H27">
        <f t="shared" si="0"/>
        <v>-36.8295243344065</v>
      </c>
      <c r="I27">
        <f t="shared" si="1"/>
        <v>42.516672380566391</v>
      </c>
      <c r="J27">
        <f t="shared" si="2"/>
        <v>1.5922767004017029</v>
      </c>
      <c r="K27">
        <f t="shared" si="3"/>
        <v>10.424863870416113</v>
      </c>
      <c r="L27">
        <f t="shared" si="4"/>
        <v>-17.704288616977671</v>
      </c>
      <c r="M27">
        <f t="shared" si="5"/>
        <v>2.049079424176212E-3</v>
      </c>
      <c r="N27">
        <f t="shared" si="6"/>
        <v>309.46721712443764</v>
      </c>
      <c r="O27">
        <f t="shared" si="7"/>
        <v>0.2049079424176212</v>
      </c>
      <c r="P27">
        <f t="shared" si="8"/>
        <v>160</v>
      </c>
      <c r="Q27">
        <f t="shared" si="9"/>
        <v>149.46721712443761</v>
      </c>
      <c r="R27">
        <f t="shared" si="10"/>
        <v>5.1002455127373851</v>
      </c>
      <c r="S27" t="s">
        <v>7</v>
      </c>
      <c r="T27">
        <f t="shared" si="14"/>
        <v>1475</v>
      </c>
    </row>
    <row r="28" spans="2:22">
      <c r="B28">
        <f t="shared" si="12"/>
        <v>25</v>
      </c>
      <c r="C28">
        <f t="shared" si="13"/>
        <v>94862.924962928213</v>
      </c>
      <c r="D28">
        <f t="shared" si="13"/>
        <v>3148.322580660908</v>
      </c>
      <c r="E28">
        <f t="shared" si="13"/>
        <v>144.34637458250197</v>
      </c>
      <c r="F28">
        <f t="shared" si="13"/>
        <v>1546.9189155575282</v>
      </c>
      <c r="G28">
        <f t="shared" si="13"/>
        <v>297.48716627085321</v>
      </c>
      <c r="H28">
        <f t="shared" si="0"/>
        <v>-38.993954694280148</v>
      </c>
      <c r="I28">
        <f t="shared" si="1"/>
        <v>42.652842138164182</v>
      </c>
      <c r="J28">
        <f t="shared" si="2"/>
        <v>1.7037817818805547</v>
      </c>
      <c r="K28">
        <f t="shared" si="3"/>
        <v>10.82619422148659</v>
      </c>
      <c r="L28">
        <f t="shared" si="4"/>
        <v>-16.188863447251144</v>
      </c>
      <c r="M28">
        <f t="shared" si="5"/>
        <v>2.0732365195848751E-3</v>
      </c>
      <c r="N28">
        <f t="shared" si="6"/>
        <v>309.46000563418744</v>
      </c>
      <c r="O28">
        <f t="shared" si="7"/>
        <v>0.20732365195848754</v>
      </c>
      <c r="P28">
        <f t="shared" si="8"/>
        <v>160</v>
      </c>
      <c r="Q28">
        <f t="shared" si="9"/>
        <v>149.46000563418744</v>
      </c>
      <c r="R28">
        <f t="shared" si="10"/>
        <v>5.1370750370717913</v>
      </c>
    </row>
    <row r="29" spans="2:22">
      <c r="B29">
        <f t="shared" si="12"/>
        <v>26</v>
      </c>
      <c r="C29">
        <f t="shared" si="13"/>
        <v>94823.931008233936</v>
      </c>
      <c r="D29">
        <f t="shared" si="13"/>
        <v>3190.975422799072</v>
      </c>
      <c r="E29">
        <f t="shared" si="13"/>
        <v>146.05015636438253</v>
      </c>
      <c r="F29">
        <f t="shared" si="13"/>
        <v>1557.7451097790147</v>
      </c>
      <c r="G29">
        <f t="shared" si="13"/>
        <v>281.29830282360206</v>
      </c>
      <c r="H29">
        <f t="shared" si="0"/>
        <v>-41.033549022758194</v>
      </c>
      <c r="I29">
        <f t="shared" si="1"/>
        <v>42.817492467549073</v>
      </c>
      <c r="J29">
        <f t="shared" si="2"/>
        <v>1.7892713974576919</v>
      </c>
      <c r="K29">
        <f t="shared" si="3"/>
        <v>11.219840314206156</v>
      </c>
      <c r="L29">
        <f t="shared" si="4"/>
        <v>-14.793055156454736</v>
      </c>
      <c r="M29">
        <f t="shared" si="5"/>
        <v>2.097830859489727E-3</v>
      </c>
      <c r="N29">
        <f t="shared" si="6"/>
        <v>309.60930927761405</v>
      </c>
      <c r="O29">
        <f t="shared" si="7"/>
        <v>0.20978308594897269</v>
      </c>
      <c r="P29">
        <f t="shared" si="8"/>
        <v>160</v>
      </c>
      <c r="Q29">
        <f t="shared" si="9"/>
        <v>149.60930927761405</v>
      </c>
      <c r="R29">
        <f t="shared" si="10"/>
        <v>5.1760689917660709</v>
      </c>
    </row>
    <row r="30" spans="2:22">
      <c r="B30">
        <f t="shared" si="12"/>
        <v>27</v>
      </c>
      <c r="C30">
        <f t="shared" si="13"/>
        <v>94782.897459211177</v>
      </c>
      <c r="D30">
        <f t="shared" si="13"/>
        <v>3233.7929152666211</v>
      </c>
      <c r="E30">
        <f t="shared" si="13"/>
        <v>147.83942776184023</v>
      </c>
      <c r="F30">
        <f t="shared" si="13"/>
        <v>1568.9649500932208</v>
      </c>
      <c r="G30">
        <f t="shared" si="13"/>
        <v>266.50524766714733</v>
      </c>
      <c r="H30">
        <f t="shared" si="0"/>
        <v>-42.960275890262835</v>
      </c>
      <c r="I30">
        <f t="shared" si="1"/>
        <v>43.006122064690672</v>
      </c>
      <c r="J30">
        <f t="shared" si="2"/>
        <v>1.8555325347829132</v>
      </c>
      <c r="K30">
        <f t="shared" si="3"/>
        <v>11.606428549199002</v>
      </c>
      <c r="L30">
        <f t="shared" si="4"/>
        <v>-13.507807258409748</v>
      </c>
      <c r="M30">
        <f t="shared" si="5"/>
        <v>2.1228290818001861E-3</v>
      </c>
      <c r="N30">
        <f t="shared" si="6"/>
        <v>309.90025122817349</v>
      </c>
      <c r="O30">
        <f t="shared" si="7"/>
        <v>0.2122829081800186</v>
      </c>
      <c r="P30">
        <f t="shared" si="8"/>
        <v>159.99999999999997</v>
      </c>
      <c r="Q30">
        <f t="shared" si="9"/>
        <v>149.90025122817349</v>
      </c>
      <c r="R30">
        <f t="shared" si="10"/>
        <v>5.2171025407888303</v>
      </c>
    </row>
    <row r="31" spans="2:22">
      <c r="B31">
        <f t="shared" si="12"/>
        <v>28</v>
      </c>
      <c r="C31">
        <f t="shared" si="13"/>
        <v>94739.937183320915</v>
      </c>
      <c r="D31">
        <f t="shared" si="13"/>
        <v>3276.7990373313119</v>
      </c>
      <c r="E31">
        <f t="shared" si="13"/>
        <v>149.69496029662315</v>
      </c>
      <c r="F31">
        <f t="shared" si="13"/>
        <v>1580.5713786424199</v>
      </c>
      <c r="G31">
        <f t="shared" si="13"/>
        <v>252.99744040873759</v>
      </c>
      <c r="H31">
        <f t="shared" si="0"/>
        <v>-44.784634159441254</v>
      </c>
      <c r="I31">
        <f t="shared" si="1"/>
        <v>43.215139435828867</v>
      </c>
      <c r="J31">
        <f t="shared" si="2"/>
        <v>1.9076164396642326</v>
      </c>
      <c r="K31">
        <f t="shared" si="3"/>
        <v>11.986500661730286</v>
      </c>
      <c r="L31">
        <f t="shared" si="4"/>
        <v>-12.324622377782132</v>
      </c>
      <c r="M31">
        <f t="shared" si="5"/>
        <v>2.148205239884713E-3</v>
      </c>
      <c r="N31">
        <f t="shared" si="6"/>
        <v>310.32009481743074</v>
      </c>
      <c r="O31">
        <f t="shared" si="7"/>
        <v>0.21482052398847132</v>
      </c>
      <c r="P31">
        <f t="shared" si="8"/>
        <v>160</v>
      </c>
      <c r="Q31">
        <f t="shared" si="9"/>
        <v>150.32009481743074</v>
      </c>
      <c r="R31">
        <f t="shared" si="10"/>
        <v>5.2600628166790937</v>
      </c>
    </row>
    <row r="32" spans="2:22">
      <c r="B32">
        <f t="shared" si="12"/>
        <v>29</v>
      </c>
      <c r="C32">
        <f t="shared" si="13"/>
        <v>94695.152549161474</v>
      </c>
      <c r="D32">
        <f t="shared" si="13"/>
        <v>3320.0141767671407</v>
      </c>
      <c r="E32">
        <f t="shared" si="13"/>
        <v>151.60257673628738</v>
      </c>
      <c r="F32">
        <f t="shared" si="13"/>
        <v>1592.5578793041502</v>
      </c>
      <c r="G32">
        <f t="shared" si="13"/>
        <v>240.67281803095545</v>
      </c>
      <c r="H32">
        <f t="shared" si="0"/>
        <v>-46.515895995937512</v>
      </c>
      <c r="I32">
        <f t="shared" si="1"/>
        <v>43.441648958320769</v>
      </c>
      <c r="J32">
        <f t="shared" si="2"/>
        <v>1.9492796507580912</v>
      </c>
      <c r="K32">
        <f t="shared" si="3"/>
        <v>12.360529811901134</v>
      </c>
      <c r="L32">
        <f t="shared" si="4"/>
        <v>-11.235562425042449</v>
      </c>
      <c r="M32">
        <f t="shared" si="5"/>
        <v>2.1739390013262886E-3</v>
      </c>
      <c r="N32">
        <f t="shared" si="6"/>
        <v>310.85783344588549</v>
      </c>
      <c r="O32">
        <f t="shared" si="7"/>
        <v>0.21739390013262885</v>
      </c>
      <c r="P32">
        <f t="shared" si="8"/>
        <v>160</v>
      </c>
      <c r="Q32">
        <f t="shared" si="9"/>
        <v>150.85783344588546</v>
      </c>
      <c r="R32">
        <f t="shared" si="10"/>
        <v>5.3048474508385342</v>
      </c>
    </row>
    <row r="33" spans="2:18">
      <c r="B33">
        <f t="shared" si="12"/>
        <v>30</v>
      </c>
      <c r="C33">
        <f t="shared" si="13"/>
        <v>94648.636653165537</v>
      </c>
      <c r="D33">
        <f t="shared" si="13"/>
        <v>3363.4558257254616</v>
      </c>
      <c r="E33">
        <f t="shared" si="13"/>
        <v>153.55185638704546</v>
      </c>
      <c r="F33">
        <f t="shared" si="13"/>
        <v>1604.9184091160514</v>
      </c>
      <c r="G33">
        <f t="shared" si="13"/>
        <v>229.43725560591301</v>
      </c>
      <c r="H33">
        <f t="shared" si="0"/>
        <v>-48.162298771226375</v>
      </c>
      <c r="I33">
        <f t="shared" si="1"/>
        <v>43.683289745231356</v>
      </c>
      <c r="J33">
        <f t="shared" si="2"/>
        <v>1.983313176916754</v>
      </c>
      <c r="K33">
        <f t="shared" si="3"/>
        <v>12.728932984371786</v>
      </c>
      <c r="L33">
        <f t="shared" si="4"/>
        <v>-10.233237135293528</v>
      </c>
      <c r="M33">
        <f t="shared" si="5"/>
        <v>2.2000142953950367E-3</v>
      </c>
      <c r="N33">
        <f t="shared" si="6"/>
        <v>311.50387355045331</v>
      </c>
      <c r="O33">
        <f t="shared" si="7"/>
        <v>0.22000142953950366</v>
      </c>
      <c r="P33">
        <f t="shared" si="8"/>
        <v>160</v>
      </c>
      <c r="Q33">
        <f t="shared" si="9"/>
        <v>151.50387355045331</v>
      </c>
      <c r="R33">
        <f t="shared" si="10"/>
        <v>5.3513633468344715</v>
      </c>
    </row>
    <row r="34" spans="2:18">
      <c r="B34">
        <f t="shared" si="12"/>
        <v>31</v>
      </c>
      <c r="C34">
        <f t="shared" si="13"/>
        <v>94600.474354394304</v>
      </c>
      <c r="D34">
        <f t="shared" si="13"/>
        <v>3407.139115470693</v>
      </c>
      <c r="E34">
        <f t="shared" si="13"/>
        <v>155.53516956396223</v>
      </c>
      <c r="F34">
        <f t="shared" si="13"/>
        <v>1617.6473421004232</v>
      </c>
      <c r="G34">
        <f t="shared" si="13"/>
        <v>219.20401847061947</v>
      </c>
      <c r="H34">
        <f t="shared" si="0"/>
        <v>-49.731197959134875</v>
      </c>
      <c r="I34">
        <f t="shared" si="1"/>
        <v>43.938114054827736</v>
      </c>
      <c r="J34">
        <f t="shared" si="2"/>
        <v>2.0117881696516404</v>
      </c>
      <c r="K34">
        <f t="shared" si="3"/>
        <v>13.092080601636205</v>
      </c>
      <c r="L34">
        <f t="shared" si="4"/>
        <v>-9.3107848669807005</v>
      </c>
      <c r="M34">
        <f t="shared" si="5"/>
        <v>2.2264182961304994E-3</v>
      </c>
      <c r="N34">
        <f t="shared" si="6"/>
        <v>312.24978793314358</v>
      </c>
      <c r="O34">
        <f t="shared" si="7"/>
        <v>0.22264182961304996</v>
      </c>
      <c r="P34">
        <f t="shared" si="8"/>
        <v>160</v>
      </c>
      <c r="Q34">
        <f t="shared" si="9"/>
        <v>152.24978793314358</v>
      </c>
      <c r="R34">
        <f t="shared" si="10"/>
        <v>5.3995256456056984</v>
      </c>
    </row>
    <row r="35" spans="2:18">
      <c r="B35">
        <f t="shared" si="12"/>
        <v>32</v>
      </c>
      <c r="C35">
        <f t="shared" si="13"/>
        <v>94550.743156435172</v>
      </c>
      <c r="D35">
        <f t="shared" si="13"/>
        <v>3451.0772295255206</v>
      </c>
      <c r="E35">
        <f t="shared" si="13"/>
        <v>157.54695773361388</v>
      </c>
      <c r="F35">
        <f t="shared" si="13"/>
        <v>1630.7394227020593</v>
      </c>
      <c r="G35">
        <f t="shared" si="13"/>
        <v>209.89323360363878</v>
      </c>
      <c r="H35">
        <f t="shared" si="0"/>
        <v>-51.229190128076056</v>
      </c>
      <c r="I35">
        <f t="shared" si="1"/>
        <v>44.204495333301224</v>
      </c>
      <c r="J35">
        <f t="shared" si="2"/>
        <v>2.0362392581704709</v>
      </c>
      <c r="K35">
        <f t="shared" si="3"/>
        <v>13.450304028426022</v>
      </c>
      <c r="L35">
        <f t="shared" si="4"/>
        <v>-8.4618484918216179</v>
      </c>
      <c r="M35">
        <f t="shared" si="5"/>
        <v>2.2531406565419283E-3</v>
      </c>
      <c r="N35">
        <f t="shared" si="6"/>
        <v>313.08812243423779</v>
      </c>
      <c r="O35">
        <f t="shared" si="7"/>
        <v>0.22531406565419285</v>
      </c>
      <c r="P35">
        <f t="shared" si="8"/>
        <v>160</v>
      </c>
      <c r="Q35">
        <f t="shared" si="9"/>
        <v>153.08812243423776</v>
      </c>
      <c r="R35">
        <f t="shared" si="10"/>
        <v>5.4492568435648332</v>
      </c>
    </row>
    <row r="36" spans="2:18">
      <c r="B36">
        <f t="shared" si="12"/>
        <v>33</v>
      </c>
      <c r="C36">
        <f t="shared" si="13"/>
        <v>94499.513966307102</v>
      </c>
      <c r="D36">
        <f t="shared" si="13"/>
        <v>3495.2817248588217</v>
      </c>
      <c r="E36">
        <f t="shared" si="13"/>
        <v>159.58319699178435</v>
      </c>
      <c r="F36">
        <f t="shared" si="13"/>
        <v>1644.1897267304853</v>
      </c>
      <c r="G36">
        <f t="shared" si="13"/>
        <v>201.43138511181715</v>
      </c>
      <c r="H36">
        <f t="shared" si="0"/>
        <v>-52.662212887090675</v>
      </c>
      <c r="I36">
        <f t="shared" si="1"/>
        <v>44.481058480222934</v>
      </c>
      <c r="J36">
        <f t="shared" si="2"/>
        <v>2.0578013500960273</v>
      </c>
      <c r="K36">
        <f t="shared" si="3"/>
        <v>13.803901475499226</v>
      </c>
      <c r="L36">
        <f t="shared" si="4"/>
        <v>-7.6805484187274828</v>
      </c>
      <c r="M36">
        <f t="shared" si="5"/>
        <v>2.280172930802047E-3</v>
      </c>
      <c r="N36">
        <f t="shared" si="6"/>
        <v>314.01224317892411</v>
      </c>
      <c r="O36">
        <f t="shared" si="7"/>
        <v>0.22801729308020469</v>
      </c>
      <c r="P36">
        <f t="shared" si="8"/>
        <v>160</v>
      </c>
      <c r="Q36">
        <f t="shared" si="9"/>
        <v>154.01224317892408</v>
      </c>
      <c r="R36">
        <f t="shared" si="10"/>
        <v>5.5004860336929076</v>
      </c>
    </row>
    <row r="37" spans="2:18">
      <c r="B37">
        <f t="shared" si="12"/>
        <v>34</v>
      </c>
      <c r="C37">
        <f t="shared" si="13"/>
        <v>94446.851753420007</v>
      </c>
      <c r="D37">
        <f t="shared" si="13"/>
        <v>3539.7627833390447</v>
      </c>
      <c r="E37">
        <f t="shared" si="13"/>
        <v>161.64099834188036</v>
      </c>
      <c r="F37">
        <f t="shared" si="13"/>
        <v>1657.9936282059846</v>
      </c>
      <c r="G37">
        <f t="shared" si="13"/>
        <v>193.75083669308967</v>
      </c>
      <c r="H37">
        <f t="shared" si="0"/>
        <v>-54.035626964002205</v>
      </c>
      <c r="I37">
        <f t="shared" si="1"/>
        <v>44.766626795169365</v>
      </c>
      <c r="J37">
        <f t="shared" si="2"/>
        <v>2.0773116959535791</v>
      </c>
      <c r="K37">
        <f t="shared" si="3"/>
        <v>14.153142684433274</v>
      </c>
      <c r="L37">
        <f t="shared" si="4"/>
        <v>-6.9614542115540221</v>
      </c>
      <c r="M37">
        <f t="shared" si="5"/>
        <v>2.3075081372651465E-3</v>
      </c>
      <c r="N37">
        <f t="shared" si="6"/>
        <v>315.01621480156143</v>
      </c>
      <c r="O37">
        <f t="shared" si="7"/>
        <v>0.23075081372651465</v>
      </c>
      <c r="P37">
        <f t="shared" si="8"/>
        <v>160</v>
      </c>
      <c r="Q37">
        <f t="shared" si="9"/>
        <v>155.01621480156146</v>
      </c>
      <c r="R37">
        <f t="shared" si="10"/>
        <v>5.5531482465799993</v>
      </c>
    </row>
    <row r="38" spans="2:18">
      <c r="B38">
        <f t="shared" si="12"/>
        <v>35</v>
      </c>
      <c r="C38">
        <f t="shared" ref="C38:G53" si="15">C37+H37</f>
        <v>94392.816126456004</v>
      </c>
      <c r="D38">
        <f t="shared" si="15"/>
        <v>3584.5294101342142</v>
      </c>
      <c r="E38">
        <f t="shared" si="15"/>
        <v>163.71831003783393</v>
      </c>
      <c r="F38">
        <f t="shared" si="15"/>
        <v>1672.1467708904179</v>
      </c>
      <c r="G38">
        <f t="shared" si="15"/>
        <v>186.78938248153565</v>
      </c>
      <c r="H38">
        <f t="shared" si="0"/>
        <v>-55.354284335501006</v>
      </c>
      <c r="I38">
        <f t="shared" si="1"/>
        <v>45.060181460444404</v>
      </c>
      <c r="J38">
        <f t="shared" si="2"/>
        <v>2.0953860253873104</v>
      </c>
      <c r="K38">
        <f t="shared" si="3"/>
        <v>14.498272680307167</v>
      </c>
      <c r="L38">
        <f t="shared" si="4"/>
        <v>-6.2995558306378978</v>
      </c>
      <c r="M38">
        <f t="shared" si="5"/>
        <v>2.3351404270555696E-3</v>
      </c>
      <c r="N38">
        <f t="shared" si="6"/>
        <v>316.09470242733892</v>
      </c>
      <c r="O38">
        <f t="shared" si="7"/>
        <v>0.23351404270555695</v>
      </c>
      <c r="P38">
        <f t="shared" si="8"/>
        <v>160</v>
      </c>
      <c r="Q38">
        <f t="shared" si="9"/>
        <v>156.09470242733894</v>
      </c>
      <c r="R38">
        <f t="shared" si="10"/>
        <v>5.6071838735440007</v>
      </c>
    </row>
    <row r="39" spans="2:18">
      <c r="B39">
        <f t="shared" si="12"/>
        <v>36</v>
      </c>
      <c r="C39">
        <f t="shared" si="15"/>
        <v>94337.461842120509</v>
      </c>
      <c r="D39">
        <f t="shared" si="15"/>
        <v>3629.5895915946585</v>
      </c>
      <c r="E39">
        <f t="shared" si="15"/>
        <v>165.81369606322124</v>
      </c>
      <c r="F39">
        <f t="shared" si="15"/>
        <v>1686.645043570725</v>
      </c>
      <c r="G39">
        <f t="shared" si="15"/>
        <v>180.48982665089775</v>
      </c>
      <c r="H39">
        <f t="shared" si="0"/>
        <v>-56.62258538523281</v>
      </c>
      <c r="I39">
        <f t="shared" si="1"/>
        <v>45.360830458329495</v>
      </c>
      <c r="J39">
        <f t="shared" si="2"/>
        <v>2.1124753306670261</v>
      </c>
      <c r="K39">
        <f t="shared" si="3"/>
        <v>14.839514808260198</v>
      </c>
      <c r="L39">
        <f t="shared" si="4"/>
        <v>-5.690235212023909</v>
      </c>
      <c r="M39">
        <f t="shared" si="5"/>
        <v>2.3630648318714326E-3</v>
      </c>
      <c r="N39">
        <f t="shared" si="6"/>
        <v>317.24289196928817</v>
      </c>
      <c r="O39">
        <f t="shared" si="7"/>
        <v>0.23630648318714326</v>
      </c>
      <c r="P39">
        <f t="shared" si="8"/>
        <v>160</v>
      </c>
      <c r="Q39">
        <f t="shared" si="9"/>
        <v>157.24289196928817</v>
      </c>
      <c r="R39">
        <f t="shared" si="10"/>
        <v>5.662538157879502</v>
      </c>
    </row>
    <row r="40" spans="2:18">
      <c r="B40">
        <f t="shared" si="12"/>
        <v>37</v>
      </c>
      <c r="C40">
        <f t="shared" si="15"/>
        <v>94280.839256735271</v>
      </c>
      <c r="D40">
        <f t="shared" si="15"/>
        <v>3674.950422052988</v>
      </c>
      <c r="E40">
        <f t="shared" si="15"/>
        <v>167.92617139388827</v>
      </c>
      <c r="F40">
        <f t="shared" si="15"/>
        <v>1701.4845583789852</v>
      </c>
      <c r="G40">
        <f t="shared" si="15"/>
        <v>174.79959143887385</v>
      </c>
      <c r="H40">
        <f t="shared" si="0"/>
        <v>-57.844527357446566</v>
      </c>
      <c r="I40">
        <f t="shared" si="1"/>
        <v>45.667784601068398</v>
      </c>
      <c r="J40">
        <f t="shared" si="2"/>
        <v>2.1289082063698874</v>
      </c>
      <c r="K40">
        <f t="shared" si="3"/>
        <v>15.177073216833637</v>
      </c>
      <c r="L40">
        <f t="shared" si="4"/>
        <v>-5.1292386668253585</v>
      </c>
      <c r="M40">
        <f t="shared" si="5"/>
        <v>2.3912770712949402E-3</v>
      </c>
      <c r="N40">
        <f t="shared" si="6"/>
        <v>318.4564246304048</v>
      </c>
      <c r="O40">
        <f t="shared" si="7"/>
        <v>0.23912770712949399</v>
      </c>
      <c r="P40">
        <f t="shared" si="8"/>
        <v>160</v>
      </c>
      <c r="Q40">
        <f t="shared" si="9"/>
        <v>158.4564246304048</v>
      </c>
      <c r="R40">
        <f t="shared" si="10"/>
        <v>5.7191607432647347</v>
      </c>
    </row>
    <row r="41" spans="2:18">
      <c r="B41">
        <f t="shared" si="12"/>
        <v>38</v>
      </c>
      <c r="C41">
        <f t="shared" si="15"/>
        <v>94222.994729377824</v>
      </c>
      <c r="D41">
        <f t="shared" si="15"/>
        <v>3720.6182066540564</v>
      </c>
      <c r="E41">
        <f t="shared" si="15"/>
        <v>170.05507960025815</v>
      </c>
      <c r="F41">
        <f t="shared" si="15"/>
        <v>1716.6616315958188</v>
      </c>
      <c r="G41">
        <f t="shared" si="15"/>
        <v>169.67035277204849</v>
      </c>
      <c r="H41">
        <f t="shared" si="0"/>
        <v>-59.023745841127379</v>
      </c>
      <c r="I41">
        <f t="shared" si="1"/>
        <v>45.98033893455797</v>
      </c>
      <c r="J41">
        <f t="shared" si="2"/>
        <v>2.1449224098147841</v>
      </c>
      <c r="K41">
        <f t="shared" si="3"/>
        <v>15.511134911236409</v>
      </c>
      <c r="L41">
        <f t="shared" si="4"/>
        <v>-4.6126504144817737</v>
      </c>
      <c r="M41">
        <f t="shared" si="5"/>
        <v>2.4197734048656107E-3</v>
      </c>
      <c r="N41">
        <f t="shared" si="6"/>
        <v>319.73134249881821</v>
      </c>
      <c r="O41">
        <f t="shared" si="7"/>
        <v>0.24197734048656105</v>
      </c>
      <c r="P41">
        <f t="shared" si="8"/>
        <v>160</v>
      </c>
      <c r="Q41">
        <f t="shared" si="9"/>
        <v>159.73134249881818</v>
      </c>
      <c r="R41">
        <f t="shared" si="10"/>
        <v>5.7770052706221806</v>
      </c>
    </row>
    <row r="42" spans="2:18">
      <c r="B42">
        <f t="shared" si="12"/>
        <v>39</v>
      </c>
      <c r="C42">
        <f t="shared" si="15"/>
        <v>94163.970983536696</v>
      </c>
      <c r="D42">
        <f t="shared" si="15"/>
        <v>3766.5985455886143</v>
      </c>
      <c r="E42">
        <f t="shared" si="15"/>
        <v>172.20000201007295</v>
      </c>
      <c r="F42">
        <f t="shared" si="15"/>
        <v>1732.1727665070553</v>
      </c>
      <c r="G42">
        <f t="shared" si="15"/>
        <v>165.05770235756671</v>
      </c>
      <c r="H42">
        <f t="shared" si="0"/>
        <v>-60.163550618484123</v>
      </c>
      <c r="I42">
        <f t="shared" si="1"/>
        <v>46.297858212300049</v>
      </c>
      <c r="J42">
        <f t="shared" si="2"/>
        <v>2.1606883778583521</v>
      </c>
      <c r="K42">
        <f t="shared" si="3"/>
        <v>15.841871469863586</v>
      </c>
      <c r="L42">
        <f t="shared" si="4"/>
        <v>-4.1368674415378752</v>
      </c>
      <c r="M42">
        <f t="shared" si="5"/>
        <v>2.4485505178819555E-3</v>
      </c>
      <c r="N42">
        <f t="shared" si="6"/>
        <v>321.06404287273477</v>
      </c>
      <c r="O42">
        <f t="shared" si="7"/>
        <v>0.24485505178819555</v>
      </c>
      <c r="P42">
        <f t="shared" si="8"/>
        <v>159.99999999999997</v>
      </c>
      <c r="Q42">
        <f t="shared" si="9"/>
        <v>161.0640428727348</v>
      </c>
      <c r="R42">
        <f t="shared" si="10"/>
        <v>5.8360290164633106</v>
      </c>
    </row>
    <row r="43" spans="2:18">
      <c r="B43">
        <f t="shared" si="12"/>
        <v>40</v>
      </c>
      <c r="C43">
        <f t="shared" si="15"/>
        <v>94103.807432918213</v>
      </c>
      <c r="D43">
        <f t="shared" si="15"/>
        <v>3812.8964038009144</v>
      </c>
      <c r="E43">
        <f t="shared" si="15"/>
        <v>174.3606903879313</v>
      </c>
      <c r="F43">
        <f t="shared" si="15"/>
        <v>1748.0146379769189</v>
      </c>
      <c r="G43">
        <f t="shared" si="15"/>
        <v>160.92083491602884</v>
      </c>
      <c r="H43">
        <f t="shared" si="0"/>
        <v>-61.266956909092926</v>
      </c>
      <c r="I43">
        <f t="shared" si="1"/>
        <v>46.619765461804306</v>
      </c>
      <c r="J43">
        <f t="shared" si="2"/>
        <v>2.1763267421240196</v>
      </c>
      <c r="K43">
        <f t="shared" si="3"/>
        <v>16.169440495026759</v>
      </c>
      <c r="L43">
        <f t="shared" si="4"/>
        <v>-3.698575789862204</v>
      </c>
      <c r="M43">
        <f t="shared" si="5"/>
        <v>2.4776054326687029E-3</v>
      </c>
      <c r="N43">
        <f t="shared" si="6"/>
        <v>322.45123951418384</v>
      </c>
      <c r="O43">
        <f t="shared" si="7"/>
        <v>0.24776054326687028</v>
      </c>
      <c r="P43">
        <f t="shared" si="8"/>
        <v>160</v>
      </c>
      <c r="Q43">
        <f t="shared" si="9"/>
        <v>162.45123951418387</v>
      </c>
      <c r="R43">
        <f t="shared" si="10"/>
        <v>5.8961925670817941</v>
      </c>
    </row>
    <row r="44" spans="2:18">
      <c r="B44">
        <f t="shared" si="12"/>
        <v>41</v>
      </c>
      <c r="C44">
        <f t="shared" si="15"/>
        <v>94042.540476009119</v>
      </c>
      <c r="D44">
        <f t="shared" si="15"/>
        <v>3859.5161692627189</v>
      </c>
      <c r="E44">
        <f t="shared" si="15"/>
        <v>176.53701713005532</v>
      </c>
      <c r="F44">
        <f t="shared" si="15"/>
        <v>1764.1840784719457</v>
      </c>
      <c r="G44">
        <f t="shared" si="15"/>
        <v>157.22225912616665</v>
      </c>
      <c r="H44">
        <f t="shared" si="0"/>
        <v>-62.336712812213648</v>
      </c>
      <c r="I44">
        <f t="shared" si="1"/>
        <v>46.945532909138123</v>
      </c>
      <c r="J44">
        <f t="shared" si="2"/>
        <v>2.1919213669671977</v>
      </c>
      <c r="K44">
        <f t="shared" si="3"/>
        <v>16.493986852050824</v>
      </c>
      <c r="L44">
        <f t="shared" si="4"/>
        <v>-3.2947283159425105</v>
      </c>
      <c r="M44">
        <f t="shared" si="5"/>
        <v>2.5069354391180176E-3</v>
      </c>
      <c r="N44">
        <f t="shared" si="6"/>
        <v>323.88992945339879</v>
      </c>
      <c r="O44">
        <f t="shared" si="7"/>
        <v>0.25069354391180176</v>
      </c>
      <c r="P44">
        <f t="shared" si="8"/>
        <v>160</v>
      </c>
      <c r="Q44">
        <f t="shared" si="9"/>
        <v>163.88992945339879</v>
      </c>
      <c r="R44">
        <f t="shared" si="10"/>
        <v>5.9574595239908863</v>
      </c>
    </row>
    <row r="45" spans="2:18">
      <c r="B45">
        <f t="shared" si="12"/>
        <v>42</v>
      </c>
      <c r="C45">
        <f t="shared" si="15"/>
        <v>93980.2037631969</v>
      </c>
      <c r="D45">
        <f t="shared" si="15"/>
        <v>3906.4617021718568</v>
      </c>
      <c r="E45">
        <f t="shared" si="15"/>
        <v>178.72893849702251</v>
      </c>
      <c r="F45">
        <f t="shared" si="15"/>
        <v>1780.6780653239964</v>
      </c>
      <c r="G45">
        <f t="shared" si="15"/>
        <v>153.92753081022414</v>
      </c>
      <c r="H45">
        <f t="shared" si="0"/>
        <v>-63.37532357631693</v>
      </c>
      <c r="I45">
        <f t="shared" si="1"/>
        <v>47.274674709460079</v>
      </c>
      <c r="J45">
        <f t="shared" si="2"/>
        <v>2.2075290479398362</v>
      </c>
      <c r="K45">
        <f t="shared" si="3"/>
        <v>16.815643738251147</v>
      </c>
      <c r="L45">
        <f t="shared" si="4"/>
        <v>-2.9225239193341288</v>
      </c>
      <c r="M45">
        <f t="shared" si="5"/>
        <v>2.5365380398614788E-3</v>
      </c>
      <c r="N45">
        <f t="shared" si="6"/>
        <v>325.37736428407993</v>
      </c>
      <c r="O45">
        <f t="shared" si="7"/>
        <v>0.2536538039861479</v>
      </c>
      <c r="P45">
        <f t="shared" si="8"/>
        <v>160</v>
      </c>
      <c r="Q45">
        <f t="shared" si="9"/>
        <v>165.37736428407996</v>
      </c>
      <c r="R45">
        <f t="shared" si="10"/>
        <v>6.0197962368031011</v>
      </c>
    </row>
    <row r="46" spans="2:18">
      <c r="B46">
        <f t="shared" si="12"/>
        <v>43</v>
      </c>
      <c r="C46">
        <f t="shared" si="15"/>
        <v>93916.828439620585</v>
      </c>
      <c r="D46">
        <f t="shared" si="15"/>
        <v>3953.736376881317</v>
      </c>
      <c r="E46">
        <f t="shared" si="15"/>
        <v>180.93646754496234</v>
      </c>
      <c r="F46">
        <f t="shared" si="15"/>
        <v>1797.4937090622475</v>
      </c>
      <c r="G46">
        <f t="shared" si="15"/>
        <v>151.00500689089</v>
      </c>
      <c r="H46">
        <f t="shared" si="0"/>
        <v>-64.38507319289306</v>
      </c>
      <c r="I46">
        <f t="shared" si="1"/>
        <v>47.606741067676211</v>
      </c>
      <c r="J46">
        <f t="shared" si="2"/>
        <v>2.2231867199491466</v>
      </c>
      <c r="K46">
        <f t="shared" si="3"/>
        <v>17.134533613780622</v>
      </c>
      <c r="L46">
        <f t="shared" si="4"/>
        <v>-2.5793882085128992</v>
      </c>
      <c r="M46">
        <f t="shared" si="5"/>
        <v>2.5664109065873402E-3</v>
      </c>
      <c r="N46">
        <f t="shared" si="6"/>
        <v>326.9110251300342</v>
      </c>
      <c r="O46">
        <f t="shared" si="7"/>
        <v>0.25664109065873403</v>
      </c>
      <c r="P46">
        <f t="shared" si="8"/>
        <v>160</v>
      </c>
      <c r="Q46">
        <f t="shared" si="9"/>
        <v>166.9110251300342</v>
      </c>
      <c r="R46">
        <f t="shared" si="10"/>
        <v>6.0831715603794168</v>
      </c>
    </row>
    <row r="47" spans="2:18">
      <c r="B47">
        <f t="shared" si="12"/>
        <v>44</v>
      </c>
      <c r="C47">
        <f t="shared" si="15"/>
        <v>93852.443366427688</v>
      </c>
      <c r="D47">
        <f t="shared" si="15"/>
        <v>4001.343117948993</v>
      </c>
      <c r="E47">
        <f t="shared" si="15"/>
        <v>183.1596542649115</v>
      </c>
      <c r="F47">
        <f t="shared" si="15"/>
        <v>1814.6282426760281</v>
      </c>
      <c r="G47">
        <f t="shared" si="15"/>
        <v>148.42561868237709</v>
      </c>
      <c r="H47">
        <f t="shared" si="0"/>
        <v>-65.368043710845797</v>
      </c>
      <c r="I47">
        <f t="shared" si="1"/>
        <v>47.941313435413647</v>
      </c>
      <c r="J47">
        <f t="shared" si="2"/>
        <v>2.2389168088820854</v>
      </c>
      <c r="K47">
        <f t="shared" si="3"/>
        <v>17.450769019144687</v>
      </c>
      <c r="L47">
        <f t="shared" si="4"/>
        <v>-2.262955552594633</v>
      </c>
      <c r="M47">
        <f t="shared" si="5"/>
        <v>2.5965518448836131E-3</v>
      </c>
      <c r="N47">
        <f t="shared" si="6"/>
        <v>328.48860064537109</v>
      </c>
      <c r="O47">
        <f t="shared" si="7"/>
        <v>0.25965518448836128</v>
      </c>
      <c r="P47">
        <f t="shared" si="8"/>
        <v>160</v>
      </c>
      <c r="Q47">
        <f t="shared" si="9"/>
        <v>168.48860064537112</v>
      </c>
      <c r="R47">
        <f t="shared" si="10"/>
        <v>6.1475566335723091</v>
      </c>
    </row>
    <row r="48" spans="2:18">
      <c r="B48">
        <f t="shared" si="12"/>
        <v>45</v>
      </c>
      <c r="C48">
        <f t="shared" si="15"/>
        <v>93787.075322716846</v>
      </c>
      <c r="D48">
        <f t="shared" si="15"/>
        <v>4049.2844313844066</v>
      </c>
      <c r="E48">
        <f t="shared" si="15"/>
        <v>185.39857107379359</v>
      </c>
      <c r="F48">
        <f t="shared" si="15"/>
        <v>1832.0790116951728</v>
      </c>
      <c r="G48">
        <f t="shared" si="15"/>
        <v>146.16266312978246</v>
      </c>
      <c r="H48">
        <f t="shared" si="0"/>
        <v>-66.326132590459196</v>
      </c>
      <c r="I48">
        <f t="shared" si="1"/>
        <v>48.27800054695102</v>
      </c>
      <c r="J48">
        <f t="shared" si="2"/>
        <v>2.2547311996508164</v>
      </c>
      <c r="K48">
        <f t="shared" si="3"/>
        <v>17.764453298740612</v>
      </c>
      <c r="L48">
        <f t="shared" si="4"/>
        <v>-1.9710524548832424</v>
      </c>
      <c r="M48">
        <f t="shared" si="5"/>
        <v>2.6269587656354266E-3</v>
      </c>
      <c r="N48">
        <f t="shared" si="6"/>
        <v>330.10796754820876</v>
      </c>
      <c r="O48">
        <f t="shared" si="7"/>
        <v>0.26269587656354265</v>
      </c>
      <c r="P48">
        <f t="shared" si="8"/>
        <v>160</v>
      </c>
      <c r="Q48">
        <f t="shared" si="9"/>
        <v>170.10796754820879</v>
      </c>
      <c r="R48">
        <f t="shared" si="10"/>
        <v>6.2129246772831559</v>
      </c>
    </row>
    <row r="49" spans="2:18">
      <c r="B49">
        <f t="shared" si="12"/>
        <v>46</v>
      </c>
      <c r="C49">
        <f t="shared" si="15"/>
        <v>93720.749190126386</v>
      </c>
      <c r="D49">
        <f t="shared" si="15"/>
        <v>4097.5624319313574</v>
      </c>
      <c r="E49">
        <f t="shared" si="15"/>
        <v>187.65330227344441</v>
      </c>
      <c r="F49">
        <f t="shared" si="15"/>
        <v>1849.8434649939134</v>
      </c>
      <c r="G49">
        <f t="shared" si="15"/>
        <v>144.19161067489921</v>
      </c>
      <c r="H49">
        <f t="shared" si="0"/>
        <v>-67.261068356324159</v>
      </c>
      <c r="I49">
        <f t="shared" si="1"/>
        <v>48.616435114078016</v>
      </c>
      <c r="J49">
        <f t="shared" si="2"/>
        <v>2.2706341735667701</v>
      </c>
      <c r="K49">
        <f t="shared" si="3"/>
        <v>18.07568124564569</v>
      </c>
      <c r="L49">
        <f t="shared" si="4"/>
        <v>-1.7016821769663242</v>
      </c>
      <c r="M49">
        <f t="shared" si="5"/>
        <v>2.6576296614903446E-3</v>
      </c>
      <c r="N49">
        <f t="shared" si="6"/>
        <v>331.76717329265512</v>
      </c>
      <c r="O49">
        <f t="shared" si="7"/>
        <v>0.26576296614903444</v>
      </c>
      <c r="P49">
        <f t="shared" si="8"/>
        <v>160</v>
      </c>
      <c r="Q49">
        <f t="shared" si="9"/>
        <v>171.76717329265512</v>
      </c>
      <c r="R49">
        <f t="shared" si="10"/>
        <v>6.2792508098736137</v>
      </c>
    </row>
    <row r="50" spans="2:18">
      <c r="B50">
        <f t="shared" si="12"/>
        <v>47</v>
      </c>
      <c r="C50">
        <f t="shared" si="15"/>
        <v>93653.48812177006</v>
      </c>
      <c r="D50">
        <f t="shared" si="15"/>
        <v>4146.1788670454353</v>
      </c>
      <c r="E50">
        <f t="shared" si="15"/>
        <v>189.92393644701119</v>
      </c>
      <c r="F50">
        <f t="shared" si="15"/>
        <v>1867.919146239559</v>
      </c>
      <c r="G50">
        <f t="shared" si="15"/>
        <v>142.48992849793288</v>
      </c>
      <c r="H50">
        <f t="shared" si="0"/>
        <v>-68.174424762358541</v>
      </c>
      <c r="I50">
        <f t="shared" si="1"/>
        <v>48.956271042873489</v>
      </c>
      <c r="J50">
        <f t="shared" si="2"/>
        <v>2.2866245783396488</v>
      </c>
      <c r="K50">
        <f t="shared" si="3"/>
        <v>18.384539679732761</v>
      </c>
      <c r="L50">
        <f t="shared" si="4"/>
        <v>-1.4530105385873959</v>
      </c>
      <c r="M50">
        <f t="shared" si="5"/>
        <v>2.6885625872686875E-3</v>
      </c>
      <c r="N50">
        <f t="shared" si="6"/>
        <v>333.46442056387696</v>
      </c>
      <c r="O50">
        <f t="shared" si="7"/>
        <v>0.26885625872686875</v>
      </c>
      <c r="P50">
        <f t="shared" si="8"/>
        <v>160</v>
      </c>
      <c r="Q50">
        <f t="shared" si="9"/>
        <v>173.46442056387698</v>
      </c>
      <c r="R50">
        <f t="shared" si="10"/>
        <v>6.3465118782299381</v>
      </c>
    </row>
    <row r="51" spans="2:18">
      <c r="B51">
        <f t="shared" si="12"/>
        <v>48</v>
      </c>
      <c r="C51">
        <f t="shared" si="15"/>
        <v>93585.313697007703</v>
      </c>
      <c r="D51">
        <f t="shared" si="15"/>
        <v>4195.1351380883088</v>
      </c>
      <c r="E51">
        <f t="shared" si="15"/>
        <v>192.21056102535084</v>
      </c>
      <c r="F51">
        <f t="shared" si="15"/>
        <v>1886.3036859192919</v>
      </c>
      <c r="G51">
        <f t="shared" si="15"/>
        <v>141.03691795934549</v>
      </c>
      <c r="H51">
        <f t="shared" si="0"/>
        <v>-69.067633645931977</v>
      </c>
      <c r="I51">
        <f t="shared" si="1"/>
        <v>49.29718106771918</v>
      </c>
      <c r="J51">
        <f t="shared" si="2"/>
        <v>2.302697427108563</v>
      </c>
      <c r="K51">
        <f t="shared" si="3"/>
        <v>18.691107968784461</v>
      </c>
      <c r="L51">
        <f t="shared" si="4"/>
        <v>-1.22335281768021</v>
      </c>
      <c r="M51">
        <f t="shared" si="5"/>
        <v>2.7197556434683922E-3</v>
      </c>
      <c r="N51">
        <f t="shared" si="6"/>
        <v>335.19805334247684</v>
      </c>
      <c r="O51">
        <f t="shared" si="7"/>
        <v>0.27197556434683923</v>
      </c>
      <c r="P51">
        <f t="shared" si="8"/>
        <v>160</v>
      </c>
      <c r="Q51">
        <f t="shared" si="9"/>
        <v>175.19805334247684</v>
      </c>
      <c r="R51">
        <f t="shared" si="10"/>
        <v>6.4146863029922967</v>
      </c>
    </row>
    <row r="52" spans="2:18">
      <c r="B52">
        <f t="shared" si="12"/>
        <v>49</v>
      </c>
      <c r="C52">
        <f t="shared" si="15"/>
        <v>93516.246063361774</v>
      </c>
      <c r="D52">
        <f t="shared" si="15"/>
        <v>4244.4323191560279</v>
      </c>
      <c r="E52">
        <f t="shared" si="15"/>
        <v>194.51325845245941</v>
      </c>
      <c r="F52">
        <f t="shared" si="15"/>
        <v>1904.9947938880764</v>
      </c>
      <c r="G52">
        <f t="shared" si="15"/>
        <v>139.81356514166526</v>
      </c>
      <c r="H52">
        <f t="shared" si="0"/>
        <v>-69.941996619670647</v>
      </c>
      <c r="I52">
        <f t="shared" si="1"/>
        <v>49.638854722193656</v>
      </c>
      <c r="J52">
        <f t="shared" si="2"/>
        <v>2.3188450729868384</v>
      </c>
      <c r="K52">
        <f t="shared" si="3"/>
        <v>18.995458500428331</v>
      </c>
      <c r="L52">
        <f t="shared" si="4"/>
        <v>-1.0111616759381707</v>
      </c>
      <c r="M52">
        <f t="shared" si="5"/>
        <v>2.7512069622183813E-3</v>
      </c>
      <c r="N52">
        <f t="shared" si="6"/>
        <v>336.96654433175638</v>
      </c>
      <c r="O52">
        <f t="shared" si="7"/>
        <v>0.27512069622183816</v>
      </c>
      <c r="P52">
        <f t="shared" si="8"/>
        <v>160</v>
      </c>
      <c r="Q52">
        <f t="shared" si="9"/>
        <v>176.96654433175638</v>
      </c>
      <c r="R52">
        <f t="shared" si="10"/>
        <v>6.4837539366382275</v>
      </c>
    </row>
    <row r="53" spans="2:18">
      <c r="B53">
        <f t="shared" si="12"/>
        <v>50</v>
      </c>
      <c r="C53">
        <f t="shared" si="15"/>
        <v>93446.304066742101</v>
      </c>
      <c r="D53">
        <f t="shared" si="15"/>
        <v>4294.071173878222</v>
      </c>
      <c r="E53">
        <f t="shared" si="15"/>
        <v>196.83210352544626</v>
      </c>
      <c r="F53">
        <f t="shared" si="15"/>
        <v>1923.9902523885048</v>
      </c>
      <c r="G53">
        <f t="shared" si="15"/>
        <v>138.80240346572708</v>
      </c>
      <c r="H53">
        <f t="shared" si="0"/>
        <v>-70.798695726937865</v>
      </c>
      <c r="I53">
        <f t="shared" si="1"/>
        <v>49.98099658482748</v>
      </c>
      <c r="J53">
        <f t="shared" si="2"/>
        <v>2.3350580683398325</v>
      </c>
      <c r="K53">
        <f t="shared" si="3"/>
        <v>19.297657111285041</v>
      </c>
      <c r="L53">
        <f t="shared" si="4"/>
        <v>-0.81501603751451945</v>
      </c>
      <c r="M53">
        <f t="shared" si="5"/>
        <v>2.7829146951879854E-3</v>
      </c>
      <c r="N53">
        <f t="shared" si="6"/>
        <v>338.76848357819085</v>
      </c>
      <c r="O53">
        <f t="shared" si="7"/>
        <v>0.27829146951879852</v>
      </c>
      <c r="P53">
        <f t="shared" si="8"/>
        <v>160</v>
      </c>
      <c r="Q53">
        <f t="shared" si="9"/>
        <v>178.76848357819088</v>
      </c>
      <c r="R53">
        <f t="shared" si="10"/>
        <v>6.5536959332579006</v>
      </c>
    </row>
    <row r="54" spans="2:18">
      <c r="B54">
        <f t="shared" si="12"/>
        <v>51</v>
      </c>
      <c r="C54">
        <f t="shared" ref="C54:G69" si="16">C53+H53</f>
        <v>93375.50537101517</v>
      </c>
      <c r="D54">
        <f t="shared" si="16"/>
        <v>4344.0521704630492</v>
      </c>
      <c r="E54">
        <f t="shared" si="16"/>
        <v>199.16716159378609</v>
      </c>
      <c r="F54">
        <f t="shared" si="16"/>
        <v>1943.2879094997897</v>
      </c>
      <c r="G54">
        <f t="shared" si="16"/>
        <v>137.98738742821257</v>
      </c>
      <c r="H54">
        <f t="shared" si="0"/>
        <v>-71.638803168900012</v>
      </c>
      <c r="I54">
        <f t="shared" si="1"/>
        <v>50.323324751555177</v>
      </c>
      <c r="J54">
        <f t="shared" si="2"/>
        <v>2.3513257902068965</v>
      </c>
      <c r="K54">
        <f t="shared" si="3"/>
        <v>19.597763478610467</v>
      </c>
      <c r="L54">
        <f t="shared" si="4"/>
        <v>-0.63361085147251295</v>
      </c>
      <c r="M54">
        <f t="shared" si="5"/>
        <v>2.8148770030754903E-3</v>
      </c>
      <c r="N54">
        <f t="shared" si="6"/>
        <v>340.60256814414674</v>
      </c>
      <c r="O54">
        <f t="shared" si="7"/>
        <v>0.28148770030754905</v>
      </c>
      <c r="P54">
        <f t="shared" si="8"/>
        <v>160</v>
      </c>
      <c r="Q54">
        <f t="shared" si="9"/>
        <v>180.60256814414674</v>
      </c>
      <c r="R54">
        <f t="shared" si="10"/>
        <v>6.624494628984837</v>
      </c>
    </row>
    <row r="55" spans="2:18">
      <c r="B55">
        <f t="shared" si="12"/>
        <v>52</v>
      </c>
      <c r="C55">
        <f t="shared" si="16"/>
        <v>93303.866567846271</v>
      </c>
      <c r="D55">
        <f t="shared" si="16"/>
        <v>4394.3754952146046</v>
      </c>
      <c r="E55">
        <f t="shared" si="16"/>
        <v>201.51848738399298</v>
      </c>
      <c r="F55">
        <f t="shared" si="16"/>
        <v>1962.8856729784002</v>
      </c>
      <c r="G55">
        <f t="shared" si="16"/>
        <v>137.35377657674005</v>
      </c>
      <c r="H55">
        <f t="shared" si="0"/>
        <v>-72.463290196443154</v>
      </c>
      <c r="I55">
        <f t="shared" si="1"/>
        <v>50.665569497189551</v>
      </c>
      <c r="J55">
        <f t="shared" si="2"/>
        <v>2.3676368925273961</v>
      </c>
      <c r="K55">
        <f t="shared" si="3"/>
        <v>19.895831478840599</v>
      </c>
      <c r="L55">
        <f t="shared" si="4"/>
        <v>-0.46574767211439294</v>
      </c>
      <c r="M55">
        <f t="shared" si="5"/>
        <v>2.8470920463859054E-3</v>
      </c>
      <c r="N55">
        <f t="shared" si="6"/>
        <v>342.46759271447775</v>
      </c>
      <c r="O55">
        <f t="shared" si="7"/>
        <v>0.28470920463859056</v>
      </c>
      <c r="P55">
        <f t="shared" si="8"/>
        <v>160</v>
      </c>
      <c r="Q55">
        <f t="shared" si="9"/>
        <v>182.46759271447775</v>
      </c>
      <c r="R55">
        <f t="shared" si="10"/>
        <v>6.6961334321537374</v>
      </c>
    </row>
    <row r="56" spans="2:18">
      <c r="B56">
        <f t="shared" si="12"/>
        <v>53</v>
      </c>
      <c r="C56">
        <f t="shared" si="16"/>
        <v>93231.403277649835</v>
      </c>
      <c r="D56">
        <f t="shared" si="16"/>
        <v>4445.0410647117942</v>
      </c>
      <c r="E56">
        <f t="shared" si="16"/>
        <v>203.88612427652038</v>
      </c>
      <c r="F56">
        <f t="shared" si="16"/>
        <v>1982.7815044572408</v>
      </c>
      <c r="G56">
        <f t="shared" si="16"/>
        <v>136.88802890462566</v>
      </c>
      <c r="H56">
        <f t="shared" si="0"/>
        <v>-73.273035248238813</v>
      </c>
      <c r="I56">
        <f t="shared" si="1"/>
        <v>51.007472096219445</v>
      </c>
      <c r="J56">
        <f t="shared" si="2"/>
        <v>2.383979630347687</v>
      </c>
      <c r="K56">
        <f t="shared" si="3"/>
        <v>20.191909516760312</v>
      </c>
      <c r="L56">
        <f t="shared" si="4"/>
        <v>-0.31032599508868053</v>
      </c>
      <c r="M56">
        <f t="shared" si="5"/>
        <v>2.8795579772737676E-3</v>
      </c>
      <c r="N56">
        <f t="shared" si="6"/>
        <v>344.36244103658521</v>
      </c>
      <c r="O56">
        <f t="shared" si="7"/>
        <v>0.28795579772737678</v>
      </c>
      <c r="P56">
        <f t="shared" si="8"/>
        <v>160</v>
      </c>
      <c r="Q56">
        <f t="shared" si="9"/>
        <v>184.36244103658521</v>
      </c>
      <c r="R56">
        <f t="shared" si="10"/>
        <v>6.7685967223501802</v>
      </c>
    </row>
    <row r="57" spans="2:18">
      <c r="B57">
        <f t="shared" si="12"/>
        <v>54</v>
      </c>
      <c r="C57">
        <f t="shared" si="16"/>
        <v>93158.130242401603</v>
      </c>
      <c r="D57">
        <f t="shared" si="16"/>
        <v>4496.0485368080135</v>
      </c>
      <c r="E57">
        <f t="shared" si="16"/>
        <v>206.27010390686806</v>
      </c>
      <c r="F57">
        <f t="shared" si="16"/>
        <v>2002.973413974001</v>
      </c>
      <c r="G57">
        <f t="shared" si="16"/>
        <v>136.57770290953698</v>
      </c>
      <c r="H57">
        <f t="shared" si="0"/>
        <v>-74.068831406363842</v>
      </c>
      <c r="I57">
        <f t="shared" si="1"/>
        <v>51.348783779306359</v>
      </c>
      <c r="J57">
        <f t="shared" si="2"/>
        <v>2.4003420896352887</v>
      </c>
      <c r="K57">
        <f t="shared" si="3"/>
        <v>20.486040828468454</v>
      </c>
      <c r="L57">
        <f t="shared" si="4"/>
        <v>-0.16633529104626277</v>
      </c>
      <c r="M57">
        <f t="shared" si="5"/>
        <v>2.912272932276506E-3</v>
      </c>
      <c r="N57">
        <f t="shared" si="6"/>
        <v>346.28607810791425</v>
      </c>
      <c r="O57">
        <f t="shared" si="7"/>
        <v>0.29122729322765062</v>
      </c>
      <c r="P57">
        <f t="shared" si="8"/>
        <v>160</v>
      </c>
      <c r="Q57">
        <f t="shared" si="9"/>
        <v>186.28607810791422</v>
      </c>
      <c r="R57">
        <f t="shared" si="10"/>
        <v>6.8418697575984186</v>
      </c>
    </row>
    <row r="58" spans="2:18">
      <c r="B58">
        <f t="shared" si="12"/>
        <v>55</v>
      </c>
      <c r="C58">
        <f t="shared" si="16"/>
        <v>93084.061410995244</v>
      </c>
      <c r="D58">
        <f t="shared" si="16"/>
        <v>4547.3973205873199</v>
      </c>
      <c r="E58">
        <f t="shared" si="16"/>
        <v>208.67044599650336</v>
      </c>
      <c r="F58">
        <f t="shared" si="16"/>
        <v>2023.4594548024695</v>
      </c>
      <c r="G58">
        <f t="shared" si="16"/>
        <v>136.41136761849071</v>
      </c>
      <c r="H58">
        <f t="shared" si="0"/>
        <v>-74.851393232616459</v>
      </c>
      <c r="I58">
        <f t="shared" si="1"/>
        <v>51.689264806511659</v>
      </c>
      <c r="J58">
        <f t="shared" si="2"/>
        <v>2.4167123477109254</v>
      </c>
      <c r="K58">
        <f t="shared" si="3"/>
        <v>20.778263760869866</v>
      </c>
      <c r="L58">
        <f t="shared" si="4"/>
        <v>-3.2847682475994233E-2</v>
      </c>
      <c r="M58">
        <f t="shared" si="5"/>
        <v>2.9452350258015957E-3</v>
      </c>
      <c r="N58">
        <f t="shared" si="6"/>
        <v>348.23754303650583</v>
      </c>
      <c r="O58">
        <f t="shared" si="7"/>
        <v>0.29452350258015958</v>
      </c>
      <c r="P58">
        <f t="shared" si="8"/>
        <v>160.00000000000003</v>
      </c>
      <c r="Q58">
        <f t="shared" si="9"/>
        <v>188.23754303650577</v>
      </c>
      <c r="R58">
        <f t="shared" si="10"/>
        <v>6.9159385890047815</v>
      </c>
    </row>
    <row r="59" spans="2:18">
      <c r="B59">
        <f t="shared" si="12"/>
        <v>56</v>
      </c>
      <c r="C59">
        <f t="shared" si="16"/>
        <v>93009.210017762627</v>
      </c>
      <c r="D59">
        <f t="shared" si="16"/>
        <v>4599.0865853938312</v>
      </c>
      <c r="E59">
        <f t="shared" si="16"/>
        <v>211.08715834421429</v>
      </c>
      <c r="F59">
        <f t="shared" si="16"/>
        <v>2044.2377185633393</v>
      </c>
      <c r="G59">
        <f t="shared" si="16"/>
        <v>136.37851993601473</v>
      </c>
      <c r="H59">
        <f t="shared" si="0"/>
        <v>-75.621363041696355</v>
      </c>
      <c r="I59">
        <f t="shared" si="1"/>
        <v>52.028683641868284</v>
      </c>
      <c r="J59">
        <f t="shared" si="2"/>
        <v>2.4330785828844732</v>
      </c>
      <c r="K59">
        <f t="shared" si="3"/>
        <v>21.068612030066376</v>
      </c>
      <c r="L59">
        <f t="shared" si="4"/>
        <v>9.0988786877209904E-2</v>
      </c>
      <c r="M59">
        <f t="shared" si="5"/>
        <v>2.9784423442594872E-3</v>
      </c>
      <c r="N59">
        <f t="shared" si="6"/>
        <v>350.21594250975176</v>
      </c>
      <c r="O59">
        <f t="shared" si="7"/>
        <v>0.29784423442594871</v>
      </c>
      <c r="P59">
        <f t="shared" si="8"/>
        <v>160.00000000000003</v>
      </c>
      <c r="Q59">
        <f t="shared" si="9"/>
        <v>190.21594250975173</v>
      </c>
      <c r="R59">
        <f t="shared" si="10"/>
        <v>6.9907899822373967</v>
      </c>
    </row>
    <row r="60" spans="2:18">
      <c r="B60">
        <f t="shared" si="12"/>
        <v>57</v>
      </c>
      <c r="C60">
        <f t="shared" si="16"/>
        <v>92933.588654720937</v>
      </c>
      <c r="D60">
        <f t="shared" si="16"/>
        <v>4651.1152690356994</v>
      </c>
      <c r="E60">
        <f t="shared" si="16"/>
        <v>213.52023692709875</v>
      </c>
      <c r="F60">
        <f t="shared" si="16"/>
        <v>2065.3063305934056</v>
      </c>
      <c r="G60">
        <f t="shared" si="16"/>
        <v>136.46950872289193</v>
      </c>
      <c r="H60">
        <f t="shared" si="0"/>
        <v>-76.379316661473638</v>
      </c>
      <c r="I60">
        <f t="shared" si="1"/>
        <v>52.366816216684626</v>
      </c>
      <c r="J60">
        <f t="shared" si="2"/>
        <v>2.4494291470911813</v>
      </c>
      <c r="K60">
        <f t="shared" si="3"/>
        <v>21.357114960723347</v>
      </c>
      <c r="L60">
        <f t="shared" si="4"/>
        <v>0.20595633697448612</v>
      </c>
      <c r="M60">
        <f t="shared" si="5"/>
        <v>3.0118929407562099E-3</v>
      </c>
      <c r="N60">
        <f t="shared" si="6"/>
        <v>352.22044481437524</v>
      </c>
      <c r="O60">
        <f t="shared" si="7"/>
        <v>0.30118929407562101</v>
      </c>
      <c r="P60">
        <f t="shared" si="8"/>
        <v>160.00000000000003</v>
      </c>
      <c r="Q60">
        <f t="shared" si="9"/>
        <v>192.22044481437518</v>
      </c>
      <c r="R60">
        <f t="shared" si="10"/>
        <v>7.0664113452790938</v>
      </c>
    </row>
    <row r="61" spans="2:18">
      <c r="B61">
        <f t="shared" si="12"/>
        <v>58</v>
      </c>
      <c r="C61">
        <f t="shared" si="16"/>
        <v>92857.20933805946</v>
      </c>
      <c r="D61">
        <f t="shared" si="16"/>
        <v>4703.4820852523844</v>
      </c>
      <c r="E61">
        <f t="shared" si="16"/>
        <v>215.96966607418994</v>
      </c>
      <c r="F61">
        <f t="shared" si="16"/>
        <v>2086.6634455541289</v>
      </c>
      <c r="G61">
        <f t="shared" si="16"/>
        <v>136.67546505986641</v>
      </c>
      <c r="H61">
        <f t="shared" si="0"/>
        <v>-77.12576872545074</v>
      </c>
      <c r="I61">
        <f t="shared" si="1"/>
        <v>52.703445271128587</v>
      </c>
      <c r="J61">
        <f t="shared" si="2"/>
        <v>2.4657526117546951</v>
      </c>
      <c r="K61">
        <f t="shared" si="3"/>
        <v>21.643797708243603</v>
      </c>
      <c r="L61">
        <f t="shared" si="4"/>
        <v>0.31277313432385512</v>
      </c>
      <c r="M61">
        <f t="shared" si="5"/>
        <v>3.0455848302764332E-3</v>
      </c>
      <c r="N61">
        <f t="shared" si="6"/>
        <v>354.25027435724144</v>
      </c>
      <c r="O61">
        <f t="shared" si="7"/>
        <v>0.30455848302764332</v>
      </c>
      <c r="P61">
        <f t="shared" si="8"/>
        <v>160.00000000000003</v>
      </c>
      <c r="Q61">
        <f t="shared" si="9"/>
        <v>194.25027435724138</v>
      </c>
      <c r="R61">
        <f t="shared" si="10"/>
        <v>7.1427906619405679</v>
      </c>
    </row>
    <row r="62" spans="2:18">
      <c r="B62">
        <f t="shared" si="12"/>
        <v>59</v>
      </c>
      <c r="C62">
        <f t="shared" si="16"/>
        <v>92780.083569334005</v>
      </c>
      <c r="D62">
        <f t="shared" si="16"/>
        <v>4756.1855305235131</v>
      </c>
      <c r="E62">
        <f t="shared" si="16"/>
        <v>218.43541868594463</v>
      </c>
      <c r="F62">
        <f t="shared" si="16"/>
        <v>2108.3072432623726</v>
      </c>
      <c r="G62">
        <f t="shared" si="16"/>
        <v>136.98823819419027</v>
      </c>
      <c r="H62">
        <f t="shared" si="0"/>
        <v>-77.861177538078294</v>
      </c>
      <c r="I62">
        <f t="shared" si="1"/>
        <v>53.038359765336452</v>
      </c>
      <c r="J62">
        <f t="shared" si="2"/>
        <v>2.4820377944447314</v>
      </c>
      <c r="K62">
        <f t="shared" si="3"/>
        <v>21.928681465374765</v>
      </c>
      <c r="L62">
        <f t="shared" si="4"/>
        <v>0.41209851292226674</v>
      </c>
      <c r="M62">
        <f t="shared" si="5"/>
        <v>3.0795159853007617E-3</v>
      </c>
      <c r="N62">
        <f t="shared" si="6"/>
        <v>356.30470664216074</v>
      </c>
      <c r="O62">
        <f t="shared" si="7"/>
        <v>0.30795159853007614</v>
      </c>
      <c r="P62">
        <f t="shared" si="8"/>
        <v>160</v>
      </c>
      <c r="Q62">
        <f t="shared" si="9"/>
        <v>196.30470664216074</v>
      </c>
      <c r="R62">
        <f t="shared" si="10"/>
        <v>7.2199164306660206</v>
      </c>
    </row>
    <row r="63" spans="2:18">
      <c r="B63">
        <f t="shared" si="12"/>
        <v>60</v>
      </c>
      <c r="C63">
        <f t="shared" si="16"/>
        <v>92702.22239179592</v>
      </c>
      <c r="D63">
        <f t="shared" si="16"/>
        <v>4809.2238902888494</v>
      </c>
      <c r="E63">
        <f t="shared" si="16"/>
        <v>220.91745648038935</v>
      </c>
      <c r="F63">
        <f t="shared" si="16"/>
        <v>2130.2359247277473</v>
      </c>
      <c r="G63">
        <f t="shared" si="16"/>
        <v>137.40033670711253</v>
      </c>
      <c r="H63">
        <f t="shared" si="0"/>
        <v>-78.585949549694277</v>
      </c>
      <c r="I63">
        <f t="shared" si="1"/>
        <v>53.371354352633645</v>
      </c>
      <c r="J63">
        <f t="shared" si="2"/>
        <v>2.4982737719170434</v>
      </c>
      <c r="K63">
        <f t="shared" si="3"/>
        <v>22.211783654701115</v>
      </c>
      <c r="L63">
        <f t="shared" si="4"/>
        <v>0.50453777044246806</v>
      </c>
      <c r="M63">
        <f t="shared" si="5"/>
        <v>3.1136843318111469E-3</v>
      </c>
      <c r="N63">
        <f t="shared" si="6"/>
        <v>358.38306366258661</v>
      </c>
      <c r="O63">
        <f t="shared" si="7"/>
        <v>0.31136843318111468</v>
      </c>
      <c r="P63">
        <f t="shared" si="8"/>
        <v>160</v>
      </c>
      <c r="Q63">
        <f t="shared" si="9"/>
        <v>198.38306366258661</v>
      </c>
      <c r="R63">
        <f t="shared" si="10"/>
        <v>7.2977776082040977</v>
      </c>
    </row>
    <row r="64" spans="2:18">
      <c r="B64">
        <f t="shared" si="12"/>
        <v>61</v>
      </c>
      <c r="C64">
        <f t="shared" si="16"/>
        <v>92623.636442246221</v>
      </c>
      <c r="D64">
        <f t="shared" si="16"/>
        <v>4862.5952446414831</v>
      </c>
      <c r="E64">
        <f t="shared" si="16"/>
        <v>223.41573025230639</v>
      </c>
      <c r="F64">
        <f t="shared" si="16"/>
        <v>2152.4477083824486</v>
      </c>
      <c r="G64">
        <f t="shared" si="16"/>
        <v>137.90487447755498</v>
      </c>
      <c r="H64">
        <f t="shared" si="0"/>
        <v>-79.30044347443021</v>
      </c>
      <c r="I64">
        <f t="shared" si="1"/>
        <v>53.702228908530145</v>
      </c>
      <c r="J64">
        <f t="shared" si="2"/>
        <v>2.5144498836501858</v>
      </c>
      <c r="K64">
        <f t="shared" si="3"/>
        <v>22.493118108321838</v>
      </c>
      <c r="L64">
        <f t="shared" si="4"/>
        <v>0.59064657392802467</v>
      </c>
      <c r="M64">
        <f t="shared" si="5"/>
        <v>3.1480877456462274E-3</v>
      </c>
      <c r="N64">
        <f t="shared" si="6"/>
        <v>360.48470967419041</v>
      </c>
      <c r="O64">
        <f t="shared" si="7"/>
        <v>0.31480877456462275</v>
      </c>
      <c r="P64">
        <f t="shared" si="8"/>
        <v>160</v>
      </c>
      <c r="Q64">
        <f t="shared" si="9"/>
        <v>200.48470967419044</v>
      </c>
      <c r="R64">
        <f t="shared" si="10"/>
        <v>7.3763635577537912</v>
      </c>
    </row>
    <row r="65" spans="2:18">
      <c r="B65">
        <f t="shared" si="12"/>
        <v>62</v>
      </c>
      <c r="C65">
        <f t="shared" si="16"/>
        <v>92544.335998771785</v>
      </c>
      <c r="D65">
        <f t="shared" si="16"/>
        <v>4916.2974735500129</v>
      </c>
      <c r="E65">
        <f t="shared" si="16"/>
        <v>225.93018013595656</v>
      </c>
      <c r="F65">
        <f t="shared" si="16"/>
        <v>2174.9408264907706</v>
      </c>
      <c r="G65">
        <f t="shared" si="16"/>
        <v>138.495521051483</v>
      </c>
      <c r="H65">
        <f t="shared" si="0"/>
        <v>-80.004974081373973</v>
      </c>
      <c r="I65">
        <f t="shared" si="1"/>
        <v>54.030788110012125</v>
      </c>
      <c r="J65">
        <f t="shared" si="2"/>
        <v>2.5305557288985536</v>
      </c>
      <c r="K65">
        <f t="shared" si="3"/>
        <v>22.772695235887689</v>
      </c>
      <c r="L65">
        <f t="shared" si="4"/>
        <v>0.67093500657554195</v>
      </c>
      <c r="M65">
        <f t="shared" si="5"/>
        <v>3.1827240491745807E-3</v>
      </c>
      <c r="N65">
        <f t="shared" si="6"/>
        <v>362.6090473148447</v>
      </c>
      <c r="O65">
        <f t="shared" si="7"/>
        <v>0.31827240491745806</v>
      </c>
      <c r="P65">
        <f t="shared" si="8"/>
        <v>160</v>
      </c>
      <c r="Q65">
        <f t="shared" si="9"/>
        <v>202.60904731484473</v>
      </c>
      <c r="R65">
        <f t="shared" si="10"/>
        <v>7.4556640012282225</v>
      </c>
    </row>
    <row r="66" spans="2:18">
      <c r="B66">
        <f t="shared" si="12"/>
        <v>63</v>
      </c>
      <c r="C66">
        <f t="shared" si="16"/>
        <v>92464.331024690415</v>
      </c>
      <c r="D66">
        <f t="shared" si="16"/>
        <v>4970.3282616600254</v>
      </c>
      <c r="E66">
        <f t="shared" si="16"/>
        <v>228.46073586485511</v>
      </c>
      <c r="F66">
        <f t="shared" si="16"/>
        <v>2197.7135217266582</v>
      </c>
      <c r="G66">
        <f t="shared" si="16"/>
        <v>139.16645605805854</v>
      </c>
      <c r="H66">
        <f t="shared" si="0"/>
        <v>-80.699815686576869</v>
      </c>
      <c r="I66">
        <f t="shared" si="1"/>
        <v>54.356841060365042</v>
      </c>
      <c r="J66">
        <f t="shared" si="2"/>
        <v>2.5465811594673875</v>
      </c>
      <c r="K66">
        <f t="shared" si="3"/>
        <v>23.050522182055524</v>
      </c>
      <c r="L66">
        <f t="shared" si="4"/>
        <v>0.74587128468891883</v>
      </c>
      <c r="M66">
        <f t="shared" si="5"/>
        <v>3.2175910082589041E-3</v>
      </c>
      <c r="N66">
        <f t="shared" si="6"/>
        <v>364.7555140426465</v>
      </c>
      <c r="O66">
        <f t="shared" si="7"/>
        <v>0.32175910082589043</v>
      </c>
      <c r="P66">
        <f t="shared" si="8"/>
        <v>160</v>
      </c>
      <c r="Q66">
        <f t="shared" si="9"/>
        <v>204.7555140426465</v>
      </c>
      <c r="R66">
        <f t="shared" si="10"/>
        <v>7.5356689753095969</v>
      </c>
    </row>
    <row r="67" spans="2:18">
      <c r="B67">
        <f t="shared" si="12"/>
        <v>64</v>
      </c>
      <c r="C67">
        <f t="shared" si="16"/>
        <v>92383.631209003841</v>
      </c>
      <c r="D67">
        <f t="shared" si="16"/>
        <v>5024.6851027203902</v>
      </c>
      <c r="E67">
        <f t="shared" si="16"/>
        <v>231.0073170243225</v>
      </c>
      <c r="F67">
        <f t="shared" si="16"/>
        <v>2220.7640439087136</v>
      </c>
      <c r="G67">
        <f t="shared" si="16"/>
        <v>139.91232734274746</v>
      </c>
      <c r="H67">
        <f t="shared" si="0"/>
        <v>-81.385205371042701</v>
      </c>
      <c r="I67">
        <f t="shared" si="1"/>
        <v>54.680200955332595</v>
      </c>
      <c r="J67">
        <f t="shared" si="2"/>
        <v>2.5625162698120256</v>
      </c>
      <c r="K67">
        <f t="shared" si="3"/>
        <v>23.326602974320267</v>
      </c>
      <c r="L67">
        <f t="shared" si="4"/>
        <v>0.81588517157780949</v>
      </c>
      <c r="M67">
        <f t="shared" si="5"/>
        <v>3.2526863294880183E-3</v>
      </c>
      <c r="N67">
        <f t="shared" si="6"/>
        <v>366.92357886535285</v>
      </c>
      <c r="O67">
        <f t="shared" si="7"/>
        <v>0.32526863294880182</v>
      </c>
      <c r="P67">
        <f t="shared" si="8"/>
        <v>160.00000000000003</v>
      </c>
      <c r="Q67">
        <f t="shared" si="9"/>
        <v>206.92357886535282</v>
      </c>
      <c r="R67">
        <f t="shared" si="10"/>
        <v>7.6163687909961713</v>
      </c>
    </row>
    <row r="68" spans="2:18">
      <c r="B68">
        <f t="shared" si="12"/>
        <v>65</v>
      </c>
      <c r="C68">
        <f t="shared" si="16"/>
        <v>92302.246003632798</v>
      </c>
      <c r="D68">
        <f t="shared" si="16"/>
        <v>5079.3653036757232</v>
      </c>
      <c r="E68">
        <f t="shared" si="16"/>
        <v>233.56983329413453</v>
      </c>
      <c r="F68">
        <f t="shared" si="16"/>
        <v>2244.090646883034</v>
      </c>
      <c r="G68">
        <f t="shared" si="16"/>
        <v>140.72821251432526</v>
      </c>
      <c r="H68">
        <f t="shared" si="0"/>
        <v>-82.061345947657514</v>
      </c>
      <c r="I68">
        <f t="shared" si="1"/>
        <v>55.00068478691135</v>
      </c>
      <c r="J68">
        <f t="shared" si="2"/>
        <v>2.5783513856168883</v>
      </c>
      <c r="K68">
        <f t="shared" si="3"/>
        <v>23.600938662096553</v>
      </c>
      <c r="L68">
        <f t="shared" si="4"/>
        <v>0.88137111303273841</v>
      </c>
      <c r="M68">
        <f t="shared" si="5"/>
        <v>3.2880076576569024E-3</v>
      </c>
      <c r="N68">
        <f t="shared" si="6"/>
        <v>369.1127393370308</v>
      </c>
      <c r="O68">
        <f t="shared" si="7"/>
        <v>0.32880076576569023</v>
      </c>
      <c r="P68">
        <f t="shared" si="8"/>
        <v>160</v>
      </c>
      <c r="Q68">
        <f t="shared" si="9"/>
        <v>209.1127393370308</v>
      </c>
      <c r="R68">
        <f t="shared" si="10"/>
        <v>7.6977539963672168</v>
      </c>
    </row>
    <row r="69" spans="2:18">
      <c r="B69">
        <f t="shared" si="12"/>
        <v>66</v>
      </c>
      <c r="C69">
        <f t="shared" si="16"/>
        <v>92220.184657685139</v>
      </c>
      <c r="D69">
        <f t="shared" si="16"/>
        <v>5134.365988462635</v>
      </c>
      <c r="E69">
        <f t="shared" si="16"/>
        <v>236.14818467975141</v>
      </c>
      <c r="F69">
        <f t="shared" si="16"/>
        <v>2267.6915855451307</v>
      </c>
      <c r="G69">
        <f t="shared" si="16"/>
        <v>141.60958362735801</v>
      </c>
      <c r="H69">
        <f t="shared" ref="H69:H122" si="17">N69-M69*C69-$T$3*C69</f>
        <v>-82.728408698026215</v>
      </c>
      <c r="I69">
        <f t="shared" ref="I69:I122" si="18">M69*C69-($T$3+$T$4)*D69-T$8*D69-$T$10*D69</f>
        <v>55.31811308147222</v>
      </c>
      <c r="J69">
        <f t="shared" ref="J69:J122" si="19">$T$8*D69-($T$3+$T$5)*E69-$T$11*E69</f>
        <v>2.5940770516787959</v>
      </c>
      <c r="K69">
        <f t="shared" ref="K69:K122" si="20">$T$10*D69-($T$3+$T$6)*F69-$T$9*F69</f>
        <v>23.873527447843216</v>
      </c>
      <c r="L69">
        <f t="shared" ref="L69:L122" si="21">$T$11*E69+$T$9*F69-($T$3+$T$7)*G69</f>
        <v>0.94269111703197872</v>
      </c>
      <c r="M69">
        <f t="shared" ref="M69:M122" si="22">($T$12*$T$13/SUM(C69:G69))*(D69*$T$14+E69*$T$15+F69*$T$16+G69*$T$17)</f>
        <v>3.3235525734774955E-3</v>
      </c>
      <c r="N69">
        <f t="shared" ref="N69:N122" si="23">Q69+P69</f>
        <v>371.32251879988928</v>
      </c>
      <c r="O69">
        <f t="shared" ref="O69:O122" si="24">100*M69*C69/C69</f>
        <v>0.33235525734774957</v>
      </c>
      <c r="P69">
        <f t="shared" ref="P69:P122" si="25">$T$3*SUM(C69:G69)</f>
        <v>160.00000000000003</v>
      </c>
      <c r="Q69">
        <f t="shared" ref="Q69:Q122" si="26">$T$4*D69+$T$5*E69+$T$6*F69+$T$7*G69</f>
        <v>211.32251879988928</v>
      </c>
      <c r="R69">
        <f t="shared" ref="R69:R123" si="27">100*SUM(D69:G69)/SUM(C69:G69)</f>
        <v>7.7798153423148735</v>
      </c>
    </row>
    <row r="70" spans="2:18">
      <c r="B70">
        <f t="shared" si="12"/>
        <v>67</v>
      </c>
      <c r="C70">
        <f t="shared" ref="C70:G85" si="28">C69+H69</f>
        <v>92137.456248987117</v>
      </c>
      <c r="D70">
        <f t="shared" si="28"/>
        <v>5189.6841015441069</v>
      </c>
      <c r="E70">
        <f t="shared" si="28"/>
        <v>238.7422617314302</v>
      </c>
      <c r="F70">
        <f t="shared" si="28"/>
        <v>2291.5651129929738</v>
      </c>
      <c r="G70">
        <f t="shared" si="28"/>
        <v>142.55227474438999</v>
      </c>
      <c r="H70">
        <f t="shared" si="17"/>
        <v>-83.386535898397682</v>
      </c>
      <c r="I70">
        <f t="shared" si="18"/>
        <v>55.632309669257253</v>
      </c>
      <c r="J70">
        <f t="shared" si="19"/>
        <v>2.6096840196758144</v>
      </c>
      <c r="K70">
        <f t="shared" si="20"/>
        <v>24.144364810954034</v>
      </c>
      <c r="L70">
        <f t="shared" si="21"/>
        <v>1.0001773985105231</v>
      </c>
      <c r="M70">
        <f t="shared" si="22"/>
        <v>3.3593185915052688E-3</v>
      </c>
      <c r="N70">
        <f t="shared" si="23"/>
        <v>373.55246385120745</v>
      </c>
      <c r="O70">
        <f t="shared" si="24"/>
        <v>0.33593185915052687</v>
      </c>
      <c r="P70">
        <f t="shared" si="25"/>
        <v>160</v>
      </c>
      <c r="Q70">
        <f t="shared" si="26"/>
        <v>213.55246385120748</v>
      </c>
      <c r="R70">
        <f t="shared" si="27"/>
        <v>7.8625437510129004</v>
      </c>
    </row>
    <row r="71" spans="2:18">
      <c r="B71">
        <f t="shared" si="12"/>
        <v>68</v>
      </c>
      <c r="C71">
        <f t="shared" si="28"/>
        <v>92054.069713088713</v>
      </c>
      <c r="D71">
        <f t="shared" si="28"/>
        <v>5245.3164112133645</v>
      </c>
      <c r="E71">
        <f t="shared" si="28"/>
        <v>241.35194575110603</v>
      </c>
      <c r="F71">
        <f t="shared" si="28"/>
        <v>2315.7094778039277</v>
      </c>
      <c r="G71">
        <f t="shared" si="28"/>
        <v>143.55245214290051</v>
      </c>
      <c r="H71">
        <f t="shared" si="17"/>
        <v>-84.03584315222335</v>
      </c>
      <c r="I71">
        <f t="shared" si="18"/>
        <v>55.943101482585931</v>
      </c>
      <c r="J71">
        <f t="shared" si="19"/>
        <v>2.6251632362236599</v>
      </c>
      <c r="K71">
        <f t="shared" si="20"/>
        <v>24.413443625074734</v>
      </c>
      <c r="L71">
        <f t="shared" si="21"/>
        <v>1.0541348083389828</v>
      </c>
      <c r="M71">
        <f t="shared" si="22"/>
        <v>3.3953031582683244E-3</v>
      </c>
      <c r="N71">
        <f t="shared" si="23"/>
        <v>375.8021420170212</v>
      </c>
      <c r="O71">
        <f t="shared" si="24"/>
        <v>0.33953031582683246</v>
      </c>
      <c r="P71">
        <f t="shared" si="25"/>
        <v>160</v>
      </c>
      <c r="Q71">
        <f t="shared" si="26"/>
        <v>215.80214201702123</v>
      </c>
      <c r="R71">
        <f t="shared" si="27"/>
        <v>7.945930286911298</v>
      </c>
    </row>
    <row r="72" spans="2:18">
      <c r="B72">
        <f t="shared" si="12"/>
        <v>69</v>
      </c>
      <c r="C72">
        <f t="shared" si="28"/>
        <v>91970.033869936495</v>
      </c>
      <c r="D72">
        <f t="shared" si="28"/>
        <v>5301.2595126959504</v>
      </c>
      <c r="E72">
        <f t="shared" si="28"/>
        <v>243.9771089873297</v>
      </c>
      <c r="F72">
        <f t="shared" si="28"/>
        <v>2340.1229214290024</v>
      </c>
      <c r="G72">
        <f t="shared" si="28"/>
        <v>144.60658695123948</v>
      </c>
      <c r="H72">
        <f t="shared" si="17"/>
        <v>-84.676421545414513</v>
      </c>
      <c r="I72">
        <f t="shared" si="18"/>
        <v>56.250318380365698</v>
      </c>
      <c r="J72">
        <f t="shared" si="19"/>
        <v>2.6405058314897456</v>
      </c>
      <c r="K72">
        <f t="shared" si="20"/>
        <v>24.680754269448894</v>
      </c>
      <c r="L72">
        <f t="shared" si="21"/>
        <v>1.1048430641101596</v>
      </c>
      <c r="M72">
        <f t="shared" si="22"/>
        <v>3.4315036505873238E-3</v>
      </c>
      <c r="N72">
        <f t="shared" si="23"/>
        <v>378.07113961581075</v>
      </c>
      <c r="O72">
        <f t="shared" si="24"/>
        <v>0.34315036505873237</v>
      </c>
      <c r="P72">
        <f t="shared" si="25"/>
        <v>160</v>
      </c>
      <c r="Q72">
        <f t="shared" si="26"/>
        <v>218.07113961581075</v>
      </c>
      <c r="R72">
        <f t="shared" si="27"/>
        <v>8.0299661300635208</v>
      </c>
    </row>
    <row r="73" spans="2:18">
      <c r="B73">
        <f t="shared" si="12"/>
        <v>70</v>
      </c>
      <c r="C73">
        <f t="shared" si="28"/>
        <v>91885.357448391078</v>
      </c>
      <c r="D73">
        <f t="shared" si="28"/>
        <v>5357.509831076316</v>
      </c>
      <c r="E73">
        <f t="shared" si="28"/>
        <v>246.61761481881945</v>
      </c>
      <c r="F73">
        <f t="shared" si="28"/>
        <v>2364.8036756984511</v>
      </c>
      <c r="G73">
        <f t="shared" si="28"/>
        <v>145.71143001534963</v>
      </c>
      <c r="H73">
        <f t="shared" si="17"/>
        <v>-85.308339639007897</v>
      </c>
      <c r="I73">
        <f t="shared" si="18"/>
        <v>56.553792996719395</v>
      </c>
      <c r="J73">
        <f t="shared" si="19"/>
        <v>2.6557031085403144</v>
      </c>
      <c r="K73">
        <f t="shared" si="20"/>
        <v>24.946284734844291</v>
      </c>
      <c r="L73">
        <f t="shared" si="21"/>
        <v>1.1525587989038435</v>
      </c>
      <c r="M73">
        <f t="shared" si="22"/>
        <v>3.4679173740758554E-3</v>
      </c>
      <c r="N73">
        <f t="shared" si="23"/>
        <v>380.35905979686356</v>
      </c>
      <c r="O73">
        <f t="shared" si="24"/>
        <v>0.34679173740758557</v>
      </c>
      <c r="P73">
        <f t="shared" si="25"/>
        <v>160</v>
      </c>
      <c r="Q73">
        <f t="shared" si="26"/>
        <v>220.35905979686359</v>
      </c>
      <c r="R73">
        <f t="shared" si="27"/>
        <v>8.1146425516089362</v>
      </c>
    </row>
    <row r="74" spans="2:18">
      <c r="B74">
        <f t="shared" si="12"/>
        <v>71</v>
      </c>
      <c r="C74">
        <f t="shared" si="28"/>
        <v>91800.049108752064</v>
      </c>
      <c r="D74">
        <f t="shared" si="28"/>
        <v>5414.0636240730355</v>
      </c>
      <c r="E74">
        <f t="shared" si="28"/>
        <v>249.27331792735976</v>
      </c>
      <c r="F74">
        <f t="shared" si="28"/>
        <v>2389.7499604332952</v>
      </c>
      <c r="G74">
        <f t="shared" si="28"/>
        <v>146.86398881425347</v>
      </c>
      <c r="H74">
        <f t="shared" si="17"/>
        <v>-85.93164531271708</v>
      </c>
      <c r="I74">
        <f t="shared" si="18"/>
        <v>56.853360611741124</v>
      </c>
      <c r="J74">
        <f t="shared" si="19"/>
        <v>2.6707465335257305</v>
      </c>
      <c r="K74">
        <f t="shared" si="20"/>
        <v>25.21002072456319</v>
      </c>
      <c r="L74">
        <f t="shared" si="21"/>
        <v>1.1975174428870403</v>
      </c>
      <c r="M74">
        <f t="shared" si="22"/>
        <v>3.5045415618119519E-3</v>
      </c>
      <c r="N74">
        <f t="shared" si="23"/>
        <v>382.66552073928602</v>
      </c>
      <c r="O74">
        <f t="shared" si="24"/>
        <v>0.35045415618119519</v>
      </c>
      <c r="P74">
        <f t="shared" si="25"/>
        <v>160</v>
      </c>
      <c r="Q74">
        <f t="shared" si="26"/>
        <v>222.66552073928602</v>
      </c>
      <c r="R74">
        <f t="shared" si="27"/>
        <v>8.1999508912479442</v>
      </c>
    </row>
    <row r="75" spans="2:18">
      <c r="B75">
        <f t="shared" si="12"/>
        <v>72</v>
      </c>
      <c r="C75">
        <f t="shared" si="28"/>
        <v>91714.117463439354</v>
      </c>
      <c r="D75">
        <f t="shared" si="28"/>
        <v>5470.9169846847763</v>
      </c>
      <c r="E75">
        <f t="shared" si="28"/>
        <v>251.9440644608855</v>
      </c>
      <c r="F75">
        <f t="shared" si="28"/>
        <v>2414.9599811578582</v>
      </c>
      <c r="G75">
        <f t="shared" si="28"/>
        <v>148.06150625714051</v>
      </c>
      <c r="H75">
        <f t="shared" si="17"/>
        <v>-86.546367471717247</v>
      </c>
      <c r="I75">
        <f t="shared" si="18"/>
        <v>57.148859042561355</v>
      </c>
      <c r="J75">
        <f t="shared" si="19"/>
        <v>2.6856277267597237</v>
      </c>
      <c r="K75">
        <f t="shared" si="20"/>
        <v>25.471945750997623</v>
      </c>
      <c r="L75">
        <f t="shared" si="21"/>
        <v>1.2399349513985189</v>
      </c>
      <c r="M75">
        <f t="shared" si="22"/>
        <v>3.5413733731724335E-3</v>
      </c>
      <c r="N75">
        <f t="shared" si="23"/>
        <v>384.99015399881876</v>
      </c>
      <c r="O75">
        <f t="shared" si="24"/>
        <v>0.35413733731724334</v>
      </c>
      <c r="P75">
        <f t="shared" si="25"/>
        <v>160</v>
      </c>
      <c r="Q75">
        <f t="shared" si="26"/>
        <v>224.99015399881876</v>
      </c>
      <c r="R75">
        <f t="shared" si="27"/>
        <v>8.2858825365606599</v>
      </c>
    </row>
    <row r="76" spans="2:18">
      <c r="B76">
        <f t="shared" si="12"/>
        <v>73</v>
      </c>
      <c r="C76">
        <f t="shared" si="28"/>
        <v>91627.571095967636</v>
      </c>
      <c r="D76">
        <f t="shared" si="28"/>
        <v>5528.0658437273378</v>
      </c>
      <c r="E76">
        <f t="shared" si="28"/>
        <v>254.62969218764522</v>
      </c>
      <c r="F76">
        <f t="shared" si="28"/>
        <v>2440.431926908856</v>
      </c>
      <c r="G76">
        <f t="shared" si="28"/>
        <v>149.30144120853902</v>
      </c>
      <c r="H76">
        <f t="shared" si="17"/>
        <v>-87.152517627975755</v>
      </c>
      <c r="I76">
        <f t="shared" si="18"/>
        <v>57.440128553055516</v>
      </c>
      <c r="J76">
        <f t="shared" si="19"/>
        <v>2.7003384547128197</v>
      </c>
      <c r="K76">
        <f t="shared" si="20"/>
        <v>25.732041228151676</v>
      </c>
      <c r="L76">
        <f t="shared" si="21"/>
        <v>1.2800093920557245</v>
      </c>
      <c r="M76">
        <f t="shared" si="22"/>
        <v>3.5784098928225978E-3</v>
      </c>
      <c r="N76">
        <f t="shared" si="23"/>
        <v>387.33260299068894</v>
      </c>
      <c r="O76">
        <f t="shared" si="24"/>
        <v>0.35784098928225977</v>
      </c>
      <c r="P76">
        <f t="shared" si="25"/>
        <v>160</v>
      </c>
      <c r="Q76">
        <f t="shared" si="26"/>
        <v>227.33260299068894</v>
      </c>
      <c r="R76">
        <f t="shared" si="27"/>
        <v>8.3724289040323772</v>
      </c>
    </row>
    <row r="77" spans="2:18">
      <c r="B77">
        <f t="shared" si="12"/>
        <v>74</v>
      </c>
      <c r="C77">
        <f t="shared" si="28"/>
        <v>91540.418578339653</v>
      </c>
      <c r="D77">
        <f t="shared" si="28"/>
        <v>5585.5059722803935</v>
      </c>
      <c r="E77">
        <f t="shared" si="28"/>
        <v>257.33003064235805</v>
      </c>
      <c r="F77">
        <f t="shared" si="28"/>
        <v>2466.1639681370075</v>
      </c>
      <c r="G77">
        <f t="shared" si="28"/>
        <v>150.58145060059474</v>
      </c>
      <c r="H77">
        <f t="shared" si="17"/>
        <v>-87.750091366500357</v>
      </c>
      <c r="I77">
        <f t="shared" si="18"/>
        <v>57.72701178066832</v>
      </c>
      <c r="J77">
        <f t="shared" si="19"/>
        <v>2.714870622915293</v>
      </c>
      <c r="K77">
        <f t="shared" si="20"/>
        <v>25.990286560516129</v>
      </c>
      <c r="L77">
        <f t="shared" si="21"/>
        <v>1.31792240240061</v>
      </c>
      <c r="M77">
        <f t="shared" si="22"/>
        <v>3.6156481298544934E-3</v>
      </c>
      <c r="N77">
        <f t="shared" si="23"/>
        <v>389.6925215977144</v>
      </c>
      <c r="O77">
        <f t="shared" si="24"/>
        <v>0.36156481298544935</v>
      </c>
      <c r="P77">
        <f t="shared" si="25"/>
        <v>160.00000000000003</v>
      </c>
      <c r="Q77">
        <f t="shared" si="26"/>
        <v>229.69252159771438</v>
      </c>
      <c r="R77">
        <f t="shared" si="27"/>
        <v>8.4595814216603511</v>
      </c>
    </row>
    <row r="78" spans="2:18">
      <c r="B78">
        <f t="shared" si="12"/>
        <v>75</v>
      </c>
      <c r="C78">
        <f t="shared" si="28"/>
        <v>91452.668486973154</v>
      </c>
      <c r="D78">
        <f t="shared" si="28"/>
        <v>5643.2329840610619</v>
      </c>
      <c r="E78">
        <f t="shared" si="28"/>
        <v>260.04490126527332</v>
      </c>
      <c r="F78">
        <f t="shared" si="28"/>
        <v>2492.1542546975238</v>
      </c>
      <c r="G78">
        <f t="shared" si="28"/>
        <v>151.89937300299533</v>
      </c>
      <c r="H78">
        <f t="shared" si="17"/>
        <v>-88.339069706003897</v>
      </c>
      <c r="I78">
        <f t="shared" si="18"/>
        <v>58.009353678945359</v>
      </c>
      <c r="J78">
        <f t="shared" si="19"/>
        <v>2.729216269747984</v>
      </c>
      <c r="K78">
        <f t="shared" si="20"/>
        <v>26.246659228648408</v>
      </c>
      <c r="L78">
        <f t="shared" si="21"/>
        <v>1.3538405286621273</v>
      </c>
      <c r="M78">
        <f t="shared" si="22"/>
        <v>3.6530850170676706E-3</v>
      </c>
      <c r="N78">
        <f t="shared" si="23"/>
        <v>392.06957289377146</v>
      </c>
      <c r="O78">
        <f t="shared" si="24"/>
        <v>0.36530850170676699</v>
      </c>
      <c r="P78">
        <f t="shared" si="25"/>
        <v>160</v>
      </c>
      <c r="Q78">
        <f t="shared" si="26"/>
        <v>232.06957289377146</v>
      </c>
      <c r="R78">
        <f t="shared" si="27"/>
        <v>8.5473315130268546</v>
      </c>
    </row>
    <row r="79" spans="2:18">
      <c r="B79">
        <f t="shared" si="12"/>
        <v>76</v>
      </c>
      <c r="C79">
        <f t="shared" si="28"/>
        <v>91364.329417267145</v>
      </c>
      <c r="D79">
        <f t="shared" si="28"/>
        <v>5701.2423377400073</v>
      </c>
      <c r="E79">
        <f t="shared" si="28"/>
        <v>262.77411753502133</v>
      </c>
      <c r="F79">
        <f t="shared" si="28"/>
        <v>2518.4009139261721</v>
      </c>
      <c r="G79">
        <f t="shared" si="28"/>
        <v>153.25321353165745</v>
      </c>
      <c r="H79">
        <f t="shared" si="17"/>
        <v>-88.919420362693813</v>
      </c>
      <c r="I79">
        <f t="shared" si="18"/>
        <v>58.287001474475062</v>
      </c>
      <c r="J79">
        <f t="shared" si="19"/>
        <v>2.7433675610879034</v>
      </c>
      <c r="K79">
        <f t="shared" si="20"/>
        <v>26.501134871780426</v>
      </c>
      <c r="L79">
        <f t="shared" si="21"/>
        <v>1.3879164553504264</v>
      </c>
      <c r="M79">
        <f t="shared" si="22"/>
        <v>3.69071741038685E-3</v>
      </c>
      <c r="N79">
        <f t="shared" si="23"/>
        <v>394.4634279735609</v>
      </c>
      <c r="O79">
        <f t="shared" si="24"/>
        <v>0.36907174103868501</v>
      </c>
      <c r="P79">
        <f t="shared" si="25"/>
        <v>160</v>
      </c>
      <c r="Q79">
        <f t="shared" si="26"/>
        <v>234.46342797356087</v>
      </c>
      <c r="R79">
        <f t="shared" si="27"/>
        <v>8.6356705827328568</v>
      </c>
    </row>
    <row r="80" spans="2:18">
      <c r="B80">
        <f t="shared" ref="B80:B143" si="29">B79+1</f>
        <v>77</v>
      </c>
      <c r="C80">
        <f t="shared" si="28"/>
        <v>91275.409996904447</v>
      </c>
      <c r="D80">
        <f t="shared" si="28"/>
        <v>5759.5293392144822</v>
      </c>
      <c r="E80">
        <f t="shared" si="28"/>
        <v>265.51748509610923</v>
      </c>
      <c r="F80">
        <f t="shared" si="28"/>
        <v>2544.9020487979524</v>
      </c>
      <c r="G80">
        <f t="shared" si="28"/>
        <v>154.64112998700787</v>
      </c>
      <c r="H80">
        <f t="shared" si="17"/>
        <v>-89.491098925166028</v>
      </c>
      <c r="I80">
        <f t="shared" si="18"/>
        <v>58.55980463704384</v>
      </c>
      <c r="J80">
        <f t="shared" si="19"/>
        <v>2.7573167857684009</v>
      </c>
      <c r="K80">
        <f t="shared" si="20"/>
        <v>26.753687367748739</v>
      </c>
      <c r="L80">
        <f t="shared" si="21"/>
        <v>1.4202901346051142</v>
      </c>
      <c r="M80">
        <f t="shared" si="22"/>
        <v>3.7285420884114817E-3</v>
      </c>
      <c r="N80">
        <f t="shared" si="23"/>
        <v>396.87376488035341</v>
      </c>
      <c r="O80">
        <f t="shared" si="24"/>
        <v>0.37285420884114817</v>
      </c>
      <c r="P80">
        <f t="shared" si="25"/>
        <v>160</v>
      </c>
      <c r="Q80">
        <f t="shared" si="26"/>
        <v>236.87376488035338</v>
      </c>
      <c r="R80">
        <f t="shared" si="27"/>
        <v>8.7245900030955532</v>
      </c>
    </row>
    <row r="81" spans="2:18">
      <c r="B81">
        <f t="shared" si="29"/>
        <v>78</v>
      </c>
      <c r="C81">
        <f t="shared" si="28"/>
        <v>91185.918897979282</v>
      </c>
      <c r="D81">
        <f t="shared" si="28"/>
        <v>5818.0891438515264</v>
      </c>
      <c r="E81">
        <f t="shared" si="28"/>
        <v>268.27480188187764</v>
      </c>
      <c r="F81">
        <f t="shared" si="28"/>
        <v>2571.655736165701</v>
      </c>
      <c r="G81">
        <f t="shared" si="28"/>
        <v>156.061420121613</v>
      </c>
      <c r="H81">
        <f t="shared" si="17"/>
        <v>-90.054049947709217</v>
      </c>
      <c r="I81">
        <f t="shared" si="18"/>
        <v>58.827614861892599</v>
      </c>
      <c r="J81">
        <f t="shared" si="19"/>
        <v>2.7710563518090909</v>
      </c>
      <c r="K81">
        <f t="shared" si="20"/>
        <v>27.00428891051606</v>
      </c>
      <c r="L81">
        <f t="shared" si="21"/>
        <v>1.4510898234915022</v>
      </c>
      <c r="M81">
        <f t="shared" si="22"/>
        <v>3.7665557520925549E-3</v>
      </c>
      <c r="N81">
        <f t="shared" si="23"/>
        <v>399.3002676240867</v>
      </c>
      <c r="O81">
        <f t="shared" si="24"/>
        <v>0.37665557520925541</v>
      </c>
      <c r="P81">
        <f t="shared" si="25"/>
        <v>160</v>
      </c>
      <c r="Q81">
        <f t="shared" si="26"/>
        <v>239.30026762408667</v>
      </c>
      <c r="R81">
        <f t="shared" si="27"/>
        <v>8.8140811020207153</v>
      </c>
    </row>
    <row r="82" spans="2:18">
      <c r="B82">
        <f t="shared" si="29"/>
        <v>79</v>
      </c>
      <c r="C82">
        <f t="shared" si="28"/>
        <v>91095.864848031575</v>
      </c>
      <c r="D82">
        <f t="shared" si="28"/>
        <v>5876.9167587134189</v>
      </c>
      <c r="E82">
        <f t="shared" si="28"/>
        <v>271.04585823368672</v>
      </c>
      <c r="F82">
        <f t="shared" si="28"/>
        <v>2598.6600250762172</v>
      </c>
      <c r="G82">
        <f t="shared" si="28"/>
        <v>157.51250994510451</v>
      </c>
      <c r="H82">
        <f t="shared" si="17"/>
        <v>-90.608207968718546</v>
      </c>
      <c r="I82">
        <f t="shared" si="18"/>
        <v>59.090286063050129</v>
      </c>
      <c r="J82">
        <f t="shared" si="19"/>
        <v>2.7845787833690681</v>
      </c>
      <c r="K82">
        <f t="shared" si="20"/>
        <v>27.252910085529429</v>
      </c>
      <c r="L82">
        <f t="shared" si="21"/>
        <v>1.4804330367699059</v>
      </c>
      <c r="M82">
        <f t="shared" si="22"/>
        <v>3.8047550245324832E-3</v>
      </c>
      <c r="N82">
        <f t="shared" si="23"/>
        <v>401.74262528281213</v>
      </c>
      <c r="O82">
        <f t="shared" si="24"/>
        <v>0.38047550245324829</v>
      </c>
      <c r="P82">
        <f t="shared" si="25"/>
        <v>160</v>
      </c>
      <c r="Q82">
        <f t="shared" si="26"/>
        <v>241.74262528281216</v>
      </c>
      <c r="R82">
        <f t="shared" si="27"/>
        <v>8.9041351519684291</v>
      </c>
    </row>
    <row r="83" spans="2:18">
      <c r="B83">
        <f t="shared" si="29"/>
        <v>80</v>
      </c>
      <c r="C83">
        <f t="shared" si="28"/>
        <v>91005.256640062857</v>
      </c>
      <c r="D83">
        <f t="shared" si="28"/>
        <v>5936.0070447764692</v>
      </c>
      <c r="E83">
        <f t="shared" si="28"/>
        <v>273.83043701705577</v>
      </c>
      <c r="F83">
        <f t="shared" si="28"/>
        <v>2625.9129351617466</v>
      </c>
      <c r="G83">
        <f t="shared" si="28"/>
        <v>158.99294298187442</v>
      </c>
      <c r="H83">
        <f t="shared" si="17"/>
        <v>-91.15349846034772</v>
      </c>
      <c r="I83">
        <f t="shared" si="18"/>
        <v>59.347674376784838</v>
      </c>
      <c r="J83">
        <f t="shared" si="19"/>
        <v>2.7978767183759361</v>
      </c>
      <c r="K83">
        <f t="shared" si="20"/>
        <v>27.499519943138655</v>
      </c>
      <c r="L83">
        <f t="shared" si="21"/>
        <v>1.5084274220482783</v>
      </c>
      <c r="M83">
        <f t="shared" si="22"/>
        <v>3.843136450904163E-3</v>
      </c>
      <c r="N83">
        <f t="shared" si="23"/>
        <v>404.20053118106654</v>
      </c>
      <c r="O83">
        <f t="shared" si="24"/>
        <v>0.38431364509041638</v>
      </c>
      <c r="P83">
        <f t="shared" si="25"/>
        <v>160</v>
      </c>
      <c r="Q83">
        <f t="shared" si="26"/>
        <v>244.20053118106654</v>
      </c>
      <c r="R83">
        <f t="shared" si="27"/>
        <v>8.9947433599371447</v>
      </c>
    </row>
    <row r="84" spans="2:18">
      <c r="B84">
        <f t="shared" si="29"/>
        <v>81</v>
      </c>
      <c r="C84">
        <f t="shared" si="28"/>
        <v>90914.103141602507</v>
      </c>
      <c r="D84">
        <f t="shared" si="28"/>
        <v>5995.3547191532543</v>
      </c>
      <c r="E84">
        <f t="shared" si="28"/>
        <v>276.62831373543173</v>
      </c>
      <c r="F84">
        <f t="shared" si="28"/>
        <v>2653.4124551048853</v>
      </c>
      <c r="G84">
        <f t="shared" si="28"/>
        <v>160.50137040392269</v>
      </c>
      <c r="H84">
        <f t="shared" si="17"/>
        <v>-91.689838715014901</v>
      </c>
      <c r="I84">
        <f t="shared" si="18"/>
        <v>59.599638174289339</v>
      </c>
      <c r="J84">
        <f t="shared" si="19"/>
        <v>2.8109429067834206</v>
      </c>
      <c r="K84">
        <f t="shared" si="20"/>
        <v>27.744086070278019</v>
      </c>
      <c r="L84">
        <f t="shared" si="21"/>
        <v>1.5351715636641181</v>
      </c>
      <c r="M84">
        <f t="shared" si="22"/>
        <v>3.881696498485659E-3</v>
      </c>
      <c r="N84">
        <f t="shared" si="23"/>
        <v>406.67368213927159</v>
      </c>
      <c r="O84">
        <f t="shared" si="24"/>
        <v>0.38816964984856589</v>
      </c>
      <c r="P84">
        <f t="shared" si="25"/>
        <v>160</v>
      </c>
      <c r="Q84">
        <f t="shared" si="26"/>
        <v>246.67368213927156</v>
      </c>
      <c r="R84">
        <f t="shared" si="27"/>
        <v>9.0858968583974953</v>
      </c>
    </row>
    <row r="85" spans="2:18">
      <c r="B85">
        <f t="shared" si="29"/>
        <v>82</v>
      </c>
      <c r="C85">
        <f t="shared" si="28"/>
        <v>90822.413302887493</v>
      </c>
      <c r="D85">
        <f t="shared" si="28"/>
        <v>6054.9543573275441</v>
      </c>
      <c r="E85">
        <f t="shared" si="28"/>
        <v>279.43925664221513</v>
      </c>
      <c r="F85">
        <f t="shared" si="28"/>
        <v>2681.1565411751635</v>
      </c>
      <c r="G85">
        <f t="shared" si="28"/>
        <v>162.0365419675868</v>
      </c>
      <c r="H85">
        <f t="shared" si="17"/>
        <v>-92.217138673899456</v>
      </c>
      <c r="I85">
        <f t="shared" si="18"/>
        <v>59.846038082768231</v>
      </c>
      <c r="J85">
        <f t="shared" si="19"/>
        <v>2.8237702094120243</v>
      </c>
      <c r="K85">
        <f t="shared" si="20"/>
        <v>27.986574660596204</v>
      </c>
      <c r="L85">
        <f t="shared" si="21"/>
        <v>1.5607557211229608</v>
      </c>
      <c r="M85">
        <f t="shared" si="22"/>
        <v>3.9204315568072187E-3</v>
      </c>
      <c r="N85">
        <f t="shared" si="23"/>
        <v>409.1617777887484</v>
      </c>
      <c r="O85">
        <f t="shared" si="24"/>
        <v>0.39204315568072184</v>
      </c>
      <c r="P85">
        <f t="shared" si="25"/>
        <v>160</v>
      </c>
      <c r="Q85">
        <f t="shared" si="26"/>
        <v>249.16177778874842</v>
      </c>
      <c r="R85">
        <f t="shared" si="27"/>
        <v>9.1775866971125097</v>
      </c>
    </row>
    <row r="86" spans="2:18">
      <c r="B86">
        <f t="shared" si="29"/>
        <v>83</v>
      </c>
      <c r="C86">
        <f t="shared" ref="C86:G101" si="30">C85+H85</f>
        <v>90730.196164213587</v>
      </c>
      <c r="D86">
        <f t="shared" si="30"/>
        <v>6114.8003954103124</v>
      </c>
      <c r="E86">
        <f t="shared" si="30"/>
        <v>282.26302685162716</v>
      </c>
      <c r="F86">
        <f t="shared" si="30"/>
        <v>2709.1431158357595</v>
      </c>
      <c r="G86">
        <f t="shared" si="30"/>
        <v>163.59729768870977</v>
      </c>
      <c r="H86">
        <f t="shared" si="17"/>
        <v>-92.735301702132602</v>
      </c>
      <c r="I86">
        <f t="shared" si="18"/>
        <v>60.086737014158331</v>
      </c>
      <c r="J86">
        <f t="shared" si="19"/>
        <v>2.8363515973279201</v>
      </c>
      <c r="K86">
        <f t="shared" si="20"/>
        <v>28.226950583201699</v>
      </c>
      <c r="L86">
        <f t="shared" si="21"/>
        <v>1.585262507444714</v>
      </c>
      <c r="M86">
        <f t="shared" si="22"/>
        <v>3.9593379379075739E-3</v>
      </c>
      <c r="N86">
        <f t="shared" si="23"/>
        <v>411.66451994737622</v>
      </c>
      <c r="O86">
        <f t="shared" si="24"/>
        <v>0.39593379379075738</v>
      </c>
      <c r="P86">
        <f t="shared" si="25"/>
        <v>160</v>
      </c>
      <c r="Q86">
        <f t="shared" si="26"/>
        <v>251.66451994737619</v>
      </c>
      <c r="R86">
        <f t="shared" si="27"/>
        <v>9.2698038357864068</v>
      </c>
    </row>
    <row r="87" spans="2:18">
      <c r="B87">
        <f t="shared" si="29"/>
        <v>84</v>
      </c>
      <c r="C87">
        <f t="shared" si="30"/>
        <v>90637.460862511449</v>
      </c>
      <c r="D87">
        <f t="shared" si="30"/>
        <v>6174.887132424471</v>
      </c>
      <c r="E87">
        <f t="shared" si="30"/>
        <v>285.09937844895506</v>
      </c>
      <c r="F87">
        <f t="shared" si="30"/>
        <v>2737.3700664189614</v>
      </c>
      <c r="G87">
        <f t="shared" si="30"/>
        <v>165.1825601961545</v>
      </c>
      <c r="H87">
        <f t="shared" si="17"/>
        <v>-93.244225314981776</v>
      </c>
      <c r="I87">
        <f t="shared" si="18"/>
        <v>60.321600200757416</v>
      </c>
      <c r="J87">
        <f t="shared" si="19"/>
        <v>2.8486801517178053</v>
      </c>
      <c r="K87">
        <f t="shared" si="20"/>
        <v>28.465177450175027</v>
      </c>
      <c r="L87">
        <f t="shared" si="21"/>
        <v>1.6087675123315339</v>
      </c>
      <c r="M87">
        <f t="shared" si="22"/>
        <v>3.9984118766966609E-3</v>
      </c>
      <c r="N87">
        <f t="shared" si="23"/>
        <v>414.18161205133111</v>
      </c>
      <c r="O87">
        <f t="shared" si="24"/>
        <v>0.39984118766966609</v>
      </c>
      <c r="P87">
        <f t="shared" si="25"/>
        <v>160</v>
      </c>
      <c r="Q87">
        <f t="shared" si="26"/>
        <v>254.18161205133111</v>
      </c>
      <c r="R87">
        <f t="shared" si="27"/>
        <v>9.3625391374885414</v>
      </c>
    </row>
    <row r="88" spans="2:18">
      <c r="B88">
        <f t="shared" si="29"/>
        <v>85</v>
      </c>
      <c r="C88">
        <f t="shared" si="30"/>
        <v>90544.21663719647</v>
      </c>
      <c r="D88">
        <f t="shared" si="30"/>
        <v>6235.2087326252285</v>
      </c>
      <c r="E88">
        <f t="shared" si="30"/>
        <v>287.94805860067288</v>
      </c>
      <c r="F88">
        <f t="shared" si="30"/>
        <v>2765.8352438691363</v>
      </c>
      <c r="G88">
        <f t="shared" si="30"/>
        <v>166.79132770848602</v>
      </c>
      <c r="H88">
        <f t="shared" si="17"/>
        <v>-93.743801858958619</v>
      </c>
      <c r="I88">
        <f t="shared" si="18"/>
        <v>60.550495237085755</v>
      </c>
      <c r="J88">
        <f t="shared" si="19"/>
        <v>2.8607490642188012</v>
      </c>
      <c r="K88">
        <f t="shared" si="20"/>
        <v>28.701217682984662</v>
      </c>
      <c r="L88">
        <f t="shared" si="21"/>
        <v>1.6313398746694716</v>
      </c>
      <c r="M88">
        <f t="shared" si="22"/>
        <v>4.037649531422112E-3</v>
      </c>
      <c r="N88">
        <f t="shared" si="23"/>
        <v>416.71275863871426</v>
      </c>
      <c r="O88">
        <f t="shared" si="24"/>
        <v>0.40376495314221117</v>
      </c>
      <c r="P88">
        <f t="shared" si="25"/>
        <v>159.99999999999997</v>
      </c>
      <c r="Q88">
        <f t="shared" si="26"/>
        <v>256.71275863871426</v>
      </c>
      <c r="R88">
        <f t="shared" si="27"/>
        <v>9.4557833628035262</v>
      </c>
    </row>
    <row r="89" spans="2:18">
      <c r="B89">
        <f t="shared" si="29"/>
        <v>86</v>
      </c>
      <c r="C89">
        <f t="shared" si="30"/>
        <v>90450.47283533751</v>
      </c>
      <c r="D89">
        <f t="shared" si="30"/>
        <v>6295.7592278623142</v>
      </c>
      <c r="E89">
        <f t="shared" si="30"/>
        <v>290.80880766489167</v>
      </c>
      <c r="F89">
        <f t="shared" si="30"/>
        <v>2794.5364615521212</v>
      </c>
      <c r="G89">
        <f t="shared" si="30"/>
        <v>168.42266758315549</v>
      </c>
      <c r="H89">
        <f t="shared" si="17"/>
        <v>-94.233919151446997</v>
      </c>
      <c r="I89">
        <f t="shared" si="18"/>
        <v>60.773292127345869</v>
      </c>
      <c r="J89">
        <f t="shared" si="19"/>
        <v>2.8725516376650946</v>
      </c>
      <c r="K89">
        <f t="shared" si="20"/>
        <v>28.935032577928961</v>
      </c>
      <c r="L89">
        <f t="shared" si="21"/>
        <v>1.6530428085071431</v>
      </c>
      <c r="M89">
        <f t="shared" si="22"/>
        <v>4.0770469842370096E-3</v>
      </c>
      <c r="N89">
        <f t="shared" si="23"/>
        <v>419.25766488121735</v>
      </c>
      <c r="O89">
        <f t="shared" si="24"/>
        <v>0.40770469842370094</v>
      </c>
      <c r="P89">
        <f t="shared" si="25"/>
        <v>160</v>
      </c>
      <c r="Q89">
        <f t="shared" si="26"/>
        <v>259.25766488121735</v>
      </c>
      <c r="R89">
        <f t="shared" si="27"/>
        <v>9.5495271646624822</v>
      </c>
    </row>
    <row r="90" spans="2:18">
      <c r="B90">
        <f t="shared" si="29"/>
        <v>87</v>
      </c>
      <c r="C90">
        <f t="shared" si="30"/>
        <v>90356.238916186063</v>
      </c>
      <c r="D90">
        <f t="shared" si="30"/>
        <v>6356.5325199896597</v>
      </c>
      <c r="E90">
        <f t="shared" si="30"/>
        <v>293.68135930255676</v>
      </c>
      <c r="F90">
        <f t="shared" si="30"/>
        <v>2823.4714941300504</v>
      </c>
      <c r="G90">
        <f t="shared" si="30"/>
        <v>170.07571039166262</v>
      </c>
      <c r="H90">
        <f t="shared" si="17"/>
        <v>-94.714461082129731</v>
      </c>
      <c r="I90">
        <f t="shared" si="18"/>
        <v>60.989863337884785</v>
      </c>
      <c r="J90">
        <f t="shared" si="19"/>
        <v>2.8840812872144035</v>
      </c>
      <c r="K90">
        <f t="shared" si="20"/>
        <v>29.1665823707147</v>
      </c>
      <c r="L90">
        <f t="shared" si="21"/>
        <v>1.6739340863159171</v>
      </c>
      <c r="M90">
        <f t="shared" si="22"/>
        <v>4.1166002418665327E-3</v>
      </c>
      <c r="N90">
        <f t="shared" si="23"/>
        <v>421.81603616028974</v>
      </c>
      <c r="O90">
        <f t="shared" si="24"/>
        <v>0.41166002418665326</v>
      </c>
      <c r="P90">
        <f t="shared" si="25"/>
        <v>160</v>
      </c>
      <c r="Q90">
        <f t="shared" si="26"/>
        <v>261.81603616028974</v>
      </c>
      <c r="R90">
        <f t="shared" si="27"/>
        <v>9.6437610838139278</v>
      </c>
    </row>
    <row r="91" spans="2:18">
      <c r="B91">
        <f t="shared" si="29"/>
        <v>88</v>
      </c>
      <c r="C91">
        <f t="shared" si="30"/>
        <v>90261.524455103936</v>
      </c>
      <c r="D91">
        <f t="shared" si="30"/>
        <v>6417.522383327544</v>
      </c>
      <c r="E91">
        <f t="shared" si="30"/>
        <v>296.56544058977119</v>
      </c>
      <c r="F91">
        <f t="shared" si="30"/>
        <v>2852.6380765007652</v>
      </c>
      <c r="G91">
        <f t="shared" si="30"/>
        <v>171.74964447797853</v>
      </c>
      <c r="H91">
        <f t="shared" si="17"/>
        <v>-95.185308179209386</v>
      </c>
      <c r="I91">
        <f t="shared" si="18"/>
        <v>61.200083854094743</v>
      </c>
      <c r="J91">
        <f t="shared" si="19"/>
        <v>2.8953315418197754</v>
      </c>
      <c r="K91">
        <f t="shared" si="20"/>
        <v>29.395826300269874</v>
      </c>
      <c r="L91">
        <f t="shared" si="21"/>
        <v>1.6940664830250149</v>
      </c>
      <c r="M91">
        <f t="shared" si="22"/>
        <v>4.1563052363712176E-3</v>
      </c>
      <c r="N91">
        <f t="shared" si="23"/>
        <v>424.38757768455412</v>
      </c>
      <c r="O91">
        <f t="shared" si="24"/>
        <v>0.41563052363712177</v>
      </c>
      <c r="P91">
        <f t="shared" si="25"/>
        <v>159.99999999999997</v>
      </c>
      <c r="Q91">
        <f t="shared" si="26"/>
        <v>264.38757768455412</v>
      </c>
      <c r="R91">
        <f t="shared" si="27"/>
        <v>9.7384755448960618</v>
      </c>
    </row>
    <row r="92" spans="2:18">
      <c r="B92">
        <f t="shared" si="29"/>
        <v>89</v>
      </c>
      <c r="C92">
        <f t="shared" si="30"/>
        <v>90166.339146924729</v>
      </c>
      <c r="D92">
        <f t="shared" si="30"/>
        <v>6478.7224671816384</v>
      </c>
      <c r="E92">
        <f t="shared" si="30"/>
        <v>299.46077213159094</v>
      </c>
      <c r="F92">
        <f t="shared" si="30"/>
        <v>2882.0339028010353</v>
      </c>
      <c r="G92">
        <f t="shared" si="30"/>
        <v>173.44371096100355</v>
      </c>
      <c r="H92">
        <f t="shared" si="17"/>
        <v>-95.646338143158715</v>
      </c>
      <c r="I92">
        <f t="shared" si="18"/>
        <v>61.403831241226925</v>
      </c>
      <c r="J92">
        <f t="shared" si="19"/>
        <v>2.9062960460142131</v>
      </c>
      <c r="K92">
        <f t="shared" si="20"/>
        <v>29.622722671878353</v>
      </c>
      <c r="L92">
        <f t="shared" si="21"/>
        <v>1.7134881840392477</v>
      </c>
      <c r="M92">
        <f t="shared" si="22"/>
        <v>4.1961578260047089E-3</v>
      </c>
      <c r="N92">
        <f t="shared" si="23"/>
        <v>426.97199414548379</v>
      </c>
      <c r="O92">
        <f t="shared" si="24"/>
        <v>0.41961578260047089</v>
      </c>
      <c r="P92">
        <f t="shared" si="25"/>
        <v>159.99999999999997</v>
      </c>
      <c r="Q92">
        <f t="shared" si="26"/>
        <v>266.97199414548379</v>
      </c>
      <c r="R92">
        <f t="shared" si="27"/>
        <v>9.8336608530752709</v>
      </c>
    </row>
    <row r="93" spans="2:18">
      <c r="B93">
        <f t="shared" si="29"/>
        <v>90</v>
      </c>
      <c r="C93">
        <f t="shared" si="30"/>
        <v>90070.692808781576</v>
      </c>
      <c r="D93">
        <f t="shared" si="30"/>
        <v>6540.1262984228651</v>
      </c>
      <c r="E93">
        <f t="shared" si="30"/>
        <v>302.36706817760518</v>
      </c>
      <c r="F93">
        <f t="shared" si="30"/>
        <v>2911.6566254729137</v>
      </c>
      <c r="G93">
        <f t="shared" si="30"/>
        <v>175.1571991450428</v>
      </c>
      <c r="H93">
        <f t="shared" si="17"/>
        <v>-96.097426350489314</v>
      </c>
      <c r="I93">
        <f t="shared" si="18"/>
        <v>61.60098570861517</v>
      </c>
      <c r="J93">
        <f t="shared" si="19"/>
        <v>2.9169685619765753</v>
      </c>
      <c r="K93">
        <f t="shared" si="20"/>
        <v>29.847228919712812</v>
      </c>
      <c r="L93">
        <f t="shared" si="21"/>
        <v>1.732243160184737</v>
      </c>
      <c r="M93">
        <f t="shared" si="22"/>
        <v>4.2361537961638817E-3</v>
      </c>
      <c r="N93">
        <f t="shared" si="23"/>
        <v>429.56898940859213</v>
      </c>
      <c r="O93">
        <f t="shared" si="24"/>
        <v>0.42361537961638812</v>
      </c>
      <c r="P93">
        <f t="shared" si="25"/>
        <v>160</v>
      </c>
      <c r="Q93">
        <f t="shared" si="26"/>
        <v>269.56898940859213</v>
      </c>
      <c r="R93">
        <f t="shared" si="27"/>
        <v>9.9293071912184274</v>
      </c>
    </row>
    <row r="94" spans="2:18">
      <c r="B94">
        <f t="shared" si="29"/>
        <v>91</v>
      </c>
      <c r="C94">
        <f t="shared" si="30"/>
        <v>89974.595382431085</v>
      </c>
      <c r="D94">
        <f t="shared" si="30"/>
        <v>6601.7272841314807</v>
      </c>
      <c r="E94">
        <f t="shared" si="30"/>
        <v>305.28403673958178</v>
      </c>
      <c r="F94">
        <f t="shared" si="30"/>
        <v>2941.5038543926266</v>
      </c>
      <c r="G94">
        <f t="shared" si="30"/>
        <v>176.88944230522753</v>
      </c>
      <c r="H94">
        <f t="shared" si="17"/>
        <v>-96.538446329810057</v>
      </c>
      <c r="I94">
        <f t="shared" si="18"/>
        <v>61.791430176839299</v>
      </c>
      <c r="J94">
        <f t="shared" si="19"/>
        <v>2.9273429718503721</v>
      </c>
      <c r="K94">
        <f t="shared" si="20"/>
        <v>30.069301668833411</v>
      </c>
      <c r="L94">
        <f t="shared" si="21"/>
        <v>1.750371512286975</v>
      </c>
      <c r="M94">
        <f t="shared" si="22"/>
        <v>4.2762888604293567E-3</v>
      </c>
      <c r="N94">
        <f t="shared" si="23"/>
        <v>432.17826623760834</v>
      </c>
      <c r="O94">
        <f t="shared" si="24"/>
        <v>0.42762888604293575</v>
      </c>
      <c r="P94">
        <f t="shared" si="25"/>
        <v>160</v>
      </c>
      <c r="Q94">
        <f t="shared" si="26"/>
        <v>272.17826623760834</v>
      </c>
      <c r="R94">
        <f t="shared" si="27"/>
        <v>10.025404617568917</v>
      </c>
    </row>
    <row r="95" spans="2:18">
      <c r="B95">
        <f t="shared" si="29"/>
        <v>92</v>
      </c>
      <c r="C95">
        <f t="shared" si="30"/>
        <v>89878.056936101275</v>
      </c>
      <c r="D95">
        <f t="shared" si="30"/>
        <v>6663.5187143083203</v>
      </c>
      <c r="E95">
        <f t="shared" si="30"/>
        <v>308.21137971143213</v>
      </c>
      <c r="F95">
        <f t="shared" si="30"/>
        <v>2971.5731560614599</v>
      </c>
      <c r="G95">
        <f t="shared" si="30"/>
        <v>178.63981381751449</v>
      </c>
      <c r="H95">
        <f t="shared" si="17"/>
        <v>-96.969270212239849</v>
      </c>
      <c r="I95">
        <f t="shared" si="18"/>
        <v>61.975050347377589</v>
      </c>
      <c r="J95">
        <f t="shared" si="19"/>
        <v>2.9374132802872595</v>
      </c>
      <c r="K95">
        <f t="shared" si="20"/>
        <v>30.288896796710567</v>
      </c>
      <c r="L95">
        <f t="shared" si="21"/>
        <v>1.7679097878644079</v>
      </c>
      <c r="M95">
        <f t="shared" si="22"/>
        <v>4.316558661694391E-3</v>
      </c>
      <c r="N95">
        <f t="shared" si="23"/>
        <v>434.79952604931179</v>
      </c>
      <c r="O95">
        <f t="shared" si="24"/>
        <v>0.43165586616943913</v>
      </c>
      <c r="P95">
        <f t="shared" si="25"/>
        <v>160</v>
      </c>
      <c r="Q95">
        <f t="shared" si="26"/>
        <v>274.79952604931179</v>
      </c>
      <c r="R95">
        <f t="shared" si="27"/>
        <v>10.121943063898726</v>
      </c>
    </row>
    <row r="96" spans="2:18">
      <c r="B96">
        <f t="shared" si="29"/>
        <v>93</v>
      </c>
      <c r="C96">
        <f t="shared" si="30"/>
        <v>89781.087665889034</v>
      </c>
      <c r="D96">
        <f t="shared" si="30"/>
        <v>6725.4937646556982</v>
      </c>
      <c r="E96">
        <f t="shared" si="30"/>
        <v>311.1487929917194</v>
      </c>
      <c r="F96">
        <f t="shared" si="30"/>
        <v>3001.8620528581705</v>
      </c>
      <c r="G96">
        <f t="shared" si="30"/>
        <v>180.40772360537889</v>
      </c>
      <c r="H96">
        <f t="shared" si="17"/>
        <v>-97.389769158054207</v>
      </c>
      <c r="I96">
        <f t="shared" si="18"/>
        <v>62.151734774325746</v>
      </c>
      <c r="J96">
        <f t="shared" si="19"/>
        <v>2.9471736171892235</v>
      </c>
      <c r="K96">
        <f t="shared" si="20"/>
        <v>30.505969494321725</v>
      </c>
      <c r="L96">
        <f t="shared" si="21"/>
        <v>1.7848912722175232</v>
      </c>
      <c r="M96">
        <f t="shared" si="22"/>
        <v>4.3569587733802628E-3</v>
      </c>
      <c r="N96">
        <f t="shared" si="23"/>
        <v>437.43246869688596</v>
      </c>
      <c r="O96">
        <f t="shared" si="24"/>
        <v>0.43569587733802628</v>
      </c>
      <c r="P96">
        <f t="shared" si="25"/>
        <v>160</v>
      </c>
      <c r="Q96">
        <f t="shared" si="26"/>
        <v>277.43246869688596</v>
      </c>
      <c r="R96">
        <f t="shared" si="27"/>
        <v>10.218912334110966</v>
      </c>
    </row>
    <row r="97" spans="2:18">
      <c r="B97">
        <f t="shared" si="29"/>
        <v>94</v>
      </c>
      <c r="C97">
        <f t="shared" si="30"/>
        <v>89683.697896730984</v>
      </c>
      <c r="D97">
        <f t="shared" si="30"/>
        <v>6787.6454994300238</v>
      </c>
      <c r="E97">
        <f t="shared" si="30"/>
        <v>314.09596660890861</v>
      </c>
      <c r="F97">
        <f t="shared" si="30"/>
        <v>3032.3680223524921</v>
      </c>
      <c r="G97">
        <f t="shared" si="30"/>
        <v>182.19261487759641</v>
      </c>
      <c r="H97">
        <f t="shared" si="17"/>
        <v>-97.799813761274095</v>
      </c>
      <c r="I97">
        <f t="shared" si="18"/>
        <v>62.321374937777932</v>
      </c>
      <c r="J97">
        <f t="shared" si="19"/>
        <v>2.95661824062514</v>
      </c>
      <c r="K97">
        <f t="shared" si="20"/>
        <v>30.720474326864334</v>
      </c>
      <c r="L97">
        <f t="shared" si="21"/>
        <v>1.8013462560066831</v>
      </c>
      <c r="M97">
        <f t="shared" si="22"/>
        <v>4.397484700736207E-3</v>
      </c>
      <c r="N97">
        <f t="shared" si="23"/>
        <v>440.07679227981794</v>
      </c>
      <c r="O97">
        <f t="shared" si="24"/>
        <v>0.43974847007362072</v>
      </c>
      <c r="P97">
        <f t="shared" si="25"/>
        <v>160</v>
      </c>
      <c r="Q97">
        <f t="shared" si="26"/>
        <v>280.07679227981794</v>
      </c>
      <c r="R97">
        <f t="shared" si="27"/>
        <v>10.31630210326902</v>
      </c>
    </row>
    <row r="98" spans="2:18">
      <c r="B98">
        <f t="shared" si="29"/>
        <v>95</v>
      </c>
      <c r="C98">
        <f t="shared" si="30"/>
        <v>89585.89808296971</v>
      </c>
      <c r="D98">
        <f t="shared" si="30"/>
        <v>6849.9668743678021</v>
      </c>
      <c r="E98">
        <f t="shared" si="30"/>
        <v>317.05258484953373</v>
      </c>
      <c r="F98">
        <f t="shared" si="30"/>
        <v>3063.0884966793565</v>
      </c>
      <c r="G98">
        <f t="shared" si="30"/>
        <v>183.99396113360311</v>
      </c>
      <c r="H98">
        <f t="shared" si="17"/>
        <v>-98.199274433744279</v>
      </c>
      <c r="I98">
        <f t="shared" si="18"/>
        <v>62.4838653184853</v>
      </c>
      <c r="J98">
        <f t="shared" si="19"/>
        <v>2.9657415398978397</v>
      </c>
      <c r="K98">
        <f t="shared" si="20"/>
        <v>30.932365294120199</v>
      </c>
      <c r="L98">
        <f t="shared" si="21"/>
        <v>1.8173022812409041</v>
      </c>
      <c r="M98">
        <f t="shared" si="22"/>
        <v>4.4381318822220329E-3</v>
      </c>
      <c r="N98">
        <f t="shared" si="23"/>
        <v>442.73219297852881</v>
      </c>
      <c r="O98">
        <f t="shared" si="24"/>
        <v>0.44381318822220323</v>
      </c>
      <c r="P98">
        <f t="shared" si="25"/>
        <v>160</v>
      </c>
      <c r="Q98">
        <f t="shared" si="26"/>
        <v>282.73219297852881</v>
      </c>
      <c r="R98">
        <f t="shared" si="27"/>
        <v>10.414101917030296</v>
      </c>
    </row>
    <row r="99" spans="2:18">
      <c r="B99">
        <f t="shared" si="29"/>
        <v>96</v>
      </c>
      <c r="C99">
        <f t="shared" si="30"/>
        <v>89487.698808535963</v>
      </c>
      <c r="D99">
        <f t="shared" si="30"/>
        <v>6912.4507396862873</v>
      </c>
      <c r="E99">
        <f t="shared" si="30"/>
        <v>320.01832638943159</v>
      </c>
      <c r="F99">
        <f t="shared" si="30"/>
        <v>3094.0208619734767</v>
      </c>
      <c r="G99">
        <f t="shared" si="30"/>
        <v>185.81126341484401</v>
      </c>
      <c r="H99">
        <f t="shared" si="17"/>
        <v>-98.588021770107929</v>
      </c>
      <c r="I99">
        <f t="shared" si="18"/>
        <v>62.639103473426886</v>
      </c>
      <c r="J99">
        <f t="shared" si="19"/>
        <v>2.9745380387399525</v>
      </c>
      <c r="K99">
        <f t="shared" si="20"/>
        <v>31.141595890499069</v>
      </c>
      <c r="L99">
        <f t="shared" si="21"/>
        <v>1.8327843674420752</v>
      </c>
      <c r="M99">
        <f t="shared" si="22"/>
        <v>4.4788956909715119E-3</v>
      </c>
      <c r="N99">
        <f t="shared" si="23"/>
        <v>445.39836491205779</v>
      </c>
      <c r="O99">
        <f t="shared" si="24"/>
        <v>0.44788956909715116</v>
      </c>
      <c r="P99">
        <f t="shared" si="25"/>
        <v>160</v>
      </c>
      <c r="Q99">
        <f t="shared" si="26"/>
        <v>285.39836491205779</v>
      </c>
      <c r="R99">
        <f t="shared" si="27"/>
        <v>10.512301191464038</v>
      </c>
    </row>
    <row r="100" spans="2:18">
      <c r="B100">
        <f t="shared" si="29"/>
        <v>97</v>
      </c>
      <c r="C100">
        <f t="shared" si="30"/>
        <v>89389.110786765857</v>
      </c>
      <c r="D100">
        <f t="shared" si="30"/>
        <v>6975.0898431597143</v>
      </c>
      <c r="E100">
        <f t="shared" si="30"/>
        <v>322.99286442817157</v>
      </c>
      <c r="F100">
        <f t="shared" si="30"/>
        <v>3125.1624578639758</v>
      </c>
      <c r="G100">
        <f t="shared" si="30"/>
        <v>187.64404778228609</v>
      </c>
      <c r="H100">
        <f t="shared" si="17"/>
        <v>-98.965926894950741</v>
      </c>
      <c r="I100">
        <f t="shared" si="18"/>
        <v>62.786990111944959</v>
      </c>
      <c r="J100">
        <f t="shared" si="19"/>
        <v>2.9830023986171312</v>
      </c>
      <c r="K100">
        <f t="shared" si="20"/>
        <v>31.348119164783789</v>
      </c>
      <c r="L100">
        <f t="shared" si="21"/>
        <v>1.8478152196048896</v>
      </c>
      <c r="M100">
        <f t="shared" si="22"/>
        <v>4.5197714363346721E-3</v>
      </c>
      <c r="N100">
        <f t="shared" si="23"/>
        <v>448.07500001725447</v>
      </c>
      <c r="O100">
        <f t="shared" si="24"/>
        <v>0.45197714363346719</v>
      </c>
      <c r="P100">
        <f t="shared" si="25"/>
        <v>160</v>
      </c>
      <c r="Q100">
        <f t="shared" si="26"/>
        <v>288.07500001725447</v>
      </c>
      <c r="R100">
        <f t="shared" si="27"/>
        <v>10.610889213234147</v>
      </c>
    </row>
    <row r="101" spans="2:18">
      <c r="B101">
        <f t="shared" si="29"/>
        <v>98</v>
      </c>
      <c r="C101">
        <f t="shared" si="30"/>
        <v>89290.14485987091</v>
      </c>
      <c r="D101">
        <f t="shared" si="30"/>
        <v>7037.8768332716591</v>
      </c>
      <c r="E101">
        <f t="shared" si="30"/>
        <v>325.97586682678872</v>
      </c>
      <c r="F101">
        <f t="shared" si="30"/>
        <v>3156.5105770287596</v>
      </c>
      <c r="G101">
        <f t="shared" si="30"/>
        <v>189.49186300189098</v>
      </c>
      <c r="H101">
        <f t="shared" si="17"/>
        <v>-99.332861793261287</v>
      </c>
      <c r="I101">
        <f t="shared" si="18"/>
        <v>62.927429172109626</v>
      </c>
      <c r="J101">
        <f t="shared" si="19"/>
        <v>2.9911294221192257</v>
      </c>
      <c r="K101">
        <f t="shared" si="20"/>
        <v>31.551887779592537</v>
      </c>
      <c r="L101">
        <f t="shared" si="21"/>
        <v>1.8624154194398965</v>
      </c>
      <c r="M101">
        <f t="shared" si="22"/>
        <v>4.5607543654970582E-3</v>
      </c>
      <c r="N101">
        <f t="shared" si="23"/>
        <v>450.76178794805315</v>
      </c>
      <c r="O101">
        <f t="shared" si="24"/>
        <v>0.45607543654970584</v>
      </c>
      <c r="P101">
        <f t="shared" si="25"/>
        <v>160</v>
      </c>
      <c r="Q101">
        <f t="shared" si="26"/>
        <v>290.76178794805315</v>
      </c>
      <c r="R101">
        <f t="shared" si="27"/>
        <v>10.709855140129099</v>
      </c>
    </row>
    <row r="102" spans="2:18">
      <c r="B102">
        <f t="shared" si="29"/>
        <v>99</v>
      </c>
      <c r="C102">
        <f t="shared" ref="C102:G117" si="31">C101+H101</f>
        <v>89190.811998077654</v>
      </c>
      <c r="D102">
        <f t="shared" si="31"/>
        <v>7100.8042624437685</v>
      </c>
      <c r="E102">
        <f t="shared" si="31"/>
        <v>328.96699624890795</v>
      </c>
      <c r="F102">
        <f t="shared" si="31"/>
        <v>3188.0624648083522</v>
      </c>
      <c r="G102">
        <f t="shared" si="31"/>
        <v>191.35427842133086</v>
      </c>
      <c r="H102">
        <f t="shared" si="17"/>
        <v>-99.688699625252156</v>
      </c>
      <c r="I102">
        <f t="shared" si="18"/>
        <v>63.06032789699816</v>
      </c>
      <c r="J102">
        <f t="shared" si="19"/>
        <v>2.9989140564197019</v>
      </c>
      <c r="K102">
        <f t="shared" si="20"/>
        <v>31.752854070568922</v>
      </c>
      <c r="L102">
        <f t="shared" si="21"/>
        <v>1.8766036012653267</v>
      </c>
      <c r="M102">
        <f t="shared" si="22"/>
        <v>4.6018396651740633E-3</v>
      </c>
      <c r="N102">
        <f t="shared" si="23"/>
        <v>453.45841599350859</v>
      </c>
      <c r="O102">
        <f t="shared" si="24"/>
        <v>0.46018396651740634</v>
      </c>
      <c r="P102">
        <f t="shared" si="25"/>
        <v>160</v>
      </c>
      <c r="Q102">
        <f t="shared" si="26"/>
        <v>293.45841599350859</v>
      </c>
      <c r="R102">
        <f t="shared" si="27"/>
        <v>10.809188001922358</v>
      </c>
    </row>
    <row r="103" spans="2:18">
      <c r="B103">
        <f t="shared" si="29"/>
        <v>100</v>
      </c>
      <c r="C103">
        <f t="shared" si="31"/>
        <v>89091.123298452396</v>
      </c>
      <c r="D103">
        <f t="shared" si="31"/>
        <v>7163.8645903407669</v>
      </c>
      <c r="E103">
        <f t="shared" si="31"/>
        <v>331.96591030532767</v>
      </c>
      <c r="F103">
        <f t="shared" si="31"/>
        <v>3219.8153188789211</v>
      </c>
      <c r="G103">
        <f t="shared" si="31"/>
        <v>193.23088202259618</v>
      </c>
      <c r="H103">
        <f t="shared" si="17"/>
        <v>-100.03331502647671</v>
      </c>
      <c r="I103">
        <f t="shared" si="18"/>
        <v>63.185596910584152</v>
      </c>
      <c r="J103">
        <f t="shared" si="19"/>
        <v>3.0063513967860427</v>
      </c>
      <c r="K103">
        <f t="shared" si="20"/>
        <v>31.950970105305132</v>
      </c>
      <c r="L103">
        <f t="shared" si="21"/>
        <v>1.8903966138013395</v>
      </c>
      <c r="M103">
        <f t="shared" si="22"/>
        <v>4.6430224633783688E-3</v>
      </c>
      <c r="N103">
        <f t="shared" si="23"/>
        <v>456.16456901337352</v>
      </c>
      <c r="O103">
        <f t="shared" si="24"/>
        <v>0.4643022463378369</v>
      </c>
      <c r="P103">
        <f t="shared" si="25"/>
        <v>160</v>
      </c>
      <c r="Q103">
        <f t="shared" si="26"/>
        <v>296.16456901337352</v>
      </c>
      <c r="R103">
        <f t="shared" si="27"/>
        <v>10.908876701547609</v>
      </c>
    </row>
    <row r="104" spans="2:18">
      <c r="B104">
        <f t="shared" si="29"/>
        <v>101</v>
      </c>
      <c r="C104">
        <f t="shared" si="31"/>
        <v>88991.089983425918</v>
      </c>
      <c r="D104">
        <f t="shared" si="31"/>
        <v>7227.0501872513514</v>
      </c>
      <c r="E104">
        <f t="shared" si="31"/>
        <v>334.97226170211371</v>
      </c>
      <c r="F104">
        <f t="shared" si="31"/>
        <v>3251.7662889842263</v>
      </c>
      <c r="G104">
        <f t="shared" si="31"/>
        <v>195.12127863639751</v>
      </c>
      <c r="H104">
        <f t="shared" si="17"/>
        <v>-100.36658439408467</v>
      </c>
      <c r="I104">
        <f t="shared" si="18"/>
        <v>63.303150292945105</v>
      </c>
      <c r="J104">
        <f t="shared" si="19"/>
        <v>3.0134366901234007</v>
      </c>
      <c r="K104">
        <f t="shared" si="20"/>
        <v>32.146187741998411</v>
      </c>
      <c r="L104">
        <f t="shared" si="21"/>
        <v>1.9038096690177451</v>
      </c>
      <c r="M104">
        <f t="shared" si="22"/>
        <v>4.6842978312584948E-3</v>
      </c>
      <c r="N104">
        <f t="shared" si="23"/>
        <v>458.87992939008836</v>
      </c>
      <c r="O104">
        <f t="shared" si="24"/>
        <v>0.46842978312584943</v>
      </c>
      <c r="P104">
        <f t="shared" si="25"/>
        <v>160</v>
      </c>
      <c r="Q104">
        <f t="shared" si="26"/>
        <v>298.87992939008836</v>
      </c>
      <c r="R104">
        <f t="shared" si="27"/>
        <v>11.008910016574088</v>
      </c>
    </row>
    <row r="105" spans="2:18">
      <c r="B105">
        <f t="shared" si="29"/>
        <v>102</v>
      </c>
      <c r="C105">
        <f t="shared" si="31"/>
        <v>88890.723399031835</v>
      </c>
      <c r="D105">
        <f t="shared" si="31"/>
        <v>7290.3533375442967</v>
      </c>
      <c r="E105">
        <f t="shared" si="31"/>
        <v>337.98569839223711</v>
      </c>
      <c r="F105">
        <f t="shared" si="31"/>
        <v>3283.9124767262247</v>
      </c>
      <c r="G105">
        <f t="shared" si="31"/>
        <v>197.02508830541524</v>
      </c>
      <c r="H105">
        <f t="shared" si="17"/>
        <v>-100.68838615997794</v>
      </c>
      <c r="I105">
        <f t="shared" si="18"/>
        <v>63.412905654513665</v>
      </c>
      <c r="J105">
        <f t="shared" si="19"/>
        <v>3.0201653385351737</v>
      </c>
      <c r="K105">
        <f t="shared" si="20"/>
        <v>32.338458687837488</v>
      </c>
      <c r="L105">
        <f t="shared" si="21"/>
        <v>1.9168564790916278</v>
      </c>
      <c r="M105">
        <f t="shared" si="22"/>
        <v>4.7256607850064821E-3</v>
      </c>
      <c r="N105">
        <f t="shared" si="23"/>
        <v>461.60417699613583</v>
      </c>
      <c r="O105">
        <f t="shared" si="24"/>
        <v>0.47256607850064819</v>
      </c>
      <c r="P105">
        <f t="shared" si="25"/>
        <v>160</v>
      </c>
      <c r="Q105">
        <f t="shared" si="26"/>
        <v>301.60417699613583</v>
      </c>
      <c r="R105">
        <f t="shared" si="27"/>
        <v>11.109276600968174</v>
      </c>
    </row>
    <row r="106" spans="2:18">
      <c r="B106">
        <f t="shared" si="29"/>
        <v>103</v>
      </c>
      <c r="C106">
        <f t="shared" si="31"/>
        <v>88790.035012871856</v>
      </c>
      <c r="D106">
        <f t="shared" si="31"/>
        <v>7353.7662431988101</v>
      </c>
      <c r="E106">
        <f t="shared" si="31"/>
        <v>341.00586373077226</v>
      </c>
      <c r="F106">
        <f t="shared" si="31"/>
        <v>3316.250935414062</v>
      </c>
      <c r="G106">
        <f t="shared" si="31"/>
        <v>198.94194478450686</v>
      </c>
      <c r="H106">
        <f t="shared" si="17"/>
        <v>-100.9986010515448</v>
      </c>
      <c r="I106">
        <f t="shared" si="18"/>
        <v>63.514784209104462</v>
      </c>
      <c r="J106">
        <f t="shared" si="19"/>
        <v>3.0265329028853625</v>
      </c>
      <c r="K106">
        <f t="shared" si="20"/>
        <v>32.52773455710998</v>
      </c>
      <c r="L106">
        <f t="shared" si="21"/>
        <v>1.9295493824449643</v>
      </c>
      <c r="M106">
        <f t="shared" si="22"/>
        <v>4.7671062878325947E-3</v>
      </c>
      <c r="N106">
        <f t="shared" si="23"/>
        <v>464.33698917578783</v>
      </c>
      <c r="O106">
        <f t="shared" si="24"/>
        <v>0.47671062878325954</v>
      </c>
      <c r="P106">
        <f t="shared" si="25"/>
        <v>160</v>
      </c>
      <c r="Q106">
        <f t="shared" si="26"/>
        <v>304.33698917578783</v>
      </c>
      <c r="R106">
        <f t="shared" si="27"/>
        <v>11.209964987128149</v>
      </c>
    </row>
    <row r="107" spans="2:18">
      <c r="B107">
        <f t="shared" si="29"/>
        <v>104</v>
      </c>
      <c r="C107">
        <f t="shared" si="31"/>
        <v>88689.036411820314</v>
      </c>
      <c r="D107">
        <f t="shared" si="31"/>
        <v>7417.2810274079147</v>
      </c>
      <c r="E107">
        <f t="shared" si="31"/>
        <v>344.03239663365764</v>
      </c>
      <c r="F107">
        <f t="shared" si="31"/>
        <v>3348.7786699711719</v>
      </c>
      <c r="G107">
        <f t="shared" si="31"/>
        <v>200.87149416695183</v>
      </c>
      <c r="H107">
        <f t="shared" si="17"/>
        <v>-101.29711234058473</v>
      </c>
      <c r="I107">
        <f t="shared" si="18"/>
        <v>63.608710845466206</v>
      </c>
      <c r="J107">
        <f t="shared" si="19"/>
        <v>3.0325351063469377</v>
      </c>
      <c r="K107">
        <f t="shared" si="20"/>
        <v>32.713966929019236</v>
      </c>
      <c r="L107">
        <f t="shared" si="21"/>
        <v>1.9418994597523884</v>
      </c>
      <c r="M107">
        <f t="shared" si="22"/>
        <v>4.8086292520049898E-3</v>
      </c>
      <c r="N107">
        <f t="shared" si="23"/>
        <v>467.0780407403426</v>
      </c>
      <c r="O107">
        <f t="shared" si="24"/>
        <v>0.480862925200499</v>
      </c>
      <c r="P107">
        <f t="shared" si="25"/>
        <v>160</v>
      </c>
      <c r="Q107">
        <f t="shared" si="26"/>
        <v>307.0780407403426</v>
      </c>
      <c r="R107">
        <f t="shared" si="27"/>
        <v>11.310963588179694</v>
      </c>
    </row>
    <row r="108" spans="2:18">
      <c r="B108">
        <f t="shared" si="29"/>
        <v>105</v>
      </c>
      <c r="C108">
        <f t="shared" si="31"/>
        <v>88587.739299479726</v>
      </c>
      <c r="D108">
        <f t="shared" si="31"/>
        <v>7480.8897382533805</v>
      </c>
      <c r="E108">
        <f t="shared" si="31"/>
        <v>347.06493174000457</v>
      </c>
      <c r="F108">
        <f t="shared" si="31"/>
        <v>3381.492636900191</v>
      </c>
      <c r="G108">
        <f t="shared" si="31"/>
        <v>202.81339362670423</v>
      </c>
      <c r="H108">
        <f t="shared" si="17"/>
        <v>-101.5838060809661</v>
      </c>
      <c r="I108">
        <f t="shared" si="18"/>
        <v>63.694614197111591</v>
      </c>
      <c r="J108">
        <f t="shared" si="19"/>
        <v>3.0381678379229626</v>
      </c>
      <c r="K108">
        <f t="shared" si="20"/>
        <v>32.897107405194959</v>
      </c>
      <c r="L108">
        <f t="shared" si="21"/>
        <v>1.9539166407365833</v>
      </c>
      <c r="M108">
        <f t="shared" si="22"/>
        <v>4.8502245409521444E-3</v>
      </c>
      <c r="N108">
        <f t="shared" si="23"/>
        <v>469.82700397600877</v>
      </c>
      <c r="O108">
        <f t="shared" si="24"/>
        <v>0.48502245409521444</v>
      </c>
      <c r="P108">
        <f t="shared" si="25"/>
        <v>160</v>
      </c>
      <c r="Q108">
        <f t="shared" si="26"/>
        <v>309.82700397600877</v>
      </c>
      <c r="R108">
        <f t="shared" si="27"/>
        <v>11.41226070052028</v>
      </c>
    </row>
    <row r="109" spans="2:18">
      <c r="B109">
        <f t="shared" si="29"/>
        <v>106</v>
      </c>
      <c r="C109">
        <f t="shared" si="31"/>
        <v>88486.155493398765</v>
      </c>
      <c r="D109">
        <f t="shared" si="31"/>
        <v>7544.5843524504917</v>
      </c>
      <c r="E109">
        <f t="shared" si="31"/>
        <v>350.10309957792754</v>
      </c>
      <c r="F109">
        <f t="shared" si="31"/>
        <v>3414.3897443053861</v>
      </c>
      <c r="G109">
        <f t="shared" si="31"/>
        <v>204.76731026744082</v>
      </c>
      <c r="H109">
        <f t="shared" si="17"/>
        <v>-101.85857133550684</v>
      </c>
      <c r="I109">
        <f t="shared" si="18"/>
        <v>63.772426710201302</v>
      </c>
      <c r="J109">
        <f t="shared" si="19"/>
        <v>3.0434271559260377</v>
      </c>
      <c r="K109">
        <f t="shared" si="20"/>
        <v>33.07710766687822</v>
      </c>
      <c r="L109">
        <f t="shared" si="21"/>
        <v>1.9656098025012732</v>
      </c>
      <c r="M109">
        <f t="shared" si="22"/>
        <v>4.8918869714259221E-3</v>
      </c>
      <c r="N109">
        <f t="shared" si="23"/>
        <v>472.58354866365687</v>
      </c>
      <c r="O109">
        <f t="shared" si="24"/>
        <v>0.48918869714259222</v>
      </c>
      <c r="P109">
        <f t="shared" si="25"/>
        <v>160</v>
      </c>
      <c r="Q109">
        <f t="shared" si="26"/>
        <v>312.58354866365687</v>
      </c>
      <c r="R109">
        <f t="shared" si="27"/>
        <v>11.513844506601245</v>
      </c>
    </row>
    <row r="110" spans="2:18">
      <c r="B110">
        <f t="shared" si="29"/>
        <v>107</v>
      </c>
      <c r="C110">
        <f t="shared" si="31"/>
        <v>88384.296922063251</v>
      </c>
      <c r="D110">
        <f t="shared" si="31"/>
        <v>7608.3567791606929</v>
      </c>
      <c r="E110">
        <f t="shared" si="31"/>
        <v>353.14652673385359</v>
      </c>
      <c r="F110">
        <f t="shared" si="31"/>
        <v>3447.4668519722645</v>
      </c>
      <c r="G110">
        <f t="shared" si="31"/>
        <v>206.73292006994208</v>
      </c>
      <c r="H110">
        <f t="shared" si="17"/>
        <v>-102.1213003925055</v>
      </c>
      <c r="I110">
        <f t="shared" si="18"/>
        <v>63.842084709252461</v>
      </c>
      <c r="J110">
        <f t="shared" si="19"/>
        <v>3.0483092914035907</v>
      </c>
      <c r="K110">
        <f t="shared" si="20"/>
        <v>33.253919531759024</v>
      </c>
      <c r="L110">
        <f t="shared" si="21"/>
        <v>1.9769868600904523</v>
      </c>
      <c r="M110">
        <f t="shared" si="22"/>
        <v>4.9336113157229305E-3</v>
      </c>
      <c r="N110">
        <f t="shared" si="23"/>
        <v>475.34734210970231</v>
      </c>
      <c r="O110">
        <f t="shared" si="24"/>
        <v>0.49336113157229305</v>
      </c>
      <c r="P110">
        <f t="shared" si="25"/>
        <v>160</v>
      </c>
      <c r="Q110">
        <f t="shared" si="26"/>
        <v>315.34734210970231</v>
      </c>
      <c r="R110">
        <f t="shared" si="27"/>
        <v>11.615703077936752</v>
      </c>
    </row>
    <row r="111" spans="2:18">
      <c r="B111">
        <f t="shared" si="29"/>
        <v>108</v>
      </c>
      <c r="C111">
        <f t="shared" si="31"/>
        <v>88282.175621670744</v>
      </c>
      <c r="D111">
        <f t="shared" si="31"/>
        <v>7672.1988638699449</v>
      </c>
      <c r="E111">
        <f t="shared" si="31"/>
        <v>356.19483602525719</v>
      </c>
      <c r="F111">
        <f t="shared" si="31"/>
        <v>3480.7207715040236</v>
      </c>
      <c r="G111">
        <f t="shared" si="31"/>
        <v>208.70990693003253</v>
      </c>
      <c r="H111">
        <f t="shared" si="17"/>
        <v>-102.37188897231144</v>
      </c>
      <c r="I111">
        <f t="shared" si="18"/>
        <v>63.903528460467811</v>
      </c>
      <c r="J111">
        <f t="shared" si="19"/>
        <v>3.052810651496495</v>
      </c>
      <c r="K111">
        <f t="shared" si="20"/>
        <v>33.427495010441341</v>
      </c>
      <c r="L111">
        <f t="shared" si="21"/>
        <v>1.988054849905744</v>
      </c>
      <c r="M111">
        <f t="shared" si="22"/>
        <v>4.9753923039619376E-3</v>
      </c>
      <c r="N111">
        <f t="shared" si="23"/>
        <v>478.11804918743854</v>
      </c>
      <c r="O111">
        <f t="shared" si="24"/>
        <v>0.49753923039619369</v>
      </c>
      <c r="P111">
        <f t="shared" si="25"/>
        <v>160</v>
      </c>
      <c r="Q111">
        <f t="shared" si="26"/>
        <v>318.11804918743854</v>
      </c>
      <c r="R111">
        <f t="shared" si="27"/>
        <v>11.71782437832926</v>
      </c>
    </row>
    <row r="112" spans="2:18">
      <c r="B112">
        <f t="shared" si="29"/>
        <v>109</v>
      </c>
      <c r="C112">
        <f t="shared" si="31"/>
        <v>88179.803732698434</v>
      </c>
      <c r="D112">
        <f t="shared" si="31"/>
        <v>7736.1023923304128</v>
      </c>
      <c r="E112">
        <f t="shared" si="31"/>
        <v>359.24764667675367</v>
      </c>
      <c r="F112">
        <f t="shared" si="31"/>
        <v>3514.1482665144649</v>
      </c>
      <c r="G112">
        <f t="shared" si="31"/>
        <v>210.69796177993828</v>
      </c>
      <c r="H112">
        <f t="shared" si="17"/>
        <v>-102.61023642427128</v>
      </c>
      <c r="I112">
        <f t="shared" si="18"/>
        <v>63.956702232482215</v>
      </c>
      <c r="J112">
        <f t="shared" si="19"/>
        <v>3.0569278227191319</v>
      </c>
      <c r="K112">
        <f t="shared" si="20"/>
        <v>33.597786362507904</v>
      </c>
      <c r="L112">
        <f t="shared" si="21"/>
        <v>1.9988200065619992</v>
      </c>
      <c r="M112">
        <f t="shared" si="22"/>
        <v>5.0172246264149579E-3</v>
      </c>
      <c r="N112">
        <f t="shared" si="23"/>
        <v>480.89533238817842</v>
      </c>
      <c r="O112">
        <f t="shared" si="24"/>
        <v>0.50172246264149578</v>
      </c>
      <c r="P112">
        <f t="shared" si="25"/>
        <v>160</v>
      </c>
      <c r="Q112">
        <f t="shared" si="26"/>
        <v>320.89533238817842</v>
      </c>
      <c r="R112">
        <f t="shared" si="27"/>
        <v>11.820196267301569</v>
      </c>
    </row>
    <row r="113" spans="2:18">
      <c r="B113">
        <f t="shared" si="29"/>
        <v>110</v>
      </c>
      <c r="C113">
        <f t="shared" si="31"/>
        <v>88077.193496274165</v>
      </c>
      <c r="D113">
        <f t="shared" si="31"/>
        <v>7800.0590945628946</v>
      </c>
      <c r="E113">
        <f t="shared" si="31"/>
        <v>362.30457449947278</v>
      </c>
      <c r="F113">
        <f t="shared" si="31"/>
        <v>3547.746052876973</v>
      </c>
      <c r="G113">
        <f t="shared" si="31"/>
        <v>212.69678178650028</v>
      </c>
      <c r="H113">
        <f t="shared" si="17"/>
        <v>-102.83624591435421</v>
      </c>
      <c r="I113">
        <f t="shared" si="18"/>
        <v>64.001554354336477</v>
      </c>
      <c r="J113">
        <f t="shared" si="19"/>
        <v>3.0606575741496496</v>
      </c>
      <c r="K113">
        <f t="shared" si="20"/>
        <v>33.764746152154856</v>
      </c>
      <c r="L113">
        <f t="shared" si="21"/>
        <v>2.0092878337132127</v>
      </c>
      <c r="M113">
        <f t="shared" si="22"/>
        <v>5.0591029358895987E-3</v>
      </c>
      <c r="N113">
        <f t="shared" si="23"/>
        <v>483.67885188160136</v>
      </c>
      <c r="O113">
        <f t="shared" si="24"/>
        <v>0.50591029358895989</v>
      </c>
      <c r="P113">
        <f t="shared" si="25"/>
        <v>160</v>
      </c>
      <c r="Q113">
        <f t="shared" si="26"/>
        <v>323.67885188160136</v>
      </c>
      <c r="R113">
        <f t="shared" si="27"/>
        <v>11.922806503725841</v>
      </c>
    </row>
    <row r="114" spans="2:18">
      <c r="B114">
        <f t="shared" si="29"/>
        <v>111</v>
      </c>
      <c r="C114">
        <f t="shared" si="31"/>
        <v>87974.357250359812</v>
      </c>
      <c r="D114">
        <f t="shared" si="31"/>
        <v>7864.0606489172314</v>
      </c>
      <c r="E114">
        <f t="shared" si="31"/>
        <v>365.36523207362245</v>
      </c>
      <c r="F114">
        <f t="shared" si="31"/>
        <v>3581.5107990291276</v>
      </c>
      <c r="G114">
        <f t="shared" si="31"/>
        <v>214.7060696202135</v>
      </c>
      <c r="H114">
        <f t="shared" si="17"/>
        <v>-103.04982460371801</v>
      </c>
      <c r="I114">
        <f t="shared" si="18"/>
        <v>64.038037270496972</v>
      </c>
      <c r="J114">
        <f t="shared" si="19"/>
        <v>3.0639968605197172</v>
      </c>
      <c r="K114">
        <f t="shared" si="20"/>
        <v>33.928327303363922</v>
      </c>
      <c r="L114">
        <f t="shared" si="21"/>
        <v>2.0194631693374134</v>
      </c>
      <c r="M114">
        <f t="shared" si="22"/>
        <v>5.1010218501601852E-3</v>
      </c>
      <c r="N114">
        <f t="shared" si="23"/>
        <v>486.46826558474118</v>
      </c>
      <c r="O114">
        <f t="shared" si="24"/>
        <v>0.51010218501601856</v>
      </c>
      <c r="P114">
        <f t="shared" si="25"/>
        <v>160</v>
      </c>
      <c r="Q114">
        <f t="shared" si="26"/>
        <v>326.46826558474118</v>
      </c>
      <c r="R114">
        <f t="shared" si="27"/>
        <v>12.025642749640193</v>
      </c>
    </row>
    <row r="115" spans="2:18">
      <c r="B115">
        <f t="shared" si="29"/>
        <v>112</v>
      </c>
      <c r="C115">
        <f t="shared" si="31"/>
        <v>87871.307425756095</v>
      </c>
      <c r="D115">
        <f t="shared" si="31"/>
        <v>7928.0986861877282</v>
      </c>
      <c r="E115">
        <f t="shared" si="31"/>
        <v>368.42922893414215</v>
      </c>
      <c r="F115">
        <f t="shared" si="31"/>
        <v>3615.4391263324915</v>
      </c>
      <c r="G115">
        <f t="shared" si="31"/>
        <v>216.72553278955093</v>
      </c>
      <c r="H115">
        <f t="shared" si="17"/>
        <v>-103.25088381845427</v>
      </c>
      <c r="I115">
        <f t="shared" si="18"/>
        <v>64.066107592754605</v>
      </c>
      <c r="J115">
        <f t="shared" si="19"/>
        <v>3.0669428251934487</v>
      </c>
      <c r="K115">
        <f t="shared" si="20"/>
        <v>34.088483154577617</v>
      </c>
      <c r="L115">
        <f t="shared" si="21"/>
        <v>2.0293502459285726</v>
      </c>
      <c r="M115">
        <f t="shared" si="22"/>
        <v>5.1429759544451854E-3</v>
      </c>
      <c r="N115">
        <f t="shared" si="23"/>
        <v>489.26322923907975</v>
      </c>
      <c r="O115">
        <f t="shared" si="24"/>
        <v>0.51429759544451858</v>
      </c>
      <c r="P115">
        <f t="shared" si="25"/>
        <v>160</v>
      </c>
      <c r="Q115">
        <f t="shared" si="26"/>
        <v>329.26322923907975</v>
      </c>
      <c r="R115">
        <f t="shared" si="27"/>
        <v>12.128692574243912</v>
      </c>
    </row>
    <row r="116" spans="2:18">
      <c r="B116">
        <f t="shared" si="29"/>
        <v>113</v>
      </c>
      <c r="C116">
        <f t="shared" si="31"/>
        <v>87768.056541937636</v>
      </c>
      <c r="D116">
        <f t="shared" si="31"/>
        <v>7992.1647937804828</v>
      </c>
      <c r="E116">
        <f t="shared" si="31"/>
        <v>371.4961717593356</v>
      </c>
      <c r="F116">
        <f t="shared" si="31"/>
        <v>3649.5276094870692</v>
      </c>
      <c r="G116">
        <f t="shared" si="31"/>
        <v>218.75488303547951</v>
      </c>
      <c r="H116">
        <f t="shared" si="17"/>
        <v>-103.43933921070939</v>
      </c>
      <c r="I116">
        <f t="shared" si="18"/>
        <v>64.085726148834382</v>
      </c>
      <c r="J116">
        <f t="shared" si="19"/>
        <v>3.0694928030258524</v>
      </c>
      <c r="K116">
        <f t="shared" si="20"/>
        <v>34.245167512842116</v>
      </c>
      <c r="L116">
        <f t="shared" si="21"/>
        <v>2.0389527460070695</v>
      </c>
      <c r="M116">
        <f t="shared" si="22"/>
        <v>5.184959803928294E-3</v>
      </c>
      <c r="N116">
        <f t="shared" si="23"/>
        <v>492.06339649524324</v>
      </c>
      <c r="O116">
        <f t="shared" si="24"/>
        <v>0.5184959803928294</v>
      </c>
      <c r="P116">
        <f t="shared" si="25"/>
        <v>160</v>
      </c>
      <c r="Q116">
        <f t="shared" si="26"/>
        <v>332.06339649524324</v>
      </c>
      <c r="R116">
        <f t="shared" si="27"/>
        <v>12.231943458062368</v>
      </c>
    </row>
    <row r="117" spans="2:18">
      <c r="B117">
        <f t="shared" si="29"/>
        <v>114</v>
      </c>
      <c r="C117">
        <f t="shared" si="31"/>
        <v>87664.61720272692</v>
      </c>
      <c r="D117">
        <f t="shared" si="31"/>
        <v>8056.2505199293173</v>
      </c>
      <c r="E117">
        <f t="shared" si="31"/>
        <v>374.56566456236146</v>
      </c>
      <c r="F117">
        <f t="shared" si="31"/>
        <v>3683.7727769999115</v>
      </c>
      <c r="G117">
        <f t="shared" si="31"/>
        <v>220.79383578148656</v>
      </c>
      <c r="H117">
        <f t="shared" si="17"/>
        <v>-103.61511091136816</v>
      </c>
      <c r="I117">
        <f t="shared" si="18"/>
        <v>64.096858027571741</v>
      </c>
      <c r="J117">
        <f t="shared" si="19"/>
        <v>3.0716443230915349</v>
      </c>
      <c r="K117">
        <f t="shared" si="20"/>
        <v>34.398334707379128</v>
      </c>
      <c r="L117">
        <f t="shared" si="21"/>
        <v>2.0482738533257709</v>
      </c>
      <c r="M117">
        <f t="shared" si="22"/>
        <v>5.2269679263206156E-3</v>
      </c>
      <c r="N117">
        <f t="shared" si="23"/>
        <v>494.86841900482301</v>
      </c>
      <c r="O117">
        <f t="shared" si="24"/>
        <v>0.52269679263206159</v>
      </c>
      <c r="P117">
        <f t="shared" si="25"/>
        <v>160</v>
      </c>
      <c r="Q117">
        <f t="shared" si="26"/>
        <v>334.86841900482301</v>
      </c>
      <c r="R117">
        <f t="shared" si="27"/>
        <v>12.335382797273077</v>
      </c>
    </row>
    <row r="118" spans="2:18">
      <c r="B118">
        <f t="shared" si="29"/>
        <v>115</v>
      </c>
      <c r="C118">
        <f t="shared" ref="C118:G133" si="32">C117+H117</f>
        <v>87561.00209181555</v>
      </c>
      <c r="D118">
        <f t="shared" si="32"/>
        <v>8120.3473779568894</v>
      </c>
      <c r="E118">
        <f t="shared" si="32"/>
        <v>377.63730888545302</v>
      </c>
      <c r="F118">
        <f t="shared" si="32"/>
        <v>3718.1711117072905</v>
      </c>
      <c r="G118">
        <f t="shared" si="32"/>
        <v>222.84210963481235</v>
      </c>
      <c r="H118">
        <f t="shared" si="17"/>
        <v>-103.77812367445165</v>
      </c>
      <c r="I118">
        <f t="shared" si="18"/>
        <v>64.099472620509758</v>
      </c>
      <c r="J118">
        <f t="shared" si="19"/>
        <v>3.0733951112748699</v>
      </c>
      <c r="K118">
        <f t="shared" si="20"/>
        <v>34.547939642548769</v>
      </c>
      <c r="L118">
        <f t="shared" si="21"/>
        <v>2.0573163001182628</v>
      </c>
      <c r="M118">
        <f t="shared" si="22"/>
        <v>5.2689948244612301E-3</v>
      </c>
      <c r="N118">
        <f t="shared" si="23"/>
        <v>497.67794651886828</v>
      </c>
      <c r="O118">
        <f t="shared" si="24"/>
        <v>0.52689948244612306</v>
      </c>
      <c r="P118">
        <f t="shared" si="25"/>
        <v>160</v>
      </c>
      <c r="Q118">
        <f t="shared" si="26"/>
        <v>337.67794651886828</v>
      </c>
      <c r="R118">
        <f t="shared" si="27"/>
        <v>12.438997908184444</v>
      </c>
    </row>
    <row r="119" spans="2:18">
      <c r="B119">
        <f t="shared" si="29"/>
        <v>116</v>
      </c>
      <c r="C119">
        <f t="shared" si="32"/>
        <v>87457.223968141101</v>
      </c>
      <c r="D119">
        <f t="shared" si="32"/>
        <v>8184.4468505773993</v>
      </c>
      <c r="E119">
        <f t="shared" si="32"/>
        <v>380.71070399672789</v>
      </c>
      <c r="F119">
        <f t="shared" si="32"/>
        <v>3752.7190513498394</v>
      </c>
      <c r="G119">
        <f t="shared" si="32"/>
        <v>224.8994259349306</v>
      </c>
      <c r="H119">
        <f t="shared" si="17"/>
        <v>-103.92830701336669</v>
      </c>
      <c r="I119">
        <f t="shared" si="18"/>
        <v>64.093543659784487</v>
      </c>
      <c r="J119">
        <f t="shared" si="19"/>
        <v>3.0747430927133657</v>
      </c>
      <c r="K119">
        <f t="shared" si="20"/>
        <v>34.693937850162158</v>
      </c>
      <c r="L119">
        <f t="shared" si="21"/>
        <v>2.066082410706656</v>
      </c>
      <c r="M119">
        <f t="shared" si="22"/>
        <v>5.3110349789534141E-3</v>
      </c>
      <c r="N119">
        <f t="shared" si="23"/>
        <v>500.49162699261933</v>
      </c>
      <c r="O119">
        <f t="shared" si="24"/>
        <v>0.53110349789534139</v>
      </c>
      <c r="P119">
        <f t="shared" si="25"/>
        <v>159.99999999999997</v>
      </c>
      <c r="Q119">
        <f t="shared" si="26"/>
        <v>340.49162699261933</v>
      </c>
      <c r="R119">
        <f t="shared" si="27"/>
        <v>12.542776031858899</v>
      </c>
    </row>
    <row r="120" spans="2:18">
      <c r="B120">
        <f t="shared" si="29"/>
        <v>117</v>
      </c>
      <c r="C120">
        <f t="shared" si="32"/>
        <v>87353.295661127733</v>
      </c>
      <c r="D120">
        <f t="shared" si="32"/>
        <v>8248.5403942371831</v>
      </c>
      <c r="E120">
        <f t="shared" si="32"/>
        <v>383.78544708944128</v>
      </c>
      <c r="F120">
        <f t="shared" si="32"/>
        <v>3787.4129892000014</v>
      </c>
      <c r="G120">
        <f t="shared" si="32"/>
        <v>226.96550834563726</v>
      </c>
      <c r="H120">
        <f t="shared" si="17"/>
        <v>-104.06559532912829</v>
      </c>
      <c r="I120">
        <f t="shared" si="18"/>
        <v>64.07904925217801</v>
      </c>
      <c r="J120">
        <f t="shared" si="19"/>
        <v>3.0756863940865387</v>
      </c>
      <c r="K120">
        <f t="shared" si="20"/>
        <v>34.836285541103202</v>
      </c>
      <c r="L120">
        <f t="shared" si="21"/>
        <v>2.0745741417605039</v>
      </c>
      <c r="M120">
        <f t="shared" si="22"/>
        <v>5.3530828508337788E-3</v>
      </c>
      <c r="N120">
        <f t="shared" si="23"/>
        <v>503.30910669607169</v>
      </c>
      <c r="O120">
        <f t="shared" si="24"/>
        <v>0.53530828508337791</v>
      </c>
      <c r="P120">
        <f t="shared" si="25"/>
        <v>159.99999999999997</v>
      </c>
      <c r="Q120">
        <f t="shared" si="26"/>
        <v>343.30910669607175</v>
      </c>
      <c r="R120">
        <f t="shared" si="27"/>
        <v>12.646704338872265</v>
      </c>
    </row>
    <row r="121" spans="2:18">
      <c r="B121">
        <f t="shared" si="29"/>
        <v>118</v>
      </c>
      <c r="C121">
        <f t="shared" si="32"/>
        <v>87249.230065798605</v>
      </c>
      <c r="D121">
        <f t="shared" si="32"/>
        <v>8312.6194434893605</v>
      </c>
      <c r="E121">
        <f t="shared" si="32"/>
        <v>386.86113348352779</v>
      </c>
      <c r="F121">
        <f t="shared" si="32"/>
        <v>3822.2492747411047</v>
      </c>
      <c r="G121">
        <f t="shared" si="32"/>
        <v>229.04008248739777</v>
      </c>
      <c r="H121">
        <f t="shared" si="17"/>
        <v>-104.18992803065805</v>
      </c>
      <c r="I121">
        <f t="shared" si="18"/>
        <v>64.055971909224439</v>
      </c>
      <c r="J121">
        <f t="shared" si="19"/>
        <v>3.076223345742866</v>
      </c>
      <c r="K121">
        <f t="shared" si="20"/>
        <v>34.974939656216705</v>
      </c>
      <c r="L121">
        <f t="shared" si="21"/>
        <v>2.0827931194740152</v>
      </c>
      <c r="M121">
        <f t="shared" si="22"/>
        <v>5.395132884271475E-3</v>
      </c>
      <c r="N121">
        <f t="shared" si="23"/>
        <v>506.13003032997722</v>
      </c>
      <c r="O121">
        <f t="shared" si="24"/>
        <v>0.53951328842714752</v>
      </c>
      <c r="P121">
        <f t="shared" si="25"/>
        <v>159.99999999999997</v>
      </c>
      <c r="Q121">
        <f t="shared" si="26"/>
        <v>346.13003032997722</v>
      </c>
      <c r="R121">
        <f t="shared" si="27"/>
        <v>12.750769934201394</v>
      </c>
    </row>
    <row r="122" spans="2:18">
      <c r="B122">
        <f t="shared" si="29"/>
        <v>119</v>
      </c>
      <c r="C122">
        <f t="shared" si="32"/>
        <v>87145.040137767952</v>
      </c>
      <c r="D122">
        <f t="shared" si="32"/>
        <v>8376.6754153985858</v>
      </c>
      <c r="E122">
        <f t="shared" si="32"/>
        <v>389.93735682927064</v>
      </c>
      <c r="F122">
        <f t="shared" si="32"/>
        <v>3857.2242143973212</v>
      </c>
      <c r="G122">
        <f t="shared" si="32"/>
        <v>231.12287560687179</v>
      </c>
      <c r="H122">
        <f t="shared" si="17"/>
        <v>-104.30124964725078</v>
      </c>
      <c r="I122">
        <f t="shared" si="18"/>
        <v>64.024298573265838</v>
      </c>
      <c r="J122">
        <f t="shared" si="19"/>
        <v>3.0763524836579634</v>
      </c>
      <c r="K122">
        <f t="shared" si="20"/>
        <v>35.109857916420154</v>
      </c>
      <c r="L122">
        <f t="shared" si="21"/>
        <v>2.0907406739068399</v>
      </c>
      <c r="M122">
        <f t="shared" si="22"/>
        <v>5.4371795092946242E-3</v>
      </c>
      <c r="N122">
        <f t="shared" si="23"/>
        <v>508.9540411469074</v>
      </c>
      <c r="O122">
        <f t="shared" si="24"/>
        <v>0.5437179509294624</v>
      </c>
      <c r="P122">
        <f t="shared" si="25"/>
        <v>160</v>
      </c>
      <c r="Q122">
        <f t="shared" si="26"/>
        <v>348.9540411469074</v>
      </c>
      <c r="R122">
        <f t="shared" si="27"/>
        <v>12.85495986223205</v>
      </c>
    </row>
    <row r="123" spans="2:18">
      <c r="B123">
        <f t="shared" si="29"/>
        <v>120</v>
      </c>
      <c r="C123">
        <f t="shared" si="32"/>
        <v>87040.738888120701</v>
      </c>
      <c r="D123">
        <f t="shared" si="32"/>
        <v>8440.6997139718515</v>
      </c>
      <c r="E123">
        <f t="shared" si="32"/>
        <v>393.0137093129286</v>
      </c>
      <c r="F123">
        <f t="shared" si="32"/>
        <v>3892.3340723137412</v>
      </c>
      <c r="G123">
        <f t="shared" si="32"/>
        <v>233.21361628077864</v>
      </c>
      <c r="H123">
        <f t="shared" ref="H123" si="33">N123-M123*C123-$T$3*C123</f>
        <v>-104.39950993329046</v>
      </c>
      <c r="I123">
        <f t="shared" ref="I123" si="34">M123*C123-($T$3+$T$4)*D123-T$8*D123-$T$10*D123</f>
        <v>63.984020639364275</v>
      </c>
      <c r="J123">
        <f t="shared" ref="J123" si="35">$T$8*D123-($T$3+$T$5)*E123-$T$11*E123</f>
        <v>3.0760725512174467</v>
      </c>
      <c r="K123">
        <f t="shared" ref="K123" si="36">$T$10*D123-($T$3+$T$6)*F123-$T$9*F123</f>
        <v>35.240998871995501</v>
      </c>
      <c r="L123">
        <f t="shared" ref="L123" si="37">$T$11*E123+$T$9*F123-($T$3+$T$7)*G123</f>
        <v>2.0984178707132308</v>
      </c>
      <c r="M123">
        <f t="shared" ref="M123" si="38">($T$12*$T$13/SUM(C123:G123))*(D123*$T$14+E123*$T$15+F123*$T$16+G123*$T$17)</f>
        <v>5.4792171445410959E-3</v>
      </c>
      <c r="N123">
        <f t="shared" ref="N123" si="39">Q123+P123</f>
        <v>511.78078107701845</v>
      </c>
      <c r="O123">
        <f t="shared" ref="O123" si="40">100*M123*C123/C123</f>
        <v>0.54792171445410953</v>
      </c>
      <c r="P123">
        <f t="shared" ref="P123" si="41">$T$3*SUM(C123:G123)</f>
        <v>160</v>
      </c>
      <c r="Q123">
        <f t="shared" ref="Q123" si="42">$T$4*D123+$T$5*E123+$T$6*F123+$T$7*G123</f>
        <v>351.78078107701845</v>
      </c>
      <c r="R123">
        <f t="shared" si="27"/>
        <v>12.9592611118793</v>
      </c>
    </row>
    <row r="124" spans="2:18">
      <c r="B124">
        <f t="shared" si="29"/>
        <v>121</v>
      </c>
      <c r="C124">
        <f t="shared" si="32"/>
        <v>86936.339378187404</v>
      </c>
      <c r="D124">
        <f t="shared" si="32"/>
        <v>8504.6837346112152</v>
      </c>
      <c r="E124">
        <f t="shared" si="32"/>
        <v>396.08978186414606</v>
      </c>
      <c r="F124">
        <f t="shared" si="32"/>
        <v>3927.5750711857368</v>
      </c>
      <c r="G124">
        <f t="shared" si="32"/>
        <v>235.31203415149187</v>
      </c>
    </row>
    <row r="125" spans="2:18">
      <c r="B125">
        <f t="shared" si="29"/>
        <v>122</v>
      </c>
      <c r="C125">
        <f t="shared" si="32"/>
        <v>86936.339378187404</v>
      </c>
      <c r="D125">
        <f t="shared" si="32"/>
        <v>8504.6837346112152</v>
      </c>
      <c r="E125">
        <f t="shared" si="32"/>
        <v>396.08978186414606</v>
      </c>
      <c r="F125">
        <f t="shared" si="32"/>
        <v>3927.5750711857368</v>
      </c>
      <c r="G125">
        <f t="shared" si="32"/>
        <v>235.31203415149187</v>
      </c>
    </row>
    <row r="126" spans="2:18">
      <c r="B126">
        <f t="shared" si="29"/>
        <v>123</v>
      </c>
      <c r="C126">
        <f t="shared" si="32"/>
        <v>86936.339378187404</v>
      </c>
      <c r="D126">
        <f t="shared" si="32"/>
        <v>8504.6837346112152</v>
      </c>
      <c r="E126">
        <f t="shared" si="32"/>
        <v>396.08978186414606</v>
      </c>
      <c r="F126">
        <f t="shared" si="32"/>
        <v>3927.5750711857368</v>
      </c>
      <c r="G126">
        <f t="shared" si="32"/>
        <v>235.31203415149187</v>
      </c>
    </row>
    <row r="127" spans="2:18">
      <c r="B127">
        <f t="shared" si="29"/>
        <v>124</v>
      </c>
      <c r="C127">
        <f t="shared" si="32"/>
        <v>86936.339378187404</v>
      </c>
      <c r="D127">
        <f t="shared" si="32"/>
        <v>8504.6837346112152</v>
      </c>
      <c r="E127">
        <f t="shared" si="32"/>
        <v>396.08978186414606</v>
      </c>
      <c r="F127">
        <f t="shared" si="32"/>
        <v>3927.5750711857368</v>
      </c>
      <c r="G127">
        <f t="shared" si="32"/>
        <v>235.31203415149187</v>
      </c>
    </row>
    <row r="128" spans="2:18">
      <c r="B128">
        <f t="shared" si="29"/>
        <v>125</v>
      </c>
      <c r="C128">
        <f t="shared" si="32"/>
        <v>86936.339378187404</v>
      </c>
      <c r="D128">
        <f t="shared" si="32"/>
        <v>8504.6837346112152</v>
      </c>
      <c r="E128">
        <f t="shared" si="32"/>
        <v>396.08978186414606</v>
      </c>
      <c r="F128">
        <f t="shared" si="32"/>
        <v>3927.5750711857368</v>
      </c>
      <c r="G128">
        <f t="shared" si="32"/>
        <v>235.31203415149187</v>
      </c>
    </row>
    <row r="129" spans="2:7">
      <c r="B129">
        <f t="shared" si="29"/>
        <v>126</v>
      </c>
      <c r="C129">
        <f t="shared" si="32"/>
        <v>86936.339378187404</v>
      </c>
      <c r="D129">
        <f t="shared" si="32"/>
        <v>8504.6837346112152</v>
      </c>
      <c r="E129">
        <f t="shared" si="32"/>
        <v>396.08978186414606</v>
      </c>
      <c r="F129">
        <f t="shared" si="32"/>
        <v>3927.5750711857368</v>
      </c>
      <c r="G129">
        <f t="shared" si="32"/>
        <v>235.31203415149187</v>
      </c>
    </row>
    <row r="130" spans="2:7">
      <c r="B130">
        <f t="shared" si="29"/>
        <v>127</v>
      </c>
      <c r="C130">
        <f t="shared" si="32"/>
        <v>86936.339378187404</v>
      </c>
      <c r="D130">
        <f t="shared" si="32"/>
        <v>8504.6837346112152</v>
      </c>
      <c r="E130">
        <f t="shared" si="32"/>
        <v>396.08978186414606</v>
      </c>
      <c r="F130">
        <f t="shared" si="32"/>
        <v>3927.5750711857368</v>
      </c>
      <c r="G130">
        <f t="shared" si="32"/>
        <v>235.31203415149187</v>
      </c>
    </row>
    <row r="131" spans="2:7">
      <c r="B131">
        <f t="shared" si="29"/>
        <v>128</v>
      </c>
      <c r="C131">
        <f t="shared" si="32"/>
        <v>86936.339378187404</v>
      </c>
      <c r="D131">
        <f t="shared" si="32"/>
        <v>8504.6837346112152</v>
      </c>
      <c r="E131">
        <f t="shared" si="32"/>
        <v>396.08978186414606</v>
      </c>
      <c r="F131">
        <f t="shared" si="32"/>
        <v>3927.5750711857368</v>
      </c>
      <c r="G131">
        <f t="shared" si="32"/>
        <v>235.31203415149187</v>
      </c>
    </row>
    <row r="132" spans="2:7">
      <c r="B132">
        <f t="shared" si="29"/>
        <v>129</v>
      </c>
      <c r="C132">
        <f t="shared" si="32"/>
        <v>86936.339378187404</v>
      </c>
      <c r="D132">
        <f t="shared" si="32"/>
        <v>8504.6837346112152</v>
      </c>
      <c r="E132">
        <f t="shared" si="32"/>
        <v>396.08978186414606</v>
      </c>
      <c r="F132">
        <f t="shared" si="32"/>
        <v>3927.5750711857368</v>
      </c>
      <c r="G132">
        <f t="shared" si="32"/>
        <v>235.31203415149187</v>
      </c>
    </row>
    <row r="133" spans="2:7">
      <c r="B133">
        <f t="shared" si="29"/>
        <v>130</v>
      </c>
      <c r="C133">
        <f t="shared" si="32"/>
        <v>86936.339378187404</v>
      </c>
      <c r="D133">
        <f t="shared" si="32"/>
        <v>8504.6837346112152</v>
      </c>
      <c r="E133">
        <f t="shared" si="32"/>
        <v>396.08978186414606</v>
      </c>
      <c r="F133">
        <f t="shared" si="32"/>
        <v>3927.5750711857368</v>
      </c>
      <c r="G133">
        <f t="shared" si="32"/>
        <v>235.31203415149187</v>
      </c>
    </row>
    <row r="134" spans="2:7">
      <c r="B134">
        <f t="shared" si="29"/>
        <v>131</v>
      </c>
      <c r="C134">
        <f t="shared" ref="C134:G149" si="43">C133+H133</f>
        <v>86936.339378187404</v>
      </c>
      <c r="D134">
        <f t="shared" si="43"/>
        <v>8504.6837346112152</v>
      </c>
      <c r="E134">
        <f t="shared" si="43"/>
        <v>396.08978186414606</v>
      </c>
      <c r="F134">
        <f t="shared" si="43"/>
        <v>3927.5750711857368</v>
      </c>
      <c r="G134">
        <f t="shared" si="43"/>
        <v>235.31203415149187</v>
      </c>
    </row>
    <row r="135" spans="2:7">
      <c r="B135">
        <f t="shared" si="29"/>
        <v>132</v>
      </c>
      <c r="C135">
        <f t="shared" si="43"/>
        <v>86936.339378187404</v>
      </c>
      <c r="D135">
        <f t="shared" si="43"/>
        <v>8504.6837346112152</v>
      </c>
      <c r="E135">
        <f t="shared" si="43"/>
        <v>396.08978186414606</v>
      </c>
      <c r="F135">
        <f t="shared" si="43"/>
        <v>3927.5750711857368</v>
      </c>
      <c r="G135">
        <f t="shared" si="43"/>
        <v>235.31203415149187</v>
      </c>
    </row>
    <row r="136" spans="2:7">
      <c r="B136">
        <f t="shared" si="29"/>
        <v>133</v>
      </c>
      <c r="C136">
        <f t="shared" si="43"/>
        <v>86936.339378187404</v>
      </c>
      <c r="D136">
        <f t="shared" si="43"/>
        <v>8504.6837346112152</v>
      </c>
      <c r="E136">
        <f t="shared" si="43"/>
        <v>396.08978186414606</v>
      </c>
      <c r="F136">
        <f t="shared" si="43"/>
        <v>3927.5750711857368</v>
      </c>
      <c r="G136">
        <f t="shared" si="43"/>
        <v>235.31203415149187</v>
      </c>
    </row>
    <row r="137" spans="2:7">
      <c r="B137">
        <f t="shared" si="29"/>
        <v>134</v>
      </c>
      <c r="C137">
        <f t="shared" si="43"/>
        <v>86936.339378187404</v>
      </c>
      <c r="D137">
        <f t="shared" si="43"/>
        <v>8504.6837346112152</v>
      </c>
      <c r="E137">
        <f t="shared" si="43"/>
        <v>396.08978186414606</v>
      </c>
      <c r="F137">
        <f t="shared" si="43"/>
        <v>3927.5750711857368</v>
      </c>
      <c r="G137">
        <f t="shared" si="43"/>
        <v>235.31203415149187</v>
      </c>
    </row>
    <row r="138" spans="2:7">
      <c r="B138">
        <f t="shared" si="29"/>
        <v>135</v>
      </c>
      <c r="C138">
        <f t="shared" si="43"/>
        <v>86936.339378187404</v>
      </c>
      <c r="D138">
        <f t="shared" si="43"/>
        <v>8504.6837346112152</v>
      </c>
      <c r="E138">
        <f t="shared" si="43"/>
        <v>396.08978186414606</v>
      </c>
      <c r="F138">
        <f t="shared" si="43"/>
        <v>3927.5750711857368</v>
      </c>
      <c r="G138">
        <f t="shared" si="43"/>
        <v>235.31203415149187</v>
      </c>
    </row>
    <row r="139" spans="2:7">
      <c r="B139">
        <f t="shared" si="29"/>
        <v>136</v>
      </c>
      <c r="C139">
        <f t="shared" si="43"/>
        <v>86936.339378187404</v>
      </c>
      <c r="D139">
        <f t="shared" si="43"/>
        <v>8504.6837346112152</v>
      </c>
      <c r="E139">
        <f t="shared" si="43"/>
        <v>396.08978186414606</v>
      </c>
      <c r="F139">
        <f t="shared" si="43"/>
        <v>3927.5750711857368</v>
      </c>
      <c r="G139">
        <f t="shared" si="43"/>
        <v>235.31203415149187</v>
      </c>
    </row>
    <row r="140" spans="2:7">
      <c r="B140">
        <f t="shared" si="29"/>
        <v>137</v>
      </c>
      <c r="C140">
        <f t="shared" si="43"/>
        <v>86936.339378187404</v>
      </c>
      <c r="D140">
        <f t="shared" si="43"/>
        <v>8504.6837346112152</v>
      </c>
      <c r="E140">
        <f t="shared" si="43"/>
        <v>396.08978186414606</v>
      </c>
      <c r="F140">
        <f t="shared" si="43"/>
        <v>3927.5750711857368</v>
      </c>
      <c r="G140">
        <f t="shared" si="43"/>
        <v>235.31203415149187</v>
      </c>
    </row>
    <row r="141" spans="2:7">
      <c r="B141">
        <f t="shared" si="29"/>
        <v>138</v>
      </c>
      <c r="C141">
        <f t="shared" si="43"/>
        <v>86936.339378187404</v>
      </c>
      <c r="D141">
        <f t="shared" si="43"/>
        <v>8504.6837346112152</v>
      </c>
      <c r="E141">
        <f t="shared" si="43"/>
        <v>396.08978186414606</v>
      </c>
      <c r="F141">
        <f t="shared" si="43"/>
        <v>3927.5750711857368</v>
      </c>
      <c r="G141">
        <f t="shared" si="43"/>
        <v>235.31203415149187</v>
      </c>
    </row>
    <row r="142" spans="2:7">
      <c r="B142">
        <f t="shared" si="29"/>
        <v>139</v>
      </c>
      <c r="C142">
        <f t="shared" si="43"/>
        <v>86936.339378187404</v>
      </c>
      <c r="D142">
        <f t="shared" si="43"/>
        <v>8504.6837346112152</v>
      </c>
      <c r="E142">
        <f t="shared" si="43"/>
        <v>396.08978186414606</v>
      </c>
      <c r="F142">
        <f t="shared" si="43"/>
        <v>3927.5750711857368</v>
      </c>
      <c r="G142">
        <f t="shared" si="43"/>
        <v>235.31203415149187</v>
      </c>
    </row>
    <row r="143" spans="2:7">
      <c r="B143">
        <f t="shared" si="29"/>
        <v>140</v>
      </c>
      <c r="C143">
        <f t="shared" si="43"/>
        <v>86936.339378187404</v>
      </c>
      <c r="D143">
        <f t="shared" si="43"/>
        <v>8504.6837346112152</v>
      </c>
      <c r="E143">
        <f t="shared" si="43"/>
        <v>396.08978186414606</v>
      </c>
      <c r="F143">
        <f t="shared" si="43"/>
        <v>3927.5750711857368</v>
      </c>
      <c r="G143">
        <f t="shared" si="43"/>
        <v>235.31203415149187</v>
      </c>
    </row>
    <row r="144" spans="2:7">
      <c r="B144">
        <f t="shared" ref="B144:B150" si="44">B143+1</f>
        <v>141</v>
      </c>
      <c r="C144">
        <f t="shared" si="43"/>
        <v>86936.339378187404</v>
      </c>
      <c r="D144">
        <f t="shared" si="43"/>
        <v>8504.6837346112152</v>
      </c>
      <c r="E144">
        <f t="shared" si="43"/>
        <v>396.08978186414606</v>
      </c>
      <c r="F144">
        <f t="shared" si="43"/>
        <v>3927.5750711857368</v>
      </c>
      <c r="G144">
        <f t="shared" si="43"/>
        <v>235.31203415149187</v>
      </c>
    </row>
    <row r="145" spans="2:7">
      <c r="B145">
        <f t="shared" si="44"/>
        <v>142</v>
      </c>
      <c r="C145">
        <f t="shared" si="43"/>
        <v>86936.339378187404</v>
      </c>
      <c r="D145">
        <f t="shared" si="43"/>
        <v>8504.6837346112152</v>
      </c>
      <c r="E145">
        <f t="shared" si="43"/>
        <v>396.08978186414606</v>
      </c>
      <c r="F145">
        <f t="shared" si="43"/>
        <v>3927.5750711857368</v>
      </c>
      <c r="G145">
        <f t="shared" si="43"/>
        <v>235.31203415149187</v>
      </c>
    </row>
    <row r="146" spans="2:7">
      <c r="B146">
        <f t="shared" si="44"/>
        <v>143</v>
      </c>
      <c r="C146">
        <f t="shared" si="43"/>
        <v>86936.339378187404</v>
      </c>
      <c r="D146">
        <f t="shared" si="43"/>
        <v>8504.6837346112152</v>
      </c>
      <c r="E146">
        <f t="shared" si="43"/>
        <v>396.08978186414606</v>
      </c>
      <c r="F146">
        <f t="shared" si="43"/>
        <v>3927.5750711857368</v>
      </c>
      <c r="G146">
        <f t="shared" si="43"/>
        <v>235.31203415149187</v>
      </c>
    </row>
    <row r="147" spans="2:7">
      <c r="B147">
        <f t="shared" si="44"/>
        <v>144</v>
      </c>
      <c r="C147">
        <f t="shared" si="43"/>
        <v>86936.339378187404</v>
      </c>
      <c r="D147">
        <f t="shared" si="43"/>
        <v>8504.6837346112152</v>
      </c>
      <c r="E147">
        <f t="shared" si="43"/>
        <v>396.08978186414606</v>
      </c>
      <c r="F147">
        <f t="shared" si="43"/>
        <v>3927.5750711857368</v>
      </c>
      <c r="G147">
        <f t="shared" si="43"/>
        <v>235.31203415149187</v>
      </c>
    </row>
    <row r="148" spans="2:7">
      <c r="B148">
        <f t="shared" si="44"/>
        <v>145</v>
      </c>
      <c r="C148">
        <f t="shared" si="43"/>
        <v>86936.339378187404</v>
      </c>
      <c r="D148">
        <f t="shared" si="43"/>
        <v>8504.6837346112152</v>
      </c>
      <c r="E148">
        <f t="shared" si="43"/>
        <v>396.08978186414606</v>
      </c>
      <c r="F148">
        <f t="shared" si="43"/>
        <v>3927.5750711857368</v>
      </c>
      <c r="G148">
        <f t="shared" si="43"/>
        <v>235.31203415149187</v>
      </c>
    </row>
    <row r="149" spans="2:7">
      <c r="B149">
        <f t="shared" si="44"/>
        <v>146</v>
      </c>
      <c r="C149">
        <f t="shared" si="43"/>
        <v>86936.339378187404</v>
      </c>
      <c r="D149">
        <f t="shared" si="43"/>
        <v>8504.6837346112152</v>
      </c>
      <c r="E149">
        <f t="shared" si="43"/>
        <v>396.08978186414606</v>
      </c>
      <c r="F149">
        <f t="shared" si="43"/>
        <v>3927.5750711857368</v>
      </c>
      <c r="G149">
        <f t="shared" si="43"/>
        <v>235.31203415149187</v>
      </c>
    </row>
    <row r="150" spans="2:7">
      <c r="B150">
        <f t="shared" si="44"/>
        <v>147</v>
      </c>
      <c r="C150">
        <f t="shared" ref="C150:G150" si="45">C149+H149</f>
        <v>86936.339378187404</v>
      </c>
      <c r="D150">
        <f t="shared" si="45"/>
        <v>8504.6837346112152</v>
      </c>
      <c r="E150">
        <f t="shared" si="45"/>
        <v>396.08978186414606</v>
      </c>
      <c r="F150">
        <f t="shared" si="45"/>
        <v>3927.5750711857368</v>
      </c>
      <c r="G150">
        <f t="shared" si="45"/>
        <v>235.31203415149187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D3D7-5179-8B4D-A7F3-55C220248DF0}">
  <dimension ref="A1:W150"/>
  <sheetViews>
    <sheetView topLeftCell="G4" workbookViewId="0">
      <selection activeCell="U28" sqref="U28"/>
    </sheetView>
  </sheetViews>
  <sheetFormatPr baseColWidth="10" defaultRowHeight="16"/>
  <cols>
    <col min="6" max="6" width="17.1640625" customWidth="1"/>
    <col min="13" max="14" width="14.6640625" customWidth="1"/>
    <col min="22" max="22" width="67" customWidth="1"/>
  </cols>
  <sheetData>
    <row r="1" spans="1:23">
      <c r="C1" t="s">
        <v>2</v>
      </c>
      <c r="H1" t="s">
        <v>13</v>
      </c>
      <c r="S1" t="s">
        <v>25</v>
      </c>
    </row>
    <row r="2" spans="1:23">
      <c r="C2" t="s">
        <v>8</v>
      </c>
      <c r="D2" t="s">
        <v>9</v>
      </c>
      <c r="E2" t="s">
        <v>10</v>
      </c>
      <c r="F2" t="s">
        <v>11</v>
      </c>
      <c r="G2" t="s">
        <v>12</v>
      </c>
      <c r="M2" t="s">
        <v>19</v>
      </c>
      <c r="N2" t="s">
        <v>36</v>
      </c>
      <c r="O2" t="s">
        <v>21</v>
      </c>
      <c r="P2" t="s">
        <v>23</v>
      </c>
      <c r="R2" t="s">
        <v>58</v>
      </c>
      <c r="S2" t="s">
        <v>25</v>
      </c>
      <c r="T2" t="s">
        <v>26</v>
      </c>
      <c r="U2" t="s">
        <v>43</v>
      </c>
    </row>
    <row r="3" spans="1:23">
      <c r="A3" t="s">
        <v>0</v>
      </c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20</v>
      </c>
      <c r="N3" t="s">
        <v>27</v>
      </c>
      <c r="O3" t="s">
        <v>22</v>
      </c>
      <c r="P3" t="s">
        <v>24</v>
      </c>
      <c r="Q3" t="s">
        <v>22</v>
      </c>
      <c r="S3" t="s">
        <v>44</v>
      </c>
      <c r="T3">
        <f>16*1.2/12000</f>
        <v>1.5999999999999999E-3</v>
      </c>
      <c r="U3" t="s">
        <v>59</v>
      </c>
      <c r="W3" t="s">
        <v>46</v>
      </c>
    </row>
    <row r="4" spans="1:23">
      <c r="B4">
        <v>1</v>
      </c>
      <c r="C4">
        <v>94100</v>
      </c>
      <c r="D4">
        <v>1475</v>
      </c>
      <c r="E4">
        <v>1475</v>
      </c>
      <c r="F4">
        <v>1475</v>
      </c>
      <c r="G4">
        <v>1475</v>
      </c>
      <c r="H4">
        <f>N4-M4*C4-$T$3*C4</f>
        <v>-343.518229625</v>
      </c>
      <c r="I4">
        <f>M4*C4-($T$3+$T$4)*D4-T$8*D4-$T$10*D4</f>
        <v>722.68453914880956</v>
      </c>
      <c r="J4">
        <f>$T$8*D4-($T$3+$T$5)*E4-$T$11*E4</f>
        <v>-391.6546428571429</v>
      </c>
      <c r="K4">
        <f>$T$10*D4-($T$3+$T$6)*F4-$T$9*F4</f>
        <v>46.396944444444451</v>
      </c>
      <c r="L4">
        <f>$T$11*E4+$T$9*F4-($T$3+$T$7)*G4</f>
        <v>-33.908611111111114</v>
      </c>
      <c r="M4">
        <f>($T$12*$T$13/SUM(C4:G4))*(D4*$T$14+E4*$T$15+F4*$T$16+G4*$T$17)</f>
        <v>9.0803212500000004E-3</v>
      </c>
      <c r="N4">
        <f>Q4+P4</f>
        <v>661.5</v>
      </c>
      <c r="O4">
        <f>100*M4*C4/C4</f>
        <v>0.90803212500000008</v>
      </c>
      <c r="P4">
        <f>$T$3*SUM(C4:G4)</f>
        <v>160</v>
      </c>
      <c r="Q4">
        <f>$T$4*D4+$T$5*E4+$T$6*F4+$T$7*G4</f>
        <v>501.5</v>
      </c>
      <c r="R4">
        <f>100*SUM(D4:G4)/SUM(C4:G4)</f>
        <v>5.9</v>
      </c>
      <c r="S4" t="s">
        <v>28</v>
      </c>
      <c r="T4">
        <v>0.02</v>
      </c>
      <c r="U4" t="s">
        <v>45</v>
      </c>
      <c r="W4" t="s">
        <v>60</v>
      </c>
    </row>
    <row r="5" spans="1:23">
      <c r="B5">
        <v>2</v>
      </c>
      <c r="C5">
        <f>C4+H4</f>
        <v>93756.481770375001</v>
      </c>
      <c r="D5">
        <f>D4+I4</f>
        <v>2197.6845391488096</v>
      </c>
      <c r="E5">
        <f>E4+J4</f>
        <v>1083.3453571428572</v>
      </c>
      <c r="F5">
        <f>F4+K4</f>
        <v>1521.3969444444444</v>
      </c>
      <c r="G5">
        <f>G4+L4</f>
        <v>1441.0913888888888</v>
      </c>
      <c r="H5">
        <f t="shared" ref="H5:H68" si="0">N5-M5*C5-$T$3*C5</f>
        <v>-384.58257087431934</v>
      </c>
      <c r="I5">
        <f t="shared" ref="I5:I68" si="1">M5*C5-($T$3+$T$4)*D5-T$8*D5-$T$10*D5</f>
        <v>626.24016873435846</v>
      </c>
      <c r="J5">
        <f t="shared" ref="J5:J68" si="2">$T$8*D5-($T$3+$T$5)*E5-$T$11*E5</f>
        <v>-274.39320240299037</v>
      </c>
      <c r="K5">
        <f t="shared" ref="K5:K68" si="3">$T$10*D5-($T$3+$T$6)*F5-$T$9*F5</f>
        <v>85.615776812351754</v>
      </c>
      <c r="L5">
        <f t="shared" ref="L5:L68" si="4">$T$11*E5+$T$9*F5-($T$3+$T$7)*G5</f>
        <v>-52.880172269400347</v>
      </c>
      <c r="M5">
        <f t="shared" ref="M5:M68" si="5">($T$12*$T$13/SUM(C5:G5))*(D5*$T$14+E5*$T$15+F5*$T$16+G5*$T$17)</f>
        <v>8.7735493468147664E-3</v>
      </c>
      <c r="N5">
        <f t="shared" ref="N5:N68" si="6">Q5+P5</f>
        <v>588.00491935440482</v>
      </c>
      <c r="O5">
        <f t="shared" ref="O5:O68" si="7">100*M5*C5/C5</f>
        <v>0.87735493468147663</v>
      </c>
      <c r="P5">
        <f t="shared" ref="P5:P68" si="8">$T$3*SUM(C5:G5)</f>
        <v>159.99999999999997</v>
      </c>
      <c r="Q5">
        <f t="shared" ref="Q5:Q68" si="9">$T$4*D5+$T$5*E5+$T$6*F5+$T$7*G5</f>
        <v>428.00491935440482</v>
      </c>
      <c r="R5">
        <f t="shared" ref="R5:R68" si="10">100*SUM(D5:G5)/SUM(C5:G5)</f>
        <v>6.2435182296250016</v>
      </c>
      <c r="S5" t="s">
        <v>29</v>
      </c>
      <c r="T5">
        <v>0.22</v>
      </c>
      <c r="U5" t="s">
        <v>45</v>
      </c>
    </row>
    <row r="6" spans="1:23">
      <c r="B6">
        <v>3</v>
      </c>
      <c r="C6">
        <f t="shared" ref="C6:G21" si="11">C5+H5</f>
        <v>93371.89919950068</v>
      </c>
      <c r="D6">
        <f t="shared" si="11"/>
        <v>2823.9247078831681</v>
      </c>
      <c r="E6">
        <f t="shared" si="11"/>
        <v>808.95215473986684</v>
      </c>
      <c r="F6">
        <f t="shared" si="11"/>
        <v>1607.0127212567961</v>
      </c>
      <c r="G6">
        <f t="shared" si="11"/>
        <v>1388.2112166194884</v>
      </c>
      <c r="H6">
        <f t="shared" si="0"/>
        <v>-429.66289576851563</v>
      </c>
      <c r="I6">
        <f t="shared" si="1"/>
        <v>565.62892250636696</v>
      </c>
      <c r="J6">
        <f t="shared" si="2"/>
        <v>-190.81214151234028</v>
      </c>
      <c r="K6">
        <f t="shared" si="3"/>
        <v>118.49373051861677</v>
      </c>
      <c r="L6">
        <f t="shared" si="4"/>
        <v>-63.647615744127705</v>
      </c>
      <c r="M6">
        <f t="shared" si="5"/>
        <v>8.7597337530520916E-3</v>
      </c>
      <c r="N6">
        <f t="shared" si="6"/>
        <v>537.64511995512908</v>
      </c>
      <c r="O6">
        <f t="shared" si="7"/>
        <v>0.87597337530520913</v>
      </c>
      <c r="P6">
        <f t="shared" si="8"/>
        <v>159.99999999999997</v>
      </c>
      <c r="Q6">
        <f t="shared" si="9"/>
        <v>377.64511995512908</v>
      </c>
      <c r="R6">
        <f t="shared" si="10"/>
        <v>6.62810080049932</v>
      </c>
      <c r="S6" t="s">
        <v>30</v>
      </c>
      <c r="T6">
        <v>0.02</v>
      </c>
      <c r="U6" t="s">
        <v>45</v>
      </c>
    </row>
    <row r="7" spans="1:23">
      <c r="B7">
        <v>4</v>
      </c>
      <c r="C7">
        <f t="shared" si="11"/>
        <v>92942.236303732163</v>
      </c>
      <c r="D7">
        <f t="shared" si="11"/>
        <v>3389.5536303895351</v>
      </c>
      <c r="E7">
        <f t="shared" si="11"/>
        <v>618.14001322752654</v>
      </c>
      <c r="F7">
        <f t="shared" si="11"/>
        <v>1725.5064517754129</v>
      </c>
      <c r="G7">
        <f t="shared" si="11"/>
        <v>1324.5636008753606</v>
      </c>
      <c r="H7">
        <f t="shared" si="0"/>
        <v>-478.18284556282083</v>
      </c>
      <c r="I7">
        <f t="shared" si="1"/>
        <v>530.91609505386134</v>
      </c>
      <c r="J7">
        <f t="shared" si="2"/>
        <v>-131.14081540321467</v>
      </c>
      <c r="K7">
        <f t="shared" si="3"/>
        <v>147.18606486124622</v>
      </c>
      <c r="L7">
        <f t="shared" si="4"/>
        <v>-68.778498949071945</v>
      </c>
      <c r="M7">
        <f t="shared" si="5"/>
        <v>8.9704357594282882E-3</v>
      </c>
      <c r="N7">
        <f t="shared" si="6"/>
        <v>504.25709262338364</v>
      </c>
      <c r="O7">
        <f t="shared" si="7"/>
        <v>0.8970435759428288</v>
      </c>
      <c r="P7">
        <f t="shared" si="8"/>
        <v>160</v>
      </c>
      <c r="Q7">
        <f t="shared" si="9"/>
        <v>344.25709262338364</v>
      </c>
      <c r="R7">
        <f t="shared" si="10"/>
        <v>7.057763696267835</v>
      </c>
      <c r="S7" t="s">
        <v>31</v>
      </c>
      <c r="T7">
        <v>0.08</v>
      </c>
      <c r="U7" t="s">
        <v>45</v>
      </c>
    </row>
    <row r="8" spans="1:23">
      <c r="B8">
        <v>5</v>
      </c>
      <c r="C8">
        <f t="shared" si="11"/>
        <v>92464.053458169335</v>
      </c>
      <c r="D8">
        <f t="shared" si="11"/>
        <v>3920.4697254433963</v>
      </c>
      <c r="E8">
        <f t="shared" si="11"/>
        <v>486.99919782431186</v>
      </c>
      <c r="F8">
        <f t="shared" si="11"/>
        <v>1872.6925166366591</v>
      </c>
      <c r="G8">
        <f t="shared" si="11"/>
        <v>1255.7851019262887</v>
      </c>
      <c r="H8">
        <f t="shared" si="0"/>
        <v>-529.73970913146354</v>
      </c>
      <c r="I8">
        <f t="shared" si="1"/>
        <v>515.01580240571423</v>
      </c>
      <c r="J8">
        <f t="shared" si="2"/>
        <v>-88.437552146827358</v>
      </c>
      <c r="K8">
        <f t="shared" si="3"/>
        <v>173.2408109872471</v>
      </c>
      <c r="L8">
        <f t="shared" si="4"/>
        <v>-70.079352114670357</v>
      </c>
      <c r="M8">
        <f t="shared" si="5"/>
        <v>9.3578322359282005E-3</v>
      </c>
      <c r="N8">
        <f t="shared" si="6"/>
        <v>483.46587651705283</v>
      </c>
      <c r="O8">
        <f t="shared" si="7"/>
        <v>0.93578322359282007</v>
      </c>
      <c r="P8">
        <f t="shared" si="8"/>
        <v>159.99999999999997</v>
      </c>
      <c r="Q8">
        <f t="shared" si="9"/>
        <v>323.46587651705283</v>
      </c>
      <c r="R8">
        <f t="shared" si="10"/>
        <v>7.5359465418306577</v>
      </c>
      <c r="S8" t="s">
        <v>32</v>
      </c>
      <c r="T8">
        <f>1/(7*12)</f>
        <v>1.1904761904761904E-2</v>
      </c>
      <c r="U8" t="s">
        <v>45</v>
      </c>
    </row>
    <row r="9" spans="1:23">
      <c r="B9">
        <v>6</v>
      </c>
      <c r="C9">
        <f t="shared" si="11"/>
        <v>91934.313749037872</v>
      </c>
      <c r="D9">
        <f t="shared" si="11"/>
        <v>4435.4855278491104</v>
      </c>
      <c r="E9">
        <f t="shared" si="11"/>
        <v>398.56164567748453</v>
      </c>
      <c r="F9">
        <f t="shared" si="11"/>
        <v>2045.9333276239063</v>
      </c>
      <c r="G9">
        <f t="shared" si="11"/>
        <v>1185.7057498116183</v>
      </c>
      <c r="H9">
        <f t="shared" si="0"/>
        <v>-584.03821978340193</v>
      </c>
      <c r="I9">
        <f t="shared" si="1"/>
        <v>512.8538884142007</v>
      </c>
      <c r="J9">
        <f t="shared" si="2"/>
        <v>-57.770886758062623</v>
      </c>
      <c r="K9">
        <f t="shared" si="3"/>
        <v>197.77263396261034</v>
      </c>
      <c r="L9">
        <f t="shared" si="4"/>
        <v>-68.817415835346537</v>
      </c>
      <c r="M9">
        <f t="shared" si="5"/>
        <v>9.888709447596131E-3</v>
      </c>
      <c r="N9">
        <f t="shared" si="6"/>
        <v>472.16839914343637</v>
      </c>
      <c r="O9">
        <f t="shared" si="7"/>
        <v>0.98887094475961312</v>
      </c>
      <c r="P9">
        <f t="shared" si="8"/>
        <v>160</v>
      </c>
      <c r="Q9">
        <f t="shared" si="9"/>
        <v>312.16839914343637</v>
      </c>
      <c r="R9">
        <f t="shared" si="10"/>
        <v>8.0656862509621199</v>
      </c>
      <c r="S9" t="s">
        <v>33</v>
      </c>
      <c r="T9">
        <f>1/(30*12)</f>
        <v>2.7777777777777779E-3</v>
      </c>
      <c r="U9" t="s">
        <v>47</v>
      </c>
    </row>
    <row r="10" spans="1:23">
      <c r="B10">
        <v>7</v>
      </c>
      <c r="C10">
        <f t="shared" si="11"/>
        <v>91350.275529254475</v>
      </c>
      <c r="D10">
        <f t="shared" si="11"/>
        <v>4948.3394162633113</v>
      </c>
      <c r="E10">
        <f t="shared" si="11"/>
        <v>340.79075891942193</v>
      </c>
      <c r="F10">
        <f t="shared" si="11"/>
        <v>2243.7059615865164</v>
      </c>
      <c r="G10">
        <f t="shared" si="11"/>
        <v>1116.8883339762717</v>
      </c>
      <c r="H10">
        <f t="shared" si="0"/>
        <v>-640.84220236261058</v>
      </c>
      <c r="I10">
        <f t="shared" si="1"/>
        <v>520.77248471262226</v>
      </c>
      <c r="J10">
        <f t="shared" si="2"/>
        <v>-35.637913641648396</v>
      </c>
      <c r="K10">
        <f t="shared" si="3"/>
        <v>221.58571874447028</v>
      </c>
      <c r="L10">
        <f t="shared" si="4"/>
        <v>-65.878087452833512</v>
      </c>
      <c r="M10">
        <f t="shared" si="5"/>
        <v>1.0540172946110352E-2</v>
      </c>
      <c r="N10">
        <f t="shared" si="6"/>
        <v>468.16594123737104</v>
      </c>
      <c r="O10">
        <f t="shared" si="7"/>
        <v>1.0540172946110351</v>
      </c>
      <c r="P10">
        <f t="shared" si="8"/>
        <v>159.99999999999997</v>
      </c>
      <c r="Q10">
        <f t="shared" si="9"/>
        <v>308.1659412373711</v>
      </c>
      <c r="R10">
        <f t="shared" si="10"/>
        <v>8.6497244707455216</v>
      </c>
      <c r="S10" t="s">
        <v>34</v>
      </c>
      <c r="T10" s="1">
        <f>1*0.67/12</f>
        <v>5.5833333333333339E-2</v>
      </c>
      <c r="U10" t="s">
        <v>48</v>
      </c>
    </row>
    <row r="11" spans="1:23">
      <c r="B11">
        <v>8</v>
      </c>
      <c r="C11">
        <f t="shared" si="11"/>
        <v>90709.433326891871</v>
      </c>
      <c r="D11">
        <f t="shared" si="11"/>
        <v>5469.1119009759332</v>
      </c>
      <c r="E11">
        <f t="shared" si="11"/>
        <v>305.15284527777351</v>
      </c>
      <c r="F11">
        <f t="shared" si="11"/>
        <v>2465.2916803309868</v>
      </c>
      <c r="G11">
        <f t="shared" si="11"/>
        <v>1051.0102465234381</v>
      </c>
      <c r="H11">
        <f t="shared" si="0"/>
        <v>-699.93850788373175</v>
      </c>
      <c r="I11">
        <f t="shared" si="1"/>
        <v>536.10589199264041</v>
      </c>
      <c r="J11">
        <f t="shared" si="2"/>
        <v>-19.551096029945381</v>
      </c>
      <c r="K11">
        <f t="shared" si="3"/>
        <v>245.26041506397644</v>
      </c>
      <c r="L11">
        <f t="shared" si="4"/>
        <v>-61.876703142939682</v>
      </c>
      <c r="M11">
        <f t="shared" si="5"/>
        <v>1.129657516630128E-2</v>
      </c>
      <c r="N11">
        <f t="shared" si="6"/>
        <v>469.9025173091236</v>
      </c>
      <c r="O11">
        <f t="shared" si="7"/>
        <v>1.1296575166301279</v>
      </c>
      <c r="P11">
        <f t="shared" si="8"/>
        <v>160</v>
      </c>
      <c r="Q11">
        <f t="shared" si="9"/>
        <v>309.9025173091236</v>
      </c>
      <c r="R11">
        <f t="shared" si="10"/>
        <v>9.2905666731081311</v>
      </c>
      <c r="S11" t="s">
        <v>35</v>
      </c>
      <c r="T11" s="1">
        <f>1*0.67/12</f>
        <v>5.5833333333333339E-2</v>
      </c>
      <c r="U11" t="s">
        <v>49</v>
      </c>
    </row>
    <row r="12" spans="1:23">
      <c r="B12">
        <v>9</v>
      </c>
      <c r="C12">
        <f t="shared" si="11"/>
        <v>90009.494819008134</v>
      </c>
      <c r="D12">
        <f t="shared" si="11"/>
        <v>6005.2177929685731</v>
      </c>
      <c r="E12">
        <f t="shared" si="11"/>
        <v>285.60174924782814</v>
      </c>
      <c r="F12">
        <f t="shared" si="11"/>
        <v>2710.5520953949631</v>
      </c>
      <c r="G12">
        <f t="shared" si="11"/>
        <v>989.13354338049839</v>
      </c>
      <c r="H12">
        <f t="shared" si="0"/>
        <v>-761.10960685717498</v>
      </c>
      <c r="I12">
        <f t="shared" si="1"/>
        <v>556.87816210526421</v>
      </c>
      <c r="J12">
        <f t="shared" si="2"/>
        <v>-7.7447572881251627</v>
      </c>
      <c r="K12">
        <f t="shared" si="3"/>
        <v>269.2140901374504</v>
      </c>
      <c r="L12">
        <f t="shared" si="4"/>
        <v>-57.237888097414483</v>
      </c>
      <c r="M12">
        <f t="shared" si="5"/>
        <v>1.2147306052739863E-2</v>
      </c>
      <c r="N12">
        <f t="shared" si="6"/>
        <v>476.27846607223273</v>
      </c>
      <c r="O12">
        <f t="shared" si="7"/>
        <v>1.2147306052739864</v>
      </c>
      <c r="P12">
        <f t="shared" si="8"/>
        <v>159.99999999999997</v>
      </c>
      <c r="Q12">
        <f t="shared" si="9"/>
        <v>316.27846607223279</v>
      </c>
      <c r="R12">
        <f t="shared" si="10"/>
        <v>9.9905051809918639</v>
      </c>
      <c r="S12" t="s">
        <v>41</v>
      </c>
      <c r="T12">
        <v>30</v>
      </c>
      <c r="U12" t="s">
        <v>61</v>
      </c>
    </row>
    <row r="13" spans="1:23">
      <c r="B13">
        <v>10</v>
      </c>
      <c r="C13">
        <f t="shared" si="11"/>
        <v>89248.385212150955</v>
      </c>
      <c r="D13">
        <f t="shared" si="11"/>
        <v>6562.0959550738371</v>
      </c>
      <c r="E13">
        <f t="shared" si="11"/>
        <v>277.85699195970295</v>
      </c>
      <c r="F13">
        <f t="shared" si="11"/>
        <v>2979.7661855324136</v>
      </c>
      <c r="G13">
        <f t="shared" si="11"/>
        <v>931.8956552830839</v>
      </c>
      <c r="H13">
        <f t="shared" si="0"/>
        <v>-824.11247962115999</v>
      </c>
      <c r="I13">
        <f t="shared" si="1"/>
        <v>581.5873433517188</v>
      </c>
      <c r="J13">
        <f t="shared" si="2"/>
        <v>1.0333984720016058</v>
      </c>
      <c r="K13">
        <f t="shared" si="3"/>
        <v>293.74361292431018</v>
      </c>
      <c r="L13">
        <f t="shared" si="4"/>
        <v>-52.251875126870637</v>
      </c>
      <c r="M13">
        <f t="shared" si="5"/>
        <v>1.3085194695361584E-2</v>
      </c>
      <c r="N13">
        <f t="shared" si="6"/>
        <v>486.51743346590638</v>
      </c>
      <c r="O13">
        <f t="shared" si="7"/>
        <v>1.3085194695361584</v>
      </c>
      <c r="P13">
        <f t="shared" si="8"/>
        <v>159.99999999999997</v>
      </c>
      <c r="Q13">
        <f t="shared" si="9"/>
        <v>326.51743346590638</v>
      </c>
      <c r="R13">
        <f t="shared" si="10"/>
        <v>10.751614787849038</v>
      </c>
      <c r="S13" t="s">
        <v>42</v>
      </c>
      <c r="T13">
        <v>0.65</v>
      </c>
      <c r="U13" t="s">
        <v>51</v>
      </c>
      <c r="W13" t="s">
        <v>50</v>
      </c>
    </row>
    <row r="14" spans="1:23">
      <c r="B14">
        <v>11</v>
      </c>
      <c r="C14">
        <f t="shared" si="11"/>
        <v>88424.272732529789</v>
      </c>
      <c r="D14">
        <f t="shared" si="11"/>
        <v>7143.6832984255561</v>
      </c>
      <c r="E14">
        <f t="shared" si="11"/>
        <v>278.89039043170453</v>
      </c>
      <c r="F14">
        <f t="shared" si="11"/>
        <v>3273.5097984567237</v>
      </c>
      <c r="G14">
        <f t="shared" si="11"/>
        <v>879.64378015621321</v>
      </c>
      <c r="H14">
        <f t="shared" si="0"/>
        <v>-888.66230465368221</v>
      </c>
      <c r="I14">
        <f t="shared" si="1"/>
        <v>609.05165966121945</v>
      </c>
      <c r="J14">
        <f t="shared" si="2"/>
        <v>7.6703581386778676</v>
      </c>
      <c r="K14">
        <f t="shared" si="3"/>
        <v>319.05475640860413</v>
      </c>
      <c r="L14">
        <f t="shared" si="4"/>
        <v>-47.114469554819266</v>
      </c>
      <c r="M14">
        <f t="shared" si="5"/>
        <v>1.4105343250031712E-2</v>
      </c>
      <c r="N14">
        <f t="shared" si="6"/>
        <v>500.07125024511765</v>
      </c>
      <c r="O14">
        <f t="shared" si="7"/>
        <v>1.4105343250031712</v>
      </c>
      <c r="P14">
        <f t="shared" si="8"/>
        <v>159.99999999999997</v>
      </c>
      <c r="Q14">
        <f t="shared" si="9"/>
        <v>340.07125024511765</v>
      </c>
      <c r="R14">
        <f t="shared" si="10"/>
        <v>11.575727267470201</v>
      </c>
      <c r="S14" t="s">
        <v>37</v>
      </c>
      <c r="T14">
        <v>8.6999999999999994E-3</v>
      </c>
      <c r="U14" t="s">
        <v>52</v>
      </c>
      <c r="W14" t="s">
        <v>53</v>
      </c>
    </row>
    <row r="15" spans="1:23">
      <c r="B15">
        <f>B14+1</f>
        <v>12</v>
      </c>
      <c r="C15">
        <f t="shared" si="11"/>
        <v>87535.610427876105</v>
      </c>
      <c r="D15">
        <f t="shared" si="11"/>
        <v>7752.7349580867758</v>
      </c>
      <c r="E15">
        <f t="shared" si="11"/>
        <v>286.56074857038237</v>
      </c>
      <c r="F15">
        <f t="shared" si="11"/>
        <v>3592.5645548653279</v>
      </c>
      <c r="G15">
        <f t="shared" si="11"/>
        <v>832.52931060139395</v>
      </c>
      <c r="H15">
        <f t="shared" si="0"/>
        <v>-954.42005091021224</v>
      </c>
      <c r="I15">
        <f t="shared" si="1"/>
        <v>638.3001999769815</v>
      </c>
      <c r="J15">
        <f t="shared" si="2"/>
        <v>12.792960108370913</v>
      </c>
      <c r="K15">
        <f t="shared" si="3"/>
        <v>345.28229478901687</v>
      </c>
      <c r="L15">
        <f t="shared" si="4"/>
        <v>-41.955403964157043</v>
      </c>
      <c r="M15">
        <f t="shared" si="5"/>
        <v>1.5204266783686157E-2</v>
      </c>
      <c r="N15">
        <f t="shared" si="6"/>
        <v>516.55169979263769</v>
      </c>
      <c r="O15">
        <f t="shared" si="7"/>
        <v>1.520426678368616</v>
      </c>
      <c r="P15">
        <f t="shared" si="8"/>
        <v>159.99999999999997</v>
      </c>
      <c r="Q15">
        <f t="shared" si="9"/>
        <v>356.55169979263769</v>
      </c>
      <c r="R15">
        <f t="shared" si="10"/>
        <v>12.464389572123883</v>
      </c>
      <c r="S15" t="s">
        <v>38</v>
      </c>
      <c r="T15">
        <v>0.02</v>
      </c>
    </row>
    <row r="16" spans="1:23">
      <c r="B16">
        <f t="shared" ref="B16:B79" si="12">B15+1</f>
        <v>13</v>
      </c>
      <c r="C16">
        <f t="shared" si="11"/>
        <v>86581.190376965897</v>
      </c>
      <c r="D16">
        <f t="shared" si="11"/>
        <v>8391.035158063758</v>
      </c>
      <c r="E16">
        <f t="shared" si="11"/>
        <v>299.35370867875326</v>
      </c>
      <c r="F16">
        <f t="shared" si="11"/>
        <v>3937.8468496543446</v>
      </c>
      <c r="G16">
        <f t="shared" si="11"/>
        <v>790.57390663723686</v>
      </c>
      <c r="H16">
        <f t="shared" si="0"/>
        <v>-1020.9835115758184</v>
      </c>
      <c r="I16">
        <f t="shared" si="1"/>
        <v>668.49587747003409</v>
      </c>
      <c r="J16">
        <f t="shared" si="2"/>
        <v>16.842578446793087</v>
      </c>
      <c r="K16">
        <f t="shared" si="3"/>
        <v>372.50350756809729</v>
      </c>
      <c r="L16">
        <f t="shared" si="4"/>
        <v>-36.858451909106066</v>
      </c>
      <c r="M16">
        <f t="shared" si="5"/>
        <v>1.6379250151134686E-2</v>
      </c>
      <c r="N16">
        <f t="shared" si="6"/>
        <v>535.68136859466676</v>
      </c>
      <c r="O16">
        <f t="shared" si="7"/>
        <v>1.6379250151134686</v>
      </c>
      <c r="P16">
        <f t="shared" si="8"/>
        <v>160</v>
      </c>
      <c r="Q16">
        <f t="shared" si="9"/>
        <v>375.68136859466671</v>
      </c>
      <c r="R16">
        <f t="shared" si="10"/>
        <v>13.418809623034093</v>
      </c>
      <c r="S16" t="s">
        <v>39</v>
      </c>
      <c r="T16">
        <f>0.1*T14</f>
        <v>8.7000000000000001E-4</v>
      </c>
    </row>
    <row r="17" spans="2:22">
      <c r="B17">
        <f t="shared" si="12"/>
        <v>14</v>
      </c>
      <c r="C17">
        <f t="shared" si="11"/>
        <v>85560.206865390079</v>
      </c>
      <c r="D17">
        <f t="shared" si="11"/>
        <v>9059.5310355337915</v>
      </c>
      <c r="E17">
        <f t="shared" si="11"/>
        <v>316.19628712554635</v>
      </c>
      <c r="F17">
        <f t="shared" si="11"/>
        <v>4310.3503572224417</v>
      </c>
      <c r="G17">
        <f t="shared" si="11"/>
        <v>753.71545472813079</v>
      </c>
      <c r="H17">
        <f t="shared" si="0"/>
        <v>-1087.881622111126</v>
      </c>
      <c r="I17">
        <f t="shared" si="1"/>
        <v>698.88209206249985</v>
      </c>
      <c r="J17">
        <f t="shared" si="2"/>
        <v>20.128170021966767</v>
      </c>
      <c r="K17">
        <f t="shared" si="3"/>
        <v>400.74705299790298</v>
      </c>
      <c r="L17">
        <f t="shared" si="4"/>
        <v>-31.875692971243467</v>
      </c>
      <c r="M17">
        <f t="shared" si="5"/>
        <v>1.7627859887019464E-2</v>
      </c>
      <c r="N17">
        <f t="shared" si="6"/>
        <v>557.25804740099534</v>
      </c>
      <c r="O17">
        <f t="shared" si="7"/>
        <v>1.7627859887019461</v>
      </c>
      <c r="P17">
        <f t="shared" si="8"/>
        <v>159.99999999999997</v>
      </c>
      <c r="Q17">
        <f t="shared" si="9"/>
        <v>397.25804740099534</v>
      </c>
      <c r="R17">
        <f t="shared" si="10"/>
        <v>14.439793134609912</v>
      </c>
      <c r="S17" t="s">
        <v>40</v>
      </c>
      <c r="T17">
        <f>0.1*T15</f>
        <v>2E-3</v>
      </c>
    </row>
    <row r="18" spans="2:22">
      <c r="B18">
        <f t="shared" si="12"/>
        <v>15</v>
      </c>
      <c r="C18">
        <f t="shared" si="11"/>
        <v>84472.32524327896</v>
      </c>
      <c r="D18">
        <f t="shared" si="11"/>
        <v>9758.4131275962918</v>
      </c>
      <c r="E18">
        <f t="shared" si="11"/>
        <v>336.3244571475131</v>
      </c>
      <c r="F18">
        <f t="shared" si="11"/>
        <v>4711.0974102203445</v>
      </c>
      <c r="G18">
        <f t="shared" si="11"/>
        <v>721.83976175688736</v>
      </c>
      <c r="H18">
        <f t="shared" si="0"/>
        <v>-1154.5721116632624</v>
      </c>
      <c r="I18">
        <f t="shared" si="1"/>
        <v>728.74712217747629</v>
      </c>
      <c r="J18">
        <f t="shared" si="2"/>
        <v>22.86396962437842</v>
      </c>
      <c r="K18">
        <f t="shared" si="3"/>
        <v>429.99864720164373</v>
      </c>
      <c r="L18">
        <f t="shared" si="4"/>
        <v>-27.037627340236018</v>
      </c>
      <c r="M18">
        <f t="shared" si="5"/>
        <v>1.8947568436571478E-2</v>
      </c>
      <c r="N18">
        <f t="shared" si="6"/>
        <v>581.12877226933654</v>
      </c>
      <c r="O18">
        <f t="shared" si="7"/>
        <v>1.8947568436571476</v>
      </c>
      <c r="P18">
        <f t="shared" si="8"/>
        <v>159.99999999999997</v>
      </c>
      <c r="Q18">
        <f t="shared" si="9"/>
        <v>421.12877226933659</v>
      </c>
      <c r="R18">
        <f t="shared" si="10"/>
        <v>15.527674756721039</v>
      </c>
    </row>
    <row r="19" spans="2:22">
      <c r="B19">
        <f t="shared" si="12"/>
        <v>16</v>
      </c>
      <c r="C19">
        <f t="shared" si="11"/>
        <v>83317.753131615696</v>
      </c>
      <c r="D19">
        <f t="shared" si="11"/>
        <v>10487.160249773768</v>
      </c>
      <c r="E19">
        <f t="shared" si="11"/>
        <v>359.1884267718915</v>
      </c>
      <c r="F19">
        <f t="shared" si="11"/>
        <v>5141.096057421988</v>
      </c>
      <c r="G19">
        <f t="shared" si="11"/>
        <v>694.80213441665137</v>
      </c>
      <c r="H19">
        <f t="shared" si="0"/>
        <v>-1220.4426575164121</v>
      </c>
      <c r="I19">
        <f t="shared" si="1"/>
        <v>757.40208212143466</v>
      </c>
      <c r="J19">
        <f t="shared" si="2"/>
        <v>25.196303296558323</v>
      </c>
      <c r="K19">
        <f t="shared" si="3"/>
        <v>460.20461672365946</v>
      </c>
      <c r="L19">
        <f t="shared" si="4"/>
        <v>-22.360344625240401</v>
      </c>
      <c r="M19">
        <f t="shared" si="5"/>
        <v>2.0335462006715713E-2</v>
      </c>
      <c r="N19">
        <f t="shared" si="6"/>
        <v>607.1707507870633</v>
      </c>
      <c r="O19">
        <f t="shared" si="7"/>
        <v>2.0335462006715712</v>
      </c>
      <c r="P19">
        <f t="shared" si="8"/>
        <v>159.99999999999997</v>
      </c>
      <c r="Q19">
        <f t="shared" si="9"/>
        <v>447.17075078706335</v>
      </c>
      <c r="R19">
        <f t="shared" si="10"/>
        <v>16.682246868384301</v>
      </c>
      <c r="S19" t="s">
        <v>54</v>
      </c>
      <c r="T19">
        <v>5.8999999999999997E-2</v>
      </c>
      <c r="U19" t="s">
        <v>55</v>
      </c>
      <c r="V19" t="s">
        <v>56</v>
      </c>
    </row>
    <row r="20" spans="2:22">
      <c r="B20">
        <f t="shared" si="12"/>
        <v>17</v>
      </c>
      <c r="C20">
        <f t="shared" si="11"/>
        <v>82097.310474099286</v>
      </c>
      <c r="D20">
        <f t="shared" si="11"/>
        <v>11244.562331895202</v>
      </c>
      <c r="E20">
        <f t="shared" si="11"/>
        <v>384.38473006844981</v>
      </c>
      <c r="F20">
        <f t="shared" si="11"/>
        <v>5601.3006741456475</v>
      </c>
      <c r="G20">
        <f t="shared" si="11"/>
        <v>672.441789791411</v>
      </c>
      <c r="H20">
        <f t="shared" si="0"/>
        <v>-1284.8157536116746</v>
      </c>
      <c r="I20">
        <f t="shared" si="1"/>
        <v>784.16952025475268</v>
      </c>
      <c r="J20">
        <f t="shared" si="2"/>
        <v>27.222700339143092</v>
      </c>
      <c r="K20">
        <f t="shared" si="3"/>
        <v>491.27413376330935</v>
      </c>
      <c r="L20">
        <f t="shared" si="4"/>
        <v>-17.850600745530556</v>
      </c>
      <c r="M20">
        <f t="shared" si="5"/>
        <v>2.1788013400714627E-2</v>
      </c>
      <c r="N20">
        <f t="shared" si="6"/>
        <v>635.27724391918878</v>
      </c>
      <c r="O20">
        <f t="shared" si="7"/>
        <v>2.1788013400714625</v>
      </c>
      <c r="P20">
        <f t="shared" si="8"/>
        <v>159.99999999999997</v>
      </c>
      <c r="Q20">
        <f t="shared" si="9"/>
        <v>475.27724391918883</v>
      </c>
      <c r="R20">
        <f t="shared" si="10"/>
        <v>17.902689525900715</v>
      </c>
    </row>
    <row r="21" spans="2:22">
      <c r="B21">
        <f t="shared" si="12"/>
        <v>18</v>
      </c>
      <c r="C21">
        <f t="shared" si="11"/>
        <v>80812.494720487608</v>
      </c>
      <c r="D21">
        <f t="shared" si="11"/>
        <v>12028.731852149955</v>
      </c>
      <c r="E21">
        <f t="shared" si="11"/>
        <v>411.60743040759291</v>
      </c>
      <c r="F21">
        <f t="shared" si="11"/>
        <v>6092.5748079089572</v>
      </c>
      <c r="G21">
        <f t="shared" si="11"/>
        <v>654.59118904588047</v>
      </c>
      <c r="H21">
        <f t="shared" si="0"/>
        <v>-1346.957469285051</v>
      </c>
      <c r="I21">
        <f t="shared" si="1"/>
        <v>808.38054894590744</v>
      </c>
      <c r="J21">
        <f t="shared" si="2"/>
        <v>29.00556727332436</v>
      </c>
      <c r="K21">
        <f t="shared" si="3"/>
        <v>523.08076031668077</v>
      </c>
      <c r="L21">
        <f t="shared" si="4"/>
        <v>-13.509407250861692</v>
      </c>
      <c r="M21">
        <f t="shared" si="5"/>
        <v>2.330090844565166E-2</v>
      </c>
      <c r="N21">
        <f t="shared" si="6"/>
        <v>665.34706301451911</v>
      </c>
      <c r="O21">
        <f t="shared" si="7"/>
        <v>2.330090844565166</v>
      </c>
      <c r="P21">
        <f t="shared" si="8"/>
        <v>159.99999999999997</v>
      </c>
      <c r="Q21">
        <f t="shared" si="9"/>
        <v>505.34706301451911</v>
      </c>
      <c r="R21">
        <f t="shared" si="10"/>
        <v>19.187505279512386</v>
      </c>
      <c r="S21" t="s">
        <v>57</v>
      </c>
    </row>
    <row r="22" spans="2:22">
      <c r="B22">
        <f t="shared" si="12"/>
        <v>19</v>
      </c>
      <c r="C22">
        <f t="shared" ref="C22:G37" si="13">C21+H21</f>
        <v>79465.537251202564</v>
      </c>
      <c r="D22">
        <f t="shared" si="13"/>
        <v>12837.112401095863</v>
      </c>
      <c r="E22">
        <f t="shared" si="13"/>
        <v>440.61299768091726</v>
      </c>
      <c r="F22">
        <f t="shared" si="13"/>
        <v>6615.6555682256376</v>
      </c>
      <c r="G22">
        <f t="shared" si="13"/>
        <v>641.08178179501874</v>
      </c>
      <c r="H22">
        <f t="shared" si="0"/>
        <v>-1406.0901662945844</v>
      </c>
      <c r="I22">
        <f t="shared" si="1"/>
        <v>829.37889784125798</v>
      </c>
      <c r="J22">
        <f t="shared" si="2"/>
        <v>30.582034023103517</v>
      </c>
      <c r="K22">
        <f t="shared" si="3"/>
        <v>555.46379443132969</v>
      </c>
      <c r="L22">
        <f t="shared" si="4"/>
        <v>-9.3345600011066594</v>
      </c>
      <c r="M22">
        <f t="shared" si="5"/>
        <v>2.4868919741464244E-2</v>
      </c>
      <c r="N22">
        <f t="shared" si="6"/>
        <v>697.27676141983329</v>
      </c>
      <c r="O22">
        <f t="shared" si="7"/>
        <v>2.4868919741464244</v>
      </c>
      <c r="P22">
        <f t="shared" si="8"/>
        <v>160</v>
      </c>
      <c r="Q22">
        <f t="shared" si="9"/>
        <v>537.27676141983329</v>
      </c>
      <c r="R22">
        <f t="shared" si="10"/>
        <v>20.534462748797434</v>
      </c>
    </row>
    <row r="23" spans="2:22">
      <c r="B23">
        <f t="shared" si="12"/>
        <v>20</v>
      </c>
      <c r="C23">
        <f t="shared" si="13"/>
        <v>78059.447084907981</v>
      </c>
      <c r="D23">
        <f t="shared" si="13"/>
        <v>13666.491298937121</v>
      </c>
      <c r="E23">
        <f t="shared" si="13"/>
        <v>471.19503170402078</v>
      </c>
      <c r="F23">
        <f t="shared" si="13"/>
        <v>7171.1193626569675</v>
      </c>
      <c r="G23">
        <f t="shared" si="13"/>
        <v>631.7472217939121</v>
      </c>
      <c r="H23">
        <f t="shared" si="0"/>
        <v>-1461.4090669049831</v>
      </c>
      <c r="I23">
        <f t="shared" si="1"/>
        <v>846.53054828436507</v>
      </c>
      <c r="J23">
        <f t="shared" si="2"/>
        <v>31.971116691594489</v>
      </c>
      <c r="K23">
        <f t="shared" si="3"/>
        <v>588.22980994988495</v>
      </c>
      <c r="L23">
        <f t="shared" si="4"/>
        <v>-5.3224080208616087</v>
      </c>
      <c r="M23">
        <f t="shared" si="5"/>
        <v>2.6485824928666888E-2</v>
      </c>
      <c r="N23">
        <f t="shared" si="6"/>
        <v>730.95489795027936</v>
      </c>
      <c r="O23">
        <f t="shared" si="7"/>
        <v>2.648582492866689</v>
      </c>
      <c r="P23">
        <f t="shared" si="8"/>
        <v>160</v>
      </c>
      <c r="Q23">
        <f t="shared" si="9"/>
        <v>570.95489795027936</v>
      </c>
      <c r="R23">
        <f t="shared" si="10"/>
        <v>21.940552915092017</v>
      </c>
      <c r="S23" t="s">
        <v>3</v>
      </c>
      <c r="T23">
        <f>100000-SUM(T24:T27)</f>
        <v>94100</v>
      </c>
    </row>
    <row r="24" spans="2:22">
      <c r="B24">
        <f t="shared" si="12"/>
        <v>21</v>
      </c>
      <c r="C24">
        <f t="shared" si="13"/>
        <v>76598.038018003004</v>
      </c>
      <c r="D24">
        <f t="shared" si="13"/>
        <v>14513.021847221486</v>
      </c>
      <c r="E24">
        <f t="shared" si="13"/>
        <v>503.16614839561527</v>
      </c>
      <c r="F24">
        <f t="shared" si="13"/>
        <v>7759.3491726068523</v>
      </c>
      <c r="G24">
        <f t="shared" si="13"/>
        <v>626.42481377305046</v>
      </c>
      <c r="H24">
        <f t="shared" si="0"/>
        <v>-1512.102334559115</v>
      </c>
      <c r="I24">
        <f t="shared" si="1"/>
        <v>859.23770389612616</v>
      </c>
      <c r="J24">
        <f t="shared" si="2"/>
        <v>33.179007839889394</v>
      </c>
      <c r="K24">
        <f t="shared" si="3"/>
        <v>621.15469663987267</v>
      </c>
      <c r="L24">
        <f t="shared" si="4"/>
        <v>-1.469073816773367</v>
      </c>
      <c r="M24">
        <f t="shared" si="5"/>
        <v>2.8144368807058392E-2</v>
      </c>
      <c r="N24">
        <f t="shared" si="6"/>
        <v>766.2579581454462</v>
      </c>
      <c r="O24">
        <f t="shared" si="7"/>
        <v>2.8144368807058391</v>
      </c>
      <c r="P24">
        <f t="shared" si="8"/>
        <v>160</v>
      </c>
      <c r="Q24">
        <f t="shared" si="9"/>
        <v>606.2579581454462</v>
      </c>
      <c r="R24">
        <f t="shared" si="10"/>
        <v>23.401961981997001</v>
      </c>
      <c r="S24" t="s">
        <v>4</v>
      </c>
      <c r="T24">
        <f>$T$19*100000/4</f>
        <v>1475</v>
      </c>
    </row>
    <row r="25" spans="2:22">
      <c r="B25">
        <f t="shared" si="12"/>
        <v>22</v>
      </c>
      <c r="C25">
        <f t="shared" si="13"/>
        <v>75085.935683443895</v>
      </c>
      <c r="D25">
        <f t="shared" si="13"/>
        <v>15372.259551117611</v>
      </c>
      <c r="E25">
        <f t="shared" si="13"/>
        <v>536.34515623550465</v>
      </c>
      <c r="F25">
        <f t="shared" si="13"/>
        <v>8380.5038692467242</v>
      </c>
      <c r="G25">
        <f t="shared" si="13"/>
        <v>624.95573995627706</v>
      </c>
      <c r="H25">
        <f t="shared" si="0"/>
        <v>-1557.3740596766297</v>
      </c>
      <c r="I25">
        <f t="shared" si="1"/>
        <v>866.95583675625494</v>
      </c>
      <c r="J25">
        <f t="shared" si="2"/>
        <v>34.203065382653762</v>
      </c>
      <c r="K25">
        <f t="shared" si="3"/>
        <v>653.98643061376333</v>
      </c>
      <c r="L25">
        <f t="shared" si="4"/>
        <v>2.2287269239577086</v>
      </c>
      <c r="M25">
        <f t="shared" si="5"/>
        <v>2.9836269657790147E-2</v>
      </c>
      <c r="N25">
        <f t="shared" si="6"/>
        <v>803.04766197559991</v>
      </c>
      <c r="O25">
        <f t="shared" si="7"/>
        <v>2.9836269657790147</v>
      </c>
      <c r="P25">
        <f t="shared" si="8"/>
        <v>160</v>
      </c>
      <c r="Q25">
        <f t="shared" si="9"/>
        <v>643.04766197559991</v>
      </c>
      <c r="R25">
        <f t="shared" si="10"/>
        <v>24.914064316556111</v>
      </c>
      <c r="S25" t="s">
        <v>5</v>
      </c>
      <c r="T25">
        <f t="shared" ref="T25:T27" si="14">$T$19*100000/4</f>
        <v>1475</v>
      </c>
    </row>
    <row r="26" spans="2:22">
      <c r="B26">
        <f t="shared" si="12"/>
        <v>23</v>
      </c>
      <c r="C26">
        <f t="shared" si="13"/>
        <v>73528.561623767266</v>
      </c>
      <c r="D26">
        <f t="shared" si="13"/>
        <v>16239.215387873866</v>
      </c>
      <c r="E26">
        <f t="shared" si="13"/>
        <v>570.54822161815844</v>
      </c>
      <c r="F26">
        <f t="shared" si="13"/>
        <v>9034.4902998604884</v>
      </c>
      <c r="G26">
        <f t="shared" si="13"/>
        <v>627.18446688023482</v>
      </c>
      <c r="H26">
        <f t="shared" si="0"/>
        <v>-1596.469261867202</v>
      </c>
      <c r="I26">
        <f t="shared" si="1"/>
        <v>869.21247221645785</v>
      </c>
      <c r="J26">
        <f t="shared" si="2"/>
        <v>35.03489776185301</v>
      </c>
      <c r="K26">
        <f t="shared" si="3"/>
        <v>686.44872895746971</v>
      </c>
      <c r="L26">
        <f t="shared" si="4"/>
        <v>5.7731629314213748</v>
      </c>
      <c r="M26">
        <f t="shared" si="5"/>
        <v>3.1552270191293447E-2</v>
      </c>
      <c r="N26">
        <f t="shared" si="6"/>
        <v>841.16947986110074</v>
      </c>
      <c r="O26">
        <f t="shared" si="7"/>
        <v>3.1552270191293448</v>
      </c>
      <c r="P26">
        <f t="shared" si="8"/>
        <v>160</v>
      </c>
      <c r="Q26">
        <f t="shared" si="9"/>
        <v>681.16947986110074</v>
      </c>
      <c r="R26">
        <f t="shared" si="10"/>
        <v>26.47143837623274</v>
      </c>
      <c r="S26" t="s">
        <v>6</v>
      </c>
      <c r="T26">
        <f t="shared" si="14"/>
        <v>1475</v>
      </c>
    </row>
    <row r="27" spans="2:22">
      <c r="B27">
        <f t="shared" si="12"/>
        <v>24</v>
      </c>
      <c r="C27">
        <f t="shared" si="13"/>
        <v>71932.092361900068</v>
      </c>
      <c r="D27">
        <f t="shared" si="13"/>
        <v>17108.427860090324</v>
      </c>
      <c r="E27">
        <f t="shared" si="13"/>
        <v>605.58311938001145</v>
      </c>
      <c r="F27">
        <f t="shared" si="13"/>
        <v>9720.9390288179584</v>
      </c>
      <c r="G27">
        <f t="shared" si="13"/>
        <v>632.95762981165615</v>
      </c>
      <c r="H27">
        <f t="shared" si="0"/>
        <v>-1628.6997580019147</v>
      </c>
      <c r="I27">
        <f t="shared" si="1"/>
        <v>865.6262871107441</v>
      </c>
      <c r="J27">
        <f t="shared" si="2"/>
        <v>35.662816819176001</v>
      </c>
      <c r="K27">
        <f t="shared" si="3"/>
        <v>718.24566408585872</v>
      </c>
      <c r="L27">
        <f t="shared" si="4"/>
        <v>9.1649899861360495</v>
      </c>
      <c r="M27">
        <f t="shared" si="5"/>
        <v>3.3282232812090785E-2</v>
      </c>
      <c r="N27">
        <f t="shared" si="6"/>
        <v>880.45223442670067</v>
      </c>
      <c r="O27">
        <f t="shared" si="7"/>
        <v>3.3282232812090786</v>
      </c>
      <c r="P27">
        <f t="shared" si="8"/>
        <v>160</v>
      </c>
      <c r="Q27">
        <f t="shared" si="9"/>
        <v>720.45223442670067</v>
      </c>
      <c r="R27">
        <f t="shared" si="10"/>
        <v>28.06790763809995</v>
      </c>
      <c r="S27" t="s">
        <v>7</v>
      </c>
      <c r="T27">
        <f t="shared" si="14"/>
        <v>1475</v>
      </c>
    </row>
    <row r="28" spans="2:22">
      <c r="B28">
        <f t="shared" si="12"/>
        <v>25</v>
      </c>
      <c r="C28">
        <f t="shared" si="13"/>
        <v>70303.392603898159</v>
      </c>
      <c r="D28">
        <f t="shared" si="13"/>
        <v>17974.054147201066</v>
      </c>
      <c r="E28">
        <f t="shared" si="13"/>
        <v>641.24593619918744</v>
      </c>
      <c r="F28">
        <f t="shared" si="13"/>
        <v>10439.184692903817</v>
      </c>
      <c r="G28">
        <f t="shared" si="13"/>
        <v>642.12261979779214</v>
      </c>
      <c r="H28">
        <f t="shared" si="0"/>
        <v>-1653.4695382128252</v>
      </c>
      <c r="I28">
        <f t="shared" si="1"/>
        <v>855.9250411790008</v>
      </c>
      <c r="J28">
        <f t="shared" si="2"/>
        <v>36.073837519532397</v>
      </c>
      <c r="K28">
        <f t="shared" si="3"/>
        <v>749.06723192727088</v>
      </c>
      <c r="L28">
        <f t="shared" si="4"/>
        <v>12.403427587020943</v>
      </c>
      <c r="M28">
        <f t="shared" si="5"/>
        <v>3.5015277516775703E-2</v>
      </c>
      <c r="N28">
        <f t="shared" si="6"/>
        <v>920.70869234974225</v>
      </c>
      <c r="O28">
        <f t="shared" si="7"/>
        <v>3.5015277516775702</v>
      </c>
      <c r="P28">
        <f t="shared" si="8"/>
        <v>160.00000000000003</v>
      </c>
      <c r="Q28">
        <f t="shared" si="9"/>
        <v>760.70869234974225</v>
      </c>
      <c r="R28">
        <f t="shared" si="10"/>
        <v>29.69660739610185</v>
      </c>
    </row>
    <row r="29" spans="2:22">
      <c r="B29">
        <f t="shared" si="12"/>
        <v>26</v>
      </c>
      <c r="C29">
        <f t="shared" si="13"/>
        <v>68649.923065685332</v>
      </c>
      <c r="D29">
        <f t="shared" si="13"/>
        <v>18829.979188380068</v>
      </c>
      <c r="E29">
        <f t="shared" si="13"/>
        <v>677.31977371871983</v>
      </c>
      <c r="F29">
        <f t="shared" si="13"/>
        <v>11188.251924831087</v>
      </c>
      <c r="G29">
        <f t="shared" si="13"/>
        <v>654.52604738481307</v>
      </c>
      <c r="H29">
        <f t="shared" si="0"/>
        <v>-1670.298173110674</v>
      </c>
      <c r="I29">
        <f t="shared" si="1"/>
        <v>839.96087841585404</v>
      </c>
      <c r="J29">
        <f t="shared" si="2"/>
        <v>36.255336353922992</v>
      </c>
      <c r="K29">
        <f t="shared" si="3"/>
        <v>778.59578553922722</v>
      </c>
      <c r="L29">
        <f t="shared" si="4"/>
        <v>15.486172801669696</v>
      </c>
      <c r="M29">
        <f t="shared" si="5"/>
        <v>3.6739958908117459E-2</v>
      </c>
      <c r="N29">
        <f t="shared" si="6"/>
        <v>961.73705627312654</v>
      </c>
      <c r="O29">
        <f t="shared" si="7"/>
        <v>3.6739958908117458</v>
      </c>
      <c r="P29">
        <f t="shared" si="8"/>
        <v>160</v>
      </c>
      <c r="Q29">
        <f t="shared" si="9"/>
        <v>801.73705627312654</v>
      </c>
      <c r="R29">
        <f t="shared" si="10"/>
        <v>31.350076934314682</v>
      </c>
    </row>
    <row r="30" spans="2:22">
      <c r="B30">
        <f t="shared" si="12"/>
        <v>27</v>
      </c>
      <c r="C30">
        <f t="shared" si="13"/>
        <v>66979.624892574662</v>
      </c>
      <c r="D30">
        <f t="shared" si="13"/>
        <v>19669.940066795923</v>
      </c>
      <c r="E30">
        <f t="shared" si="13"/>
        <v>713.57511007264281</v>
      </c>
      <c r="F30">
        <f t="shared" si="13"/>
        <v>11966.847710370315</v>
      </c>
      <c r="G30">
        <f t="shared" si="13"/>
        <v>670.01222018648275</v>
      </c>
      <c r="H30">
        <f t="shared" si="0"/>
        <v>-1678.8407731907125</v>
      </c>
      <c r="I30">
        <f t="shared" si="1"/>
        <v>817.72165172177847</v>
      </c>
      <c r="J30">
        <f t="shared" si="2"/>
        <v>36.196431804988407</v>
      </c>
      <c r="K30">
        <f t="shared" si="3"/>
        <v>806.51316621218939</v>
      </c>
      <c r="L30">
        <f t="shared" si="4"/>
        <v>18.409523451756435</v>
      </c>
      <c r="M30">
        <f t="shared" si="5"/>
        <v>3.8444476732539618E-2</v>
      </c>
      <c r="N30">
        <f t="shared" si="6"/>
        <v>1003.323257374225</v>
      </c>
      <c r="O30">
        <f t="shared" si="7"/>
        <v>3.8444476732539616</v>
      </c>
      <c r="P30">
        <f t="shared" si="8"/>
        <v>160.00000000000006</v>
      </c>
      <c r="Q30">
        <f t="shared" si="9"/>
        <v>843.32325737422491</v>
      </c>
      <c r="R30">
        <f t="shared" si="10"/>
        <v>33.020375107425345</v>
      </c>
    </row>
    <row r="31" spans="2:22">
      <c r="B31">
        <f t="shared" si="12"/>
        <v>28</v>
      </c>
      <c r="C31">
        <f t="shared" si="13"/>
        <v>65300.784119383949</v>
      </c>
      <c r="D31">
        <f t="shared" si="13"/>
        <v>20487.661718517702</v>
      </c>
      <c r="E31">
        <f t="shared" si="13"/>
        <v>749.77154187763119</v>
      </c>
      <c r="F31">
        <f t="shared" si="13"/>
        <v>12773.360876582505</v>
      </c>
      <c r="G31">
        <f t="shared" si="13"/>
        <v>688.42174363823915</v>
      </c>
      <c r="H31">
        <f t="shared" si="0"/>
        <v>-1678.9031517636095</v>
      </c>
      <c r="I31">
        <f t="shared" si="1"/>
        <v>789.33715396392495</v>
      </c>
      <c r="J31">
        <f t="shared" si="2"/>
        <v>35.889116642674175</v>
      </c>
      <c r="K31">
        <f t="shared" si="3"/>
        <v>832.50829302588261</v>
      </c>
      <c r="L31">
        <f t="shared" si="4"/>
        <v>21.168588131127727</v>
      </c>
      <c r="M31">
        <f t="shared" si="5"/>
        <v>4.0116912271519159E-2</v>
      </c>
      <c r="N31">
        <f t="shared" si="6"/>
        <v>1045.2439306061422</v>
      </c>
      <c r="O31">
        <f t="shared" si="7"/>
        <v>4.0116912271519158</v>
      </c>
      <c r="P31">
        <f t="shared" si="8"/>
        <v>160.00000000000003</v>
      </c>
      <c r="Q31">
        <f t="shared" si="9"/>
        <v>885.24393060614216</v>
      </c>
      <c r="R31">
        <f t="shared" si="10"/>
        <v>34.699215880616066</v>
      </c>
    </row>
    <row r="32" spans="2:22">
      <c r="B32">
        <f t="shared" si="12"/>
        <v>29</v>
      </c>
      <c r="C32">
        <f t="shared" si="13"/>
        <v>63621.880967620338</v>
      </c>
      <c r="D32">
        <f t="shared" si="13"/>
        <v>21276.998872481628</v>
      </c>
      <c r="E32">
        <f t="shared" si="13"/>
        <v>785.66065852030533</v>
      </c>
      <c r="F32">
        <f t="shared" si="13"/>
        <v>13605.869169608388</v>
      </c>
      <c r="G32">
        <f t="shared" si="13"/>
        <v>709.59033176936691</v>
      </c>
      <c r="H32">
        <f t="shared" si="0"/>
        <v>-1670.4511060967609</v>
      </c>
      <c r="I32">
        <f t="shared" si="1"/>
        <v>755.07947715577643</v>
      </c>
      <c r="J32">
        <f t="shared" si="2"/>
        <v>35.329150262631245</v>
      </c>
      <c r="K32">
        <f t="shared" si="3"/>
        <v>856.28491528999314</v>
      </c>
      <c r="L32">
        <f t="shared" si="4"/>
        <v>23.757563388360005</v>
      </c>
      <c r="M32">
        <f t="shared" si="5"/>
        <v>4.1745481089408371E-2</v>
      </c>
      <c r="N32">
        <f t="shared" si="6"/>
        <v>1087.2699322578169</v>
      </c>
      <c r="O32">
        <f t="shared" si="7"/>
        <v>4.1745481089408374</v>
      </c>
      <c r="P32">
        <f t="shared" si="8"/>
        <v>160.00000000000003</v>
      </c>
      <c r="Q32">
        <f t="shared" si="9"/>
        <v>927.26993225781689</v>
      </c>
      <c r="R32">
        <f t="shared" si="10"/>
        <v>36.378119032379672</v>
      </c>
    </row>
    <row r="33" spans="2:18">
      <c r="B33">
        <f t="shared" si="12"/>
        <v>30</v>
      </c>
      <c r="C33">
        <f t="shared" si="13"/>
        <v>61951.429861523575</v>
      </c>
      <c r="D33">
        <f t="shared" si="13"/>
        <v>22032.078349637406</v>
      </c>
      <c r="E33">
        <f t="shared" si="13"/>
        <v>820.98980878293662</v>
      </c>
      <c r="F33">
        <f t="shared" si="13"/>
        <v>14462.15408489838</v>
      </c>
      <c r="G33">
        <f t="shared" si="13"/>
        <v>733.34789515772695</v>
      </c>
      <c r="H33">
        <f t="shared" si="0"/>
        <v>-1653.6131100808002</v>
      </c>
      <c r="I33">
        <f t="shared" si="1"/>
        <v>715.35714664485954</v>
      </c>
      <c r="J33">
        <f t="shared" si="2"/>
        <v>34.516707736146884</v>
      </c>
      <c r="K33">
        <f t="shared" si="3"/>
        <v>877.56919605178803</v>
      </c>
      <c r="L33">
        <f t="shared" si="4"/>
        <v>26.170059648005605</v>
      </c>
      <c r="M33">
        <f t="shared" si="5"/>
        <v>4.3318791294027818E-2</v>
      </c>
      <c r="N33">
        <f t="shared" si="6"/>
        <v>1129.17023823558</v>
      </c>
      <c r="O33">
        <f t="shared" si="7"/>
        <v>4.3318791294027816</v>
      </c>
      <c r="P33">
        <f t="shared" si="8"/>
        <v>160.00000000000003</v>
      </c>
      <c r="Q33">
        <f t="shared" si="9"/>
        <v>969.17023823557997</v>
      </c>
      <c r="R33">
        <f t="shared" si="10"/>
        <v>38.048570138476435</v>
      </c>
    </row>
    <row r="34" spans="2:18">
      <c r="B34">
        <f t="shared" si="12"/>
        <v>31</v>
      </c>
      <c r="C34">
        <f t="shared" si="13"/>
        <v>60297.816751442777</v>
      </c>
      <c r="D34">
        <f t="shared" si="13"/>
        <v>22747.435496282265</v>
      </c>
      <c r="E34">
        <f t="shared" si="13"/>
        <v>855.50651651908356</v>
      </c>
      <c r="F34">
        <f t="shared" si="13"/>
        <v>15339.723280950169</v>
      </c>
      <c r="G34">
        <f t="shared" si="13"/>
        <v>759.51795480573253</v>
      </c>
      <c r="H34">
        <f t="shared" si="0"/>
        <v>-1628.6761709185803</v>
      </c>
      <c r="I34">
        <f t="shared" si="1"/>
        <v>670.70315089028418</v>
      </c>
      <c r="J34">
        <f t="shared" si="2"/>
        <v>33.456778960892095</v>
      </c>
      <c r="K34">
        <f t="shared" si="3"/>
        <v>896.11678322681917</v>
      </c>
      <c r="L34">
        <f t="shared" si="4"/>
        <v>28.399457840584851</v>
      </c>
      <c r="M34">
        <f t="shared" si="5"/>
        <v>4.4826095790854704E-2</v>
      </c>
      <c r="N34">
        <f t="shared" si="6"/>
        <v>1170.7160455633057</v>
      </c>
      <c r="O34">
        <f t="shared" si="7"/>
        <v>4.4826095790854703</v>
      </c>
      <c r="P34">
        <f t="shared" si="8"/>
        <v>160.00000000000006</v>
      </c>
      <c r="Q34">
        <f t="shared" si="9"/>
        <v>1010.7160455633057</v>
      </c>
      <c r="R34">
        <f t="shared" si="10"/>
        <v>39.702183248557233</v>
      </c>
    </row>
    <row r="35" spans="2:18">
      <c r="B35">
        <f t="shared" si="12"/>
        <v>32</v>
      </c>
      <c r="C35">
        <f t="shared" si="13"/>
        <v>58669.140580524196</v>
      </c>
      <c r="D35">
        <f t="shared" si="13"/>
        <v>23418.138647172549</v>
      </c>
      <c r="E35">
        <f t="shared" si="13"/>
        <v>888.96329547997561</v>
      </c>
      <c r="F35">
        <f t="shared" si="13"/>
        <v>16235.840064176988</v>
      </c>
      <c r="G35">
        <f t="shared" si="13"/>
        <v>787.91741264631742</v>
      </c>
      <c r="H35">
        <f t="shared" si="0"/>
        <v>-1596.0750944956135</v>
      </c>
      <c r="I35">
        <f t="shared" si="1"/>
        <v>621.75746105104554</v>
      </c>
      <c r="J35">
        <f t="shared" si="2"/>
        <v>32.159314571297642</v>
      </c>
      <c r="K35">
        <f t="shared" si="3"/>
        <v>911.71904001375276</v>
      </c>
      <c r="L35">
        <f t="shared" si="4"/>
        <v>30.43927885951743</v>
      </c>
      <c r="M35">
        <f t="shared" si="5"/>
        <v>4.625752712511981E-2</v>
      </c>
      <c r="N35">
        <f t="shared" si="6"/>
        <v>1211.6848922442907</v>
      </c>
      <c r="O35">
        <f t="shared" si="7"/>
        <v>4.6257527125119813</v>
      </c>
      <c r="P35">
        <f t="shared" si="8"/>
        <v>160</v>
      </c>
      <c r="Q35">
        <f t="shared" si="9"/>
        <v>1051.6848922442907</v>
      </c>
      <c r="R35">
        <f t="shared" si="10"/>
        <v>41.330859419475829</v>
      </c>
    </row>
    <row r="36" spans="2:18">
      <c r="B36">
        <f t="shared" si="12"/>
        <v>33</v>
      </c>
      <c r="C36">
        <f t="shared" si="13"/>
        <v>57073.065486028579</v>
      </c>
      <c r="D36">
        <f t="shared" si="13"/>
        <v>24039.896108223595</v>
      </c>
      <c r="E36">
        <f t="shared" si="13"/>
        <v>921.12261005127323</v>
      </c>
      <c r="F36">
        <f t="shared" si="13"/>
        <v>17147.559104190739</v>
      </c>
      <c r="G36">
        <f t="shared" si="13"/>
        <v>818.35669150583487</v>
      </c>
      <c r="H36">
        <f t="shared" si="0"/>
        <v>-1556.3758756337925</v>
      </c>
      <c r="I36">
        <f t="shared" si="1"/>
        <v>569.24505660578529</v>
      </c>
      <c r="J36">
        <f t="shared" si="2"/>
        <v>30.639123268389319</v>
      </c>
      <c r="K36">
        <f t="shared" si="3"/>
        <v>924.2081474358788</v>
      </c>
      <c r="L36">
        <f t="shared" si="4"/>
        <v>32.283548323738685</v>
      </c>
      <c r="M36">
        <f t="shared" si="5"/>
        <v>4.7604304438514523E-2</v>
      </c>
      <c r="N36">
        <f t="shared" si="6"/>
        <v>1251.8646137800336</v>
      </c>
      <c r="O36">
        <f t="shared" si="7"/>
        <v>4.760430443851452</v>
      </c>
      <c r="P36">
        <f t="shared" si="8"/>
        <v>160</v>
      </c>
      <c r="Q36">
        <f t="shared" si="9"/>
        <v>1091.8646137800336</v>
      </c>
      <c r="R36">
        <f t="shared" si="10"/>
        <v>42.926934513971439</v>
      </c>
    </row>
    <row r="37" spans="2:18">
      <c r="B37">
        <f t="shared" si="12"/>
        <v>34</v>
      </c>
      <c r="C37">
        <f t="shared" si="13"/>
        <v>55516.689610394787</v>
      </c>
      <c r="D37">
        <f t="shared" si="13"/>
        <v>24609.14116482938</v>
      </c>
      <c r="E37">
        <f t="shared" si="13"/>
        <v>951.76173331966254</v>
      </c>
      <c r="F37">
        <f t="shared" si="13"/>
        <v>18071.767251626618</v>
      </c>
      <c r="G37">
        <f t="shared" si="13"/>
        <v>850.6402398295736</v>
      </c>
      <c r="H37">
        <f t="shared" si="0"/>
        <v>-1510.2543289375574</v>
      </c>
      <c r="I37">
        <f t="shared" si="1"/>
        <v>513.95079729548024</v>
      </c>
      <c r="J37">
        <f t="shared" si="2"/>
        <v>28.91553603398372</v>
      </c>
      <c r="K37">
        <f t="shared" si="3"/>
        <v>933.46085559109815</v>
      </c>
      <c r="L37">
        <f t="shared" si="4"/>
        <v>33.927140016995224</v>
      </c>
      <c r="M37">
        <f t="shared" si="5"/>
        <v>4.8858903753851698E-2</v>
      </c>
      <c r="N37">
        <f t="shared" si="6"/>
        <v>1291.0569688458118</v>
      </c>
      <c r="O37">
        <f t="shared" si="7"/>
        <v>4.8858903753851699</v>
      </c>
      <c r="P37">
        <f t="shared" si="8"/>
        <v>160.00000000000003</v>
      </c>
      <c r="Q37">
        <f t="shared" si="9"/>
        <v>1131.0569688458118</v>
      </c>
      <c r="R37">
        <f t="shared" si="10"/>
        <v>44.483310389605229</v>
      </c>
    </row>
    <row r="38" spans="2:18">
      <c r="B38">
        <f t="shared" si="12"/>
        <v>35</v>
      </c>
      <c r="C38">
        <f t="shared" ref="C38:G53" si="15">C37+H37</f>
        <v>54006.435281457227</v>
      </c>
      <c r="D38">
        <f t="shared" si="15"/>
        <v>25123.091962124861</v>
      </c>
      <c r="E38">
        <f t="shared" si="15"/>
        <v>980.67726935364624</v>
      </c>
      <c r="F38">
        <f t="shared" si="15"/>
        <v>19005.228107217714</v>
      </c>
      <c r="G38">
        <f t="shared" si="15"/>
        <v>884.56737984656888</v>
      </c>
      <c r="H38">
        <f t="shared" si="0"/>
        <v>-1458.4713621118449</v>
      </c>
      <c r="I38">
        <f t="shared" si="1"/>
        <v>456.69267430615696</v>
      </c>
      <c r="J38">
        <f t="shared" si="2"/>
        <v>27.011864359520771</v>
      </c>
      <c r="K38">
        <f t="shared" si="3"/>
        <v>939.40074047157543</v>
      </c>
      <c r="L38">
        <f t="shared" si="4"/>
        <v>35.366082974592217</v>
      </c>
      <c r="M38">
        <f t="shared" si="5"/>
        <v>5.0015185090753679E-2</v>
      </c>
      <c r="N38">
        <f t="shared" si="6"/>
        <v>1329.0807910323795</v>
      </c>
      <c r="O38">
        <f t="shared" si="7"/>
        <v>5.0015185090753675</v>
      </c>
      <c r="P38">
        <f t="shared" si="8"/>
        <v>160.00000000000003</v>
      </c>
      <c r="Q38">
        <f t="shared" si="9"/>
        <v>1169.0807910323795</v>
      </c>
      <c r="R38">
        <f t="shared" si="10"/>
        <v>45.993564718542785</v>
      </c>
    </row>
    <row r="39" spans="2:18">
      <c r="B39">
        <f t="shared" si="12"/>
        <v>36</v>
      </c>
      <c r="C39">
        <f t="shared" si="15"/>
        <v>52547.963919345384</v>
      </c>
      <c r="D39">
        <f t="shared" si="15"/>
        <v>25579.784636431017</v>
      </c>
      <c r="E39">
        <f t="shared" si="15"/>
        <v>1007.6891337131671</v>
      </c>
      <c r="F39">
        <f t="shared" si="15"/>
        <v>19944.628847689288</v>
      </c>
      <c r="G39">
        <f t="shared" si="15"/>
        <v>919.93346282116113</v>
      </c>
      <c r="H39">
        <f t="shared" si="0"/>
        <v>-1401.8464413105453</v>
      </c>
      <c r="I39">
        <f t="shared" si="1"/>
        <v>398.29501914514867</v>
      </c>
      <c r="J39">
        <f t="shared" si="2"/>
        <v>24.954690341974853</v>
      </c>
      <c r="K39">
        <f t="shared" si="3"/>
        <v>941.99891229150637</v>
      </c>
      <c r="L39">
        <f t="shared" si="4"/>
        <v>36.597819531915334</v>
      </c>
      <c r="M39">
        <f t="shared" si="5"/>
        <v>5.1068472591697299E-2</v>
      </c>
      <c r="N39">
        <f t="shared" si="6"/>
        <v>1365.7745561249956</v>
      </c>
      <c r="O39">
        <f t="shared" si="7"/>
        <v>5.1068472591697303</v>
      </c>
      <c r="P39">
        <f t="shared" si="8"/>
        <v>160</v>
      </c>
      <c r="Q39">
        <f t="shared" si="9"/>
        <v>1205.7745561249956</v>
      </c>
      <c r="R39">
        <f t="shared" si="10"/>
        <v>47.452036080654622</v>
      </c>
    </row>
    <row r="40" spans="2:18">
      <c r="B40">
        <f t="shared" si="12"/>
        <v>37</v>
      </c>
      <c r="C40">
        <f t="shared" si="15"/>
        <v>51146.117478034837</v>
      </c>
      <c r="D40">
        <f t="shared" si="15"/>
        <v>25978.079655576166</v>
      </c>
      <c r="E40">
        <f t="shared" si="15"/>
        <v>1032.643824055142</v>
      </c>
      <c r="F40">
        <f t="shared" si="15"/>
        <v>20886.627759980795</v>
      </c>
      <c r="G40">
        <f t="shared" si="15"/>
        <v>956.53128235307645</v>
      </c>
      <c r="H40">
        <f t="shared" si="0"/>
        <v>-1341.2308012170288</v>
      </c>
      <c r="I40">
        <f t="shared" si="1"/>
        <v>339.56315107100181</v>
      </c>
      <c r="J40">
        <f t="shared" si="2"/>
        <v>22.773034788875179</v>
      </c>
      <c r="K40">
        <f t="shared" si="3"/>
        <v>941.27321070969333</v>
      </c>
      <c r="L40">
        <f t="shared" si="4"/>
        <v>37.621404647458817</v>
      </c>
      <c r="M40">
        <f t="shared" si="5"/>
        <v>5.2015586649098451E-2</v>
      </c>
      <c r="N40">
        <f t="shared" si="6"/>
        <v>1400.9982921915166</v>
      </c>
      <c r="O40">
        <f t="shared" si="7"/>
        <v>5.2015586649098449</v>
      </c>
      <c r="P40">
        <f t="shared" si="8"/>
        <v>160</v>
      </c>
      <c r="Q40">
        <f t="shared" si="9"/>
        <v>1240.9982921915166</v>
      </c>
      <c r="R40">
        <f t="shared" si="10"/>
        <v>48.85388252196519</v>
      </c>
    </row>
    <row r="41" spans="2:18">
      <c r="B41">
        <f t="shared" si="12"/>
        <v>38</v>
      </c>
      <c r="C41">
        <f t="shared" si="15"/>
        <v>49804.886676817812</v>
      </c>
      <c r="D41">
        <f t="shared" si="15"/>
        <v>26317.642806647167</v>
      </c>
      <c r="E41">
        <f t="shared" si="15"/>
        <v>1055.416858844017</v>
      </c>
      <c r="F41">
        <f t="shared" si="15"/>
        <v>21827.900970690487</v>
      </c>
      <c r="G41">
        <f t="shared" si="15"/>
        <v>994.15268700053525</v>
      </c>
      <c r="H41">
        <f t="shared" si="0"/>
        <v>-1277.4818236866297</v>
      </c>
      <c r="I41">
        <f t="shared" si="1"/>
        <v>281.26072495378435</v>
      </c>
      <c r="J41">
        <f t="shared" si="2"/>
        <v>20.497454302412542</v>
      </c>
      <c r="K41">
        <f t="shared" si="3"/>
        <v>937.28600415230108</v>
      </c>
      <c r="L41">
        <f t="shared" si="4"/>
        <v>38.437640278131965</v>
      </c>
      <c r="M41">
        <f t="shared" si="5"/>
        <v>5.285482971857642E-2</v>
      </c>
      <c r="N41">
        <f t="shared" si="6"/>
        <v>1434.6347994524797</v>
      </c>
      <c r="O41">
        <f t="shared" si="7"/>
        <v>5.2854829718576424</v>
      </c>
      <c r="P41">
        <f t="shared" si="8"/>
        <v>160.00000000000003</v>
      </c>
      <c r="Q41">
        <f t="shared" si="9"/>
        <v>1274.6347994524797</v>
      </c>
      <c r="R41">
        <f t="shared" si="10"/>
        <v>50.195113323182191</v>
      </c>
    </row>
    <row r="42" spans="2:18">
      <c r="B42">
        <f t="shared" si="12"/>
        <v>39</v>
      </c>
      <c r="C42">
        <f t="shared" si="15"/>
        <v>48527.404853131186</v>
      </c>
      <c r="D42">
        <f t="shared" si="15"/>
        <v>26598.90353160095</v>
      </c>
      <c r="E42">
        <f t="shared" si="15"/>
        <v>1075.9143131464295</v>
      </c>
      <c r="F42">
        <f t="shared" si="15"/>
        <v>22765.186974842789</v>
      </c>
      <c r="G42">
        <f t="shared" si="15"/>
        <v>1032.5903272786672</v>
      </c>
      <c r="H42">
        <f t="shared" si="0"/>
        <v>-1211.4397753361659</v>
      </c>
      <c r="I42">
        <f t="shared" si="1"/>
        <v>224.09073583946474</v>
      </c>
      <c r="J42">
        <f t="shared" si="2"/>
        <v>18.159119194182104</v>
      </c>
      <c r="K42">
        <f t="shared" si="3"/>
        <v>930.14077803877467</v>
      </c>
      <c r="L42">
        <f t="shared" si="4"/>
        <v>39.049142263744159</v>
      </c>
      <c r="M42">
        <f t="shared" si="5"/>
        <v>5.3585929860552828E-2</v>
      </c>
      <c r="N42">
        <f t="shared" si="6"/>
        <v>1466.5901852033826</v>
      </c>
      <c r="O42">
        <f t="shared" si="7"/>
        <v>5.3585929860552826</v>
      </c>
      <c r="P42">
        <f t="shared" si="8"/>
        <v>160</v>
      </c>
      <c r="Q42">
        <f t="shared" si="9"/>
        <v>1306.5901852033826</v>
      </c>
      <c r="R42">
        <f t="shared" si="10"/>
        <v>51.472595146868827</v>
      </c>
    </row>
    <row r="43" spans="2:18">
      <c r="B43">
        <f t="shared" si="12"/>
        <v>40</v>
      </c>
      <c r="C43">
        <f t="shared" si="15"/>
        <v>47315.965077795023</v>
      </c>
      <c r="D43">
        <f t="shared" si="15"/>
        <v>26822.994267440416</v>
      </c>
      <c r="E43">
        <f t="shared" si="15"/>
        <v>1094.0734323406116</v>
      </c>
      <c r="F43">
        <f t="shared" si="15"/>
        <v>23695.327752881563</v>
      </c>
      <c r="G43">
        <f t="shared" si="15"/>
        <v>1071.6394695424115</v>
      </c>
      <c r="H43">
        <f t="shared" si="0"/>
        <v>-1143.9077930877102</v>
      </c>
      <c r="I43">
        <f t="shared" si="1"/>
        <v>168.68078561253083</v>
      </c>
      <c r="J43">
        <f t="shared" si="2"/>
        <v>15.788921080974582</v>
      </c>
      <c r="K43">
        <f t="shared" si="3"/>
        <v>919.97774560073276</v>
      </c>
      <c r="L43">
        <f t="shared" si="4"/>
        <v>39.460340793472156</v>
      </c>
      <c r="M43">
        <f t="shared" si="5"/>
        <v>5.4209947907238945E-2</v>
      </c>
      <c r="N43">
        <f t="shared" si="6"/>
        <v>1496.7937530847671</v>
      </c>
      <c r="O43">
        <f t="shared" si="7"/>
        <v>5.4209947907238947</v>
      </c>
      <c r="P43">
        <f t="shared" si="8"/>
        <v>160</v>
      </c>
      <c r="Q43">
        <f t="shared" si="9"/>
        <v>1336.7937530847671</v>
      </c>
      <c r="R43">
        <f t="shared" si="10"/>
        <v>52.684034922204987</v>
      </c>
    </row>
    <row r="44" spans="2:18">
      <c r="B44">
        <f t="shared" si="12"/>
        <v>41</v>
      </c>
      <c r="C44">
        <f t="shared" si="15"/>
        <v>46172.057284707313</v>
      </c>
      <c r="D44">
        <f t="shared" si="15"/>
        <v>26991.675053052946</v>
      </c>
      <c r="E44">
        <f t="shared" si="15"/>
        <v>1109.8623534215862</v>
      </c>
      <c r="F44">
        <f t="shared" si="15"/>
        <v>24615.305498482296</v>
      </c>
      <c r="G44">
        <f t="shared" si="15"/>
        <v>1111.0998103358836</v>
      </c>
      <c r="H44">
        <f t="shared" si="0"/>
        <v>-1075.6356767653863</v>
      </c>
      <c r="I44">
        <f t="shared" si="1"/>
        <v>115.57286219481534</v>
      </c>
      <c r="J44">
        <f t="shared" si="2"/>
        <v>13.416652666368201</v>
      </c>
      <c r="K44">
        <f t="shared" si="3"/>
        <v>906.96874308801011</v>
      </c>
      <c r="L44">
        <f t="shared" si="4"/>
        <v>39.677418816192414</v>
      </c>
      <c r="M44">
        <f t="shared" si="5"/>
        <v>5.4729155409697E-2</v>
      </c>
      <c r="N44">
        <f t="shared" si="6"/>
        <v>1525.1973136103245</v>
      </c>
      <c r="O44">
        <f t="shared" si="7"/>
        <v>5.4729155409696997</v>
      </c>
      <c r="P44">
        <f t="shared" si="8"/>
        <v>160.00000000000003</v>
      </c>
      <c r="Q44">
        <f t="shared" si="9"/>
        <v>1365.1973136103245</v>
      </c>
      <c r="R44">
        <f t="shared" si="10"/>
        <v>53.8279427152927</v>
      </c>
    </row>
    <row r="45" spans="2:18">
      <c r="B45">
        <f t="shared" si="12"/>
        <v>42</v>
      </c>
      <c r="C45">
        <f t="shared" si="15"/>
        <v>45096.421607941928</v>
      </c>
      <c r="D45">
        <f t="shared" si="15"/>
        <v>27107.247915247761</v>
      </c>
      <c r="E45">
        <f t="shared" si="15"/>
        <v>1123.2790060879545</v>
      </c>
      <c r="F45">
        <f t="shared" si="15"/>
        <v>25522.274241570307</v>
      </c>
      <c r="G45">
        <f t="shared" si="15"/>
        <v>1150.777229152076</v>
      </c>
      <c r="H45">
        <f t="shared" si="0"/>
        <v>-1007.3077257216943</v>
      </c>
      <c r="I45">
        <f t="shared" si="1"/>
        <v>65.217558061801583</v>
      </c>
      <c r="J45">
        <f t="shared" si="2"/>
        <v>11.070293402043255</v>
      </c>
      <c r="K45">
        <f t="shared" si="3"/>
        <v>891.31167875683059</v>
      </c>
      <c r="L45">
        <f t="shared" si="4"/>
        <v>39.708195501018935</v>
      </c>
      <c r="M45">
        <f t="shared" si="5"/>
        <v>5.5146891156412553E-2</v>
      </c>
      <c r="N45">
        <f t="shared" si="6"/>
        <v>1551.7740028078774</v>
      </c>
      <c r="O45">
        <f t="shared" si="7"/>
        <v>5.5146891156412554</v>
      </c>
      <c r="P45">
        <f t="shared" si="8"/>
        <v>160.00000000000003</v>
      </c>
      <c r="Q45">
        <f t="shared" si="9"/>
        <v>1391.7740028078774</v>
      </c>
      <c r="R45">
        <f t="shared" si="10"/>
        <v>54.90357839205808</v>
      </c>
    </row>
    <row r="46" spans="2:18">
      <c r="B46">
        <f t="shared" si="12"/>
        <v>43</v>
      </c>
      <c r="C46">
        <f t="shared" si="15"/>
        <v>44089.113882220234</v>
      </c>
      <c r="D46">
        <f t="shared" si="15"/>
        <v>27172.465473309563</v>
      </c>
      <c r="E46">
        <f t="shared" si="15"/>
        <v>1134.3492994899977</v>
      </c>
      <c r="F46">
        <f t="shared" si="15"/>
        <v>26413.585920327139</v>
      </c>
      <c r="G46">
        <f t="shared" si="15"/>
        <v>1190.4854246530949</v>
      </c>
      <c r="H46">
        <f t="shared" si="0"/>
        <v>-939.534571056804</v>
      </c>
      <c r="I46">
        <f t="shared" si="1"/>
        <v>17.972388269648036</v>
      </c>
      <c r="J46">
        <f t="shared" si="2"/>
        <v>8.7754245032721414</v>
      </c>
      <c r="K46">
        <f t="shared" si="3"/>
        <v>873.22479437980928</v>
      </c>
      <c r="L46">
        <f t="shared" si="4"/>
        <v>39.561963904074375</v>
      </c>
      <c r="M46">
        <f t="shared" si="5"/>
        <v>5.5467404110478853E-2</v>
      </c>
      <c r="N46">
        <f t="shared" si="6"/>
        <v>1576.5167077327812</v>
      </c>
      <c r="O46">
        <f t="shared" si="7"/>
        <v>5.5467404110478853</v>
      </c>
      <c r="P46">
        <f t="shared" si="8"/>
        <v>160.00000000000003</v>
      </c>
      <c r="Q46">
        <f t="shared" si="9"/>
        <v>1416.5167077327812</v>
      </c>
      <c r="R46">
        <f t="shared" si="10"/>
        <v>55.910886117779782</v>
      </c>
    </row>
    <row r="47" spans="2:18">
      <c r="B47">
        <f t="shared" si="12"/>
        <v>44</v>
      </c>
      <c r="C47">
        <f t="shared" si="15"/>
        <v>43149.579311163427</v>
      </c>
      <c r="D47">
        <f t="shared" si="15"/>
        <v>27190.437861579212</v>
      </c>
      <c r="E47">
        <f t="shared" si="15"/>
        <v>1143.12472399327</v>
      </c>
      <c r="F47">
        <f t="shared" si="15"/>
        <v>27286.81071470695</v>
      </c>
      <c r="G47">
        <f t="shared" si="15"/>
        <v>1230.0473885571694</v>
      </c>
      <c r="H47">
        <f t="shared" si="0"/>
        <v>-872.84872550649629</v>
      </c>
      <c r="I47">
        <f t="shared" si="1"/>
        <v>-25.896326745823444</v>
      </c>
      <c r="J47">
        <f t="shared" si="2"/>
        <v>6.5547862351243822</v>
      </c>
      <c r="K47">
        <f t="shared" si="3"/>
        <v>852.94097273742796</v>
      </c>
      <c r="L47">
        <f t="shared" si="4"/>
        <v>39.249293279767429</v>
      </c>
      <c r="M47">
        <f t="shared" si="5"/>
        <v>5.5695690175030198E-2</v>
      </c>
      <c r="N47">
        <f t="shared" si="6"/>
        <v>1599.4362018888162</v>
      </c>
      <c r="O47">
        <f t="shared" si="7"/>
        <v>5.5695690175030199</v>
      </c>
      <c r="P47">
        <f t="shared" si="8"/>
        <v>160.00000000000003</v>
      </c>
      <c r="Q47">
        <f t="shared" si="9"/>
        <v>1439.4362018888162</v>
      </c>
      <c r="R47">
        <f t="shared" si="10"/>
        <v>56.850420688836586</v>
      </c>
    </row>
    <row r="48" spans="2:18">
      <c r="B48">
        <f t="shared" si="12"/>
        <v>45</v>
      </c>
      <c r="C48">
        <f t="shared" si="15"/>
        <v>42276.730585656929</v>
      </c>
      <c r="D48">
        <f t="shared" si="15"/>
        <v>27164.541534833388</v>
      </c>
      <c r="E48">
        <f t="shared" si="15"/>
        <v>1149.6795102283943</v>
      </c>
      <c r="F48">
        <f t="shared" si="15"/>
        <v>28139.751687444379</v>
      </c>
      <c r="G48">
        <f t="shared" si="15"/>
        <v>1269.2966818369368</v>
      </c>
      <c r="H48">
        <f t="shared" si="0"/>
        <v>-807.70340866001959</v>
      </c>
      <c r="I48">
        <f t="shared" si="1"/>
        <v>-66.208667772413719</v>
      </c>
      <c r="J48">
        <f t="shared" si="2"/>
        <v>4.4279804365094861</v>
      </c>
      <c r="K48">
        <f t="shared" si="3"/>
        <v>830.70228900316454</v>
      </c>
      <c r="L48">
        <f t="shared" si="4"/>
        <v>38.781806992759002</v>
      </c>
      <c r="M48">
        <f t="shared" si="5"/>
        <v>5.583732938342692E-2</v>
      </c>
      <c r="N48">
        <f t="shared" si="6"/>
        <v>1620.5590912427569</v>
      </c>
      <c r="O48">
        <f t="shared" si="7"/>
        <v>5.5837329383426919</v>
      </c>
      <c r="P48">
        <f t="shared" si="8"/>
        <v>160.00000000000003</v>
      </c>
      <c r="Q48">
        <f t="shared" si="9"/>
        <v>1460.5590912427569</v>
      </c>
      <c r="R48">
        <f t="shared" si="10"/>
        <v>57.723269414343079</v>
      </c>
    </row>
    <row r="49" spans="2:18">
      <c r="B49">
        <f t="shared" si="12"/>
        <v>46</v>
      </c>
      <c r="C49">
        <f t="shared" si="15"/>
        <v>41469.027176996911</v>
      </c>
      <c r="D49">
        <f t="shared" si="15"/>
        <v>27098.332867060974</v>
      </c>
      <c r="E49">
        <f t="shared" si="15"/>
        <v>1154.1074906649037</v>
      </c>
      <c r="F49">
        <f t="shared" si="15"/>
        <v>28970.453976447545</v>
      </c>
      <c r="G49">
        <f t="shared" si="15"/>
        <v>1308.0784888296957</v>
      </c>
      <c r="H49">
        <f t="shared" si="0"/>
        <v>-744.47410609638973</v>
      </c>
      <c r="I49">
        <f t="shared" si="1"/>
        <v>-102.86411593508046</v>
      </c>
      <c r="J49">
        <f t="shared" si="2"/>
        <v>2.4113126382117827</v>
      </c>
      <c r="K49">
        <f t="shared" si="3"/>
        <v>806.75496258506098</v>
      </c>
      <c r="L49">
        <f t="shared" si="4"/>
        <v>38.171946808197134</v>
      </c>
      <c r="M49">
        <f t="shared" si="5"/>
        <v>5.5898329050309954E-2</v>
      </c>
      <c r="N49">
        <f t="shared" si="6"/>
        <v>1639.9256639228249</v>
      </c>
      <c r="O49">
        <f t="shared" si="7"/>
        <v>5.5898329050309954</v>
      </c>
      <c r="P49">
        <f t="shared" si="8"/>
        <v>160.00000000000003</v>
      </c>
      <c r="Q49">
        <f t="shared" si="9"/>
        <v>1479.9256639228249</v>
      </c>
      <c r="R49">
        <f t="shared" si="10"/>
        <v>58.530972823003104</v>
      </c>
    </row>
    <row r="50" spans="2:18">
      <c r="B50">
        <f t="shared" si="12"/>
        <v>47</v>
      </c>
      <c r="C50">
        <f t="shared" si="15"/>
        <v>40724.553070900525</v>
      </c>
      <c r="D50">
        <f t="shared" si="15"/>
        <v>26995.468751125893</v>
      </c>
      <c r="E50">
        <f t="shared" si="15"/>
        <v>1156.5188033031154</v>
      </c>
      <c r="F50">
        <f t="shared" si="15"/>
        <v>29777.208939032607</v>
      </c>
      <c r="G50">
        <f t="shared" si="15"/>
        <v>1346.2504356378929</v>
      </c>
      <c r="H50">
        <f t="shared" si="0"/>
        <v>-683.46228082870925</v>
      </c>
      <c r="I50">
        <f t="shared" si="1"/>
        <v>-135.83303698895384</v>
      </c>
      <c r="J50">
        <f t="shared" si="2"/>
        <v>0.51776132653294837</v>
      </c>
      <c r="K50">
        <f t="shared" si="3"/>
        <v>781.34482291300094</v>
      </c>
      <c r="L50">
        <f t="shared" si="4"/>
        <v>37.432733578129117</v>
      </c>
      <c r="M50">
        <f t="shared" si="5"/>
        <v>5.5884977235572876E-2</v>
      </c>
      <c r="N50">
        <f t="shared" si="6"/>
        <v>1657.5877253808869</v>
      </c>
      <c r="O50">
        <f t="shared" si="7"/>
        <v>5.5884977235572872</v>
      </c>
      <c r="P50">
        <f t="shared" si="8"/>
        <v>160.00000000000003</v>
      </c>
      <c r="Q50">
        <f t="shared" si="9"/>
        <v>1497.5877253808869</v>
      </c>
      <c r="R50">
        <f t="shared" si="10"/>
        <v>59.275446929099488</v>
      </c>
    </row>
    <row r="51" spans="2:18">
      <c r="B51">
        <f t="shared" si="12"/>
        <v>48</v>
      </c>
      <c r="C51">
        <f t="shared" si="15"/>
        <v>40041.090790071816</v>
      </c>
      <c r="D51">
        <f t="shared" si="15"/>
        <v>26859.635714136937</v>
      </c>
      <c r="E51">
        <f t="shared" si="15"/>
        <v>1157.0365646296484</v>
      </c>
      <c r="F51">
        <f t="shared" si="15"/>
        <v>30558.553761945608</v>
      </c>
      <c r="G51">
        <f t="shared" si="15"/>
        <v>1383.683169216022</v>
      </c>
      <c r="H51">
        <f t="shared" si="0"/>
        <v>-624.90066341794341</v>
      </c>
      <c r="I51">
        <f t="shared" si="1"/>
        <v>-165.14728805882623</v>
      </c>
      <c r="J51">
        <f t="shared" si="2"/>
        <v>-1.2429428883124416</v>
      </c>
      <c r="K51">
        <f t="shared" si="3"/>
        <v>754.71336122032722</v>
      </c>
      <c r="L51">
        <f t="shared" si="4"/>
        <v>36.577533144754682</v>
      </c>
      <c r="M51">
        <f t="shared" si="5"/>
        <v>5.5803709672797255E-2</v>
      </c>
      <c r="N51">
        <f t="shared" si="6"/>
        <v>1673.6064872774552</v>
      </c>
      <c r="O51">
        <f t="shared" si="7"/>
        <v>5.5803709672797259</v>
      </c>
      <c r="P51">
        <f t="shared" si="8"/>
        <v>160</v>
      </c>
      <c r="Q51">
        <f t="shared" si="9"/>
        <v>1513.6064872774552</v>
      </c>
      <c r="R51">
        <f t="shared" si="10"/>
        <v>59.958909209928208</v>
      </c>
    </row>
    <row r="52" spans="2:18">
      <c r="B52">
        <f t="shared" si="12"/>
        <v>49</v>
      </c>
      <c r="C52">
        <f t="shared" si="15"/>
        <v>39416.19012665387</v>
      </c>
      <c r="D52">
        <f t="shared" si="15"/>
        <v>26694.488426078111</v>
      </c>
      <c r="E52">
        <f t="shared" si="15"/>
        <v>1155.793621741336</v>
      </c>
      <c r="F52">
        <f t="shared" si="15"/>
        <v>31313.267123165937</v>
      </c>
      <c r="G52">
        <f t="shared" si="15"/>
        <v>1420.2607023607766</v>
      </c>
      <c r="H52">
        <f t="shared" si="0"/>
        <v>-568.9595906902407</v>
      </c>
      <c r="I52">
        <f t="shared" si="1"/>
        <v>-190.89049889676608</v>
      </c>
      <c r="J52">
        <f t="shared" si="2"/>
        <v>-2.8641482432224024</v>
      </c>
      <c r="K52">
        <f t="shared" si="3"/>
        <v>727.09440303129384</v>
      </c>
      <c r="L52">
        <f t="shared" si="4"/>
        <v>35.619834798935031</v>
      </c>
      <c r="M52">
        <f t="shared" si="5"/>
        <v>5.56609921809985E-2</v>
      </c>
      <c r="N52">
        <f t="shared" si="6"/>
        <v>1688.0505639568369</v>
      </c>
      <c r="O52">
        <f t="shared" si="7"/>
        <v>5.5660992180998496</v>
      </c>
      <c r="P52">
        <f t="shared" si="8"/>
        <v>160.00000000000003</v>
      </c>
      <c r="Q52">
        <f t="shared" si="9"/>
        <v>1528.0505639568369</v>
      </c>
      <c r="R52">
        <f t="shared" si="10"/>
        <v>60.583809873346141</v>
      </c>
    </row>
    <row r="53" spans="2:18">
      <c r="B53">
        <f t="shared" si="12"/>
        <v>50</v>
      </c>
      <c r="C53">
        <f t="shared" si="15"/>
        <v>38847.23053596363</v>
      </c>
      <c r="D53">
        <f t="shared" si="15"/>
        <v>26503.597927181345</v>
      </c>
      <c r="E53">
        <f t="shared" si="15"/>
        <v>1152.9294734981136</v>
      </c>
      <c r="F53">
        <f t="shared" si="15"/>
        <v>32040.36152619723</v>
      </c>
      <c r="G53">
        <f t="shared" si="15"/>
        <v>1455.8805371597116</v>
      </c>
      <c r="H53">
        <f t="shared" si="0"/>
        <v>-515.75392964796265</v>
      </c>
      <c r="I53">
        <f t="shared" si="1"/>
        <v>-213.18847877035637</v>
      </c>
      <c r="J53">
        <f t="shared" si="2"/>
        <v>-4.3420439881915911</v>
      </c>
      <c r="K53">
        <f t="shared" si="3"/>
        <v>698.71140439566159</v>
      </c>
      <c r="L53">
        <f t="shared" si="4"/>
        <v>34.57304801084895</v>
      </c>
      <c r="M53">
        <f t="shared" si="5"/>
        <v>5.5463219572517423E-2</v>
      </c>
      <c r="N53">
        <f t="shared" si="6"/>
        <v>1700.9941162099335</v>
      </c>
      <c r="O53">
        <f t="shared" si="7"/>
        <v>5.5463219572517426</v>
      </c>
      <c r="P53">
        <f t="shared" si="8"/>
        <v>160.00000000000003</v>
      </c>
      <c r="Q53">
        <f t="shared" si="9"/>
        <v>1540.9941162099335</v>
      </c>
      <c r="R53">
        <f t="shared" si="10"/>
        <v>61.152769464036382</v>
      </c>
    </row>
    <row r="54" spans="2:18">
      <c r="B54">
        <f t="shared" si="12"/>
        <v>51</v>
      </c>
      <c r="C54">
        <f t="shared" ref="C54:G69" si="16">C53+H53</f>
        <v>38331.476606315671</v>
      </c>
      <c r="D54">
        <f t="shared" si="16"/>
        <v>26290.409448410988</v>
      </c>
      <c r="E54">
        <f t="shared" si="16"/>
        <v>1148.587429509922</v>
      </c>
      <c r="F54">
        <f t="shared" si="16"/>
        <v>32739.072930592891</v>
      </c>
      <c r="G54">
        <f t="shared" si="16"/>
        <v>1490.4535851705605</v>
      </c>
      <c r="H54">
        <f t="shared" si="0"/>
        <v>-465.35020177287811</v>
      </c>
      <c r="I54">
        <f t="shared" si="1"/>
        <v>-232.20009506198153</v>
      </c>
      <c r="J54">
        <f t="shared" si="2"/>
        <v>-5.6753743316671148</v>
      </c>
      <c r="K54">
        <f t="shared" si="3"/>
        <v>669.77534965049358</v>
      </c>
      <c r="L54">
        <f t="shared" si="4"/>
        <v>33.450321516033171</v>
      </c>
      <c r="M54">
        <f t="shared" si="5"/>
        <v>5.5216631225209527E-2</v>
      </c>
      <c r="N54">
        <f t="shared" si="6"/>
        <v>1712.5151688859053</v>
      </c>
      <c r="O54">
        <f t="shared" si="7"/>
        <v>5.5216631225209527</v>
      </c>
      <c r="P54">
        <f t="shared" si="8"/>
        <v>160.00000000000003</v>
      </c>
      <c r="Q54">
        <f t="shared" si="9"/>
        <v>1552.5151688859053</v>
      </c>
      <c r="R54">
        <f t="shared" si="10"/>
        <v>61.668523393684339</v>
      </c>
    </row>
    <row r="55" spans="2:18">
      <c r="B55">
        <f t="shared" si="12"/>
        <v>52</v>
      </c>
      <c r="C55">
        <f t="shared" si="16"/>
        <v>37866.126404542796</v>
      </c>
      <c r="D55">
        <f t="shared" si="16"/>
        <v>26058.209353349008</v>
      </c>
      <c r="E55">
        <f t="shared" si="16"/>
        <v>1142.9120551782548</v>
      </c>
      <c r="F55">
        <f t="shared" si="16"/>
        <v>33408.848280243386</v>
      </c>
      <c r="G55">
        <f t="shared" si="16"/>
        <v>1523.9039066865937</v>
      </c>
      <c r="H55">
        <f t="shared" si="0"/>
        <v>-417.77360448185436</v>
      </c>
      <c r="I55">
        <f t="shared" si="1"/>
        <v>-248.10886936314091</v>
      </c>
      <c r="J55">
        <f t="shared" si="2"/>
        <v>-6.8651231588942281</v>
      </c>
      <c r="K55">
        <f t="shared" si="3"/>
        <v>640.4832097080531</v>
      </c>
      <c r="L55">
        <f t="shared" si="4"/>
        <v>32.264387295835945</v>
      </c>
      <c r="M55">
        <f t="shared" si="5"/>
        <v>5.4927242817502824E-2</v>
      </c>
      <c r="N55">
        <f t="shared" si="6"/>
        <v>1722.6941173459913</v>
      </c>
      <c r="O55">
        <f t="shared" si="7"/>
        <v>5.4927242817502826</v>
      </c>
      <c r="P55">
        <f t="shared" si="8"/>
        <v>160.00000000000006</v>
      </c>
      <c r="Q55">
        <f t="shared" si="9"/>
        <v>1562.6941173459913</v>
      </c>
      <c r="R55">
        <f t="shared" si="10"/>
        <v>62.133873595457217</v>
      </c>
    </row>
    <row r="56" spans="2:18">
      <c r="B56">
        <f t="shared" si="12"/>
        <v>53</v>
      </c>
      <c r="C56">
        <f t="shared" si="16"/>
        <v>37448.352800060944</v>
      </c>
      <c r="D56">
        <f t="shared" si="16"/>
        <v>25810.100483985865</v>
      </c>
      <c r="E56">
        <f t="shared" si="16"/>
        <v>1136.0469320193606</v>
      </c>
      <c r="F56">
        <f t="shared" si="16"/>
        <v>34049.331489951437</v>
      </c>
      <c r="G56">
        <f t="shared" si="16"/>
        <v>1556.1682939824295</v>
      </c>
      <c r="H56">
        <f t="shared" si="0"/>
        <v>-373.01470439936077</v>
      </c>
      <c r="I56">
        <f t="shared" si="1"/>
        <v>-261.11544718227447</v>
      </c>
      <c r="J56">
        <f t="shared" si="2"/>
        <v>-7.9141861734062644</v>
      </c>
      <c r="K56">
        <f t="shared" si="3"/>
        <v>611.01690714528354</v>
      </c>
      <c r="L56">
        <f t="shared" si="4"/>
        <v>31.027430609757573</v>
      </c>
      <c r="M56">
        <f t="shared" si="5"/>
        <v>5.4600793227880917E-2</v>
      </c>
      <c r="N56">
        <f t="shared" si="6"/>
        <v>1731.6124280415997</v>
      </c>
      <c r="O56">
        <f t="shared" si="7"/>
        <v>5.4600793227880917</v>
      </c>
      <c r="P56">
        <f t="shared" si="8"/>
        <v>160.00000000000003</v>
      </c>
      <c r="Q56">
        <f t="shared" si="9"/>
        <v>1571.6124280415997</v>
      </c>
      <c r="R56">
        <f t="shared" si="10"/>
        <v>62.551647199939069</v>
      </c>
    </row>
    <row r="57" spans="2:18">
      <c r="B57">
        <f t="shared" si="12"/>
        <v>54</v>
      </c>
      <c r="C57">
        <f t="shared" si="16"/>
        <v>37075.33809566158</v>
      </c>
      <c r="D57">
        <f t="shared" si="16"/>
        <v>25548.985036803591</v>
      </c>
      <c r="E57">
        <f t="shared" si="16"/>
        <v>1128.1327458459543</v>
      </c>
      <c r="F57">
        <f t="shared" si="16"/>
        <v>34660.348397096721</v>
      </c>
      <c r="G57">
        <f t="shared" si="16"/>
        <v>1587.1957245921872</v>
      </c>
      <c r="H57">
        <f t="shared" si="0"/>
        <v>-331.0356470296424</v>
      </c>
      <c r="I57">
        <f t="shared" si="1"/>
        <v>-271.43102164655488</v>
      </c>
      <c r="J57">
        <f t="shared" si="2"/>
        <v>-8.8270443510579284</v>
      </c>
      <c r="K57">
        <f t="shared" si="3"/>
        <v>581.54272696342059</v>
      </c>
      <c r="L57">
        <f t="shared" si="4"/>
        <v>29.750986063834205</v>
      </c>
      <c r="M57">
        <f t="shared" si="5"/>
        <v>5.4242705261894904E-2</v>
      </c>
      <c r="N57">
        <f t="shared" si="6"/>
        <v>1739.351530731491</v>
      </c>
      <c r="O57">
        <f t="shared" si="7"/>
        <v>5.4242705261894901</v>
      </c>
      <c r="P57">
        <f t="shared" si="8"/>
        <v>160.00000000000003</v>
      </c>
      <c r="Q57">
        <f t="shared" si="9"/>
        <v>1579.351530731491</v>
      </c>
      <c r="R57">
        <f t="shared" si="10"/>
        <v>62.924661904338429</v>
      </c>
    </row>
    <row r="58" spans="2:18">
      <c r="B58">
        <f t="shared" si="12"/>
        <v>55</v>
      </c>
      <c r="C58">
        <f t="shared" si="16"/>
        <v>36744.302448631941</v>
      </c>
      <c r="D58">
        <f t="shared" si="16"/>
        <v>25277.554015157035</v>
      </c>
      <c r="E58">
        <f t="shared" si="16"/>
        <v>1119.3057014948963</v>
      </c>
      <c r="F58">
        <f t="shared" si="16"/>
        <v>35241.891124060145</v>
      </c>
      <c r="G58">
        <f t="shared" si="16"/>
        <v>1616.9467106560214</v>
      </c>
      <c r="H58">
        <f t="shared" si="0"/>
        <v>-291.77578697820957</v>
      </c>
      <c r="I58">
        <f t="shared" si="1"/>
        <v>-279.27173096609522</v>
      </c>
      <c r="J58">
        <f t="shared" si="2"/>
        <v>-9.6094496995312682</v>
      </c>
      <c r="K58">
        <f t="shared" si="3"/>
        <v>552.21110888862404</v>
      </c>
      <c r="L58">
        <f t="shared" si="4"/>
        <v>28.445858755211873</v>
      </c>
      <c r="M58">
        <f t="shared" si="5"/>
        <v>5.3858058668896626E-2</v>
      </c>
      <c r="N58">
        <f t="shared" si="6"/>
        <v>1745.9918939657025</v>
      </c>
      <c r="O58">
        <f t="shared" si="7"/>
        <v>5.3858058668896627</v>
      </c>
      <c r="P58">
        <f t="shared" si="8"/>
        <v>160.00000000000003</v>
      </c>
      <c r="Q58">
        <f t="shared" si="9"/>
        <v>1585.9918939657025</v>
      </c>
      <c r="R58">
        <f t="shared" si="10"/>
        <v>63.255697551368073</v>
      </c>
    </row>
    <row r="59" spans="2:18">
      <c r="B59">
        <f t="shared" si="12"/>
        <v>56</v>
      </c>
      <c r="C59">
        <f t="shared" si="16"/>
        <v>36452.526661653734</v>
      </c>
      <c r="D59">
        <f t="shared" si="16"/>
        <v>24998.28228419094</v>
      </c>
      <c r="E59">
        <f t="shared" si="16"/>
        <v>1109.696251795365</v>
      </c>
      <c r="F59">
        <f t="shared" si="16"/>
        <v>35794.102232948768</v>
      </c>
      <c r="G59">
        <f t="shared" si="16"/>
        <v>1645.3925694112334</v>
      </c>
      <c r="H59">
        <f t="shared" si="0"/>
        <v>-255.15669125903395</v>
      </c>
      <c r="I59">
        <f t="shared" si="1"/>
        <v>-284.85400360277822</v>
      </c>
      <c r="J59">
        <f t="shared" si="2"/>
        <v>-10.268131501773368</v>
      </c>
      <c r="K59">
        <f t="shared" si="3"/>
        <v>523.15675754410995</v>
      </c>
      <c r="L59">
        <f t="shared" si="4"/>
        <v>27.122068819475601</v>
      </c>
      <c r="M59">
        <f t="shared" si="5"/>
        <v>5.3451573823021965E-2</v>
      </c>
      <c r="N59">
        <f t="shared" si="6"/>
        <v>1751.6122712906731</v>
      </c>
      <c r="O59">
        <f t="shared" si="7"/>
        <v>5.3451573823021965</v>
      </c>
      <c r="P59">
        <f t="shared" si="8"/>
        <v>160.00000000000006</v>
      </c>
      <c r="Q59">
        <f t="shared" si="9"/>
        <v>1591.6122712906731</v>
      </c>
      <c r="R59">
        <f t="shared" si="10"/>
        <v>63.547473338346286</v>
      </c>
    </row>
    <row r="60" spans="2:18">
      <c r="B60">
        <f t="shared" si="12"/>
        <v>57</v>
      </c>
      <c r="C60">
        <f t="shared" si="16"/>
        <v>36197.369970394699</v>
      </c>
      <c r="D60">
        <f t="shared" si="16"/>
        <v>24713.428280588163</v>
      </c>
      <c r="E60">
        <f t="shared" si="16"/>
        <v>1099.4281202935917</v>
      </c>
      <c r="F60">
        <f t="shared" si="16"/>
        <v>36317.258990492875</v>
      </c>
      <c r="G60">
        <f t="shared" si="16"/>
        <v>1672.5146382307089</v>
      </c>
      <c r="H60">
        <f t="shared" si="0"/>
        <v>-221.08650570429702</v>
      </c>
      <c r="I60">
        <f t="shared" si="1"/>
        <v>-288.39079269468857</v>
      </c>
      <c r="J60">
        <f t="shared" si="2"/>
        <v>-10.810528642640691</v>
      </c>
      <c r="K60">
        <f t="shared" si="3"/>
        <v>494.49900983126849</v>
      </c>
      <c r="L60">
        <f t="shared" si="4"/>
        <v>25.788817210357678</v>
      </c>
      <c r="M60">
        <f t="shared" si="5"/>
        <v>5.3027604443809905E-2</v>
      </c>
      <c r="N60">
        <f t="shared" si="6"/>
        <v>1756.2891029446675</v>
      </c>
      <c r="O60">
        <f t="shared" si="7"/>
        <v>5.3027604443809908</v>
      </c>
      <c r="P60">
        <f t="shared" si="8"/>
        <v>160.00000000000006</v>
      </c>
      <c r="Q60">
        <f t="shared" si="9"/>
        <v>1596.2891029446675</v>
      </c>
      <c r="R60">
        <f t="shared" si="10"/>
        <v>63.802630029605311</v>
      </c>
    </row>
    <row r="61" spans="2:18">
      <c r="B61">
        <f t="shared" si="12"/>
        <v>58</v>
      </c>
      <c r="C61">
        <f t="shared" si="16"/>
        <v>35976.283464690401</v>
      </c>
      <c r="D61">
        <f t="shared" si="16"/>
        <v>24425.037487893474</v>
      </c>
      <c r="E61">
        <f t="shared" si="16"/>
        <v>1088.617591650951</v>
      </c>
      <c r="F61">
        <f t="shared" si="16"/>
        <v>36811.758000324146</v>
      </c>
      <c r="G61">
        <f t="shared" si="16"/>
        <v>1698.3034554410665</v>
      </c>
      <c r="H61">
        <f t="shared" si="0"/>
        <v>-189.4637020496055</v>
      </c>
      <c r="I61">
        <f t="shared" si="1"/>
        <v>-290.08862041852626</v>
      </c>
      <c r="J61">
        <f t="shared" si="2"/>
        <v>-11.244551368773188</v>
      </c>
      <c r="K61">
        <f t="shared" si="3"/>
        <v>466.34240359948393</v>
      </c>
      <c r="L61">
        <f t="shared" si="4"/>
        <v>24.454470237420793</v>
      </c>
      <c r="M61">
        <f t="shared" si="5"/>
        <v>5.259013779802698E-2</v>
      </c>
      <c r="N61">
        <f t="shared" si="6"/>
        <v>1760.0960563628469</v>
      </c>
      <c r="O61">
        <f t="shared" si="7"/>
        <v>5.2590137798026984</v>
      </c>
      <c r="P61">
        <f t="shared" si="8"/>
        <v>160.00000000000006</v>
      </c>
      <c r="Q61">
        <f t="shared" si="9"/>
        <v>1600.0960563628469</v>
      </c>
      <c r="R61">
        <f t="shared" si="10"/>
        <v>64.023716535309617</v>
      </c>
    </row>
    <row r="62" spans="2:18">
      <c r="B62">
        <f t="shared" si="12"/>
        <v>59</v>
      </c>
      <c r="C62">
        <f t="shared" si="16"/>
        <v>35786.819762640793</v>
      </c>
      <c r="D62">
        <f t="shared" si="16"/>
        <v>24134.948867474948</v>
      </c>
      <c r="E62">
        <f t="shared" si="16"/>
        <v>1077.3730402821777</v>
      </c>
      <c r="F62">
        <f t="shared" si="16"/>
        <v>37278.100403923629</v>
      </c>
      <c r="G62">
        <f t="shared" si="16"/>
        <v>1722.7579256784873</v>
      </c>
      <c r="H62">
        <f t="shared" si="0"/>
        <v>-160.18024226716307</v>
      </c>
      <c r="I62">
        <f t="shared" si="1"/>
        <v>-290.14534149776841</v>
      </c>
      <c r="J62">
        <f t="shared" si="2"/>
        <v>-11.578373958059942</v>
      </c>
      <c r="K62">
        <f t="shared" si="3"/>
        <v>438.77739747614646</v>
      </c>
      <c r="L62">
        <f t="shared" si="4"/>
        <v>23.126560246844889</v>
      </c>
      <c r="M62">
        <f t="shared" si="5"/>
        <v>5.2142800935311977E-2</v>
      </c>
      <c r="N62">
        <f t="shared" si="6"/>
        <v>1763.1036883443296</v>
      </c>
      <c r="O62">
        <f t="shared" si="7"/>
        <v>5.2142800935311975</v>
      </c>
      <c r="P62">
        <f t="shared" si="8"/>
        <v>160.00000000000003</v>
      </c>
      <c r="Q62">
        <f t="shared" si="9"/>
        <v>1603.1036883443296</v>
      </c>
      <c r="R62">
        <f t="shared" si="10"/>
        <v>64.213180237359225</v>
      </c>
    </row>
    <row r="63" spans="2:18">
      <c r="B63">
        <f t="shared" si="12"/>
        <v>60</v>
      </c>
      <c r="C63">
        <f t="shared" si="16"/>
        <v>35626.639520373632</v>
      </c>
      <c r="D63">
        <f t="shared" si="16"/>
        <v>23844.803525977179</v>
      </c>
      <c r="E63">
        <f t="shared" si="16"/>
        <v>1065.7946663241178</v>
      </c>
      <c r="F63">
        <f t="shared" si="16"/>
        <v>37716.877801399773</v>
      </c>
      <c r="G63">
        <f t="shared" si="16"/>
        <v>1745.8844859253322</v>
      </c>
      <c r="H63">
        <f t="shared" si="0"/>
        <v>-133.12420867360507</v>
      </c>
      <c r="I63">
        <f t="shared" si="1"/>
        <v>-288.74853088353916</v>
      </c>
      <c r="J63">
        <f t="shared" si="2"/>
        <v>-11.820258284602311</v>
      </c>
      <c r="K63">
        <f t="shared" si="3"/>
        <v>411.88119801960249</v>
      </c>
      <c r="L63">
        <f t="shared" si="4"/>
        <v>21.811799822144394</v>
      </c>
      <c r="M63">
        <f t="shared" si="5"/>
        <v>5.1688871649002675E-2</v>
      </c>
      <c r="N63">
        <f t="shared" si="6"/>
        <v>1765.3792120128717</v>
      </c>
      <c r="O63">
        <f t="shared" si="7"/>
        <v>5.1688871649002675</v>
      </c>
      <c r="P63">
        <f t="shared" si="8"/>
        <v>160.00000000000003</v>
      </c>
      <c r="Q63">
        <f t="shared" si="9"/>
        <v>1605.3792120128717</v>
      </c>
      <c r="R63">
        <f t="shared" si="10"/>
        <v>64.373360479626371</v>
      </c>
    </row>
    <row r="64" spans="2:18">
      <c r="B64">
        <f t="shared" si="12"/>
        <v>61</v>
      </c>
      <c r="C64">
        <f t="shared" si="16"/>
        <v>35493.51531170003</v>
      </c>
      <c r="D64">
        <f t="shared" si="16"/>
        <v>23556.05499509364</v>
      </c>
      <c r="E64">
        <f t="shared" si="16"/>
        <v>1053.9744080395155</v>
      </c>
      <c r="F64">
        <f t="shared" si="16"/>
        <v>38128.758999419377</v>
      </c>
      <c r="G64">
        <f t="shared" si="16"/>
        <v>1767.6962857474766</v>
      </c>
      <c r="H64">
        <f t="shared" si="0"/>
        <v>-108.18195473455147</v>
      </c>
      <c r="I64">
        <f t="shared" si="1"/>
        <v>-286.07440183090148</v>
      </c>
      <c r="J64">
        <f t="shared" si="2"/>
        <v>-11.978407138362464</v>
      </c>
      <c r="K64">
        <f t="shared" si="3"/>
        <v>385.71865672910474</v>
      </c>
      <c r="L64">
        <f t="shared" si="4"/>
        <v>20.516106974710453</v>
      </c>
      <c r="M64">
        <f t="shared" si="5"/>
        <v>5.1231293006223463E-2</v>
      </c>
      <c r="N64">
        <f t="shared" si="6"/>
        <v>1766.9863525187518</v>
      </c>
      <c r="O64">
        <f t="shared" si="7"/>
        <v>5.1231293006223462</v>
      </c>
      <c r="P64">
        <f t="shared" si="8"/>
        <v>160.00000000000006</v>
      </c>
      <c r="Q64">
        <f t="shared" si="9"/>
        <v>1606.9863525187518</v>
      </c>
      <c r="R64">
        <f t="shared" si="10"/>
        <v>64.506484688299977</v>
      </c>
    </row>
    <row r="65" spans="2:18">
      <c r="B65">
        <f t="shared" si="12"/>
        <v>62</v>
      </c>
      <c r="C65">
        <f t="shared" si="16"/>
        <v>35385.333356965479</v>
      </c>
      <c r="D65">
        <f t="shared" si="16"/>
        <v>23269.980593262739</v>
      </c>
      <c r="E65">
        <f t="shared" si="16"/>
        <v>1041.9960009011531</v>
      </c>
      <c r="F65">
        <f t="shared" si="16"/>
        <v>38514.477656148483</v>
      </c>
      <c r="G65">
        <f t="shared" si="16"/>
        <v>1788.2123927221871</v>
      </c>
      <c r="H65">
        <f t="shared" si="0"/>
        <v>-85.239833682118928</v>
      </c>
      <c r="I65">
        <f t="shared" si="1"/>
        <v>-282.28716551430739</v>
      </c>
      <c r="J65">
        <f t="shared" si="2"/>
        <v>-12.06084535878685</v>
      </c>
      <c r="K65">
        <f t="shared" si="3"/>
        <v>360.34320559506108</v>
      </c>
      <c r="L65">
        <f t="shared" si="4"/>
        <v>19.244638960151917</v>
      </c>
      <c r="M65">
        <f t="shared" si="5"/>
        <v>5.0772690447511953E-2</v>
      </c>
      <c r="N65">
        <f t="shared" si="6"/>
        <v>1767.9852766042532</v>
      </c>
      <c r="O65">
        <f t="shared" si="7"/>
        <v>5.077269044751195</v>
      </c>
      <c r="P65">
        <f t="shared" si="8"/>
        <v>160.00000000000006</v>
      </c>
      <c r="Q65">
        <f t="shared" si="9"/>
        <v>1607.9852766042532</v>
      </c>
      <c r="R65">
        <f t="shared" si="10"/>
        <v>64.614666643034525</v>
      </c>
    </row>
    <row r="66" spans="2:18">
      <c r="B66">
        <f t="shared" si="12"/>
        <v>63</v>
      </c>
      <c r="C66">
        <f t="shared" si="16"/>
        <v>35300.093523283358</v>
      </c>
      <c r="D66">
        <f t="shared" si="16"/>
        <v>22987.693427748432</v>
      </c>
      <c r="E66">
        <f t="shared" si="16"/>
        <v>1029.9351555423664</v>
      </c>
      <c r="F66">
        <f t="shared" si="16"/>
        <v>38874.820861743545</v>
      </c>
      <c r="G66">
        <f t="shared" si="16"/>
        <v>1807.457031682339</v>
      </c>
      <c r="H66">
        <f t="shared" si="0"/>
        <v>-64.185561228488496</v>
      </c>
      <c r="I66">
        <f t="shared" si="1"/>
        <v>-277.53875061734334</v>
      </c>
      <c r="J66">
        <f t="shared" si="2"/>
        <v>-12.075326322298729</v>
      </c>
      <c r="K66">
        <f t="shared" si="3"/>
        <v>335.79780559745063</v>
      </c>
      <c r="L66">
        <f t="shared" si="4"/>
        <v>18.001832570679767</v>
      </c>
      <c r="M66">
        <f t="shared" si="5"/>
        <v>5.0315390608341337E-2</v>
      </c>
      <c r="N66">
        <f t="shared" si="6"/>
        <v>1768.4325825437472</v>
      </c>
      <c r="O66">
        <f t="shared" si="7"/>
        <v>5.0315390608341337</v>
      </c>
      <c r="P66">
        <f t="shared" si="8"/>
        <v>160.00000000000003</v>
      </c>
      <c r="Q66">
        <f t="shared" si="9"/>
        <v>1608.4325825437472</v>
      </c>
      <c r="R66">
        <f t="shared" si="10"/>
        <v>64.699906476716663</v>
      </c>
    </row>
    <row r="67" spans="2:18">
      <c r="B67">
        <f t="shared" si="12"/>
        <v>64</v>
      </c>
      <c r="C67">
        <f t="shared" si="16"/>
        <v>35235.907962054873</v>
      </c>
      <c r="D67">
        <f t="shared" si="16"/>
        <v>22710.15467713109</v>
      </c>
      <c r="E67">
        <f t="shared" si="16"/>
        <v>1017.8598292200677</v>
      </c>
      <c r="F67">
        <f t="shared" si="16"/>
        <v>39210.618667340997</v>
      </c>
      <c r="G67">
        <f t="shared" si="16"/>
        <v>1825.4588642530189</v>
      </c>
      <c r="H67">
        <f t="shared" si="0"/>
        <v>-44.909265768765252</v>
      </c>
      <c r="I67">
        <f t="shared" si="1"/>
        <v>-271.96880992983552</v>
      </c>
      <c r="J67">
        <f t="shared" si="2"/>
        <v>-12.029261035060202</v>
      </c>
      <c r="K67">
        <f t="shared" si="3"/>
        <v>312.1158877381954</v>
      </c>
      <c r="L67">
        <f t="shared" si="4"/>
        <v>16.791448995465743</v>
      </c>
      <c r="M67">
        <f t="shared" si="5"/>
        <v>4.9861441157684212E-2</v>
      </c>
      <c r="N67">
        <f t="shared" si="6"/>
        <v>1768.3813384580983</v>
      </c>
      <c r="O67">
        <f t="shared" si="7"/>
        <v>4.986144115768421</v>
      </c>
      <c r="P67">
        <f t="shared" si="8"/>
        <v>160.00000000000006</v>
      </c>
      <c r="Q67">
        <f t="shared" si="9"/>
        <v>1608.3813384580983</v>
      </c>
      <c r="R67">
        <f t="shared" si="10"/>
        <v>64.764092037945147</v>
      </c>
    </row>
    <row r="68" spans="2:18">
      <c r="B68">
        <f t="shared" si="12"/>
        <v>65</v>
      </c>
      <c r="C68">
        <f t="shared" si="16"/>
        <v>35190.998696286108</v>
      </c>
      <c r="D68">
        <f t="shared" si="16"/>
        <v>22438.185867201253</v>
      </c>
      <c r="E68">
        <f t="shared" si="16"/>
        <v>1005.8305681850075</v>
      </c>
      <c r="F68">
        <f t="shared" si="16"/>
        <v>39522.734555079194</v>
      </c>
      <c r="G68">
        <f t="shared" si="16"/>
        <v>1842.2503132484846</v>
      </c>
      <c r="H68">
        <f t="shared" si="0"/>
        <v>-27.304275291294161</v>
      </c>
      <c r="I68">
        <f t="shared" si="1"/>
        <v>-265.70495009068236</v>
      </c>
      <c r="J68">
        <f t="shared" si="2"/>
        <v>-11.92966697630284</v>
      </c>
      <c r="K68">
        <f t="shared" si="3"/>
        <v>289.32227076491728</v>
      </c>
      <c r="L68">
        <f t="shared" si="4"/>
        <v>15.616621593362112</v>
      </c>
      <c r="M68">
        <f t="shared" si="5"/>
        <v>4.9412631079064517E-2</v>
      </c>
      <c r="N68">
        <f t="shared" si="6"/>
        <v>1767.8811585061894</v>
      </c>
      <c r="O68">
        <f t="shared" si="7"/>
        <v>4.941263107906452</v>
      </c>
      <c r="P68">
        <f t="shared" si="8"/>
        <v>160.00000000000009</v>
      </c>
      <c r="Q68">
        <f t="shared" si="9"/>
        <v>1607.8811585061894</v>
      </c>
      <c r="R68">
        <f t="shared" si="10"/>
        <v>64.809001303713913</v>
      </c>
    </row>
    <row r="69" spans="2:18">
      <c r="B69">
        <f t="shared" si="12"/>
        <v>66</v>
      </c>
      <c r="C69">
        <f t="shared" si="16"/>
        <v>35163.694420994812</v>
      </c>
      <c r="D69">
        <f t="shared" si="16"/>
        <v>22172.48091711057</v>
      </c>
      <c r="E69">
        <f t="shared" si="16"/>
        <v>993.90090120870457</v>
      </c>
      <c r="F69">
        <f t="shared" si="16"/>
        <v>39812.056825844113</v>
      </c>
      <c r="G69">
        <f t="shared" si="16"/>
        <v>1857.8669348418468</v>
      </c>
      <c r="H69">
        <f t="shared" ref="H69:H122" si="17">N69-M69*C69-$T$3*C69</f>
        <v>-11.267685343639066</v>
      </c>
      <c r="I69">
        <f t="shared" ref="I69:I122" si="18">M69*C69-($T$3+$T$4)*D69-T$8*D69-$T$10*D69</f>
        <v>-258.8631296552694</v>
      </c>
      <c r="J69">
        <f t="shared" ref="J69:J122" si="19">$T$8*D69-($T$3+$T$5)*E69-$T$11*E69</f>
        <v>-11.783133869256723</v>
      </c>
      <c r="K69">
        <f t="shared" ref="K69:K122" si="20">$T$10*D69-($T$3+$T$6)*F69-$T$9*F69</f>
        <v>267.43404369531811</v>
      </c>
      <c r="L69">
        <f t="shared" ref="L69:L122" si="21">$T$11*E69+$T$9*F69-($T$3+$T$7)*G69</f>
        <v>14.479905172847168</v>
      </c>
      <c r="M69">
        <f t="shared" ref="M69:M122" si="22">($T$12*$T$13/SUM(C69:G69))*(D69*$T$14+E69*$T$15+F69*$T$16+G69*$T$17)</f>
        <v>4.8970510935684768E-2</v>
      </c>
      <c r="N69">
        <f t="shared" ref="N69:N122" si="23">Q69+P69</f>
        <v>1766.9783079123565</v>
      </c>
      <c r="O69">
        <f t="shared" ref="O69:O122" si="24">100*M69*C69/C69</f>
        <v>4.8970510935684768</v>
      </c>
      <c r="P69">
        <f t="shared" ref="P69:P122" si="25">$T$3*SUM(C69:G69)</f>
        <v>160.00000000000009</v>
      </c>
      <c r="Q69">
        <f t="shared" ref="Q69:Q122" si="26">$T$4*D69+$T$5*E69+$T$6*F69+$T$7*G69</f>
        <v>1606.9783079123565</v>
      </c>
      <c r="R69">
        <f t="shared" ref="R69:R123" si="27">100*SUM(D69:G69)/SUM(C69:G69)</f>
        <v>64.836305579005185</v>
      </c>
    </row>
    <row r="70" spans="2:18">
      <c r="B70">
        <f t="shared" si="12"/>
        <v>67</v>
      </c>
      <c r="C70">
        <f t="shared" ref="C70:G85" si="28">C69+H69</f>
        <v>35152.42673565117</v>
      </c>
      <c r="D70">
        <f t="shared" si="28"/>
        <v>21913.6177874553</v>
      </c>
      <c r="E70">
        <f t="shared" si="28"/>
        <v>982.11776733944782</v>
      </c>
      <c r="F70">
        <f t="shared" si="28"/>
        <v>40079.490869539433</v>
      </c>
      <c r="G70">
        <f t="shared" si="28"/>
        <v>1872.346840014694</v>
      </c>
      <c r="H70">
        <f t="shared" si="17"/>
        <v>3.2992527278067101</v>
      </c>
      <c r="I70">
        <f t="shared" si="18"/>
        <v>-251.54817925599946</v>
      </c>
      <c r="J70">
        <f t="shared" si="19"/>
        <v>-11.59580368726342</v>
      </c>
      <c r="K70">
        <f t="shared" si="20"/>
        <v>246.46140460214852</v>
      </c>
      <c r="L70">
        <f t="shared" si="21"/>
        <v>13.383325613307449</v>
      </c>
      <c r="M70">
        <f t="shared" si="22"/>
        <v>4.8536412762664835E-2</v>
      </c>
      <c r="N70">
        <f t="shared" si="23"/>
        <v>1765.7158291557487</v>
      </c>
      <c r="O70">
        <f t="shared" si="24"/>
        <v>4.8536412762664831</v>
      </c>
      <c r="P70">
        <f t="shared" si="25"/>
        <v>160.00000000000006</v>
      </c>
      <c r="Q70">
        <f t="shared" si="26"/>
        <v>1605.7158291557487</v>
      </c>
      <c r="R70">
        <f t="shared" si="27"/>
        <v>64.847573264348839</v>
      </c>
    </row>
    <row r="71" spans="2:18">
      <c r="B71">
        <f t="shared" si="12"/>
        <v>68</v>
      </c>
      <c r="C71">
        <f t="shared" si="28"/>
        <v>35155.725988378974</v>
      </c>
      <c r="D71">
        <f t="shared" si="28"/>
        <v>21662.069608199301</v>
      </c>
      <c r="E71">
        <f t="shared" si="28"/>
        <v>970.52196365218435</v>
      </c>
      <c r="F71">
        <f t="shared" si="28"/>
        <v>40325.952274141579</v>
      </c>
      <c r="G71">
        <f t="shared" si="28"/>
        <v>1885.7301656280015</v>
      </c>
      <c r="H71">
        <f t="shared" si="17"/>
        <v>16.490889131479349</v>
      </c>
      <c r="I71">
        <f t="shared" si="18"/>
        <v>-243.85440552390503</v>
      </c>
      <c r="J71">
        <f t="shared" si="19"/>
        <v>-11.373362399245998</v>
      </c>
      <c r="K71">
        <f t="shared" si="20"/>
        <v>226.40844990816532</v>
      </c>
      <c r="L71">
        <f t="shared" si="21"/>
        <v>12.328428883506433</v>
      </c>
      <c r="M71">
        <f t="shared" si="22"/>
        <v>4.811146931645665E-2</v>
      </c>
      <c r="N71">
        <f t="shared" si="23"/>
        <v>1764.1336829005384</v>
      </c>
      <c r="O71">
        <f t="shared" si="24"/>
        <v>4.8111469316456645</v>
      </c>
      <c r="P71">
        <f t="shared" si="25"/>
        <v>160.00000000000006</v>
      </c>
      <c r="Q71">
        <f t="shared" si="26"/>
        <v>1604.1336829005384</v>
      </c>
      <c r="R71">
        <f t="shared" si="27"/>
        <v>64.844274011621039</v>
      </c>
    </row>
    <row r="72" spans="2:18">
      <c r="B72">
        <f t="shared" si="12"/>
        <v>69</v>
      </c>
      <c r="C72">
        <f t="shared" si="28"/>
        <v>35172.216877510451</v>
      </c>
      <c r="D72">
        <f t="shared" si="28"/>
        <v>21418.215202675397</v>
      </c>
      <c r="E72">
        <f t="shared" si="28"/>
        <v>959.14860125293831</v>
      </c>
      <c r="F72">
        <f t="shared" si="28"/>
        <v>40552.360724049744</v>
      </c>
      <c r="G72">
        <f t="shared" si="28"/>
        <v>1898.0585945115079</v>
      </c>
      <c r="H72">
        <f t="shared" si="17"/>
        <v>28.397049280544508</v>
      </c>
      <c r="I72">
        <f t="shared" si="18"/>
        <v>-235.8662475201254</v>
      </c>
      <c r="J72">
        <f t="shared" si="19"/>
        <v>-11.121041194804484</v>
      </c>
      <c r="K72">
        <f t="shared" si="20"/>
        <v>207.27391072087488</v>
      </c>
      <c r="L72">
        <f t="shared" si="21"/>
        <v>11.316328713510416</v>
      </c>
      <c r="M72">
        <f t="shared" si="22"/>
        <v>4.7696632484919781E-2</v>
      </c>
      <c r="N72">
        <f t="shared" si="23"/>
        <v>1762.26889837107</v>
      </c>
      <c r="O72">
        <f t="shared" si="24"/>
        <v>4.7696632484919776</v>
      </c>
      <c r="P72">
        <f t="shared" si="25"/>
        <v>160.00000000000003</v>
      </c>
      <c r="Q72">
        <f t="shared" si="26"/>
        <v>1602.26889837107</v>
      </c>
      <c r="R72">
        <f t="shared" si="27"/>
        <v>64.827783122489564</v>
      </c>
    </row>
    <row r="73" spans="2:18">
      <c r="B73">
        <f t="shared" si="12"/>
        <v>70</v>
      </c>
      <c r="C73">
        <f t="shared" si="28"/>
        <v>35200.613926790997</v>
      </c>
      <c r="D73">
        <f t="shared" si="28"/>
        <v>21182.34895515527</v>
      </c>
      <c r="E73">
        <f t="shared" si="28"/>
        <v>948.02756005813387</v>
      </c>
      <c r="F73">
        <f t="shared" si="28"/>
        <v>40759.63463477062</v>
      </c>
      <c r="G73">
        <f t="shared" si="28"/>
        <v>1909.3749232250184</v>
      </c>
      <c r="H73">
        <f t="shared" si="17"/>
        <v>39.102998904794227</v>
      </c>
      <c r="I73">
        <f t="shared" si="18"/>
        <v>-227.65896064057972</v>
      </c>
      <c r="J73">
        <f t="shared" si="19"/>
        <v>-10.843625184089362</v>
      </c>
      <c r="K73">
        <f t="shared" si="20"/>
        <v>189.05183456631664</v>
      </c>
      <c r="L73">
        <f t="shared" si="21"/>
        <v>10.347752353558263</v>
      </c>
      <c r="M73">
        <f t="shared" si="22"/>
        <v>4.7292690722494209E-2</v>
      </c>
      <c r="N73">
        <f t="shared" si="23"/>
        <v>1760.1557288693089</v>
      </c>
      <c r="O73">
        <f t="shared" si="24"/>
        <v>4.7292690722494211</v>
      </c>
      <c r="P73">
        <f t="shared" si="25"/>
        <v>160.00000000000006</v>
      </c>
      <c r="Q73">
        <f t="shared" si="26"/>
        <v>1600.1557288693089</v>
      </c>
      <c r="R73">
        <f t="shared" si="27"/>
        <v>64.799386073209021</v>
      </c>
    </row>
    <row r="74" spans="2:18">
      <c r="B74">
        <f t="shared" si="12"/>
        <v>71</v>
      </c>
      <c r="C74">
        <f t="shared" si="28"/>
        <v>35239.716925695793</v>
      </c>
      <c r="D74">
        <f t="shared" si="28"/>
        <v>20954.689994514691</v>
      </c>
      <c r="E74">
        <f t="shared" si="28"/>
        <v>937.18393487404455</v>
      </c>
      <c r="F74">
        <f t="shared" si="28"/>
        <v>40948.686469336935</v>
      </c>
      <c r="G74">
        <f t="shared" si="28"/>
        <v>1919.7226755785766</v>
      </c>
      <c r="H74">
        <f t="shared" si="17"/>
        <v>48.689479813675163</v>
      </c>
      <c r="I74">
        <f t="shared" si="18"/>
        <v>-219.29930831389504</v>
      </c>
      <c r="J74">
        <f t="shared" si="19"/>
        <v>-10.545467825761847</v>
      </c>
      <c r="K74">
        <f t="shared" si="20"/>
        <v>171.73221231901221</v>
      </c>
      <c r="L74">
        <f t="shared" si="21"/>
        <v>9.4230840069693329</v>
      </c>
      <c r="M74">
        <f t="shared" si="22"/>
        <v>4.6900285424701579E-2</v>
      </c>
      <c r="N74">
        <f t="shared" si="23"/>
        <v>1757.8258089956084</v>
      </c>
      <c r="O74">
        <f t="shared" si="24"/>
        <v>4.6900285424701575</v>
      </c>
      <c r="P74">
        <f t="shared" si="25"/>
        <v>160.00000000000009</v>
      </c>
      <c r="Q74">
        <f t="shared" si="26"/>
        <v>1597.8258089956084</v>
      </c>
      <c r="R74">
        <f t="shared" si="27"/>
        <v>64.760283074304212</v>
      </c>
    </row>
    <row r="75" spans="2:18">
      <c r="B75">
        <f t="shared" si="12"/>
        <v>72</v>
      </c>
      <c r="C75">
        <f t="shared" si="28"/>
        <v>35288.406405509471</v>
      </c>
      <c r="D75">
        <f t="shared" si="28"/>
        <v>20735.390686200797</v>
      </c>
      <c r="E75">
        <f t="shared" si="28"/>
        <v>926.63846704828268</v>
      </c>
      <c r="F75">
        <f t="shared" si="28"/>
        <v>41120.418681655945</v>
      </c>
      <c r="G75">
        <f t="shared" si="28"/>
        <v>1929.1457595855459</v>
      </c>
      <c r="H75">
        <f t="shared" si="17"/>
        <v>57.232799059647839</v>
      </c>
      <c r="I75">
        <f t="shared" si="18"/>
        <v>-210.84624635678233</v>
      </c>
      <c r="J75">
        <f t="shared" si="19"/>
        <v>-10.230509586657156</v>
      </c>
      <c r="K75">
        <f t="shared" si="20"/>
        <v>155.30155122895417</v>
      </c>
      <c r="L75">
        <f t="shared" si="21"/>
        <v>8.542405654837296</v>
      </c>
      <c r="M75">
        <f t="shared" si="22"/>
        <v>4.6519926196209233E-2</v>
      </c>
      <c r="N75">
        <f t="shared" si="23"/>
        <v>1755.3083108746007</v>
      </c>
      <c r="O75">
        <f t="shared" si="24"/>
        <v>4.6519926196209234</v>
      </c>
      <c r="P75">
        <f t="shared" si="25"/>
        <v>160.00000000000003</v>
      </c>
      <c r="Q75">
        <f t="shared" si="26"/>
        <v>1595.3083108746007</v>
      </c>
      <c r="R75">
        <f t="shared" si="27"/>
        <v>64.711593594490552</v>
      </c>
    </row>
    <row r="76" spans="2:18">
      <c r="B76">
        <f t="shared" si="12"/>
        <v>73</v>
      </c>
      <c r="C76">
        <f t="shared" si="28"/>
        <v>35345.639204569117</v>
      </c>
      <c r="D76">
        <f t="shared" si="28"/>
        <v>20524.544439844016</v>
      </c>
      <c r="E76">
        <f t="shared" si="28"/>
        <v>916.40795746162553</v>
      </c>
      <c r="F76">
        <f t="shared" si="28"/>
        <v>41275.720232884902</v>
      </c>
      <c r="G76">
        <f t="shared" si="28"/>
        <v>1937.6881652403831</v>
      </c>
      <c r="H76">
        <f t="shared" si="17"/>
        <v>64.804957352498946</v>
      </c>
      <c r="I76">
        <f t="shared" si="18"/>
        <v>-202.35158864974574</v>
      </c>
      <c r="J76">
        <f t="shared" si="19"/>
        <v>-9.9022995717225015</v>
      </c>
      <c r="K76">
        <f t="shared" si="20"/>
        <v>139.74339576963013</v>
      </c>
      <c r="L76">
        <f t="shared" si="21"/>
        <v>7.7055350993391301</v>
      </c>
      <c r="M76">
        <f t="shared" si="22"/>
        <v>4.6152004998248362E-2</v>
      </c>
      <c r="N76">
        <f t="shared" si="23"/>
        <v>1752.6300973153666</v>
      </c>
      <c r="O76">
        <f t="shared" si="24"/>
        <v>4.6152004998248364</v>
      </c>
      <c r="P76">
        <f t="shared" si="25"/>
        <v>160.00000000000006</v>
      </c>
      <c r="Q76">
        <f t="shared" si="26"/>
        <v>1592.6300973153666</v>
      </c>
      <c r="R76">
        <f t="shared" si="27"/>
        <v>64.65436079543089</v>
      </c>
    </row>
    <row r="77" spans="2:18">
      <c r="B77">
        <f t="shared" si="12"/>
        <v>74</v>
      </c>
      <c r="C77">
        <f t="shared" si="28"/>
        <v>35410.444161921616</v>
      </c>
      <c r="D77">
        <f t="shared" si="28"/>
        <v>20322.192851194271</v>
      </c>
      <c r="E77">
        <f t="shared" si="28"/>
        <v>906.50565788990298</v>
      </c>
      <c r="F77">
        <f t="shared" si="28"/>
        <v>41415.463628654528</v>
      </c>
      <c r="G77">
        <f t="shared" si="28"/>
        <v>1945.3937003397223</v>
      </c>
      <c r="H77">
        <f t="shared" si="17"/>
        <v>71.473805241568527</v>
      </c>
      <c r="I77">
        <f t="shared" si="18"/>
        <v>-193.86064592764285</v>
      </c>
      <c r="J77">
        <f t="shared" si="19"/>
        <v>-9.5640190777998342</v>
      </c>
      <c r="K77">
        <f t="shared" si="20"/>
        <v>125.03879862203534</v>
      </c>
      <c r="L77">
        <f t="shared" si="21"/>
        <v>6.912061141838592</v>
      </c>
      <c r="M77">
        <f t="shared" si="22"/>
        <v>4.5796809185555419E-2</v>
      </c>
      <c r="N77">
        <f t="shared" si="23"/>
        <v>1749.8158703599322</v>
      </c>
      <c r="O77">
        <f t="shared" si="24"/>
        <v>4.5796809185555416</v>
      </c>
      <c r="P77">
        <f t="shared" si="25"/>
        <v>160.00000000000003</v>
      </c>
      <c r="Q77">
        <f t="shared" si="26"/>
        <v>1589.8158703599322</v>
      </c>
      <c r="R77">
        <f t="shared" si="27"/>
        <v>64.589555838078411</v>
      </c>
    </row>
    <row r="78" spans="2:18">
      <c r="B78">
        <f t="shared" si="12"/>
        <v>75</v>
      </c>
      <c r="C78">
        <f t="shared" si="28"/>
        <v>35481.917967163186</v>
      </c>
      <c r="D78">
        <f t="shared" si="28"/>
        <v>20128.33220526663</v>
      </c>
      <c r="E78">
        <f t="shared" si="28"/>
        <v>896.94163881210318</v>
      </c>
      <c r="F78">
        <f t="shared" si="28"/>
        <v>41540.502427276566</v>
      </c>
      <c r="G78">
        <f t="shared" si="28"/>
        <v>1952.3057614815609</v>
      </c>
      <c r="H78">
        <f t="shared" si="17"/>
        <v>77.30321784868201</v>
      </c>
      <c r="I78">
        <f t="shared" si="18"/>
        <v>-185.41283202622151</v>
      </c>
      <c r="J78">
        <f t="shared" si="19"/>
        <v>-9.2185062174541628</v>
      </c>
      <c r="K78">
        <f t="shared" si="20"/>
        <v>111.16674451133376</v>
      </c>
      <c r="L78">
        <f t="shared" si="21"/>
        <v>6.1613758836597299</v>
      </c>
      <c r="M78">
        <f t="shared" si="22"/>
        <v>4.545453346136729E-2</v>
      </c>
      <c r="N78">
        <f t="shared" si="23"/>
        <v>1746.8883141080514</v>
      </c>
      <c r="O78">
        <f t="shared" si="24"/>
        <v>4.5454533461367292</v>
      </c>
      <c r="P78">
        <f t="shared" si="25"/>
        <v>160.00000000000006</v>
      </c>
      <c r="Q78">
        <f t="shared" si="26"/>
        <v>1586.8883141080514</v>
      </c>
      <c r="R78">
        <f t="shared" si="27"/>
        <v>64.51808203283683</v>
      </c>
    </row>
    <row r="79" spans="2:18">
      <c r="B79">
        <f t="shared" si="12"/>
        <v>76</v>
      </c>
      <c r="C79">
        <f t="shared" si="28"/>
        <v>35559.221185011869</v>
      </c>
      <c r="D79">
        <f t="shared" si="28"/>
        <v>19942.919373240409</v>
      </c>
      <c r="E79">
        <f t="shared" si="28"/>
        <v>887.72313259464897</v>
      </c>
      <c r="F79">
        <f t="shared" si="28"/>
        <v>41651.6691717879</v>
      </c>
      <c r="G79">
        <f t="shared" si="28"/>
        <v>1958.4671373652207</v>
      </c>
      <c r="H79">
        <f t="shared" si="17"/>
        <v>82.353280840093475</v>
      </c>
      <c r="I79">
        <f t="shared" si="18"/>
        <v>-177.04223396771226</v>
      </c>
      <c r="J79">
        <f t="shared" si="19"/>
        <v>-8.8682809285515347</v>
      </c>
      <c r="K79">
        <f t="shared" si="20"/>
        <v>98.104529862560071</v>
      </c>
      <c r="L79">
        <f t="shared" si="21"/>
        <v>5.4527041936100602</v>
      </c>
      <c r="M79">
        <f t="shared" si="22"/>
        <v>4.5125290792387709E-2</v>
      </c>
      <c r="N79">
        <f t="shared" si="23"/>
        <v>1743.8682310606066</v>
      </c>
      <c r="O79">
        <f t="shared" si="24"/>
        <v>4.5125290792387709</v>
      </c>
      <c r="P79">
        <f t="shared" si="25"/>
        <v>160.00000000000009</v>
      </c>
      <c r="Q79">
        <f t="shared" si="26"/>
        <v>1583.8682310606066</v>
      </c>
      <c r="R79">
        <f t="shared" si="27"/>
        <v>64.44077881498815</v>
      </c>
    </row>
    <row r="80" spans="2:18">
      <c r="B80">
        <f t="shared" ref="B80:B143" si="29">B79+1</f>
        <v>77</v>
      </c>
      <c r="C80">
        <f t="shared" si="28"/>
        <v>35641.574465851962</v>
      </c>
      <c r="D80">
        <f t="shared" si="28"/>
        <v>19765.877139272696</v>
      </c>
      <c r="E80">
        <f t="shared" si="28"/>
        <v>878.85485166609749</v>
      </c>
      <c r="F80">
        <f t="shared" si="28"/>
        <v>41749.773701650462</v>
      </c>
      <c r="G80">
        <f t="shared" si="28"/>
        <v>1963.9198415588307</v>
      </c>
      <c r="H80">
        <f t="shared" si="17"/>
        <v>86.680481913157166</v>
      </c>
      <c r="I80">
        <f t="shared" si="18"/>
        <v>-168.7781438816429</v>
      </c>
      <c r="J80">
        <f t="shared" si="19"/>
        <v>-8.5155698320798336</v>
      </c>
      <c r="K80">
        <f t="shared" si="20"/>
        <v>85.828101371379944</v>
      </c>
      <c r="L80">
        <f t="shared" si="21"/>
        <v>4.785130429185557</v>
      </c>
      <c r="M80">
        <f t="shared" si="22"/>
        <v>4.4809122334966839E-2</v>
      </c>
      <c r="N80">
        <f t="shared" si="23"/>
        <v>1740.7746715097112</v>
      </c>
      <c r="O80">
        <f t="shared" si="24"/>
        <v>4.4809122334966842</v>
      </c>
      <c r="P80">
        <f t="shared" si="25"/>
        <v>160.00000000000006</v>
      </c>
      <c r="Q80">
        <f t="shared" si="26"/>
        <v>1580.7746715097112</v>
      </c>
      <c r="R80">
        <f t="shared" si="27"/>
        <v>64.358425534148054</v>
      </c>
    </row>
    <row r="81" spans="2:18">
      <c r="B81">
        <f t="shared" si="29"/>
        <v>78</v>
      </c>
      <c r="C81">
        <f t="shared" si="28"/>
        <v>35728.254947765119</v>
      </c>
      <c r="D81">
        <f t="shared" si="28"/>
        <v>19597.098995391054</v>
      </c>
      <c r="E81">
        <f t="shared" si="28"/>
        <v>870.3392818340177</v>
      </c>
      <c r="F81">
        <f t="shared" si="28"/>
        <v>41835.60180302184</v>
      </c>
      <c r="G81">
        <f t="shared" si="28"/>
        <v>1968.7049719880163</v>
      </c>
      <c r="H81">
        <f t="shared" si="17"/>
        <v>90.33790338389278</v>
      </c>
      <c r="I81">
        <f t="shared" si="18"/>
        <v>-160.6455520101606</v>
      </c>
      <c r="J81">
        <f t="shared" si="19"/>
        <v>-8.1623305259717753</v>
      </c>
      <c r="K81">
        <f t="shared" si="20"/>
        <v>74.312356622334704</v>
      </c>
      <c r="L81">
        <f t="shared" si="21"/>
        <v>4.1576225299045291</v>
      </c>
      <c r="M81">
        <f t="shared" si="22"/>
        <v>4.450600642979155E-2</v>
      </c>
      <c r="N81">
        <f t="shared" si="23"/>
        <v>1737.6250557307831</v>
      </c>
      <c r="O81">
        <f t="shared" si="24"/>
        <v>4.4506006429791549</v>
      </c>
      <c r="P81">
        <f t="shared" si="25"/>
        <v>160.00000000000006</v>
      </c>
      <c r="Q81">
        <f t="shared" si="26"/>
        <v>1577.6250557307831</v>
      </c>
      <c r="R81">
        <f t="shared" si="27"/>
        <v>64.271745052234891</v>
      </c>
    </row>
    <row r="82" spans="2:18">
      <c r="B82">
        <f t="shared" si="29"/>
        <v>79</v>
      </c>
      <c r="C82">
        <f t="shared" si="28"/>
        <v>35818.592851149013</v>
      </c>
      <c r="D82">
        <f t="shared" si="28"/>
        <v>19436.453443380895</v>
      </c>
      <c r="E82">
        <f t="shared" si="28"/>
        <v>862.17695130804589</v>
      </c>
      <c r="F82">
        <f t="shared" si="28"/>
        <v>41909.914159644177</v>
      </c>
      <c r="G82">
        <f t="shared" si="28"/>
        <v>1972.8625945179208</v>
      </c>
      <c r="H82">
        <f t="shared" si="17"/>
        <v>93.375412534240937</v>
      </c>
      <c r="I82">
        <f t="shared" si="18"/>
        <v>-152.66560100194079</v>
      </c>
      <c r="J82">
        <f t="shared" si="19"/>
        <v>-7.8102750081229786</v>
      </c>
      <c r="K82">
        <f t="shared" si="20"/>
        <v>63.531409852551931</v>
      </c>
      <c r="L82">
        <f t="shared" si="21"/>
        <v>3.5690536232707188</v>
      </c>
      <c r="M82">
        <f t="shared" si="22"/>
        <v>4.421586672584267E-2</v>
      </c>
      <c r="N82">
        <f t="shared" si="23"/>
        <v>1734.4352889097052</v>
      </c>
      <c r="O82">
        <f t="shared" si="24"/>
        <v>4.421586672584267</v>
      </c>
      <c r="P82">
        <f t="shared" si="25"/>
        <v>160.00000000000006</v>
      </c>
      <c r="Q82">
        <f t="shared" si="26"/>
        <v>1574.4352889097052</v>
      </c>
      <c r="R82">
        <f t="shared" si="27"/>
        <v>64.181407148851008</v>
      </c>
    </row>
    <row r="83" spans="2:18">
      <c r="B83">
        <f t="shared" si="29"/>
        <v>80</v>
      </c>
      <c r="C83">
        <f t="shared" si="28"/>
        <v>35911.968263683251</v>
      </c>
      <c r="D83">
        <f t="shared" si="28"/>
        <v>19283.787842378955</v>
      </c>
      <c r="E83">
        <f t="shared" si="28"/>
        <v>854.36667629992291</v>
      </c>
      <c r="F83">
        <f t="shared" si="28"/>
        <v>41973.445569496726</v>
      </c>
      <c r="G83">
        <f t="shared" si="28"/>
        <v>1976.4316481411915</v>
      </c>
      <c r="H83">
        <f t="shared" si="17"/>
        <v>95.83984724819868</v>
      </c>
      <c r="I83">
        <f t="shared" si="18"/>
        <v>-144.85600240897406</v>
      </c>
      <c r="J83">
        <f t="shared" si="19"/>
        <v>-7.4608920093448887</v>
      </c>
      <c r="K83">
        <f t="shared" si="20"/>
        <v>53.458825871982711</v>
      </c>
      <c r="L83">
        <f t="shared" si="21"/>
        <v>3.018221298137604</v>
      </c>
      <c r="M83">
        <f t="shared" si="22"/>
        <v>4.3938579495805763E-2</v>
      </c>
      <c r="N83">
        <f t="shared" si="23"/>
        <v>1731.2198688747922</v>
      </c>
      <c r="O83">
        <f t="shared" si="24"/>
        <v>4.3938579495805765</v>
      </c>
      <c r="P83">
        <f t="shared" si="25"/>
        <v>160.00000000000006</v>
      </c>
      <c r="Q83">
        <f t="shared" si="26"/>
        <v>1571.2198688747922</v>
      </c>
      <c r="R83">
        <f t="shared" si="27"/>
        <v>64.088031736316779</v>
      </c>
    </row>
    <row r="84" spans="2:18">
      <c r="B84">
        <f t="shared" si="29"/>
        <v>81</v>
      </c>
      <c r="C84">
        <f t="shared" si="28"/>
        <v>36007.808110931452</v>
      </c>
      <c r="D84">
        <f t="shared" si="28"/>
        <v>19138.931839969981</v>
      </c>
      <c r="E84">
        <f t="shared" si="28"/>
        <v>846.90578429057803</v>
      </c>
      <c r="F84">
        <f t="shared" si="28"/>
        <v>42026.904395368707</v>
      </c>
      <c r="G84">
        <f t="shared" si="28"/>
        <v>1979.4498694393292</v>
      </c>
      <c r="H84">
        <f t="shared" si="17"/>
        <v>97.775195166172125</v>
      </c>
      <c r="I84">
        <f t="shared" si="18"/>
        <v>-137.2314168124667</v>
      </c>
      <c r="J84">
        <f t="shared" si="19"/>
        <v>-7.1154680887067343</v>
      </c>
      <c r="K84">
        <f t="shared" si="20"/>
        <v>44.067825026780199</v>
      </c>
      <c r="L84">
        <f t="shared" si="21"/>
        <v>2.5038647082211014</v>
      </c>
      <c r="M84">
        <f t="shared" si="22"/>
        <v>4.367398020499795E-2</v>
      </c>
      <c r="N84">
        <f t="shared" si="23"/>
        <v>1727.9919868058473</v>
      </c>
      <c r="O84">
        <f t="shared" si="24"/>
        <v>4.3673980204997953</v>
      </c>
      <c r="P84">
        <f t="shared" si="25"/>
        <v>160.00000000000006</v>
      </c>
      <c r="Q84">
        <f t="shared" si="26"/>
        <v>1567.9919868058473</v>
      </c>
      <c r="R84">
        <f t="shared" si="27"/>
        <v>63.992191889068565</v>
      </c>
    </row>
    <row r="85" spans="2:18">
      <c r="B85">
        <f t="shared" si="29"/>
        <v>82</v>
      </c>
      <c r="C85">
        <f t="shared" si="28"/>
        <v>36105.583306097622</v>
      </c>
      <c r="D85">
        <f t="shared" si="28"/>
        <v>19001.700423157512</v>
      </c>
      <c r="E85">
        <f t="shared" si="28"/>
        <v>839.79031620187129</v>
      </c>
      <c r="F85">
        <f t="shared" si="28"/>
        <v>42070.972220395488</v>
      </c>
      <c r="G85">
        <f t="shared" si="28"/>
        <v>1981.9537341475502</v>
      </c>
      <c r="H85">
        <f t="shared" si="17"/>
        <v>99.222765144961627</v>
      </c>
      <c r="I85">
        <f t="shared" si="18"/>
        <v>-129.8037993572425</v>
      </c>
      <c r="J85">
        <f t="shared" si="19"/>
        <v>-6.7751074016354522</v>
      </c>
      <c r="K85">
        <f t="shared" si="20"/>
        <v>35.331461942431062</v>
      </c>
      <c r="L85">
        <f t="shared" si="21"/>
        <v>2.0246796714851882</v>
      </c>
      <c r="M85">
        <f t="shared" si="22"/>
        <v>4.3421869394581633E-2</v>
      </c>
      <c r="N85">
        <f t="shared" si="23"/>
        <v>1724.7636211672757</v>
      </c>
      <c r="O85">
        <f t="shared" si="24"/>
        <v>4.3421869394581636</v>
      </c>
      <c r="P85">
        <f t="shared" si="25"/>
        <v>160.00000000000006</v>
      </c>
      <c r="Q85">
        <f t="shared" si="26"/>
        <v>1564.7636211672757</v>
      </c>
      <c r="R85">
        <f t="shared" si="27"/>
        <v>63.8944166939024</v>
      </c>
    </row>
    <row r="86" spans="2:18">
      <c r="B86">
        <f t="shared" si="29"/>
        <v>83</v>
      </c>
      <c r="C86">
        <f t="shared" ref="C86:G101" si="30">C85+H85</f>
        <v>36204.806071242587</v>
      </c>
      <c r="D86">
        <f t="shared" si="30"/>
        <v>18871.896623800269</v>
      </c>
      <c r="E86">
        <f t="shared" si="30"/>
        <v>833.01520880023588</v>
      </c>
      <c r="F86">
        <f t="shared" si="30"/>
        <v>42106.303682337923</v>
      </c>
      <c r="G86">
        <f t="shared" si="30"/>
        <v>1983.9784138190355</v>
      </c>
      <c r="H86">
        <f t="shared" si="17"/>
        <v>100.22135025114412</v>
      </c>
      <c r="I86">
        <f t="shared" si="18"/>
        <v>-122.58271270135026</v>
      </c>
      <c r="J86">
        <f t="shared" si="19"/>
        <v>-6.4407500971898628</v>
      </c>
      <c r="K86">
        <f t="shared" si="20"/>
        <v>27.222780617188391</v>
      </c>
      <c r="L86">
        <f t="shared" si="21"/>
        <v>1.5793319302074451</v>
      </c>
      <c r="M86">
        <f t="shared" si="22"/>
        <v>4.3182017937696111E-2</v>
      </c>
      <c r="N86">
        <f t="shared" si="23"/>
        <v>1721.5456251643386</v>
      </c>
      <c r="O86">
        <f t="shared" si="24"/>
        <v>4.3182017937696111</v>
      </c>
      <c r="P86">
        <f t="shared" si="25"/>
        <v>160.00000000000006</v>
      </c>
      <c r="Q86">
        <f t="shared" si="26"/>
        <v>1561.5456251643386</v>
      </c>
      <c r="R86">
        <f t="shared" si="27"/>
        <v>63.795193928757442</v>
      </c>
    </row>
    <row r="87" spans="2:18">
      <c r="B87">
        <f t="shared" si="29"/>
        <v>84</v>
      </c>
      <c r="C87">
        <f t="shared" si="30"/>
        <v>36305.027421493731</v>
      </c>
      <c r="D87">
        <f t="shared" si="30"/>
        <v>18749.313911098918</v>
      </c>
      <c r="E87">
        <f t="shared" si="30"/>
        <v>826.57445870304605</v>
      </c>
      <c r="F87">
        <f t="shared" si="30"/>
        <v>42133.526462955109</v>
      </c>
      <c r="G87">
        <f t="shared" si="30"/>
        <v>1985.5577457492429</v>
      </c>
      <c r="H87">
        <f t="shared" si="17"/>
        <v>100.80738185927319</v>
      </c>
      <c r="I87">
        <f t="shared" si="18"/>
        <v>-115.57560951667233</v>
      </c>
      <c r="J87">
        <f t="shared" si="19"/>
        <v>-6.1131893369089099</v>
      </c>
      <c r="K87">
        <f t="shared" si="20"/>
        <v>19.714948261650775</v>
      </c>
      <c r="L87">
        <f t="shared" si="21"/>
        <v>1.1664687326571652</v>
      </c>
      <c r="M87">
        <f t="shared" si="22"/>
        <v>4.2954171724403703E-2</v>
      </c>
      <c r="N87">
        <f t="shared" si="23"/>
        <v>1718.3478080556902</v>
      </c>
      <c r="O87">
        <f t="shared" si="24"/>
        <v>4.29541717244037</v>
      </c>
      <c r="P87">
        <f t="shared" si="25"/>
        <v>160.00000000000009</v>
      </c>
      <c r="Q87">
        <f t="shared" si="26"/>
        <v>1558.3478080556902</v>
      </c>
      <c r="R87">
        <f t="shared" si="27"/>
        <v>63.694972578506274</v>
      </c>
    </row>
    <row r="88" spans="2:18">
      <c r="B88">
        <f t="shared" si="29"/>
        <v>85</v>
      </c>
      <c r="C88">
        <f t="shared" si="30"/>
        <v>36405.834803353006</v>
      </c>
      <c r="D88">
        <f t="shared" si="30"/>
        <v>18633.738301582245</v>
      </c>
      <c r="E88">
        <f t="shared" si="30"/>
        <v>820.46126936613712</v>
      </c>
      <c r="F88">
        <f t="shared" si="30"/>
        <v>42153.241411216761</v>
      </c>
      <c r="G88">
        <f t="shared" si="30"/>
        <v>1986.7242144819002</v>
      </c>
      <c r="H88">
        <f t="shared" si="17"/>
        <v>101.01507469095068</v>
      </c>
      <c r="I88">
        <f t="shared" si="18"/>
        <v>-108.78808672973105</v>
      </c>
      <c r="J88">
        <f t="shared" si="19"/>
        <v>-5.7930869551662241</v>
      </c>
      <c r="K88">
        <f t="shared" si="20"/>
        <v>12.781370102680199</v>
      </c>
      <c r="L88">
        <f t="shared" si="21"/>
        <v>0.78472889126615541</v>
      </c>
      <c r="M88">
        <f t="shared" si="22"/>
        <v>4.2738055828223057E-2</v>
      </c>
      <c r="N88">
        <f t="shared" si="23"/>
        <v>1715.1790106750823</v>
      </c>
      <c r="O88">
        <f t="shared" si="24"/>
        <v>4.2738055828223054</v>
      </c>
      <c r="P88">
        <f t="shared" si="25"/>
        <v>160.00000000000006</v>
      </c>
      <c r="Q88">
        <f t="shared" si="26"/>
        <v>1555.1790106750823</v>
      </c>
      <c r="R88">
        <f t="shared" si="27"/>
        <v>63.594165196647019</v>
      </c>
    </row>
    <row r="89" spans="2:18">
      <c r="B89">
        <f t="shared" si="29"/>
        <v>86</v>
      </c>
      <c r="C89">
        <f t="shared" si="30"/>
        <v>36506.849878043955</v>
      </c>
      <c r="D89">
        <f t="shared" si="30"/>
        <v>18524.950214852513</v>
      </c>
      <c r="E89">
        <f t="shared" si="30"/>
        <v>814.66818241097087</v>
      </c>
      <c r="F89">
        <f t="shared" si="30"/>
        <v>42166.022781319443</v>
      </c>
      <c r="G89">
        <f t="shared" si="30"/>
        <v>1987.5089433731664</v>
      </c>
      <c r="H89">
        <f t="shared" si="17"/>
        <v>100.87656283151844</v>
      </c>
      <c r="I89">
        <f t="shared" si="18"/>
        <v>-102.2241136881496</v>
      </c>
      <c r="J89">
        <f t="shared" si="19"/>
        <v>-5.4809878014966316</v>
      </c>
      <c r="K89">
        <f t="shared" si="20"/>
        <v>6.3957871935447486</v>
      </c>
      <c r="L89">
        <f t="shared" si="21"/>
        <v>0.43275146458285008</v>
      </c>
      <c r="M89">
        <f t="shared" si="22"/>
        <v>4.2533378203666435E-2</v>
      </c>
      <c r="N89">
        <f t="shared" si="23"/>
        <v>1712.0471755237061</v>
      </c>
      <c r="O89">
        <f t="shared" si="24"/>
        <v>4.2533378203666432</v>
      </c>
      <c r="P89">
        <f t="shared" si="25"/>
        <v>160.00000000000006</v>
      </c>
      <c r="Q89">
        <f t="shared" si="26"/>
        <v>1552.0471755237061</v>
      </c>
      <c r="R89">
        <f t="shared" si="27"/>
        <v>63.493150121956056</v>
      </c>
    </row>
    <row r="90" spans="2:18">
      <c r="B90">
        <f t="shared" si="29"/>
        <v>87</v>
      </c>
      <c r="C90">
        <f t="shared" si="30"/>
        <v>36607.726440875471</v>
      </c>
      <c r="D90">
        <f t="shared" si="30"/>
        <v>18422.726101164364</v>
      </c>
      <c r="E90">
        <f t="shared" si="30"/>
        <v>809.1871946094742</v>
      </c>
      <c r="F90">
        <f t="shared" si="30"/>
        <v>42172.418568512985</v>
      </c>
      <c r="G90">
        <f t="shared" si="30"/>
        <v>1987.9416948377493</v>
      </c>
      <c r="H90">
        <f t="shared" si="17"/>
        <v>100.42202691021971</v>
      </c>
      <c r="I90">
        <f t="shared" si="18"/>
        <v>-95.886236392134151</v>
      </c>
      <c r="J90">
        <f t="shared" si="19"/>
        <v>-5.1773328201507951</v>
      </c>
      <c r="K90">
        <f t="shared" si="20"/>
        <v>0.53235910037163592</v>
      </c>
      <c r="L90">
        <f t="shared" si="21"/>
        <v>0.10918320169358253</v>
      </c>
      <c r="M90">
        <f t="shared" si="22"/>
        <v>4.233983296073722E-2</v>
      </c>
      <c r="N90">
        <f t="shared" si="23"/>
        <v>1708.9594117946513</v>
      </c>
      <c r="O90">
        <f t="shared" si="24"/>
        <v>4.2339832960737223</v>
      </c>
      <c r="P90">
        <f t="shared" si="25"/>
        <v>160.00000000000006</v>
      </c>
      <c r="Q90">
        <f t="shared" si="26"/>
        <v>1548.9594117946513</v>
      </c>
      <c r="R90">
        <f t="shared" si="27"/>
        <v>63.392273559124547</v>
      </c>
    </row>
    <row r="91" spans="2:18">
      <c r="B91">
        <f t="shared" si="29"/>
        <v>88</v>
      </c>
      <c r="C91">
        <f t="shared" si="30"/>
        <v>36708.148467785693</v>
      </c>
      <c r="D91">
        <f t="shared" si="30"/>
        <v>18326.839864772232</v>
      </c>
      <c r="E91">
        <f t="shared" si="30"/>
        <v>804.00986178932339</v>
      </c>
      <c r="F91">
        <f t="shared" si="30"/>
        <v>42172.950927613354</v>
      </c>
      <c r="G91">
        <f t="shared" si="30"/>
        <v>1988.050878039443</v>
      </c>
      <c r="H91">
        <f t="shared" si="17"/>
        <v>99.679812737710563</v>
      </c>
      <c r="I91">
        <f t="shared" si="18"/>
        <v>-89.775759853991417</v>
      </c>
      <c r="J91">
        <f t="shared" si="19"/>
        <v>-4.8824709322723621</v>
      </c>
      <c r="K91">
        <f t="shared" si="20"/>
        <v>-4.8342668300359151</v>
      </c>
      <c r="L91">
        <f t="shared" si="21"/>
        <v>-0.18731512141090434</v>
      </c>
      <c r="M91">
        <f t="shared" si="22"/>
        <v>4.2157103258869413E-2</v>
      </c>
      <c r="N91">
        <f t="shared" si="23"/>
        <v>1705.9220556845182</v>
      </c>
      <c r="O91">
        <f t="shared" si="24"/>
        <v>4.2157103258869411</v>
      </c>
      <c r="P91">
        <f t="shared" si="25"/>
        <v>160.00000000000009</v>
      </c>
      <c r="Q91">
        <f t="shared" si="26"/>
        <v>1545.9220556845182</v>
      </c>
      <c r="R91">
        <f t="shared" si="27"/>
        <v>63.291851532214309</v>
      </c>
    </row>
    <row r="92" spans="2:18">
      <c r="B92">
        <f t="shared" si="29"/>
        <v>89</v>
      </c>
      <c r="C92">
        <f t="shared" si="30"/>
        <v>36807.828280523405</v>
      </c>
      <c r="D92">
        <f t="shared" si="30"/>
        <v>18237.064104918241</v>
      </c>
      <c r="E92">
        <f t="shared" si="30"/>
        <v>799.12739085705107</v>
      </c>
      <c r="F92">
        <f t="shared" si="30"/>
        <v>42168.116660783315</v>
      </c>
      <c r="G92">
        <f t="shared" si="30"/>
        <v>1987.8635629180321</v>
      </c>
      <c r="H92">
        <f t="shared" si="17"/>
        <v>98.676541770115421</v>
      </c>
      <c r="I92">
        <f t="shared" si="18"/>
        <v>-83.892910551361865</v>
      </c>
      <c r="J92">
        <f t="shared" si="19"/>
        <v>-4.5966697925097719</v>
      </c>
      <c r="K92">
        <f t="shared" si="20"/>
        <v>-9.7288980727158076</v>
      </c>
      <c r="L92">
        <f t="shared" si="21"/>
        <v>-0.4580633535279901</v>
      </c>
      <c r="M92">
        <f t="shared" si="22"/>
        <v>4.1984863859376192E-2</v>
      </c>
      <c r="N92">
        <f t="shared" si="23"/>
        <v>1702.9407263360249</v>
      </c>
      <c r="O92">
        <f t="shared" si="24"/>
        <v>4.1984863859376196</v>
      </c>
      <c r="P92">
        <f t="shared" si="25"/>
        <v>160.00000000000009</v>
      </c>
      <c r="Q92">
        <f t="shared" si="26"/>
        <v>1542.9407263360249</v>
      </c>
      <c r="R92">
        <f t="shared" si="27"/>
        <v>63.192171719476598</v>
      </c>
    </row>
    <row r="93" spans="2:18">
      <c r="B93">
        <f t="shared" si="29"/>
        <v>90</v>
      </c>
      <c r="C93">
        <f t="shared" si="30"/>
        <v>36906.504822293522</v>
      </c>
      <c r="D93">
        <f t="shared" si="30"/>
        <v>18153.171194366878</v>
      </c>
      <c r="E93">
        <f t="shared" si="30"/>
        <v>794.53072106454124</v>
      </c>
      <c r="F93">
        <f t="shared" si="30"/>
        <v>42158.387762710598</v>
      </c>
      <c r="G93">
        <f t="shared" si="30"/>
        <v>1987.4054995645042</v>
      </c>
      <c r="H93">
        <f t="shared" si="17"/>
        <v>97.437213818543</v>
      </c>
      <c r="I93">
        <f t="shared" si="18"/>
        <v>-78.236980829098798</v>
      </c>
      <c r="J93">
        <f t="shared" si="19"/>
        <v>-4.3201254953525847</v>
      </c>
      <c r="K93">
        <f t="shared" si="20"/>
        <v>-14.175749996594249</v>
      </c>
      <c r="L93">
        <f t="shared" si="21"/>
        <v>-0.70435749749722731</v>
      </c>
      <c r="M93">
        <f t="shared" si="22"/>
        <v>4.182278337216911E-2</v>
      </c>
      <c r="N93">
        <f t="shared" si="23"/>
        <v>1700.0203777409092</v>
      </c>
      <c r="O93">
        <f t="shared" si="24"/>
        <v>4.1822783372169114</v>
      </c>
      <c r="P93">
        <f t="shared" si="25"/>
        <v>160.00000000000006</v>
      </c>
      <c r="Q93">
        <f t="shared" si="26"/>
        <v>1540.0203777409092</v>
      </c>
      <c r="R93">
        <f t="shared" si="27"/>
        <v>63.093495177706487</v>
      </c>
    </row>
    <row r="94" spans="2:18">
      <c r="B94">
        <f t="shared" si="29"/>
        <v>91</v>
      </c>
      <c r="C94">
        <f t="shared" si="30"/>
        <v>37003.942036112065</v>
      </c>
      <c r="D94">
        <f t="shared" si="30"/>
        <v>18074.934213537777</v>
      </c>
      <c r="E94">
        <f t="shared" si="30"/>
        <v>790.21059556918863</v>
      </c>
      <c r="F94">
        <f t="shared" si="30"/>
        <v>42144.212012714001</v>
      </c>
      <c r="G94">
        <f t="shared" si="30"/>
        <v>1986.7011420670069</v>
      </c>
      <c r="H94">
        <f t="shared" si="17"/>
        <v>95.985302452694057</v>
      </c>
      <c r="I94">
        <f t="shared" si="18"/>
        <v>-72.806456986199692</v>
      </c>
      <c r="J94">
        <f t="shared" si="19"/>
        <v>-4.0529713076764722</v>
      </c>
      <c r="K94">
        <f t="shared" si="20"/>
        <v>-18.198408142968631</v>
      </c>
      <c r="L94">
        <f t="shared" si="21"/>
        <v>-0.92746601584917698</v>
      </c>
      <c r="M94">
        <f t="shared" si="22"/>
        <v>4.1670526229349719E-2</v>
      </c>
      <c r="N94">
        <f t="shared" si="23"/>
        <v>1697.1653469156179</v>
      </c>
      <c r="O94">
        <f t="shared" si="24"/>
        <v>4.167052622934972</v>
      </c>
      <c r="P94">
        <f t="shared" si="25"/>
        <v>160.00000000000003</v>
      </c>
      <c r="Q94">
        <f t="shared" si="26"/>
        <v>1537.1653469156179</v>
      </c>
      <c r="R94">
        <f t="shared" si="27"/>
        <v>62.996057963887957</v>
      </c>
    </row>
    <row r="95" spans="2:18">
      <c r="B95">
        <f t="shared" si="29"/>
        <v>92</v>
      </c>
      <c r="C95">
        <f t="shared" si="30"/>
        <v>37099.927338564761</v>
      </c>
      <c r="D95">
        <f t="shared" si="30"/>
        <v>18002.127756551577</v>
      </c>
      <c r="E95">
        <f t="shared" si="30"/>
        <v>786.15762426151218</v>
      </c>
      <c r="F95">
        <f t="shared" si="30"/>
        <v>42126.013604571031</v>
      </c>
      <c r="G95">
        <f t="shared" si="30"/>
        <v>1985.7736760511577</v>
      </c>
      <c r="H95">
        <f t="shared" si="17"/>
        <v>94.342843561536341</v>
      </c>
      <c r="I95">
        <f t="shared" si="18"/>
        <v>-67.599132662325019</v>
      </c>
      <c r="J95">
        <f t="shared" si="19"/>
        <v>-3.7952855034334405</v>
      </c>
      <c r="K95">
        <f t="shared" si="20"/>
        <v>-21.81979857507956</v>
      </c>
      <c r="L95">
        <f t="shared" si="21"/>
        <v>-1.1286268206982868</v>
      </c>
      <c r="M95">
        <f t="shared" si="22"/>
        <v>4.1527754415285056E-2</v>
      </c>
      <c r="N95">
        <f t="shared" si="23"/>
        <v>1694.3793986440776</v>
      </c>
      <c r="O95">
        <f t="shared" si="24"/>
        <v>4.1527754415285054</v>
      </c>
      <c r="P95">
        <f t="shared" si="25"/>
        <v>160.00000000000006</v>
      </c>
      <c r="Q95">
        <f t="shared" si="26"/>
        <v>1534.3793986440776</v>
      </c>
      <c r="R95">
        <f t="shared" si="27"/>
        <v>62.900072661435253</v>
      </c>
    </row>
    <row r="96" spans="2:18">
      <c r="B96">
        <f t="shared" si="29"/>
        <v>93</v>
      </c>
      <c r="C96">
        <f t="shared" si="30"/>
        <v>37194.270182126296</v>
      </c>
      <c r="D96">
        <f t="shared" si="30"/>
        <v>17934.528623889251</v>
      </c>
      <c r="E96">
        <f t="shared" si="30"/>
        <v>782.36233875807875</v>
      </c>
      <c r="F96">
        <f t="shared" si="30"/>
        <v>42104.19380599595</v>
      </c>
      <c r="G96">
        <f t="shared" si="30"/>
        <v>1984.6450492304593</v>
      </c>
      <c r="H96">
        <f t="shared" si="17"/>
        <v>92.530517536664973</v>
      </c>
      <c r="I96">
        <f t="shared" si="18"/>
        <v>-62.612209016511997</v>
      </c>
      <c r="J96">
        <f t="shared" si="19"/>
        <v>-3.5470983745776365</v>
      </c>
      <c r="K96">
        <f t="shared" si="20"/>
        <v>-25.06216528124024</v>
      </c>
      <c r="L96">
        <f t="shared" si="21"/>
        <v>-1.3090448643351351</v>
      </c>
      <c r="M96">
        <f t="shared" si="22"/>
        <v>4.1394128979971696E-2</v>
      </c>
      <c r="N96">
        <f t="shared" si="23"/>
        <v>1691.6657670629183</v>
      </c>
      <c r="O96">
        <f t="shared" si="24"/>
        <v>4.13941289799717</v>
      </c>
      <c r="P96">
        <f t="shared" si="25"/>
        <v>160.00000000000003</v>
      </c>
      <c r="Q96">
        <f t="shared" si="26"/>
        <v>1531.6657670629183</v>
      </c>
      <c r="R96">
        <f t="shared" si="27"/>
        <v>62.805729817873726</v>
      </c>
    </row>
    <row r="97" spans="2:18">
      <c r="B97">
        <f t="shared" si="29"/>
        <v>94</v>
      </c>
      <c r="C97">
        <f t="shared" si="30"/>
        <v>37286.800699662963</v>
      </c>
      <c r="D97">
        <f t="shared" si="30"/>
        <v>17871.91641487274</v>
      </c>
      <c r="E97">
        <f t="shared" si="30"/>
        <v>778.81524038350108</v>
      </c>
      <c r="F97">
        <f t="shared" si="30"/>
        <v>42079.13164071471</v>
      </c>
      <c r="G97">
        <f t="shared" si="30"/>
        <v>1983.3360043661241</v>
      </c>
      <c r="H97">
        <f t="shared" si="17"/>
        <v>90.567725537867403</v>
      </c>
      <c r="I97">
        <f t="shared" si="18"/>
        <v>-57.842383071097629</v>
      </c>
      <c r="J97">
        <f t="shared" si="19"/>
        <v>-3.308398489530056</v>
      </c>
      <c r="K97">
        <f t="shared" si="20"/>
        <v>-27.947053722139515</v>
      </c>
      <c r="L97">
        <f t="shared" si="21"/>
        <v>-1.4698902551005233</v>
      </c>
      <c r="M97">
        <f t="shared" si="22"/>
        <v>4.1269311359877284E-2</v>
      </c>
      <c r="N97">
        <f t="shared" si="23"/>
        <v>1689.027194345409</v>
      </c>
      <c r="O97">
        <f t="shared" si="24"/>
        <v>4.1269311359877285</v>
      </c>
      <c r="P97">
        <f t="shared" si="25"/>
        <v>160.00000000000003</v>
      </c>
      <c r="Q97">
        <f t="shared" si="26"/>
        <v>1529.027194345409</v>
      </c>
      <c r="R97">
        <f t="shared" si="27"/>
        <v>62.713199300337052</v>
      </c>
    </row>
    <row r="98" spans="2:18">
      <c r="B98">
        <f t="shared" si="29"/>
        <v>95</v>
      </c>
      <c r="C98">
        <f t="shared" si="30"/>
        <v>37377.368425200832</v>
      </c>
      <c r="D98">
        <f t="shared" si="30"/>
        <v>17814.074031801643</v>
      </c>
      <c r="E98">
        <f t="shared" si="30"/>
        <v>775.506841893971</v>
      </c>
      <c r="F98">
        <f t="shared" si="30"/>
        <v>42051.184586992567</v>
      </c>
      <c r="G98">
        <f t="shared" si="30"/>
        <v>1981.8661141110235</v>
      </c>
      <c r="H98">
        <f t="shared" si="17"/>
        <v>88.472660287923802</v>
      </c>
      <c r="I98">
        <f t="shared" si="18"/>
        <v>-53.28592547838025</v>
      </c>
      <c r="J98">
        <f t="shared" si="19"/>
        <v>-3.0791382670501903</v>
      </c>
      <c r="K98">
        <f t="shared" si="20"/>
        <v>-30.495299711760282</v>
      </c>
      <c r="L98">
        <f t="shared" si="21"/>
        <v>-1.6122968307334702</v>
      </c>
      <c r="M98">
        <f t="shared" si="22"/>
        <v>4.1152964528024548E-2</v>
      </c>
      <c r="N98">
        <f t="shared" si="23"/>
        <v>1686.4659667214396</v>
      </c>
      <c r="O98">
        <f t="shared" si="24"/>
        <v>4.1152964528024549</v>
      </c>
      <c r="P98">
        <f t="shared" si="25"/>
        <v>160.00000000000003</v>
      </c>
      <c r="Q98">
        <f t="shared" si="26"/>
        <v>1526.4659667214396</v>
      </c>
      <c r="R98">
        <f t="shared" si="27"/>
        <v>62.622631574799186</v>
      </c>
    </row>
    <row r="99" spans="2:18">
      <c r="B99">
        <f t="shared" si="29"/>
        <v>96</v>
      </c>
      <c r="C99">
        <f t="shared" si="30"/>
        <v>37465.841085488755</v>
      </c>
      <c r="D99">
        <f t="shared" si="30"/>
        <v>17760.788106323263</v>
      </c>
      <c r="E99">
        <f t="shared" si="30"/>
        <v>772.42770362692079</v>
      </c>
      <c r="F99">
        <f t="shared" si="30"/>
        <v>42020.689287280809</v>
      </c>
      <c r="G99">
        <f t="shared" si="30"/>
        <v>1980.2538172802901</v>
      </c>
      <c r="H99">
        <f t="shared" si="17"/>
        <v>86.262371826588577</v>
      </c>
      <c r="I99">
        <f t="shared" si="18"/>
        <v>-48.938748857280189</v>
      </c>
      <c r="J99">
        <f t="shared" si="19"/>
        <v>-2.8592389295232437</v>
      </c>
      <c r="K99">
        <f t="shared" si="20"/>
        <v>-32.727022911329911</v>
      </c>
      <c r="L99">
        <f t="shared" si="21"/>
        <v>-1.7373611284552339</v>
      </c>
      <c r="M99">
        <f t="shared" si="22"/>
        <v>4.1044753992848897E-2</v>
      </c>
      <c r="N99">
        <f t="shared" si="23"/>
        <v>1683.9839480524274</v>
      </c>
      <c r="O99">
        <f t="shared" si="24"/>
        <v>4.1044753992848895</v>
      </c>
      <c r="P99">
        <f t="shared" si="25"/>
        <v>160.00000000000003</v>
      </c>
      <c r="Q99">
        <f t="shared" si="26"/>
        <v>1523.9839480524274</v>
      </c>
      <c r="R99">
        <f t="shared" si="27"/>
        <v>62.534158914511259</v>
      </c>
    </row>
    <row r="100" spans="2:18">
      <c r="B100">
        <f t="shared" si="29"/>
        <v>97</v>
      </c>
      <c r="C100">
        <f t="shared" si="30"/>
        <v>37552.103457315345</v>
      </c>
      <c r="D100">
        <f t="shared" si="30"/>
        <v>17711.849357465984</v>
      </c>
      <c r="E100">
        <f t="shared" si="30"/>
        <v>769.56846469739753</v>
      </c>
      <c r="F100">
        <f t="shared" si="30"/>
        <v>41987.962264369482</v>
      </c>
      <c r="G100">
        <f t="shared" si="30"/>
        <v>1978.516456151835</v>
      </c>
      <c r="H100">
        <f t="shared" si="17"/>
        <v>83.952828633556578</v>
      </c>
      <c r="I100">
        <f t="shared" si="18"/>
        <v>-44.796467743069911</v>
      </c>
      <c r="J100">
        <f t="shared" si="19"/>
        <v>-2.6485948955720175</v>
      </c>
      <c r="K100">
        <f t="shared" si="20"/>
        <v>-34.661624297334058</v>
      </c>
      <c r="L100">
        <f t="shared" si="21"/>
        <v>-1.846141697580947</v>
      </c>
      <c r="M100">
        <f t="shared" si="22"/>
        <v>4.094434866331037E-2</v>
      </c>
      <c r="N100">
        <f t="shared" si="23"/>
        <v>1681.5826111622835</v>
      </c>
      <c r="O100">
        <f t="shared" si="24"/>
        <v>4.0944348663310368</v>
      </c>
      <c r="P100">
        <f t="shared" si="25"/>
        <v>160.00000000000006</v>
      </c>
      <c r="Q100">
        <f t="shared" si="26"/>
        <v>1521.5826111622835</v>
      </c>
      <c r="R100">
        <f t="shared" si="27"/>
        <v>62.447896542684667</v>
      </c>
    </row>
    <row r="101" spans="2:18">
      <c r="B101">
        <f t="shared" si="29"/>
        <v>98</v>
      </c>
      <c r="C101">
        <f t="shared" si="30"/>
        <v>37636.0562859489</v>
      </c>
      <c r="D101">
        <f t="shared" si="30"/>
        <v>17667.052889722916</v>
      </c>
      <c r="E101">
        <f t="shared" si="30"/>
        <v>766.91986980182548</v>
      </c>
      <c r="F101">
        <f t="shared" si="30"/>
        <v>41953.30064007215</v>
      </c>
      <c r="G101">
        <f t="shared" si="30"/>
        <v>1976.6703144542539</v>
      </c>
      <c r="H101">
        <f t="shared" si="17"/>
        <v>81.558974508030104</v>
      </c>
      <c r="I101">
        <f t="shared" si="18"/>
        <v>-40.854451095436957</v>
      </c>
      <c r="J101">
        <f t="shared" si="19"/>
        <v>-2.4470776676993751</v>
      </c>
      <c r="K101">
        <f t="shared" si="20"/>
        <v>-36.317787038451542</v>
      </c>
      <c r="L101">
        <f t="shared" si="21"/>
        <v>-1.9396587064425717</v>
      </c>
      <c r="M101">
        <f t="shared" si="22"/>
        <v>4.0851421595867424E-2</v>
      </c>
      <c r="N101">
        <f t="shared" si="23"/>
        <v>1679.2630671086431</v>
      </c>
      <c r="O101">
        <f t="shared" si="24"/>
        <v>4.0851421595867423</v>
      </c>
      <c r="P101">
        <f t="shared" si="25"/>
        <v>160.00000000000006</v>
      </c>
      <c r="Q101">
        <f t="shared" si="26"/>
        <v>1519.2630671086431</v>
      </c>
      <c r="R101">
        <f t="shared" si="27"/>
        <v>62.363943714051118</v>
      </c>
    </row>
    <row r="102" spans="2:18">
      <c r="B102">
        <f t="shared" si="29"/>
        <v>99</v>
      </c>
      <c r="C102">
        <f t="shared" ref="C102:G117" si="31">C101+H101</f>
        <v>37717.615260456929</v>
      </c>
      <c r="D102">
        <f t="shared" si="31"/>
        <v>17626.198438627478</v>
      </c>
      <c r="E102">
        <f t="shared" si="31"/>
        <v>764.47279213412617</v>
      </c>
      <c r="F102">
        <f t="shared" si="31"/>
        <v>41916.982853033696</v>
      </c>
      <c r="G102">
        <f t="shared" si="31"/>
        <v>1974.7306557478114</v>
      </c>
      <c r="H102">
        <f t="shared" si="17"/>
        <v>79.094781569209118</v>
      </c>
      <c r="I102">
        <f t="shared" si="18"/>
        <v>-37.107868219051397</v>
      </c>
      <c r="J102">
        <f t="shared" si="19"/>
        <v>-2.2545392664649029</v>
      </c>
      <c r="K102">
        <f t="shared" si="20"/>
        <v>-37.713480282809414</v>
      </c>
      <c r="L102">
        <f t="shared" si="21"/>
        <v>-2.0188938008835464</v>
      </c>
      <c r="M102">
        <f t="shared" si="22"/>
        <v>4.0765650637213401E-2</v>
      </c>
      <c r="N102">
        <f t="shared" si="23"/>
        <v>1677.0260925625562</v>
      </c>
      <c r="O102">
        <f t="shared" si="24"/>
        <v>4.0765650637213398</v>
      </c>
      <c r="P102">
        <f t="shared" si="25"/>
        <v>160.00000000000006</v>
      </c>
      <c r="Q102">
        <f t="shared" si="26"/>
        <v>1517.0260925625562</v>
      </c>
      <c r="R102">
        <f t="shared" si="27"/>
        <v>62.282384739543076</v>
      </c>
    </row>
    <row r="103" spans="2:18">
      <c r="B103">
        <f t="shared" si="29"/>
        <v>100</v>
      </c>
      <c r="C103">
        <f t="shared" si="31"/>
        <v>37796.710042026141</v>
      </c>
      <c r="D103">
        <f t="shared" si="31"/>
        <v>17589.090570408425</v>
      </c>
      <c r="E103">
        <f t="shared" si="31"/>
        <v>762.21825286766125</v>
      </c>
      <c r="F103">
        <f t="shared" si="31"/>
        <v>41879.269372750889</v>
      </c>
      <c r="G103">
        <f t="shared" si="31"/>
        <v>1972.7117619469279</v>
      </c>
      <c r="H103">
        <f t="shared" si="17"/>
        <v>76.573299718258767</v>
      </c>
      <c r="I103">
        <f t="shared" si="18"/>
        <v>-33.551728866305666</v>
      </c>
      <c r="J103">
        <f t="shared" si="19"/>
        <v>-2.0708152585797706</v>
      </c>
      <c r="K103">
        <f t="shared" si="20"/>
        <v>-38.865965416812315</v>
      </c>
      <c r="L103">
        <f t="shared" si="21"/>
        <v>-2.084790176561313</v>
      </c>
      <c r="M103">
        <f t="shared" si="22"/>
        <v>4.0686718975128246E-2</v>
      </c>
      <c r="N103">
        <f t="shared" si="23"/>
        <v>1674.8721554498259</v>
      </c>
      <c r="O103">
        <f t="shared" si="24"/>
        <v>4.0686718975128242</v>
      </c>
      <c r="P103">
        <f t="shared" si="25"/>
        <v>160.00000000000006</v>
      </c>
      <c r="Q103">
        <f t="shared" si="26"/>
        <v>1514.8721554498259</v>
      </c>
      <c r="R103">
        <f t="shared" si="27"/>
        <v>62.203289957973873</v>
      </c>
    </row>
    <row r="104" spans="2:18">
      <c r="B104">
        <f t="shared" si="29"/>
        <v>101</v>
      </c>
      <c r="C104">
        <f t="shared" si="31"/>
        <v>37873.283341744398</v>
      </c>
      <c r="D104">
        <f t="shared" si="31"/>
        <v>17555.538841542118</v>
      </c>
      <c r="E104">
        <f t="shared" si="31"/>
        <v>760.14743760908152</v>
      </c>
      <c r="F104">
        <f t="shared" si="31"/>
        <v>41840.403407334074</v>
      </c>
      <c r="G104">
        <f t="shared" si="31"/>
        <v>1970.6269717703667</v>
      </c>
      <c r="H104">
        <f t="shared" si="17"/>
        <v>74.006702878535975</v>
      </c>
      <c r="I104">
        <f t="shared" si="18"/>
        <v>-30.180918213946029</v>
      </c>
      <c r="J104">
        <f t="shared" si="19"/>
        <v>-1.8957274223209737</v>
      </c>
      <c r="K104">
        <f t="shared" si="20"/>
        <v>-39.791804410464522</v>
      </c>
      <c r="L104">
        <f t="shared" si="21"/>
        <v>-2.1382528318046923</v>
      </c>
      <c r="M104">
        <f t="shared" si="22"/>
        <v>4.0614315608396276E-2</v>
      </c>
      <c r="N104">
        <f t="shared" si="23"/>
        <v>1672.8014389931511</v>
      </c>
      <c r="O104">
        <f t="shared" si="24"/>
        <v>4.0614315608396279</v>
      </c>
      <c r="P104">
        <f t="shared" si="25"/>
        <v>160.00000000000006</v>
      </c>
      <c r="Q104">
        <f t="shared" si="26"/>
        <v>1512.8014389931511</v>
      </c>
      <c r="R104">
        <f t="shared" si="27"/>
        <v>62.12671665825561</v>
      </c>
    </row>
    <row r="105" spans="2:18">
      <c r="B105">
        <f t="shared" si="29"/>
        <v>102</v>
      </c>
      <c r="C105">
        <f t="shared" si="31"/>
        <v>37947.290044622932</v>
      </c>
      <c r="D105">
        <f t="shared" si="31"/>
        <v>17525.357923328171</v>
      </c>
      <c r="E105">
        <f t="shared" si="31"/>
        <v>758.25171018676053</v>
      </c>
      <c r="F105">
        <f t="shared" si="31"/>
        <v>41800.611602923607</v>
      </c>
      <c r="G105">
        <f t="shared" si="31"/>
        <v>1968.488718938562</v>
      </c>
      <c r="H105">
        <f t="shared" si="17"/>
        <v>71.406332307467054</v>
      </c>
      <c r="I105">
        <f t="shared" si="18"/>
        <v>-26.990227333655298</v>
      </c>
      <c r="J105">
        <f t="shared" si="19"/>
        <v>-1.7290860898591873</v>
      </c>
      <c r="K105">
        <f t="shared" si="20"/>
        <v>-40.506869912114723</v>
      </c>
      <c r="L105">
        <f t="shared" si="21"/>
        <v>-2.1801489718380935</v>
      </c>
      <c r="M105">
        <f t="shared" si="22"/>
        <v>4.0548135745476617E-2</v>
      </c>
      <c r="N105">
        <f t="shared" si="23"/>
        <v>1670.8138642812078</v>
      </c>
      <c r="O105">
        <f t="shared" si="24"/>
        <v>4.0548135745476621</v>
      </c>
      <c r="P105">
        <f t="shared" si="25"/>
        <v>160.00000000000006</v>
      </c>
      <c r="Q105">
        <f t="shared" si="26"/>
        <v>1510.8138642812078</v>
      </c>
      <c r="R105">
        <f t="shared" si="27"/>
        <v>62.052709955377068</v>
      </c>
    </row>
    <row r="106" spans="2:18">
      <c r="B106">
        <f t="shared" si="29"/>
        <v>103</v>
      </c>
      <c r="C106">
        <f t="shared" si="31"/>
        <v>38018.696376930398</v>
      </c>
      <c r="D106">
        <f t="shared" si="31"/>
        <v>17498.367695994515</v>
      </c>
      <c r="E106">
        <f t="shared" si="31"/>
        <v>756.52262409690138</v>
      </c>
      <c r="F106">
        <f t="shared" si="31"/>
        <v>41760.104733011496</v>
      </c>
      <c r="G106">
        <f t="shared" si="31"/>
        <v>1966.308569966724</v>
      </c>
      <c r="H106">
        <f t="shared" si="17"/>
        <v>68.782737250721851</v>
      </c>
      <c r="I106">
        <f t="shared" si="18"/>
        <v>-23.974379711001006</v>
      </c>
      <c r="J106">
        <f t="shared" si="19"/>
        <v>-1.5706922024918555</v>
      </c>
      <c r="K106">
        <f t="shared" si="20"/>
        <v>-41.026356798386516</v>
      </c>
      <c r="L106">
        <f t="shared" si="21"/>
        <v>-2.2113085388424167</v>
      </c>
      <c r="M106">
        <f t="shared" si="22"/>
        <v>4.0487881140475017E-2</v>
      </c>
      <c r="N106">
        <f t="shared" si="23"/>
        <v>1668.9091114787766</v>
      </c>
      <c r="O106">
        <f t="shared" si="24"/>
        <v>4.0487881140475013</v>
      </c>
      <c r="P106">
        <f t="shared" si="25"/>
        <v>160.00000000000003</v>
      </c>
      <c r="Q106">
        <f t="shared" si="26"/>
        <v>1508.9091114787766</v>
      </c>
      <c r="R106">
        <f t="shared" si="27"/>
        <v>61.981303623069621</v>
      </c>
    </row>
    <row r="107" spans="2:18">
      <c r="B107">
        <f t="shared" si="29"/>
        <v>104</v>
      </c>
      <c r="C107">
        <f t="shared" si="31"/>
        <v>38087.479114181122</v>
      </c>
      <c r="D107">
        <f t="shared" si="31"/>
        <v>17474.393316283513</v>
      </c>
      <c r="E107">
        <f t="shared" si="31"/>
        <v>754.95193189440954</v>
      </c>
      <c r="F107">
        <f t="shared" si="31"/>
        <v>41719.07837621311</v>
      </c>
      <c r="G107">
        <f t="shared" si="31"/>
        <v>1964.0972614278817</v>
      </c>
      <c r="H107">
        <f t="shared" si="17"/>
        <v>66.145713187381446</v>
      </c>
      <c r="I107">
        <f t="shared" si="18"/>
        <v>-21.128054307209709</v>
      </c>
      <c r="J107">
        <f t="shared" si="19"/>
        <v>-1.4203391113877046</v>
      </c>
      <c r="K107">
        <f t="shared" si="20"/>
        <v>-41.364794923187887</v>
      </c>
      <c r="L107">
        <f t="shared" si="21"/>
        <v>-2.2325248455964015</v>
      </c>
      <c r="M107">
        <f t="shared" si="22"/>
        <v>4.0433260373944589E-2</v>
      </c>
      <c r="N107">
        <f t="shared" si="23"/>
        <v>1667.086639780933</v>
      </c>
      <c r="O107">
        <f t="shared" si="24"/>
        <v>4.0433260373944586</v>
      </c>
      <c r="P107">
        <f t="shared" si="25"/>
        <v>160.00000000000006</v>
      </c>
      <c r="Q107">
        <f t="shared" si="26"/>
        <v>1507.086639780933</v>
      </c>
      <c r="R107">
        <f t="shared" si="27"/>
        <v>61.912520885818893</v>
      </c>
    </row>
    <row r="108" spans="2:18">
      <c r="B108">
        <f t="shared" si="29"/>
        <v>105</v>
      </c>
      <c r="C108">
        <f t="shared" si="31"/>
        <v>38153.624827368505</v>
      </c>
      <c r="D108">
        <f t="shared" si="31"/>
        <v>17453.265261976303</v>
      </c>
      <c r="E108">
        <f t="shared" si="31"/>
        <v>753.53159278302178</v>
      </c>
      <c r="F108">
        <f t="shared" si="31"/>
        <v>41677.713581289921</v>
      </c>
      <c r="G108">
        <f t="shared" si="31"/>
        <v>1961.8647365822853</v>
      </c>
      <c r="H108">
        <f t="shared" si="17"/>
        <v>63.504337893807502</v>
      </c>
      <c r="I108">
        <f t="shared" si="18"/>
        <v>-18.445905603603251</v>
      </c>
      <c r="J108">
        <f t="shared" si="19"/>
        <v>-1.2778141532898957</v>
      </c>
      <c r="K108">
        <f t="shared" si="20"/>
        <v>-41.536062843546176</v>
      </c>
      <c r="L108">
        <f t="shared" si="21"/>
        <v>-2.2445552933681938</v>
      </c>
      <c r="M108">
        <f t="shared" si="22"/>
        <v>4.0383989085129489E-2</v>
      </c>
      <c r="N108">
        <f t="shared" si="23"/>
        <v>1665.3457062041723</v>
      </c>
      <c r="O108">
        <f t="shared" si="24"/>
        <v>4.0383989085129492</v>
      </c>
      <c r="P108">
        <f t="shared" si="25"/>
        <v>160.00000000000006</v>
      </c>
      <c r="Q108">
        <f t="shared" si="26"/>
        <v>1505.3457062041723</v>
      </c>
      <c r="R108">
        <f t="shared" si="27"/>
        <v>61.846375172631511</v>
      </c>
    </row>
    <row r="109" spans="2:18">
      <c r="B109">
        <f t="shared" si="29"/>
        <v>106</v>
      </c>
      <c r="C109">
        <f t="shared" si="31"/>
        <v>38217.129165262311</v>
      </c>
      <c r="D109">
        <f t="shared" si="31"/>
        <v>17434.8193563727</v>
      </c>
      <c r="E109">
        <f t="shared" si="31"/>
        <v>752.25377862973187</v>
      </c>
      <c r="F109">
        <f t="shared" si="31"/>
        <v>41636.177518446377</v>
      </c>
      <c r="G109">
        <f t="shared" si="31"/>
        <v>1959.6201812889171</v>
      </c>
      <c r="H109">
        <f t="shared" si="17"/>
        <v>60.8670055339295</v>
      </c>
      <c r="I109">
        <f t="shared" si="18"/>
        <v>-15.92258101892412</v>
      </c>
      <c r="J109">
        <f t="shared" si="19"/>
        <v>-1.1429000276907573</v>
      </c>
      <c r="K109">
        <f t="shared" si="20"/>
        <v>-41.553402329983669</v>
      </c>
      <c r="L109">
        <f t="shared" si="21"/>
        <v>-2.2481221573312382</v>
      </c>
      <c r="M109">
        <f t="shared" si="22"/>
        <v>4.0339790161449326E-2</v>
      </c>
      <c r="N109">
        <f t="shared" si="23"/>
        <v>1663.685383298036</v>
      </c>
      <c r="O109">
        <f t="shared" si="24"/>
        <v>4.0339790161449329</v>
      </c>
      <c r="P109">
        <f t="shared" si="25"/>
        <v>160.00000000000006</v>
      </c>
      <c r="Q109">
        <f t="shared" si="26"/>
        <v>1503.685383298036</v>
      </c>
      <c r="R109">
        <f t="shared" si="27"/>
        <v>61.7828708347377</v>
      </c>
    </row>
    <row r="110" spans="2:18">
      <c r="B110">
        <f t="shared" si="29"/>
        <v>107</v>
      </c>
      <c r="C110">
        <f t="shared" si="31"/>
        <v>38277.996170796243</v>
      </c>
      <c r="D110">
        <f t="shared" si="31"/>
        <v>17418.896775353776</v>
      </c>
      <c r="E110">
        <f t="shared" si="31"/>
        <v>751.11087860204111</v>
      </c>
      <c r="F110">
        <f t="shared" si="31"/>
        <v>41594.624116116393</v>
      </c>
      <c r="G110">
        <f t="shared" si="31"/>
        <v>1957.372059131586</v>
      </c>
      <c r="H110">
        <f t="shared" si="17"/>
        <v>58.241458964771191</v>
      </c>
      <c r="I110">
        <f t="shared" si="18"/>
        <v>-13.552736044771905</v>
      </c>
      <c r="J110">
        <f t="shared" si="19"/>
        <v>-1.015375999281332</v>
      </c>
      <c r="K110">
        <f t="shared" si="20"/>
        <v>-41.429433495629269</v>
      </c>
      <c r="L110">
        <f t="shared" si="21"/>
        <v>-2.2439134250890334</v>
      </c>
      <c r="M110">
        <f t="shared" si="22"/>
        <v>4.0300393890296091E-2</v>
      </c>
      <c r="N110">
        <f t="shared" si="23"/>
        <v>1662.1045758523792</v>
      </c>
      <c r="O110">
        <f t="shared" si="24"/>
        <v>4.0300393890296089</v>
      </c>
      <c r="P110">
        <f t="shared" si="25"/>
        <v>160.00000000000006</v>
      </c>
      <c r="Q110">
        <f t="shared" si="26"/>
        <v>1502.1045758523792</v>
      </c>
      <c r="R110">
        <f t="shared" si="27"/>
        <v>61.722003829203771</v>
      </c>
    </row>
    <row r="111" spans="2:18">
      <c r="B111">
        <f t="shared" si="29"/>
        <v>108</v>
      </c>
      <c r="C111">
        <f t="shared" si="31"/>
        <v>38336.237629761017</v>
      </c>
      <c r="D111">
        <f t="shared" si="31"/>
        <v>17405.344039309006</v>
      </c>
      <c r="E111">
        <f t="shared" si="31"/>
        <v>750.09550260275978</v>
      </c>
      <c r="F111">
        <f t="shared" si="31"/>
        <v>41553.194682620764</v>
      </c>
      <c r="G111">
        <f t="shared" si="31"/>
        <v>1955.128145706497</v>
      </c>
      <c r="H111">
        <f t="shared" si="17"/>
        <v>55.634820428166478</v>
      </c>
      <c r="I111">
        <f t="shared" si="18"/>
        <v>-11.331047403663092</v>
      </c>
      <c r="J111">
        <f t="shared" si="19"/>
        <v>-0.8950189469851253</v>
      </c>
      <c r="K111">
        <f t="shared" si="20"/>
        <v>-41.176170401580038</v>
      </c>
      <c r="L111">
        <f t="shared" si="21"/>
        <v>-2.2325836759384003</v>
      </c>
      <c r="M111">
        <f t="shared" si="22"/>
        <v>4.0265538077570627E-2</v>
      </c>
      <c r="N111">
        <f t="shared" si="23"/>
        <v>1660.6020366677224</v>
      </c>
      <c r="O111">
        <f t="shared" si="24"/>
        <v>4.0265538077570628</v>
      </c>
      <c r="P111">
        <f t="shared" si="25"/>
        <v>160.00000000000003</v>
      </c>
      <c r="Q111">
        <f t="shared" si="26"/>
        <v>1500.6020366677224</v>
      </c>
      <c r="R111">
        <f t="shared" si="27"/>
        <v>61.663762370239013</v>
      </c>
    </row>
    <row r="112" spans="2:18">
      <c r="B112">
        <f t="shared" si="29"/>
        <v>109</v>
      </c>
      <c r="C112">
        <f t="shared" si="31"/>
        <v>38391.872450189185</v>
      </c>
      <c r="D112">
        <f t="shared" si="31"/>
        <v>17394.012991905343</v>
      </c>
      <c r="E112">
        <f t="shared" si="31"/>
        <v>749.20048365577463</v>
      </c>
      <c r="F112">
        <f t="shared" si="31"/>
        <v>41512.018512219183</v>
      </c>
      <c r="G112">
        <f t="shared" si="31"/>
        <v>1952.8955620305585</v>
      </c>
      <c r="H112">
        <f t="shared" si="17"/>
        <v>53.053620782882518</v>
      </c>
      <c r="I112">
        <f t="shared" si="18"/>
        <v>-9.2522244974849173</v>
      </c>
      <c r="J112">
        <f t="shared" si="19"/>
        <v>-0.78160427859871362</v>
      </c>
      <c r="K112">
        <f t="shared" si="20"/>
        <v>-40.805037016494836</v>
      </c>
      <c r="L112">
        <f t="shared" si="21"/>
        <v>-2.2147549903039874</v>
      </c>
      <c r="M112">
        <f t="shared" si="22"/>
        <v>4.0234968136814819E-2</v>
      </c>
      <c r="N112">
        <f t="shared" si="23"/>
        <v>1659.1763814492058</v>
      </c>
      <c r="O112">
        <f t="shared" si="24"/>
        <v>4.0234968136814819</v>
      </c>
      <c r="P112">
        <f t="shared" si="25"/>
        <v>160.00000000000006</v>
      </c>
      <c r="Q112">
        <f t="shared" si="26"/>
        <v>1499.1763814492058</v>
      </c>
      <c r="R112">
        <f t="shared" si="27"/>
        <v>61.608127549810831</v>
      </c>
    </row>
    <row r="113" spans="2:18">
      <c r="B113">
        <f t="shared" si="29"/>
        <v>110</v>
      </c>
      <c r="C113">
        <f t="shared" si="31"/>
        <v>38444.926070972069</v>
      </c>
      <c r="D113">
        <f t="shared" si="31"/>
        <v>17384.760767407857</v>
      </c>
      <c r="E113">
        <f t="shared" si="31"/>
        <v>748.41887937717593</v>
      </c>
      <c r="F113">
        <f t="shared" si="31"/>
        <v>41471.21347520269</v>
      </c>
      <c r="G113">
        <f t="shared" si="31"/>
        <v>1950.6808070402544</v>
      </c>
      <c r="H113">
        <f t="shared" si="17"/>
        <v>50.503827415652985</v>
      </c>
      <c r="I113">
        <f t="shared" si="18"/>
        <v>-7.311019380983339</v>
      </c>
      <c r="J113">
        <f t="shared" si="19"/>
        <v>-0.674906727971468</v>
      </c>
      <c r="K113">
        <f t="shared" si="20"/>
        <v>-40.326883426335712</v>
      </c>
      <c r="L113">
        <f t="shared" si="21"/>
        <v>-2.1910178803627502</v>
      </c>
      <c r="M113">
        <f t="shared" si="22"/>
        <v>4.0208437152292234E-2</v>
      </c>
      <c r="N113">
        <f t="shared" si="23"/>
        <v>1657.82610287841</v>
      </c>
      <c r="O113">
        <f t="shared" si="24"/>
        <v>4.0208437152292236</v>
      </c>
      <c r="P113">
        <f t="shared" si="25"/>
        <v>160.00000000000006</v>
      </c>
      <c r="Q113">
        <f t="shared" si="26"/>
        <v>1497.82610287841</v>
      </c>
      <c r="R113">
        <f t="shared" si="27"/>
        <v>61.555073929027955</v>
      </c>
    </row>
    <row r="114" spans="2:18">
      <c r="B114">
        <f t="shared" si="29"/>
        <v>111</v>
      </c>
      <c r="C114">
        <f t="shared" si="31"/>
        <v>38495.429898387723</v>
      </c>
      <c r="D114">
        <f t="shared" si="31"/>
        <v>17377.449748026873</v>
      </c>
      <c r="E114">
        <f t="shared" si="31"/>
        <v>747.74397264920447</v>
      </c>
      <c r="F114">
        <f t="shared" si="31"/>
        <v>41430.886591776354</v>
      </c>
      <c r="G114">
        <f t="shared" si="31"/>
        <v>1948.4897891598916</v>
      </c>
      <c r="H114">
        <f t="shared" si="17"/>
        <v>47.990870954993547</v>
      </c>
      <c r="I114">
        <f t="shared" si="18"/>
        <v>-5.5022354651720207</v>
      </c>
      <c r="J114">
        <f t="shared" si="19"/>
        <v>-0.57470104975297431</v>
      </c>
      <c r="K114">
        <f t="shared" si="20"/>
        <v>-39.752002205803123</v>
      </c>
      <c r="L114">
        <f t="shared" si="21"/>
        <v>-2.1619322342655778</v>
      </c>
      <c r="M114">
        <f t="shared" si="22"/>
        <v>4.0185705918926687E-2</v>
      </c>
      <c r="N114">
        <f t="shared" si="23"/>
        <v>1656.5495839116809</v>
      </c>
      <c r="O114">
        <f t="shared" si="24"/>
        <v>4.0185705918926686</v>
      </c>
      <c r="P114">
        <f t="shared" si="25"/>
        <v>160.00000000000006</v>
      </c>
      <c r="Q114">
        <f t="shared" si="26"/>
        <v>1496.5495839116809</v>
      </c>
      <c r="R114">
        <f t="shared" si="27"/>
        <v>61.504570101612295</v>
      </c>
    </row>
    <row r="115" spans="2:18">
      <c r="B115">
        <f t="shared" si="29"/>
        <v>112</v>
      </c>
      <c r="C115">
        <f t="shared" si="31"/>
        <v>38543.420769342716</v>
      </c>
      <c r="D115">
        <f t="shared" si="31"/>
        <v>17371.947512561699</v>
      </c>
      <c r="E115">
        <f t="shared" si="31"/>
        <v>747.16927159945146</v>
      </c>
      <c r="F115">
        <f t="shared" si="31"/>
        <v>41391.134589570553</v>
      </c>
      <c r="G115">
        <f t="shared" si="31"/>
        <v>1946.3278569256261</v>
      </c>
      <c r="H115">
        <f t="shared" si="17"/>
        <v>45.519670898009991</v>
      </c>
      <c r="I115">
        <f t="shared" si="18"/>
        <v>-3.8207351288126574</v>
      </c>
      <c r="J115">
        <f t="shared" si="19"/>
        <v>-0.48076262500663347</v>
      </c>
      <c r="K115">
        <f t="shared" si="20"/>
        <v>-39.090144876613934</v>
      </c>
      <c r="L115">
        <f t="shared" si="21"/>
        <v>-2.128028267576866</v>
      </c>
      <c r="M115">
        <f t="shared" si="22"/>
        <v>4.0166542961620401E-2</v>
      </c>
      <c r="N115">
        <f t="shared" si="23"/>
        <v>1655.3451103485745</v>
      </c>
      <c r="O115">
        <f t="shared" si="24"/>
        <v>4.0166542961620397</v>
      </c>
      <c r="P115">
        <f t="shared" si="25"/>
        <v>160.00000000000006</v>
      </c>
      <c r="Q115">
        <f t="shared" si="26"/>
        <v>1495.3451103485745</v>
      </c>
      <c r="R115">
        <f t="shared" si="27"/>
        <v>61.456579230657304</v>
      </c>
    </row>
    <row r="116" spans="2:18">
      <c r="B116">
        <f t="shared" si="29"/>
        <v>113</v>
      </c>
      <c r="C116">
        <f t="shared" si="31"/>
        <v>38588.940440240724</v>
      </c>
      <c r="D116">
        <f t="shared" si="31"/>
        <v>17368.126777432888</v>
      </c>
      <c r="E116">
        <f t="shared" si="31"/>
        <v>746.68850897444486</v>
      </c>
      <c r="F116">
        <f t="shared" si="31"/>
        <v>41352.044444693936</v>
      </c>
      <c r="G116">
        <f t="shared" si="31"/>
        <v>1944.1998286580492</v>
      </c>
      <c r="H116">
        <f t="shared" si="17"/>
        <v>43.094660247779707</v>
      </c>
      <c r="I116">
        <f t="shared" si="18"/>
        <v>-2.2614463922179766</v>
      </c>
      <c r="J116">
        <f t="shared" si="19"/>
        <v>-0.39286798941864021</v>
      </c>
      <c r="K116">
        <f t="shared" si="20"/>
        <v>-38.350538389535942</v>
      </c>
      <c r="L116">
        <f t="shared" si="21"/>
        <v>-2.0898074766071488</v>
      </c>
      <c r="M116">
        <f t="shared" si="22"/>
        <v>4.0150724536134171E-2</v>
      </c>
      <c r="N116">
        <f t="shared" si="23"/>
        <v>1654.2108827095583</v>
      </c>
      <c r="O116">
        <f t="shared" si="24"/>
        <v>4.015072453613417</v>
      </c>
      <c r="P116">
        <f t="shared" si="25"/>
        <v>160.00000000000006</v>
      </c>
      <c r="Q116">
        <f t="shared" si="26"/>
        <v>1494.2108827095583</v>
      </c>
      <c r="R116">
        <f t="shared" si="27"/>
        <v>61.411059559759295</v>
      </c>
    </row>
    <row r="117" spans="2:18">
      <c r="B117">
        <f t="shared" si="29"/>
        <v>114</v>
      </c>
      <c r="C117">
        <f t="shared" si="31"/>
        <v>38632.035100488501</v>
      </c>
      <c r="D117">
        <f t="shared" si="31"/>
        <v>17365.86533104067</v>
      </c>
      <c r="E117">
        <f t="shared" si="31"/>
        <v>746.29564098502624</v>
      </c>
      <c r="F117">
        <f t="shared" si="31"/>
        <v>41313.693906304397</v>
      </c>
      <c r="G117">
        <f t="shared" si="31"/>
        <v>1942.1100211814421</v>
      </c>
      <c r="H117">
        <f t="shared" si="17"/>
        <v>40.719809247178517</v>
      </c>
      <c r="I117">
        <f t="shared" si="18"/>
        <v>-0.81936878628505383</v>
      </c>
      <c r="J117">
        <f t="shared" si="19"/>
        <v>-0.31079529441400666</v>
      </c>
      <c r="K117">
        <f t="shared" si="20"/>
        <v>-37.541901577249803</v>
      </c>
      <c r="L117">
        <f t="shared" si="21"/>
        <v>-2.0477435892294693</v>
      </c>
      <c r="M117">
        <f t="shared" si="22"/>
        <v>4.0138034613417382E-2</v>
      </c>
      <c r="N117">
        <f t="shared" si="23"/>
        <v>1653.1450274581227</v>
      </c>
      <c r="O117">
        <f t="shared" si="24"/>
        <v>4.0138034613417384</v>
      </c>
      <c r="P117">
        <f t="shared" si="25"/>
        <v>160.00000000000006</v>
      </c>
      <c r="Q117">
        <f t="shared" si="26"/>
        <v>1493.1450274581227</v>
      </c>
      <c r="R117">
        <f t="shared" si="27"/>
        <v>61.367964899511506</v>
      </c>
    </row>
    <row r="118" spans="2:18">
      <c r="B118">
        <f t="shared" si="29"/>
        <v>115</v>
      </c>
      <c r="C118">
        <f t="shared" ref="C118:G133" si="32">C117+H117</f>
        <v>38672.754909735682</v>
      </c>
      <c r="D118">
        <f t="shared" si="32"/>
        <v>17365.045962254386</v>
      </c>
      <c r="E118">
        <f t="shared" si="32"/>
        <v>745.98484569061225</v>
      </c>
      <c r="F118">
        <f t="shared" si="32"/>
        <v>41276.152004727148</v>
      </c>
      <c r="G118">
        <f t="shared" si="32"/>
        <v>1940.0622775922127</v>
      </c>
      <c r="H118">
        <f t="shared" si="17"/>
        <v>38.398648284219931</v>
      </c>
      <c r="I118">
        <f t="shared" si="18"/>
        <v>0.51042146936174504</v>
      </c>
      <c r="J118">
        <f t="shared" si="19"/>
        <v>-0.23432471021335033</v>
      </c>
      <c r="K118">
        <f t="shared" si="20"/>
        <v>-36.67246153381187</v>
      </c>
      <c r="L118">
        <f t="shared" si="21"/>
        <v>-2.0022835095566336</v>
      </c>
      <c r="M118">
        <f t="shared" si="22"/>
        <v>4.0128264849020864E-2</v>
      </c>
      <c r="N118">
        <f t="shared" si="23"/>
        <v>1652.1456075989424</v>
      </c>
      <c r="O118">
        <f t="shared" si="24"/>
        <v>4.012826484902086</v>
      </c>
      <c r="P118">
        <f t="shared" si="25"/>
        <v>160.00000000000006</v>
      </c>
      <c r="Q118">
        <f t="shared" si="26"/>
        <v>1492.1456075989424</v>
      </c>
      <c r="R118">
        <f t="shared" si="27"/>
        <v>61.327245090264327</v>
      </c>
    </row>
    <row r="119" spans="2:18">
      <c r="B119">
        <f t="shared" si="29"/>
        <v>116</v>
      </c>
      <c r="C119">
        <f t="shared" si="32"/>
        <v>38711.153558019905</v>
      </c>
      <c r="D119">
        <f t="shared" si="32"/>
        <v>17365.556383723746</v>
      </c>
      <c r="E119">
        <f t="shared" si="32"/>
        <v>745.75052098039885</v>
      </c>
      <c r="F119">
        <f t="shared" si="32"/>
        <v>41239.479543193338</v>
      </c>
      <c r="G119">
        <f t="shared" si="32"/>
        <v>1938.059994082656</v>
      </c>
      <c r="H119">
        <f t="shared" si="17"/>
        <v>36.134290034093738</v>
      </c>
      <c r="I119">
        <f t="shared" si="18"/>
        <v>1.7327668820913686</v>
      </c>
      <c r="J119">
        <f t="shared" si="19"/>
        <v>-0.16323877871263903</v>
      </c>
      <c r="K119">
        <f t="shared" si="20"/>
        <v>-35.749969883937283</v>
      </c>
      <c r="L119">
        <f t="shared" si="21"/>
        <v>-1.9538482535354262</v>
      </c>
      <c r="M119">
        <f t="shared" si="22"/>
        <v>4.0121214539005849E-2</v>
      </c>
      <c r="N119">
        <f t="shared" si="23"/>
        <v>1651.2106326806418</v>
      </c>
      <c r="O119">
        <f t="shared" si="24"/>
        <v>4.0121214539005852</v>
      </c>
      <c r="P119">
        <f t="shared" si="25"/>
        <v>160.00000000000006</v>
      </c>
      <c r="Q119">
        <f t="shared" si="26"/>
        <v>1491.2106326806418</v>
      </c>
      <c r="R119">
        <f t="shared" si="27"/>
        <v>61.288846441980105</v>
      </c>
    </row>
    <row r="120" spans="2:18">
      <c r="B120">
        <f t="shared" si="29"/>
        <v>117</v>
      </c>
      <c r="C120">
        <f t="shared" si="32"/>
        <v>38747.287848054002</v>
      </c>
      <c r="D120">
        <f t="shared" si="32"/>
        <v>17367.289150605837</v>
      </c>
      <c r="E120">
        <f t="shared" si="32"/>
        <v>745.58728220168621</v>
      </c>
      <c r="F120">
        <f t="shared" si="32"/>
        <v>41203.7295733094</v>
      </c>
      <c r="G120">
        <f t="shared" si="32"/>
        <v>1936.1061458291206</v>
      </c>
      <c r="H120">
        <f t="shared" si="17"/>
        <v>33.92945089398038</v>
      </c>
      <c r="I120">
        <f t="shared" si="18"/>
        <v>2.8524246137760656</v>
      </c>
      <c r="J120">
        <f t="shared" si="19"/>
        <v>-9.7322723037358116E-2</v>
      </c>
      <c r="K120">
        <f t="shared" si="20"/>
        <v>-34.781718911627621</v>
      </c>
      <c r="L120">
        <f t="shared" si="21"/>
        <v>-1.902833873091538</v>
      </c>
      <c r="M120">
        <f t="shared" si="22"/>
        <v>4.0116690563574649E-2</v>
      </c>
      <c r="N120">
        <f t="shared" si="23"/>
        <v>1650.3380682290053</v>
      </c>
      <c r="O120">
        <f t="shared" si="24"/>
        <v>4.0116690563574648</v>
      </c>
      <c r="P120">
        <f t="shared" si="25"/>
        <v>160.00000000000006</v>
      </c>
      <c r="Q120">
        <f t="shared" si="26"/>
        <v>1490.3380682290053</v>
      </c>
      <c r="R120">
        <f t="shared" si="27"/>
        <v>61.252712151946028</v>
      </c>
    </row>
    <row r="121" spans="2:18">
      <c r="B121">
        <f t="shared" si="29"/>
        <v>118</v>
      </c>
      <c r="C121">
        <f t="shared" si="32"/>
        <v>38781.21729894798</v>
      </c>
      <c r="D121">
        <f t="shared" si="32"/>
        <v>17370.141575219612</v>
      </c>
      <c r="E121">
        <f t="shared" si="32"/>
        <v>745.48995947864887</v>
      </c>
      <c r="F121">
        <f t="shared" si="32"/>
        <v>41168.947854397775</v>
      </c>
      <c r="G121">
        <f t="shared" si="32"/>
        <v>1934.203311956029</v>
      </c>
      <c r="H121">
        <f t="shared" si="17"/>
        <v>31.786471758504426</v>
      </c>
      <c r="I121">
        <f t="shared" si="18"/>
        <v>3.8740628511444584</v>
      </c>
      <c r="J121">
        <f t="shared" si="19"/>
        <v>-3.6364719697779435E-2</v>
      </c>
      <c r="K121">
        <f t="shared" si="20"/>
        <v>-33.774557523001789</v>
      </c>
      <c r="L121">
        <f t="shared" si="21"/>
        <v>-1.8496123669491169</v>
      </c>
      <c r="M121">
        <f t="shared" si="22"/>
        <v>4.0114507319488214E-2</v>
      </c>
      <c r="N121">
        <f t="shared" si="23"/>
        <v>1649.5258446341329</v>
      </c>
      <c r="O121">
        <f t="shared" si="24"/>
        <v>4.0114507319488215</v>
      </c>
      <c r="P121">
        <f t="shared" si="25"/>
        <v>160.00000000000003</v>
      </c>
      <c r="Q121">
        <f t="shared" si="26"/>
        <v>1489.5258446341329</v>
      </c>
      <c r="R121">
        <f t="shared" si="27"/>
        <v>61.218782701052049</v>
      </c>
    </row>
    <row r="122" spans="2:18">
      <c r="B122">
        <f t="shared" si="29"/>
        <v>119</v>
      </c>
      <c r="C122">
        <f t="shared" si="32"/>
        <v>38813.003770706484</v>
      </c>
      <c r="D122">
        <f t="shared" si="32"/>
        <v>17374.015638070756</v>
      </c>
      <c r="E122">
        <f t="shared" si="32"/>
        <v>745.45359475895111</v>
      </c>
      <c r="F122">
        <f t="shared" si="32"/>
        <v>41135.173296874775</v>
      </c>
      <c r="G122">
        <f t="shared" si="32"/>
        <v>1932.35369958908</v>
      </c>
      <c r="H122">
        <f t="shared" si="17"/>
        <v>29.707338176155361</v>
      </c>
      <c r="I122">
        <f t="shared" si="18"/>
        <v>4.8022575615992764</v>
      </c>
      <c r="J122">
        <f t="shared" si="19"/>
        <v>1.9843861550668862E-2</v>
      </c>
      <c r="K122">
        <f t="shared" si="20"/>
        <v>-32.734907022641195</v>
      </c>
      <c r="L122">
        <f t="shared" si="21"/>
        <v>-1.79453257666421</v>
      </c>
      <c r="M122">
        <f t="shared" si="22"/>
        <v>4.011448664220147E-2</v>
      </c>
      <c r="N122">
        <f t="shared" si="23"/>
        <v>1648.7718655130063</v>
      </c>
      <c r="O122">
        <f t="shared" si="24"/>
        <v>4.011448664220147</v>
      </c>
      <c r="P122">
        <f t="shared" si="25"/>
        <v>160.00000000000006</v>
      </c>
      <c r="Q122">
        <f t="shared" si="26"/>
        <v>1488.7718655130063</v>
      </c>
      <c r="R122">
        <f t="shared" si="27"/>
        <v>61.186996229293534</v>
      </c>
    </row>
    <row r="123" spans="2:18">
      <c r="B123">
        <f t="shared" si="29"/>
        <v>120</v>
      </c>
      <c r="C123">
        <f t="shared" si="32"/>
        <v>38842.711108882642</v>
      </c>
      <c r="D123">
        <f t="shared" si="32"/>
        <v>17378.817895632354</v>
      </c>
      <c r="E123">
        <f t="shared" si="32"/>
        <v>745.47343862050184</v>
      </c>
      <c r="F123">
        <f t="shared" si="32"/>
        <v>41102.438389852134</v>
      </c>
      <c r="G123">
        <f t="shared" si="32"/>
        <v>1930.5591670124159</v>
      </c>
      <c r="H123">
        <f t="shared" ref="H123" si="33">N123-M123*C123-$T$3*C123</f>
        <v>27.693699920279869</v>
      </c>
      <c r="I123">
        <f t="shared" ref="I123" si="34">M123*C123-($T$3+$T$4)*D123-T$8*D123-$T$10*D123</f>
        <v>5.64148958718431</v>
      </c>
      <c r="J123">
        <f t="shared" ref="J123" si="35">$T$8*D123-($T$3+$T$5)*E123-$T$11*E123</f>
        <v>7.150824577060888E-2</v>
      </c>
      <c r="K123">
        <f t="shared" ref="K123" si="36">$T$10*D123-($T$3+$T$6)*F123-$T$9*F123</f>
        <v>-31.668776686477827</v>
      </c>
      <c r="L123">
        <f t="shared" ref="L123" si="37">$T$11*E123+$T$9*F123-($T$3+$T$7)*G123</f>
        <v>-1.737921066756968</v>
      </c>
      <c r="M123">
        <f t="shared" ref="M123" si="38">($T$12*$T$13/SUM(C123:G123))*(D123*$T$14+E123*$T$15+F123*$T$16+G123*$T$17)</f>
        <v>4.0116457718533484E-2</v>
      </c>
      <c r="N123">
        <f t="shared" ref="N123" si="39">Q123+P123</f>
        <v>1648.0740155671936</v>
      </c>
      <c r="O123">
        <f t="shared" ref="O123" si="40">100*M123*C123/C123</f>
        <v>4.011645771853348</v>
      </c>
      <c r="P123">
        <f t="shared" ref="P123" si="41">$T$3*SUM(C123:G123)</f>
        <v>160.00000000000006</v>
      </c>
      <c r="Q123">
        <f t="shared" ref="Q123" si="42">$T$4*D123+$T$5*E123+$T$6*F123+$T$7*G123</f>
        <v>1488.0740155671936</v>
      </c>
      <c r="R123">
        <f t="shared" si="27"/>
        <v>61.157288891117382</v>
      </c>
    </row>
    <row r="124" spans="2:18">
      <c r="B124">
        <f t="shared" si="29"/>
        <v>121</v>
      </c>
      <c r="C124">
        <f t="shared" si="32"/>
        <v>38870.404808802923</v>
      </c>
      <c r="D124">
        <f t="shared" si="32"/>
        <v>17384.459385219539</v>
      </c>
      <c r="E124">
        <f t="shared" si="32"/>
        <v>745.54494686627243</v>
      </c>
      <c r="F124">
        <f t="shared" si="32"/>
        <v>41070.769613165656</v>
      </c>
      <c r="G124">
        <f t="shared" si="32"/>
        <v>1928.8212459456588</v>
      </c>
    </row>
    <row r="125" spans="2:18">
      <c r="B125">
        <f t="shared" si="29"/>
        <v>122</v>
      </c>
      <c r="C125">
        <f t="shared" si="32"/>
        <v>38870.404808802923</v>
      </c>
      <c r="D125">
        <f t="shared" si="32"/>
        <v>17384.459385219539</v>
      </c>
      <c r="E125">
        <f t="shared" si="32"/>
        <v>745.54494686627243</v>
      </c>
      <c r="F125">
        <f t="shared" si="32"/>
        <v>41070.769613165656</v>
      </c>
      <c r="G125">
        <f t="shared" si="32"/>
        <v>1928.8212459456588</v>
      </c>
    </row>
    <row r="126" spans="2:18">
      <c r="B126">
        <f t="shared" si="29"/>
        <v>123</v>
      </c>
      <c r="C126">
        <f t="shared" si="32"/>
        <v>38870.404808802923</v>
      </c>
      <c r="D126">
        <f t="shared" si="32"/>
        <v>17384.459385219539</v>
      </c>
      <c r="E126">
        <f t="shared" si="32"/>
        <v>745.54494686627243</v>
      </c>
      <c r="F126">
        <f t="shared" si="32"/>
        <v>41070.769613165656</v>
      </c>
      <c r="G126">
        <f t="shared" si="32"/>
        <v>1928.8212459456588</v>
      </c>
    </row>
    <row r="127" spans="2:18">
      <c r="B127">
        <f t="shared" si="29"/>
        <v>124</v>
      </c>
      <c r="C127">
        <f t="shared" si="32"/>
        <v>38870.404808802923</v>
      </c>
      <c r="D127">
        <f t="shared" si="32"/>
        <v>17384.459385219539</v>
      </c>
      <c r="E127">
        <f t="shared" si="32"/>
        <v>745.54494686627243</v>
      </c>
      <c r="F127">
        <f t="shared" si="32"/>
        <v>41070.769613165656</v>
      </c>
      <c r="G127">
        <f t="shared" si="32"/>
        <v>1928.8212459456588</v>
      </c>
    </row>
    <row r="128" spans="2:18">
      <c r="B128">
        <f t="shared" si="29"/>
        <v>125</v>
      </c>
      <c r="C128">
        <f t="shared" si="32"/>
        <v>38870.404808802923</v>
      </c>
      <c r="D128">
        <f t="shared" si="32"/>
        <v>17384.459385219539</v>
      </c>
      <c r="E128">
        <f t="shared" si="32"/>
        <v>745.54494686627243</v>
      </c>
      <c r="F128">
        <f t="shared" si="32"/>
        <v>41070.769613165656</v>
      </c>
      <c r="G128">
        <f t="shared" si="32"/>
        <v>1928.8212459456588</v>
      </c>
    </row>
    <row r="129" spans="2:7">
      <c r="B129">
        <f t="shared" si="29"/>
        <v>126</v>
      </c>
      <c r="C129">
        <f t="shared" si="32"/>
        <v>38870.404808802923</v>
      </c>
      <c r="D129">
        <f t="shared" si="32"/>
        <v>17384.459385219539</v>
      </c>
      <c r="E129">
        <f t="shared" si="32"/>
        <v>745.54494686627243</v>
      </c>
      <c r="F129">
        <f t="shared" si="32"/>
        <v>41070.769613165656</v>
      </c>
      <c r="G129">
        <f t="shared" si="32"/>
        <v>1928.8212459456588</v>
      </c>
    </row>
    <row r="130" spans="2:7">
      <c r="B130">
        <f t="shared" si="29"/>
        <v>127</v>
      </c>
      <c r="C130">
        <f t="shared" si="32"/>
        <v>38870.404808802923</v>
      </c>
      <c r="D130">
        <f t="shared" si="32"/>
        <v>17384.459385219539</v>
      </c>
      <c r="E130">
        <f t="shared" si="32"/>
        <v>745.54494686627243</v>
      </c>
      <c r="F130">
        <f t="shared" si="32"/>
        <v>41070.769613165656</v>
      </c>
      <c r="G130">
        <f t="shared" si="32"/>
        <v>1928.8212459456588</v>
      </c>
    </row>
    <row r="131" spans="2:7">
      <c r="B131">
        <f t="shared" si="29"/>
        <v>128</v>
      </c>
      <c r="C131">
        <f t="shared" si="32"/>
        <v>38870.404808802923</v>
      </c>
      <c r="D131">
        <f t="shared" si="32"/>
        <v>17384.459385219539</v>
      </c>
      <c r="E131">
        <f t="shared" si="32"/>
        <v>745.54494686627243</v>
      </c>
      <c r="F131">
        <f t="shared" si="32"/>
        <v>41070.769613165656</v>
      </c>
      <c r="G131">
        <f t="shared" si="32"/>
        <v>1928.8212459456588</v>
      </c>
    </row>
    <row r="132" spans="2:7">
      <c r="B132">
        <f t="shared" si="29"/>
        <v>129</v>
      </c>
      <c r="C132">
        <f t="shared" si="32"/>
        <v>38870.404808802923</v>
      </c>
      <c r="D132">
        <f t="shared" si="32"/>
        <v>17384.459385219539</v>
      </c>
      <c r="E132">
        <f t="shared" si="32"/>
        <v>745.54494686627243</v>
      </c>
      <c r="F132">
        <f t="shared" si="32"/>
        <v>41070.769613165656</v>
      </c>
      <c r="G132">
        <f t="shared" si="32"/>
        <v>1928.8212459456588</v>
      </c>
    </row>
    <row r="133" spans="2:7">
      <c r="B133">
        <f t="shared" si="29"/>
        <v>130</v>
      </c>
      <c r="C133">
        <f t="shared" si="32"/>
        <v>38870.404808802923</v>
      </c>
      <c r="D133">
        <f t="shared" si="32"/>
        <v>17384.459385219539</v>
      </c>
      <c r="E133">
        <f t="shared" si="32"/>
        <v>745.54494686627243</v>
      </c>
      <c r="F133">
        <f t="shared" si="32"/>
        <v>41070.769613165656</v>
      </c>
      <c r="G133">
        <f t="shared" si="32"/>
        <v>1928.8212459456588</v>
      </c>
    </row>
    <row r="134" spans="2:7">
      <c r="B134">
        <f t="shared" si="29"/>
        <v>131</v>
      </c>
      <c r="C134">
        <f t="shared" ref="C134:G149" si="43">C133+H133</f>
        <v>38870.404808802923</v>
      </c>
      <c r="D134">
        <f t="shared" si="43"/>
        <v>17384.459385219539</v>
      </c>
      <c r="E134">
        <f t="shared" si="43"/>
        <v>745.54494686627243</v>
      </c>
      <c r="F134">
        <f t="shared" si="43"/>
        <v>41070.769613165656</v>
      </c>
      <c r="G134">
        <f t="shared" si="43"/>
        <v>1928.8212459456588</v>
      </c>
    </row>
    <row r="135" spans="2:7">
      <c r="B135">
        <f t="shared" si="29"/>
        <v>132</v>
      </c>
      <c r="C135">
        <f t="shared" si="43"/>
        <v>38870.404808802923</v>
      </c>
      <c r="D135">
        <f t="shared" si="43"/>
        <v>17384.459385219539</v>
      </c>
      <c r="E135">
        <f t="shared" si="43"/>
        <v>745.54494686627243</v>
      </c>
      <c r="F135">
        <f t="shared" si="43"/>
        <v>41070.769613165656</v>
      </c>
      <c r="G135">
        <f t="shared" si="43"/>
        <v>1928.8212459456588</v>
      </c>
    </row>
    <row r="136" spans="2:7">
      <c r="B136">
        <f t="shared" si="29"/>
        <v>133</v>
      </c>
      <c r="C136">
        <f t="shared" si="43"/>
        <v>38870.404808802923</v>
      </c>
      <c r="D136">
        <f t="shared" si="43"/>
        <v>17384.459385219539</v>
      </c>
      <c r="E136">
        <f t="shared" si="43"/>
        <v>745.54494686627243</v>
      </c>
      <c r="F136">
        <f t="shared" si="43"/>
        <v>41070.769613165656</v>
      </c>
      <c r="G136">
        <f t="shared" si="43"/>
        <v>1928.8212459456588</v>
      </c>
    </row>
    <row r="137" spans="2:7">
      <c r="B137">
        <f t="shared" si="29"/>
        <v>134</v>
      </c>
      <c r="C137">
        <f t="shared" si="43"/>
        <v>38870.404808802923</v>
      </c>
      <c r="D137">
        <f t="shared" si="43"/>
        <v>17384.459385219539</v>
      </c>
      <c r="E137">
        <f t="shared" si="43"/>
        <v>745.54494686627243</v>
      </c>
      <c r="F137">
        <f t="shared" si="43"/>
        <v>41070.769613165656</v>
      </c>
      <c r="G137">
        <f t="shared" si="43"/>
        <v>1928.8212459456588</v>
      </c>
    </row>
    <row r="138" spans="2:7">
      <c r="B138">
        <f t="shared" si="29"/>
        <v>135</v>
      </c>
      <c r="C138">
        <f t="shared" si="43"/>
        <v>38870.404808802923</v>
      </c>
      <c r="D138">
        <f t="shared" si="43"/>
        <v>17384.459385219539</v>
      </c>
      <c r="E138">
        <f t="shared" si="43"/>
        <v>745.54494686627243</v>
      </c>
      <c r="F138">
        <f t="shared" si="43"/>
        <v>41070.769613165656</v>
      </c>
      <c r="G138">
        <f t="shared" si="43"/>
        <v>1928.8212459456588</v>
      </c>
    </row>
    <row r="139" spans="2:7">
      <c r="B139">
        <f t="shared" si="29"/>
        <v>136</v>
      </c>
      <c r="C139">
        <f t="shared" si="43"/>
        <v>38870.404808802923</v>
      </c>
      <c r="D139">
        <f t="shared" si="43"/>
        <v>17384.459385219539</v>
      </c>
      <c r="E139">
        <f t="shared" si="43"/>
        <v>745.54494686627243</v>
      </c>
      <c r="F139">
        <f t="shared" si="43"/>
        <v>41070.769613165656</v>
      </c>
      <c r="G139">
        <f t="shared" si="43"/>
        <v>1928.8212459456588</v>
      </c>
    </row>
    <row r="140" spans="2:7">
      <c r="B140">
        <f t="shared" si="29"/>
        <v>137</v>
      </c>
      <c r="C140">
        <f t="shared" si="43"/>
        <v>38870.404808802923</v>
      </c>
      <c r="D140">
        <f t="shared" si="43"/>
        <v>17384.459385219539</v>
      </c>
      <c r="E140">
        <f t="shared" si="43"/>
        <v>745.54494686627243</v>
      </c>
      <c r="F140">
        <f t="shared" si="43"/>
        <v>41070.769613165656</v>
      </c>
      <c r="G140">
        <f t="shared" si="43"/>
        <v>1928.8212459456588</v>
      </c>
    </row>
    <row r="141" spans="2:7">
      <c r="B141">
        <f t="shared" si="29"/>
        <v>138</v>
      </c>
      <c r="C141">
        <f t="shared" si="43"/>
        <v>38870.404808802923</v>
      </c>
      <c r="D141">
        <f t="shared" si="43"/>
        <v>17384.459385219539</v>
      </c>
      <c r="E141">
        <f t="shared" si="43"/>
        <v>745.54494686627243</v>
      </c>
      <c r="F141">
        <f t="shared" si="43"/>
        <v>41070.769613165656</v>
      </c>
      <c r="G141">
        <f t="shared" si="43"/>
        <v>1928.8212459456588</v>
      </c>
    </row>
    <row r="142" spans="2:7">
      <c r="B142">
        <f t="shared" si="29"/>
        <v>139</v>
      </c>
      <c r="C142">
        <f t="shared" si="43"/>
        <v>38870.404808802923</v>
      </c>
      <c r="D142">
        <f t="shared" si="43"/>
        <v>17384.459385219539</v>
      </c>
      <c r="E142">
        <f t="shared" si="43"/>
        <v>745.54494686627243</v>
      </c>
      <c r="F142">
        <f t="shared" si="43"/>
        <v>41070.769613165656</v>
      </c>
      <c r="G142">
        <f t="shared" si="43"/>
        <v>1928.8212459456588</v>
      </c>
    </row>
    <row r="143" spans="2:7">
      <c r="B143">
        <f t="shared" si="29"/>
        <v>140</v>
      </c>
      <c r="C143">
        <f t="shared" si="43"/>
        <v>38870.404808802923</v>
      </c>
      <c r="D143">
        <f t="shared" si="43"/>
        <v>17384.459385219539</v>
      </c>
      <c r="E143">
        <f t="shared" si="43"/>
        <v>745.54494686627243</v>
      </c>
      <c r="F143">
        <f t="shared" si="43"/>
        <v>41070.769613165656</v>
      </c>
      <c r="G143">
        <f t="shared" si="43"/>
        <v>1928.8212459456588</v>
      </c>
    </row>
    <row r="144" spans="2:7">
      <c r="B144">
        <f t="shared" ref="B144:B150" si="44">B143+1</f>
        <v>141</v>
      </c>
      <c r="C144">
        <f t="shared" si="43"/>
        <v>38870.404808802923</v>
      </c>
      <c r="D144">
        <f t="shared" si="43"/>
        <v>17384.459385219539</v>
      </c>
      <c r="E144">
        <f t="shared" si="43"/>
        <v>745.54494686627243</v>
      </c>
      <c r="F144">
        <f t="shared" si="43"/>
        <v>41070.769613165656</v>
      </c>
      <c r="G144">
        <f t="shared" si="43"/>
        <v>1928.8212459456588</v>
      </c>
    </row>
    <row r="145" spans="2:7">
      <c r="B145">
        <f t="shared" si="44"/>
        <v>142</v>
      </c>
      <c r="C145">
        <f t="shared" si="43"/>
        <v>38870.404808802923</v>
      </c>
      <c r="D145">
        <f t="shared" si="43"/>
        <v>17384.459385219539</v>
      </c>
      <c r="E145">
        <f t="shared" si="43"/>
        <v>745.54494686627243</v>
      </c>
      <c r="F145">
        <f t="shared" si="43"/>
        <v>41070.769613165656</v>
      </c>
      <c r="G145">
        <f t="shared" si="43"/>
        <v>1928.8212459456588</v>
      </c>
    </row>
    <row r="146" spans="2:7">
      <c r="B146">
        <f t="shared" si="44"/>
        <v>143</v>
      </c>
      <c r="C146">
        <f t="shared" si="43"/>
        <v>38870.404808802923</v>
      </c>
      <c r="D146">
        <f t="shared" si="43"/>
        <v>17384.459385219539</v>
      </c>
      <c r="E146">
        <f t="shared" si="43"/>
        <v>745.54494686627243</v>
      </c>
      <c r="F146">
        <f t="shared" si="43"/>
        <v>41070.769613165656</v>
      </c>
      <c r="G146">
        <f t="shared" si="43"/>
        <v>1928.8212459456588</v>
      </c>
    </row>
    <row r="147" spans="2:7">
      <c r="B147">
        <f t="shared" si="44"/>
        <v>144</v>
      </c>
      <c r="C147">
        <f t="shared" si="43"/>
        <v>38870.404808802923</v>
      </c>
      <c r="D147">
        <f t="shared" si="43"/>
        <v>17384.459385219539</v>
      </c>
      <c r="E147">
        <f t="shared" si="43"/>
        <v>745.54494686627243</v>
      </c>
      <c r="F147">
        <f t="shared" si="43"/>
        <v>41070.769613165656</v>
      </c>
      <c r="G147">
        <f t="shared" si="43"/>
        <v>1928.8212459456588</v>
      </c>
    </row>
    <row r="148" spans="2:7">
      <c r="B148">
        <f t="shared" si="44"/>
        <v>145</v>
      </c>
      <c r="C148">
        <f t="shared" si="43"/>
        <v>38870.404808802923</v>
      </c>
      <c r="D148">
        <f t="shared" si="43"/>
        <v>17384.459385219539</v>
      </c>
      <c r="E148">
        <f t="shared" si="43"/>
        <v>745.54494686627243</v>
      </c>
      <c r="F148">
        <f t="shared" si="43"/>
        <v>41070.769613165656</v>
      </c>
      <c r="G148">
        <f t="shared" si="43"/>
        <v>1928.8212459456588</v>
      </c>
    </row>
    <row r="149" spans="2:7">
      <c r="B149">
        <f t="shared" si="44"/>
        <v>146</v>
      </c>
      <c r="C149">
        <f t="shared" si="43"/>
        <v>38870.404808802923</v>
      </c>
      <c r="D149">
        <f t="shared" si="43"/>
        <v>17384.459385219539</v>
      </c>
      <c r="E149">
        <f t="shared" si="43"/>
        <v>745.54494686627243</v>
      </c>
      <c r="F149">
        <f t="shared" si="43"/>
        <v>41070.769613165656</v>
      </c>
      <c r="G149">
        <f t="shared" si="43"/>
        <v>1928.8212459456588</v>
      </c>
    </row>
    <row r="150" spans="2:7">
      <c r="B150">
        <f t="shared" si="44"/>
        <v>147</v>
      </c>
      <c r="C150">
        <f t="shared" ref="C150:G150" si="45">C149+H149</f>
        <v>38870.404808802923</v>
      </c>
      <c r="D150">
        <f t="shared" si="45"/>
        <v>17384.459385219539</v>
      </c>
      <c r="E150">
        <f t="shared" si="45"/>
        <v>745.54494686627243</v>
      </c>
      <c r="F150">
        <f t="shared" si="45"/>
        <v>41070.769613165656</v>
      </c>
      <c r="G150">
        <f t="shared" si="45"/>
        <v>1928.8212459456588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3DF5-3FCF-074B-9A7A-BCFE47BA1A7C}">
  <dimension ref="A1:X124"/>
  <sheetViews>
    <sheetView topLeftCell="H1" workbookViewId="0">
      <selection activeCell="V16" sqref="V16"/>
    </sheetView>
  </sheetViews>
  <sheetFormatPr baseColWidth="10" defaultRowHeight="16"/>
  <cols>
    <col min="19" max="19" width="16.33203125" bestFit="1" customWidth="1"/>
    <col min="20" max="20" width="16.33203125" customWidth="1"/>
    <col min="21" max="21" width="17.6640625" bestFit="1" customWidth="1"/>
    <col min="22" max="22" width="19.33203125" bestFit="1" customWidth="1"/>
    <col min="23" max="23" width="16.33203125" bestFit="1" customWidth="1"/>
  </cols>
  <sheetData>
    <row r="1" spans="1:24">
      <c r="B1" t="s">
        <v>58</v>
      </c>
      <c r="G1" t="s">
        <v>76</v>
      </c>
      <c r="L1" t="s">
        <v>78</v>
      </c>
    </row>
    <row r="2" spans="1:24">
      <c r="A2" t="s">
        <v>1</v>
      </c>
      <c r="B2" t="s">
        <v>72</v>
      </c>
      <c r="C2" t="s">
        <v>73</v>
      </c>
      <c r="D2" t="s">
        <v>74</v>
      </c>
      <c r="E2" t="s">
        <v>75</v>
      </c>
      <c r="G2" t="s">
        <v>72</v>
      </c>
      <c r="H2" t="s">
        <v>73</v>
      </c>
      <c r="I2" t="s">
        <v>74</v>
      </c>
      <c r="J2" t="s">
        <v>75</v>
      </c>
      <c r="L2" t="s">
        <v>72</v>
      </c>
      <c r="M2" t="s">
        <v>73</v>
      </c>
      <c r="N2" t="s">
        <v>74</v>
      </c>
      <c r="O2" t="s">
        <v>75</v>
      </c>
    </row>
    <row r="3" spans="1:24">
      <c r="A3">
        <v>1</v>
      </c>
      <c r="B3">
        <f>'Base model'!R4</f>
        <v>5.9</v>
      </c>
      <c r="C3">
        <f>Methadone!R4</f>
        <v>5.9</v>
      </c>
      <c r="D3">
        <f>'Needle Syringe Program'!R4</f>
        <v>5.9</v>
      </c>
      <c r="E3">
        <f>'Enhanced ART'!R4</f>
        <v>5.9</v>
      </c>
      <c r="G3">
        <f>'Base model'!N4</f>
        <v>661.5</v>
      </c>
      <c r="H3">
        <f>Methadone!N4</f>
        <v>557.5</v>
      </c>
      <c r="I3">
        <f>'Needle Syringe Program'!N4</f>
        <v>661.5</v>
      </c>
      <c r="J3">
        <f>'Enhanced ART'!N4</f>
        <v>661.5</v>
      </c>
      <c r="L3">
        <f>'Base model'!Q4</f>
        <v>501.5</v>
      </c>
      <c r="M3">
        <f>Methadone!Q4</f>
        <v>501.5</v>
      </c>
      <c r="N3">
        <f>'Needle Syringe Program'!Q4</f>
        <v>501.5</v>
      </c>
      <c r="O3">
        <f>'Enhanced ART'!Q4</f>
        <v>501.5</v>
      </c>
      <c r="R3" s="5"/>
      <c r="S3" s="7" t="s">
        <v>79</v>
      </c>
      <c r="T3" s="7" t="s">
        <v>86</v>
      </c>
      <c r="U3" s="7" t="s">
        <v>80</v>
      </c>
      <c r="V3" s="7" t="s">
        <v>85</v>
      </c>
      <c r="W3" s="7" t="s">
        <v>88</v>
      </c>
      <c r="X3" s="7" t="s">
        <v>89</v>
      </c>
    </row>
    <row r="4" spans="1:24">
      <c r="A4">
        <f>A3+1</f>
        <v>2</v>
      </c>
      <c r="B4">
        <f>'Base model'!R5</f>
        <v>6.2435182296249989</v>
      </c>
      <c r="C4">
        <f>Methadone!R5</f>
        <v>5.7369792918500009</v>
      </c>
      <c r="D4">
        <f>'Needle Syringe Program'!R5</f>
        <v>5.6710312157762495</v>
      </c>
      <c r="E4">
        <f>'Enhanced ART'!R5</f>
        <v>6.2435182296250016</v>
      </c>
      <c r="G4">
        <f>'Base model'!N5</f>
        <v>594.11387768773807</v>
      </c>
      <c r="H4">
        <f>Methadone!N5</f>
        <v>480.38193893223809</v>
      </c>
      <c r="I4">
        <f>'Needle Syringe Program'!N5</f>
        <v>582.66413741076303</v>
      </c>
      <c r="J4">
        <f>'Enhanced ART'!N5</f>
        <v>588.00491935440482</v>
      </c>
      <c r="L4">
        <f>'Base model'!Q5</f>
        <v>434.11387768773807</v>
      </c>
      <c r="M4">
        <f>Methadone!Q5</f>
        <v>424.38193893223809</v>
      </c>
      <c r="N4">
        <f>'Needle Syringe Program'!Q5</f>
        <v>422.66413741076309</v>
      </c>
      <c r="O4">
        <f>'Enhanced ART'!Q5</f>
        <v>428.00491935440482</v>
      </c>
      <c r="R4" t="s">
        <v>81</v>
      </c>
      <c r="S4" s="8">
        <f>G124</f>
        <v>224938.25378754159</v>
      </c>
      <c r="T4" s="9" t="s">
        <v>87</v>
      </c>
      <c r="U4" s="8">
        <f>L124</f>
        <v>205738.25378754159</v>
      </c>
      <c r="V4" s="9" t="s">
        <v>87</v>
      </c>
      <c r="W4" s="3">
        <f>S4-U4</f>
        <v>19200</v>
      </c>
      <c r="X4" s="9" t="s">
        <v>87</v>
      </c>
    </row>
    <row r="5" spans="1:24">
      <c r="A5">
        <f t="shared" ref="A5:A68" si="0">A4+1</f>
        <v>3</v>
      </c>
      <c r="B5">
        <f>'Base model'!R6</f>
        <v>6.6448855660651871</v>
      </c>
      <c r="C5">
        <f>Methadone!R6</f>
        <v>5.6169619660215391</v>
      </c>
      <c r="D5">
        <f>'Needle Syringe Program'!R6</f>
        <v>5.4897696320341778</v>
      </c>
      <c r="E5">
        <f>'Enhanced ART'!R6</f>
        <v>6.62810080049932</v>
      </c>
      <c r="G5">
        <f>'Base model'!N6</f>
        <v>546.82798985126783</v>
      </c>
      <c r="H5">
        <f>Methadone!N6</f>
        <v>421.69250453748299</v>
      </c>
      <c r="I5">
        <f>'Needle Syringe Program'!N6</f>
        <v>522.36260685196021</v>
      </c>
      <c r="J5">
        <f>'Enhanced ART'!N6</f>
        <v>537.64511995512908</v>
      </c>
      <c r="L5">
        <f>'Base model'!Q6</f>
        <v>386.82798985126783</v>
      </c>
      <c r="M5">
        <f>Methadone!Q6</f>
        <v>365.69250453748299</v>
      </c>
      <c r="N5">
        <f>'Needle Syringe Program'!Q6</f>
        <v>362.36260685196021</v>
      </c>
      <c r="O5">
        <f>'Enhanced ART'!Q6</f>
        <v>377.64511995512908</v>
      </c>
      <c r="R5" t="s">
        <v>82</v>
      </c>
      <c r="S5" s="8">
        <f>H124</f>
        <v>59259.293737882595</v>
      </c>
      <c r="T5" s="10">
        <f>($S$4-S5)/$S$4</f>
        <v>0.73655306405172805</v>
      </c>
      <c r="U5" s="8">
        <f>M124</f>
        <v>52539.293737882588</v>
      </c>
      <c r="V5" s="10">
        <f>($U$4-U5)/$U$4</f>
        <v>0.74463040892658694</v>
      </c>
      <c r="W5" s="3">
        <f t="shared" ref="W5:W7" si="1">S5-U5</f>
        <v>6720.0000000000073</v>
      </c>
      <c r="X5" s="10">
        <f>($W$4-W5)/$W$4</f>
        <v>0.64999999999999958</v>
      </c>
    </row>
    <row r="6" spans="1:24">
      <c r="A6">
        <f t="shared" si="0"/>
        <v>4</v>
      </c>
      <c r="B6">
        <f>'Base model'!R7</f>
        <v>7.1108375159467068</v>
      </c>
      <c r="C6">
        <f>Methadone!R7</f>
        <v>5.5312788538349338</v>
      </c>
      <c r="D6">
        <f>'Needle Syringe Program'!R7</f>
        <v>5.345908243880479</v>
      </c>
      <c r="E6">
        <f>'Enhanced ART'!R7</f>
        <v>7.057763696267835</v>
      </c>
      <c r="G6">
        <f>'Base model'!N7</f>
        <v>515.09365192392261</v>
      </c>
      <c r="H6">
        <f>Methadone!N7</f>
        <v>376.92040763227089</v>
      </c>
      <c r="I6">
        <f>'Needle Syringe Program'!N7</f>
        <v>476.04459738122455</v>
      </c>
      <c r="J6">
        <f>'Enhanced ART'!N7</f>
        <v>504.25709262338364</v>
      </c>
      <c r="L6">
        <f>'Base model'!Q7</f>
        <v>355.09365192392266</v>
      </c>
      <c r="M6">
        <f>Methadone!Q7</f>
        <v>320.92040763227089</v>
      </c>
      <c r="N6">
        <f>'Needle Syringe Program'!Q7</f>
        <v>316.04459738122455</v>
      </c>
      <c r="O6">
        <f>'Enhanced ART'!Q7</f>
        <v>344.25709262338364</v>
      </c>
      <c r="R6" t="s">
        <v>83</v>
      </c>
      <c r="S6" s="8">
        <f>I124</f>
        <v>46830.901765349001</v>
      </c>
      <c r="T6" s="10">
        <f t="shared" ref="T6:V7" si="2">($S$4-S6)/$S$4</f>
        <v>0.79180552450815378</v>
      </c>
      <c r="U6" s="8">
        <f>N124</f>
        <v>27630.901765348994</v>
      </c>
      <c r="V6" s="10">
        <f t="shared" ref="V6:V7" si="3">($U$4-U6)/$U$4</f>
        <v>0.86569876405249158</v>
      </c>
      <c r="W6" s="3">
        <f t="shared" si="1"/>
        <v>19200.000000000007</v>
      </c>
      <c r="X6" s="10">
        <f t="shared" ref="X6:X7" si="4">($W$4-W6)/$W$4</f>
        <v>-3.7895612573872012E-16</v>
      </c>
    </row>
    <row r="7" spans="1:24">
      <c r="A7">
        <f t="shared" si="0"/>
        <v>5</v>
      </c>
      <c r="B7">
        <f>'Base model'!R8</f>
        <v>7.6480954770002594</v>
      </c>
      <c r="C7">
        <f>Methadone!R8</f>
        <v>5.4733678895467959</v>
      </c>
      <c r="D7">
        <f>'Needle Syringe Program'!R8</f>
        <v>5.231651065185674</v>
      </c>
      <c r="E7">
        <f>'Enhanced ART'!R8</f>
        <v>7.5359465418306577</v>
      </c>
      <c r="G7">
        <f>'Base model'!N8</f>
        <v>495.58161426404075</v>
      </c>
      <c r="H7">
        <f>Methadone!N8</f>
        <v>342.68606773878133</v>
      </c>
      <c r="I7">
        <f>'Needle Syringe Program'!N8</f>
        <v>440.30108234838667</v>
      </c>
      <c r="J7">
        <f>'Enhanced ART'!N8</f>
        <v>483.46587651705283</v>
      </c>
      <c r="L7">
        <f>'Base model'!Q8</f>
        <v>335.58161426404075</v>
      </c>
      <c r="M7">
        <f>Methadone!Q8</f>
        <v>286.68606773878133</v>
      </c>
      <c r="N7">
        <f>'Needle Syringe Program'!Q8</f>
        <v>280.30108234838667</v>
      </c>
      <c r="O7">
        <f>'Enhanced ART'!Q8</f>
        <v>323.46587651705283</v>
      </c>
      <c r="R7" s="4" t="s">
        <v>84</v>
      </c>
      <c r="S7" s="11">
        <f>J124</f>
        <v>169984.62020414404</v>
      </c>
      <c r="T7" s="12">
        <f t="shared" si="2"/>
        <v>0.24430541563331548</v>
      </c>
      <c r="U7" s="11">
        <f>O124</f>
        <v>150784.62020414407</v>
      </c>
      <c r="V7" s="12">
        <f t="shared" si="3"/>
        <v>0.26710459805956233</v>
      </c>
      <c r="W7" s="6">
        <f t="shared" si="1"/>
        <v>19199.999999999971</v>
      </c>
      <c r="X7" s="12">
        <f t="shared" si="4"/>
        <v>1.5158245029548805E-15</v>
      </c>
    </row>
    <row r="8" spans="1:24">
      <c r="A8">
        <f t="shared" si="0"/>
        <v>6</v>
      </c>
      <c r="B8">
        <f>'Base model'!R9</f>
        <v>8.2634472997893198</v>
      </c>
      <c r="C8">
        <f>Methadone!R9</f>
        <v>5.4382367705532566</v>
      </c>
      <c r="D8">
        <f>'Needle Syringe Program'!R9</f>
        <v>5.1410728391694613</v>
      </c>
      <c r="E8">
        <f>'Enhanced ART'!R9</f>
        <v>8.0656862509621199</v>
      </c>
      <c r="G8">
        <f>'Base model'!N9</f>
        <v>485.86857913041297</v>
      </c>
      <c r="H8">
        <f>Methadone!N9</f>
        <v>316.45585249004336</v>
      </c>
      <c r="I8">
        <f>'Needle Syringe Program'!N9</f>
        <v>412.57636942150504</v>
      </c>
      <c r="J8">
        <f>'Enhanced ART'!N9</f>
        <v>472.16839914343637</v>
      </c>
      <c r="L8">
        <f>'Base model'!Q9</f>
        <v>325.86857913041297</v>
      </c>
      <c r="M8">
        <f>Methadone!Q9</f>
        <v>260.45585249004336</v>
      </c>
      <c r="N8">
        <f>'Needle Syringe Program'!Q9</f>
        <v>252.57636942150504</v>
      </c>
      <c r="O8">
        <f>'Enhanced ART'!Q9</f>
        <v>312.16839914343637</v>
      </c>
    </row>
    <row r="9" spans="1:24">
      <c r="A9">
        <f t="shared" si="0"/>
        <v>7</v>
      </c>
      <c r="B9">
        <f>'Base model'!R10</f>
        <v>8.9637761927922277</v>
      </c>
      <c r="C9">
        <f>Methadone!R10</f>
        <v>5.4220669532553956</v>
      </c>
      <c r="D9">
        <f>'Needle Syringe Program'!R10</f>
        <v>5.069646500179247</v>
      </c>
      <c r="E9">
        <f>'Enhanced ART'!R10</f>
        <v>8.6497244707455216</v>
      </c>
      <c r="G9">
        <f>'Base model'!N10</f>
        <v>484.20434397056198</v>
      </c>
      <c r="H9">
        <f>Methadone!N10</f>
        <v>296.32864080150006</v>
      </c>
      <c r="I9">
        <f>'Needle Syringe Program'!N10</f>
        <v>390.95269641465967</v>
      </c>
      <c r="J9">
        <f>'Enhanced ART'!N10</f>
        <v>468.16594123737104</v>
      </c>
      <c r="L9">
        <f>'Base model'!Q10</f>
        <v>324.20434397056198</v>
      </c>
      <c r="M9">
        <f>Methadone!Q10</f>
        <v>240.32864080150006</v>
      </c>
      <c r="N9">
        <f>'Needle Syringe Program'!Q10</f>
        <v>230.95269641465967</v>
      </c>
      <c r="O9">
        <f>'Enhanced ART'!Q10</f>
        <v>308.1659412373711</v>
      </c>
    </row>
    <row r="10" spans="1:24">
      <c r="A10">
        <f t="shared" si="0"/>
        <v>8</v>
      </c>
      <c r="B10">
        <f>'Base model'!R11</f>
        <v>9.7560419794080957</v>
      </c>
      <c r="C10">
        <f>Methadone!R11</f>
        <v>5.4219206322394378</v>
      </c>
      <c r="D10">
        <f>'Needle Syringe Program'!R11</f>
        <v>5.0138932072738225</v>
      </c>
      <c r="E10">
        <f>'Enhanced ART'!R11</f>
        <v>9.2905666731081311</v>
      </c>
      <c r="G10">
        <f>'Base model'!N11</f>
        <v>489.33840606303261</v>
      </c>
      <c r="H10">
        <f>Methadone!N11</f>
        <v>280.87638634181269</v>
      </c>
      <c r="I10">
        <f>'Needle Syringe Program'!N11</f>
        <v>373.98935557122013</v>
      </c>
      <c r="J10">
        <f>'Enhanced ART'!N11</f>
        <v>469.9025173091236</v>
      </c>
      <c r="L10">
        <f>'Base model'!Q11</f>
        <v>329.33840606303261</v>
      </c>
      <c r="M10">
        <f>Methadone!Q11</f>
        <v>224.87638634181269</v>
      </c>
      <c r="N10">
        <f>'Needle Syringe Program'!Q11</f>
        <v>213.98935557122013</v>
      </c>
      <c r="O10">
        <f>'Enhanced ART'!Q11</f>
        <v>309.9025173091236</v>
      </c>
    </row>
    <row r="11" spans="1:24">
      <c r="A11">
        <f t="shared" si="0"/>
        <v>9</v>
      </c>
      <c r="B11">
        <f>'Base model'!R12</f>
        <v>10.647216227639097</v>
      </c>
      <c r="C11">
        <f>Methadone!R12</f>
        <v>5.4355231955622836</v>
      </c>
      <c r="D11">
        <f>'Needle Syringe Program'!R12</f>
        <v>4.9711224015243181</v>
      </c>
      <c r="E11">
        <f>'Enhanced ART'!R12</f>
        <v>9.9905051809918639</v>
      </c>
      <c r="G11">
        <f>'Base model'!N12</f>
        <v>500.39031989870506</v>
      </c>
      <c r="H11">
        <f>Methadone!N12</f>
        <v>269.02500406277312</v>
      </c>
      <c r="I11">
        <f>'Needle Syringe Program'!N12</f>
        <v>360.60252723421399</v>
      </c>
      <c r="J11">
        <f>'Enhanced ART'!N12</f>
        <v>476.27846607223273</v>
      </c>
      <c r="L11">
        <f>'Base model'!Q12</f>
        <v>340.39031989870506</v>
      </c>
      <c r="M11">
        <f>Methadone!Q12</f>
        <v>213.02500406277312</v>
      </c>
      <c r="N11">
        <f>'Needle Syringe Program'!Q12</f>
        <v>200.60252723421397</v>
      </c>
      <c r="O11">
        <f>'Enhanced ART'!Q12</f>
        <v>316.27846607223279</v>
      </c>
    </row>
    <row r="12" spans="1:24">
      <c r="A12">
        <f t="shared" si="0"/>
        <v>10</v>
      </c>
      <c r="B12">
        <f>'Base model'!R13</f>
        <v>11.644171326019505</v>
      </c>
      <c r="C12">
        <f>Methadone!R13</f>
        <v>5.4611012502615477</v>
      </c>
      <c r="D12">
        <f>'Needle Syringe Program'!R13</f>
        <v>4.9392382496840108</v>
      </c>
      <c r="E12">
        <f>'Enhanced ART'!R13</f>
        <v>10.751614787849038</v>
      </c>
      <c r="G12">
        <f>'Base model'!N13</f>
        <v>516.7521454807968</v>
      </c>
      <c r="H12">
        <f>Methadone!N13</f>
        <v>259.96536920466946</v>
      </c>
      <c r="I12">
        <f>'Needle Syringe Program'!N13</f>
        <v>349.97550855752235</v>
      </c>
      <c r="J12">
        <f>'Enhanced ART'!N13</f>
        <v>486.51743346590638</v>
      </c>
      <c r="L12">
        <f>'Base model'!Q13</f>
        <v>356.7521454807968</v>
      </c>
      <c r="M12">
        <f>Methadone!Q13</f>
        <v>203.96536920466946</v>
      </c>
      <c r="N12">
        <f>'Needle Syringe Program'!Q13</f>
        <v>189.97550855752235</v>
      </c>
      <c r="O12">
        <f>'Enhanced ART'!Q13</f>
        <v>326.51743346590638</v>
      </c>
    </row>
    <row r="13" spans="1:24">
      <c r="A13">
        <f t="shared" si="0"/>
        <v>11</v>
      </c>
      <c r="B13">
        <f>'Base model'!R14</f>
        <v>12.753523062761627</v>
      </c>
      <c r="C13">
        <f>Methadone!R14</f>
        <v>5.4972617110560611</v>
      </c>
      <c r="D13">
        <f>'Needle Syringe Program'!R14</f>
        <v>4.9165951997147257</v>
      </c>
      <c r="E13">
        <f>'Enhanced ART'!R14</f>
        <v>11.575727267470201</v>
      </c>
      <c r="G13">
        <f>'Base model'!N14</f>
        <v>538.0143333101496</v>
      </c>
      <c r="H13">
        <f>Methadone!N14</f>
        <v>253.08680538989077</v>
      </c>
      <c r="I13">
        <f>'Needle Syringe Program'!N14</f>
        <v>341.49163795746767</v>
      </c>
      <c r="J13">
        <f>'Enhanced ART'!N14</f>
        <v>500.07125024511765</v>
      </c>
      <c r="L13">
        <f>'Base model'!Q14</f>
        <v>378.0143333101496</v>
      </c>
      <c r="M13">
        <f>Methadone!Q14</f>
        <v>197.08680538989077</v>
      </c>
      <c r="N13">
        <f>'Needle Syringe Program'!Q14</f>
        <v>181.4916379574677</v>
      </c>
      <c r="O13">
        <f>'Enhanced ART'!Q14</f>
        <v>340.07125024511765</v>
      </c>
    </row>
    <row r="14" spans="1:24">
      <c r="A14">
        <f t="shared" si="0"/>
        <v>12</v>
      </c>
      <c r="B14">
        <f>'Base model'!R15</f>
        <v>13.981426676709896</v>
      </c>
      <c r="C14">
        <f>Methadone!R15</f>
        <v>5.542901321087224</v>
      </c>
      <c r="D14">
        <f>'Needle Syringe Program'!R15</f>
        <v>4.9018899615634961</v>
      </c>
      <c r="E14">
        <f>'Enhanced ART'!R15</f>
        <v>12.464389572123883</v>
      </c>
      <c r="G14">
        <f>'Base model'!N15</f>
        <v>563.9086360423546</v>
      </c>
      <c r="H14">
        <f>Methadone!N15</f>
        <v>247.92736960790472</v>
      </c>
      <c r="I14">
        <f>'Needle Syringe Program'!N15</f>
        <v>334.68416757488978</v>
      </c>
      <c r="J14">
        <f>'Enhanced ART'!N15</f>
        <v>516.55169979263769</v>
      </c>
      <c r="L14">
        <f>'Base model'!Q15</f>
        <v>403.90863604235466</v>
      </c>
      <c r="M14">
        <f>Methadone!Q15</f>
        <v>191.92736960790475</v>
      </c>
      <c r="N14">
        <f>'Needle Syringe Program'!Q15</f>
        <v>174.68416757488978</v>
      </c>
      <c r="O14">
        <f>'Enhanced ART'!Q15</f>
        <v>356.55169979263769</v>
      </c>
    </row>
    <row r="15" spans="1:24">
      <c r="A15">
        <f t="shared" si="0"/>
        <v>13</v>
      </c>
      <c r="B15">
        <f>'Base model'!R16</f>
        <v>15.333327739013255</v>
      </c>
      <c r="C15">
        <f>Methadone!R16</f>
        <v>5.597138780022517</v>
      </c>
      <c r="D15">
        <f>'Needle Syringe Program'!R16</f>
        <v>4.8940805602799156</v>
      </c>
      <c r="E15">
        <f>'Enhanced ART'!R16</f>
        <v>13.418809623034093</v>
      </c>
      <c r="G15">
        <f>'Base model'!N16</f>
        <v>594.26332316147852</v>
      </c>
      <c r="H15">
        <f>Methadone!N16</f>
        <v>244.13668359926135</v>
      </c>
      <c r="I15">
        <f>'Needle Syringe Program'!N16</f>
        <v>329.19879263815335</v>
      </c>
      <c r="J15">
        <f>'Enhanced ART'!N16</f>
        <v>535.68136859466676</v>
      </c>
      <c r="L15">
        <f>'Base model'!Q16</f>
        <v>434.26332316147852</v>
      </c>
      <c r="M15">
        <f>Methadone!Q16</f>
        <v>188.13668359926135</v>
      </c>
      <c r="N15">
        <f>'Needle Syringe Program'!Q16</f>
        <v>169.19879263815335</v>
      </c>
      <c r="O15">
        <f>'Enhanced ART'!Q16</f>
        <v>375.68136859466671</v>
      </c>
    </row>
    <row r="16" spans="1:24">
      <c r="A16">
        <f t="shared" si="0"/>
        <v>14</v>
      </c>
      <c r="B16">
        <f>'Base model'!R17</f>
        <v>16.813671648123698</v>
      </c>
      <c r="C16">
        <f>Methadone!R17</f>
        <v>5.6592637007768305</v>
      </c>
      <c r="D16">
        <f>'Needle Syringe Program'!R17</f>
        <v>4.8923255456193671</v>
      </c>
      <c r="E16">
        <f>'Enhanced ART'!R17</f>
        <v>14.439793134609912</v>
      </c>
      <c r="G16">
        <f>'Base model'!N17</f>
        <v>628.96725630324863</v>
      </c>
      <c r="H16">
        <f>Methadone!N17</f>
        <v>241.44813753192113</v>
      </c>
      <c r="I16">
        <f>'Needle Syringe Program'!N17</f>
        <v>324.76563391958723</v>
      </c>
      <c r="J16">
        <f>'Enhanced ART'!N17</f>
        <v>557.25804740099534</v>
      </c>
      <c r="L16">
        <f>'Base model'!Q17</f>
        <v>468.96725630324858</v>
      </c>
      <c r="M16">
        <f>Methadone!Q17</f>
        <v>185.44813753192113</v>
      </c>
      <c r="N16">
        <f>'Needle Syringe Program'!Q17</f>
        <v>164.76563391958723</v>
      </c>
      <c r="O16">
        <f>'Enhanced ART'!Q17</f>
        <v>397.25804740099534</v>
      </c>
    </row>
    <row r="17" spans="1:15">
      <c r="A17">
        <f t="shared" si="0"/>
        <v>15</v>
      </c>
      <c r="B17">
        <f>'Base model'!R18</f>
        <v>18.425578985460085</v>
      </c>
      <c r="C17">
        <f>Methadone!R18</f>
        <v>5.7286981155614471</v>
      </c>
      <c r="D17">
        <f>'Needle Syringe Program'!R18</f>
        <v>4.8959382322819929</v>
      </c>
      <c r="E17">
        <f>'Enhanced ART'!R18</f>
        <v>15.527674756721039</v>
      </c>
      <c r="G17">
        <f>'Base model'!N18</f>
        <v>667.94037179961572</v>
      </c>
      <c r="H17">
        <f>Methadone!N18</f>
        <v>239.658095554976</v>
      </c>
      <c r="I17">
        <f>'Needle Syringe Program'!N18</f>
        <v>321.17828115802365</v>
      </c>
      <c r="J17">
        <f>'Enhanced ART'!N18</f>
        <v>581.12877226933654</v>
      </c>
      <c r="L17">
        <f>'Base model'!Q18</f>
        <v>507.94037179961572</v>
      </c>
      <c r="M17">
        <f>Methadone!Q18</f>
        <v>183.658095554976</v>
      </c>
      <c r="N17">
        <f>'Needle Syringe Program'!Q18</f>
        <v>161.17828115802371</v>
      </c>
      <c r="O17">
        <f>'Enhanced ART'!Q18</f>
        <v>421.12877226933659</v>
      </c>
    </row>
    <row r="18" spans="1:15">
      <c r="A18">
        <f t="shared" si="0"/>
        <v>16</v>
      </c>
      <c r="B18">
        <f>'Base model'!R19</f>
        <v>20.170498388956823</v>
      </c>
      <c r="C18">
        <f>Methadone!R19</f>
        <v>5.8049673554976309</v>
      </c>
      <c r="D18">
        <f>'Needle Syringe Program'!R19</f>
        <v>4.9043521645208585</v>
      </c>
      <c r="E18">
        <f>'Enhanced ART'!R19</f>
        <v>16.682246868384301</v>
      </c>
      <c r="G18">
        <f>'Base model'!N19</f>
        <v>711.10889513678114</v>
      </c>
      <c r="H18">
        <f>Methadone!N19</f>
        <v>238.6103329290205</v>
      </c>
      <c r="I18">
        <f>'Needle Syringe Program'!N19</f>
        <v>318.27811127882103</v>
      </c>
      <c r="J18">
        <f>'Enhanced ART'!N19</f>
        <v>607.1707507870633</v>
      </c>
      <c r="L18">
        <f>'Base model'!Q19</f>
        <v>551.10889513678114</v>
      </c>
      <c r="M18">
        <f>Methadone!Q19</f>
        <v>182.6103329290205</v>
      </c>
      <c r="N18">
        <f>'Needle Syringe Program'!Q19</f>
        <v>158.27811127882103</v>
      </c>
      <c r="O18">
        <f>'Enhanced ART'!Q19</f>
        <v>447.17075078706335</v>
      </c>
    </row>
    <row r="19" spans="1:15">
      <c r="A19">
        <f t="shared" si="0"/>
        <v>17</v>
      </c>
      <c r="B19">
        <f>'Base model'!R20</f>
        <v>22.047853698986035</v>
      </c>
      <c r="C19">
        <f>Methadone!R20</f>
        <v>5.8876779428259036</v>
      </c>
      <c r="D19">
        <f>'Needle Syringe Program'!R20</f>
        <v>4.9170949744236747</v>
      </c>
      <c r="E19">
        <f>'Enhanced ART'!R20</f>
        <v>17.902689525900715</v>
      </c>
      <c r="G19">
        <f>'Base model'!N20</f>
        <v>758.38423577927449</v>
      </c>
      <c r="H19">
        <f>Methadone!N20</f>
        <v>238.18438255433722</v>
      </c>
      <c r="I19">
        <f>'Needle Syringe Program'!N20</f>
        <v>315.94254763946276</v>
      </c>
      <c r="J19">
        <f>'Enhanced ART'!N20</f>
        <v>635.27724391918878</v>
      </c>
      <c r="L19">
        <f>'Base model'!Q20</f>
        <v>598.38423577927449</v>
      </c>
      <c r="M19">
        <f>Methadone!Q20</f>
        <v>182.18438255433725</v>
      </c>
      <c r="N19">
        <f>'Needle Syringe Program'!Q20</f>
        <v>155.94254763946279</v>
      </c>
      <c r="O19">
        <f>'Enhanced ART'!Q20</f>
        <v>475.27724391918883</v>
      </c>
    </row>
    <row r="20" spans="1:15">
      <c r="A20">
        <f t="shared" si="0"/>
        <v>18</v>
      </c>
      <c r="B20">
        <f>'Base model'!R21</f>
        <v>24.054707446219172</v>
      </c>
      <c r="C20">
        <f>Methadone!R21</f>
        <v>5.9765007378896113</v>
      </c>
      <c r="D20">
        <f>'Needle Syringe Program'!R21</f>
        <v>4.9337685260204616</v>
      </c>
      <c r="E20">
        <f>'Enhanced ART'!R21</f>
        <v>19.187505279512386</v>
      </c>
      <c r="G20">
        <f>'Base model'!N21</f>
        <v>809.64501586768131</v>
      </c>
      <c r="H20">
        <f>Methadone!N21</f>
        <v>238.28680335450815</v>
      </c>
      <c r="I20">
        <f>'Needle Syringe Program'!N21</f>
        <v>314.07626429088458</v>
      </c>
      <c r="J20">
        <f>'Enhanced ART'!N21</f>
        <v>665.34706301451911</v>
      </c>
      <c r="L20">
        <f>'Base model'!Q21</f>
        <v>649.64501586768131</v>
      </c>
      <c r="M20">
        <f>Methadone!Q21</f>
        <v>182.28680335450815</v>
      </c>
      <c r="N20">
        <f>'Needle Syringe Program'!Q21</f>
        <v>154.07626429088458</v>
      </c>
      <c r="O20">
        <f>'Enhanced ART'!Q21</f>
        <v>505.34706301451911</v>
      </c>
    </row>
    <row r="21" spans="1:15">
      <c r="A21">
        <f t="shared" si="0"/>
        <v>19</v>
      </c>
      <c r="B21">
        <f>'Base model'!R22</f>
        <v>26.185467577951911</v>
      </c>
      <c r="C21">
        <f>Methadone!R22</f>
        <v>6.0711580304523762</v>
      </c>
      <c r="D21">
        <f>'Needle Syringe Program'!R22</f>
        <v>4.9540337739000311</v>
      </c>
      <c r="E21">
        <f>'Enhanced ART'!R22</f>
        <v>20.534462748797434</v>
      </c>
      <c r="G21">
        <f>'Base model'!N22</f>
        <v>864.72209079241236</v>
      </c>
      <c r="H21">
        <f>Methadone!N22</f>
        <v>238.84463287140659</v>
      </c>
      <c r="I21">
        <f>'Needle Syringe Program'!N22</f>
        <v>312.60459142748147</v>
      </c>
      <c r="J21">
        <f>'Enhanced ART'!N22</f>
        <v>697.27676141983329</v>
      </c>
      <c r="L21">
        <f>'Base model'!Q22</f>
        <v>704.72209079241236</v>
      </c>
      <c r="M21">
        <f>Methadone!Q22</f>
        <v>182.84463287140659</v>
      </c>
      <c r="N21">
        <f>'Needle Syringe Program'!Q22</f>
        <v>152.60459142748147</v>
      </c>
      <c r="O21">
        <f>'Enhanced ART'!Q22</f>
        <v>537.27676141983329</v>
      </c>
    </row>
    <row r="22" spans="1:15">
      <c r="A22">
        <f t="shared" si="0"/>
        <v>20</v>
      </c>
      <c r="B22">
        <f>'Base model'!R23</f>
        <v>28.431667738579392</v>
      </c>
      <c r="C22">
        <f>Methadone!R23</f>
        <v>6.1714135972888995</v>
      </c>
      <c r="D22">
        <f>'Needle Syringe Program'!R23</f>
        <v>4.9775991638084243</v>
      </c>
      <c r="E22">
        <f>'Enhanced ART'!R23</f>
        <v>21.940552915092017</v>
      </c>
      <c r="G22">
        <f>'Base model'!N23</f>
        <v>923.38672742141773</v>
      </c>
      <c r="H22">
        <f>Methadone!N23</f>
        <v>239.80047305084881</v>
      </c>
      <c r="I22">
        <f>'Needle Syringe Program'!N23</f>
        <v>311.46856649102699</v>
      </c>
      <c r="J22">
        <f>'Enhanced ART'!N23</f>
        <v>730.95489795027936</v>
      </c>
      <c r="L22">
        <f>'Base model'!Q23</f>
        <v>763.38672742141773</v>
      </c>
      <c r="M22">
        <f>Methadone!Q23</f>
        <v>183.80047305084884</v>
      </c>
      <c r="N22">
        <f>'Needle Syringe Program'!Q23</f>
        <v>151.46856649102702</v>
      </c>
      <c r="O22">
        <f>'Enhanced ART'!Q23</f>
        <v>570.95489795027936</v>
      </c>
    </row>
    <row r="23" spans="1:15">
      <c r="A23">
        <f t="shared" si="0"/>
        <v>21</v>
      </c>
      <c r="B23">
        <f>'Base model'!R24</f>
        <v>30.781852388703204</v>
      </c>
      <c r="C23">
        <f>Methadone!R24</f>
        <v>6.2770649952546762</v>
      </c>
      <c r="D23">
        <f>'Needle Syringe Program'!R24</f>
        <v>5.0042116994469898</v>
      </c>
      <c r="E23">
        <f>'Enhanced ART'!R24</f>
        <v>23.401961981997001</v>
      </c>
      <c r="G23">
        <f>'Base model'!N24</f>
        <v>985.34231026792543</v>
      </c>
      <c r="H23">
        <f>Methadone!N24</f>
        <v>241.10879757198228</v>
      </c>
      <c r="I23">
        <f>'Needle Syringe Program'!N24</f>
        <v>310.6212159862589</v>
      </c>
      <c r="J23">
        <f>'Enhanced ART'!N24</f>
        <v>766.2579581454462</v>
      </c>
      <c r="L23">
        <f>'Base model'!Q24</f>
        <v>825.34231026792543</v>
      </c>
      <c r="M23">
        <f>Methadone!Q24</f>
        <v>185.10879757198228</v>
      </c>
      <c r="N23">
        <f>'Needle Syringe Program'!Q24</f>
        <v>150.62121598625887</v>
      </c>
      <c r="O23">
        <f>'Enhanced ART'!Q24</f>
        <v>606.2579581454462</v>
      </c>
    </row>
    <row r="24" spans="1:15">
      <c r="A24">
        <f t="shared" si="0"/>
        <v>22</v>
      </c>
      <c r="B24">
        <f>'Base model'!R25</f>
        <v>33.221595570743851</v>
      </c>
      <c r="C24">
        <f>Methadone!R25</f>
        <v>6.3879375431908132</v>
      </c>
      <c r="D24">
        <f>'Needle Syringe Program'!R25</f>
        <v>5.0336500207046546</v>
      </c>
      <c r="E24">
        <f>'Enhanced ART'!R25</f>
        <v>24.914064316556111</v>
      </c>
      <c r="G24">
        <f>'Base model'!N25</f>
        <v>1050.2200353723531</v>
      </c>
      <c r="H24">
        <f>Methadone!N25</f>
        <v>242.7331731637633</v>
      </c>
      <c r="I24">
        <f>'Needle Syringe Program'!N25</f>
        <v>310.02475804568138</v>
      </c>
      <c r="J24">
        <f>'Enhanced ART'!N25</f>
        <v>803.04766197559991</v>
      </c>
      <c r="L24">
        <f>'Base model'!Q25</f>
        <v>890.2200353723531</v>
      </c>
      <c r="M24">
        <f>Methadone!Q25</f>
        <v>186.73317316376333</v>
      </c>
      <c r="N24">
        <f>'Needle Syringe Program'!Q25</f>
        <v>150.02475804568138</v>
      </c>
      <c r="O24">
        <f>'Enhanced ART'!Q25</f>
        <v>643.04766197559991</v>
      </c>
    </row>
    <row r="25" spans="1:15">
      <c r="A25">
        <f t="shared" si="0"/>
        <v>23</v>
      </c>
      <c r="B25">
        <f>'Base model'!R26</f>
        <v>35.733675499790387</v>
      </c>
      <c r="C25">
        <f>Methadone!R26</f>
        <v>6.5038795832964063</v>
      </c>
      <c r="D25">
        <f>'Needle Syringe Program'!R26</f>
        <v>5.0657190033049169</v>
      </c>
      <c r="E25">
        <f>'Enhanced ART'!R26</f>
        <v>26.47143837623274</v>
      </c>
      <c r="G25">
        <f>'Base model'!N26</f>
        <v>1117.5790157142876</v>
      </c>
      <c r="H25">
        <f>Methadone!N26</f>
        <v>244.64416509372182</v>
      </c>
      <c r="I25">
        <f>'Needle Syringe Program'!N26</f>
        <v>309.64849417189998</v>
      </c>
      <c r="J25">
        <f>'Enhanced ART'!N26</f>
        <v>841.16947986110074</v>
      </c>
      <c r="L25">
        <f>'Base model'!Q26</f>
        <v>957.57901571428749</v>
      </c>
      <c r="M25">
        <f>Methadone!Q26</f>
        <v>188.64416509372185</v>
      </c>
      <c r="N25">
        <f>'Needle Syringe Program'!Q26</f>
        <v>149.64849417189998</v>
      </c>
      <c r="O25">
        <f>'Enhanced ART'!Q26</f>
        <v>681.16947986110074</v>
      </c>
    </row>
    <row r="26" spans="1:15">
      <c r="A26">
        <f t="shared" si="0"/>
        <v>24</v>
      </c>
      <c r="B26">
        <f>'Base model'!R27</f>
        <v>38.29841622759367</v>
      </c>
      <c r="C26">
        <f>Methadone!R27</f>
        <v>6.6247587150218825</v>
      </c>
      <c r="D26">
        <f>'Needle Syringe Program'!R27</f>
        <v>5.1002455127373851</v>
      </c>
      <c r="E26">
        <f>'Enhanced ART'!R27</f>
        <v>28.06790763809995</v>
      </c>
      <c r="G26">
        <f>'Base model'!N27</f>
        <v>1186.9110587168486</v>
      </c>
      <c r="H26">
        <f>Methadone!N27</f>
        <v>246.817755079682</v>
      </c>
      <c r="I26">
        <f>'Needle Syringe Program'!N27</f>
        <v>309.46721712443764</v>
      </c>
      <c r="J26">
        <f>'Enhanced ART'!N27</f>
        <v>880.45223442670067</v>
      </c>
      <c r="L26">
        <f>'Base model'!Q27</f>
        <v>1026.9110587168486</v>
      </c>
      <c r="M26">
        <f>Methadone!Q27</f>
        <v>190.81775507968203</v>
      </c>
      <c r="N26">
        <f>'Needle Syringe Program'!Q27</f>
        <v>149.46721712443761</v>
      </c>
      <c r="O26">
        <f>'Enhanced ART'!Q27</f>
        <v>720.45223442670067</v>
      </c>
    </row>
    <row r="27" spans="1:15">
      <c r="A27">
        <f t="shared" si="0"/>
        <v>25</v>
      </c>
      <c r="B27">
        <f>'Base model'!R28</f>
        <v>40.894193031770875</v>
      </c>
      <c r="C27">
        <f>Methadone!R28</f>
        <v>6.750458771013796</v>
      </c>
      <c r="D27">
        <f>'Needle Syringe Program'!R28</f>
        <v>5.1370750370717913</v>
      </c>
      <c r="E27">
        <f>'Enhanced ART'!R28</f>
        <v>29.69660739610185</v>
      </c>
      <c r="G27">
        <f>'Base model'!N28</f>
        <v>1257.6500991502801</v>
      </c>
      <c r="H27">
        <f>Methadone!N28</f>
        <v>249.23414324647698</v>
      </c>
      <c r="I27">
        <f>'Needle Syringe Program'!N28</f>
        <v>309.46000563418744</v>
      </c>
      <c r="J27">
        <f>'Enhanced ART'!N28</f>
        <v>920.70869234974225</v>
      </c>
      <c r="L27">
        <f>'Base model'!Q28</f>
        <v>1097.6500991502801</v>
      </c>
      <c r="M27">
        <f>Methadone!Q28</f>
        <v>193.234143246477</v>
      </c>
      <c r="N27">
        <f>'Needle Syringe Program'!Q28</f>
        <v>149.46000563418744</v>
      </c>
      <c r="O27">
        <f>'Enhanced ART'!Q28</f>
        <v>760.70869234974225</v>
      </c>
    </row>
    <row r="28" spans="1:15">
      <c r="A28">
        <f t="shared" si="0"/>
        <v>26</v>
      </c>
      <c r="B28">
        <f>'Base model'!R29</f>
        <v>43.498081438916778</v>
      </c>
      <c r="C28">
        <f>Methadone!R29</f>
        <v>6.8808773617920664</v>
      </c>
      <c r="D28">
        <f>'Needle Syringe Program'!R29</f>
        <v>5.1760689917660709</v>
      </c>
      <c r="E28">
        <f>'Enhanced ART'!R29</f>
        <v>31.350076934314682</v>
      </c>
      <c r="G28">
        <f>'Base model'!N29</f>
        <v>1329.185911840771</v>
      </c>
      <c r="H28">
        <f>Methadone!N29</f>
        <v>251.8768381474556</v>
      </c>
      <c r="I28">
        <f>'Needle Syringe Program'!N29</f>
        <v>309.60930927761405</v>
      </c>
      <c r="J28">
        <f>'Enhanced ART'!N29</f>
        <v>961.73705627312654</v>
      </c>
      <c r="L28">
        <f>'Base model'!Q29</f>
        <v>1169.185911840771</v>
      </c>
      <c r="M28">
        <f>Methadone!Q29</f>
        <v>195.8768381474556</v>
      </c>
      <c r="N28">
        <f>'Needle Syringe Program'!Q29</f>
        <v>149.60930927761405</v>
      </c>
      <c r="O28">
        <f>'Enhanced ART'!Q29</f>
        <v>801.73705627312654</v>
      </c>
    </row>
    <row r="29" spans="1:15">
      <c r="A29">
        <f t="shared" si="0"/>
        <v>27</v>
      </c>
      <c r="B29">
        <f>'Base model'!R30</f>
        <v>46.086613179853757</v>
      </c>
      <c r="C29">
        <f>Methadone!R30</f>
        <v>7.0159238585833599</v>
      </c>
      <c r="D29">
        <f>'Needle Syringe Program'!R30</f>
        <v>5.2171025407888303</v>
      </c>
      <c r="E29">
        <f>'Enhanced ART'!R30</f>
        <v>33.020375107425345</v>
      </c>
      <c r="G29">
        <f>'Base model'!N30</f>
        <v>1400.8813388173589</v>
      </c>
      <c r="H29">
        <f>Methadone!N30</f>
        <v>254.73196307303067</v>
      </c>
      <c r="I29">
        <f>'Needle Syringe Program'!N30</f>
        <v>309.90025122817349</v>
      </c>
      <c r="J29">
        <f>'Enhanced ART'!N30</f>
        <v>1003.323257374225</v>
      </c>
      <c r="L29">
        <f>'Base model'!Q30</f>
        <v>1240.8813388173589</v>
      </c>
      <c r="M29">
        <f>Methadone!Q30</f>
        <v>198.7319630730307</v>
      </c>
      <c r="N29">
        <f>'Needle Syringe Program'!Q30</f>
        <v>149.90025122817349</v>
      </c>
      <c r="O29">
        <f>'Enhanced ART'!Q30</f>
        <v>843.32325737422491</v>
      </c>
    </row>
    <row r="30" spans="1:15">
      <c r="A30">
        <f t="shared" si="0"/>
        <v>28</v>
      </c>
      <c r="B30">
        <f>'Base model'!R31</f>
        <v>48.636588579656419</v>
      </c>
      <c r="C30">
        <f>Methadone!R31</f>
        <v>7.1555177157300127</v>
      </c>
      <c r="D30">
        <f>'Needle Syringe Program'!R31</f>
        <v>5.2600628166790937</v>
      </c>
      <c r="E30">
        <f>'Enhanced ART'!R31</f>
        <v>34.699215880616066</v>
      </c>
      <c r="G30">
        <f>'Base model'!N31</f>
        <v>1472.091907816143</v>
      </c>
      <c r="H30">
        <f>Methadone!N31</f>
        <v>257.78772495040272</v>
      </c>
      <c r="I30">
        <f>'Needle Syringe Program'!N31</f>
        <v>310.32009481743074</v>
      </c>
      <c r="J30">
        <f>'Enhanced ART'!N31</f>
        <v>1045.2439306061422</v>
      </c>
      <c r="L30">
        <f>'Base model'!Q31</f>
        <v>1312.091907816143</v>
      </c>
      <c r="M30">
        <f>Methadone!Q31</f>
        <v>201.78772495040272</v>
      </c>
      <c r="N30">
        <f>'Needle Syringe Program'!Q31</f>
        <v>150.32009481743074</v>
      </c>
      <c r="O30">
        <f>'Enhanced ART'!Q31</f>
        <v>885.24393060614216</v>
      </c>
    </row>
    <row r="31" spans="1:15">
      <c r="A31">
        <f t="shared" si="0"/>
        <v>29</v>
      </c>
      <c r="B31">
        <f>'Base model'!R32</f>
        <v>51.12588643277855</v>
      </c>
      <c r="C31">
        <f>Methadone!R32</f>
        <v>7.2995870580680027</v>
      </c>
      <c r="D31">
        <f>'Needle Syringe Program'!R32</f>
        <v>5.3048474508385342</v>
      </c>
      <c r="E31">
        <f>'Enhanced ART'!R32</f>
        <v>36.378119032379672</v>
      </c>
      <c r="G31">
        <f>'Base model'!N32</f>
        <v>1542.1864572428722</v>
      </c>
      <c r="H31">
        <f>Methadone!N32</f>
        <v>261.03400564925352</v>
      </c>
      <c r="I31">
        <f>'Needle Syringe Program'!N32</f>
        <v>310.85783344588549</v>
      </c>
      <c r="J31">
        <f>'Enhanced ART'!N32</f>
        <v>1087.2699322578169</v>
      </c>
      <c r="L31">
        <f>'Base model'!Q32</f>
        <v>1382.1864572428722</v>
      </c>
      <c r="M31">
        <f>Methadone!Q32</f>
        <v>205.03400564925354</v>
      </c>
      <c r="N31">
        <f>'Needle Syringe Program'!Q32</f>
        <v>150.85783344588546</v>
      </c>
      <c r="O31">
        <f>'Enhanced ART'!Q32</f>
        <v>927.26993225781689</v>
      </c>
    </row>
    <row r="32" spans="1:15">
      <c r="A32">
        <f t="shared" si="0"/>
        <v>30</v>
      </c>
      <c r="B32">
        <f>'Base model'!R33</f>
        <v>53.534211066166826</v>
      </c>
      <c r="C32">
        <f>Methadone!R33</f>
        <v>7.4480674766514312</v>
      </c>
      <c r="D32">
        <f>'Needle Syringe Program'!R33</f>
        <v>5.3513633468344715</v>
      </c>
      <c r="E32">
        <f>'Enhanced ART'!R33</f>
        <v>38.048570138476435</v>
      </c>
      <c r="G32">
        <f>'Base model'!N33</f>
        <v>1610.5672678037749</v>
      </c>
      <c r="H32">
        <f>Methadone!N33</f>
        <v>264.4620456046797</v>
      </c>
      <c r="I32">
        <f>'Needle Syringe Program'!N33</f>
        <v>311.50387355045331</v>
      </c>
      <c r="J32">
        <f>'Enhanced ART'!N33</f>
        <v>1129.17023823558</v>
      </c>
      <c r="L32">
        <f>'Base model'!Q33</f>
        <v>1450.5672678037749</v>
      </c>
      <c r="M32">
        <f>Methadone!Q33</f>
        <v>208.4620456046797</v>
      </c>
      <c r="N32">
        <f>'Needle Syringe Program'!Q33</f>
        <v>151.50387355045331</v>
      </c>
      <c r="O32">
        <f>'Enhanced ART'!Q33</f>
        <v>969.17023823557997</v>
      </c>
    </row>
    <row r="33" spans="1:15">
      <c r="A33">
        <f t="shared" si="0"/>
        <v>31</v>
      </c>
      <c r="B33">
        <f>'Base model'!R34</f>
        <v>55.843722559747199</v>
      </c>
      <c r="C33">
        <f>Methadone!R34</f>
        <v>7.6009009897088866</v>
      </c>
      <c r="D33">
        <f>'Needle Syringe Program'!R34</f>
        <v>5.3995256456056984</v>
      </c>
      <c r="E33">
        <f>'Enhanced ART'!R34</f>
        <v>39.702183248557233</v>
      </c>
      <c r="G33">
        <f>'Base model'!N34</f>
        <v>1676.688259038373</v>
      </c>
      <c r="H33">
        <f>Methadone!N34</f>
        <v>268.06419721497167</v>
      </c>
      <c r="I33">
        <f>'Needle Syringe Program'!N34</f>
        <v>312.24978793314358</v>
      </c>
      <c r="J33">
        <f>'Enhanced ART'!N34</f>
        <v>1170.7160455633057</v>
      </c>
      <c r="L33">
        <f>'Base model'!Q34</f>
        <v>1516.688259038373</v>
      </c>
      <c r="M33">
        <f>Methadone!Q34</f>
        <v>212.0641972149717</v>
      </c>
      <c r="N33">
        <f>'Needle Syringe Program'!Q34</f>
        <v>152.24978793314358</v>
      </c>
      <c r="O33">
        <f>'Enhanced ART'!Q34</f>
        <v>1010.7160455633057</v>
      </c>
    </row>
    <row r="34" spans="1:15">
      <c r="A34">
        <f t="shared" si="0"/>
        <v>32</v>
      </c>
      <c r="B34">
        <f>'Base model'!R35</f>
        <v>58.039509042017109</v>
      </c>
      <c r="C34">
        <f>Methadone!R35</f>
        <v>7.7580351358787514</v>
      </c>
      <c r="D34">
        <f>'Needle Syringe Program'!R35</f>
        <v>5.4492568435648332</v>
      </c>
      <c r="E34">
        <f>'Enhanced ART'!R35</f>
        <v>41.330859419475829</v>
      </c>
      <c r="G34">
        <f>'Base model'!N35</f>
        <v>1740.0700340836199</v>
      </c>
      <c r="H34">
        <f>Methadone!N35</f>
        <v>271.83373111332907</v>
      </c>
      <c r="I34">
        <f>'Needle Syringe Program'!N35</f>
        <v>313.08812243423779</v>
      </c>
      <c r="J34">
        <f>'Enhanced ART'!N35</f>
        <v>1211.6848922442907</v>
      </c>
      <c r="L34">
        <f>'Base model'!Q35</f>
        <v>1580.0700340836199</v>
      </c>
      <c r="M34">
        <f>Methadone!Q35</f>
        <v>215.83373111332909</v>
      </c>
      <c r="N34">
        <f>'Needle Syringe Program'!Q35</f>
        <v>153.08812243423776</v>
      </c>
      <c r="O34">
        <f>'Enhanced ART'!Q35</f>
        <v>1051.6848922442907</v>
      </c>
    </row>
    <row r="35" spans="1:15">
      <c r="A35">
        <f t="shared" si="0"/>
        <v>33</v>
      </c>
      <c r="B35">
        <f>'Base model'!R36</f>
        <v>60.109877424217288</v>
      </c>
      <c r="C35">
        <f>Methadone!R36</f>
        <v>7.9194221744285871</v>
      </c>
      <c r="D35">
        <f>'Needle Syringe Program'!R36</f>
        <v>5.5004860336929076</v>
      </c>
      <c r="E35">
        <f>'Enhanced ART'!R36</f>
        <v>42.926934513971439</v>
      </c>
      <c r="G35">
        <f>'Base model'!N36</f>
        <v>1800.310911607083</v>
      </c>
      <c r="H35">
        <f>Methadone!N36</f>
        <v>275.76468263113139</v>
      </c>
      <c r="I35">
        <f>'Needle Syringe Program'!N36</f>
        <v>314.01224317892411</v>
      </c>
      <c r="J35">
        <f>'Enhanced ART'!N36</f>
        <v>1251.8646137800336</v>
      </c>
      <c r="L35">
        <f>'Base model'!Q36</f>
        <v>1640.310911607083</v>
      </c>
      <c r="M35">
        <f>Methadone!Q36</f>
        <v>219.76468263113142</v>
      </c>
      <c r="N35">
        <f>'Needle Syringe Program'!Q36</f>
        <v>154.01224317892408</v>
      </c>
      <c r="O35">
        <f>'Enhanced ART'!Q36</f>
        <v>1091.8646137800336</v>
      </c>
    </row>
    <row r="36" spans="1:15">
      <c r="A36">
        <f t="shared" si="0"/>
        <v>34</v>
      </c>
      <c r="B36">
        <f>'Base model'!R37</f>
        <v>62.04645796065369</v>
      </c>
      <c r="C36">
        <f>Methadone!R37</f>
        <v>8.0850183729478555</v>
      </c>
      <c r="D36">
        <f>'Needle Syringe Program'!R37</f>
        <v>5.5531482465799993</v>
      </c>
      <c r="E36">
        <f>'Enhanced ART'!R37</f>
        <v>44.483310389605229</v>
      </c>
      <c r="G36">
        <f>'Base model'!N37</f>
        <v>1857.0935115519942</v>
      </c>
      <c r="H36">
        <f>Methadone!N37</f>
        <v>279.85172892586638</v>
      </c>
      <c r="I36">
        <f>'Needle Syringe Program'!N37</f>
        <v>315.01621480156143</v>
      </c>
      <c r="J36">
        <f>'Enhanced ART'!N37</f>
        <v>1291.0569688458118</v>
      </c>
      <c r="L36">
        <f>'Base model'!Q37</f>
        <v>1697.0935115519942</v>
      </c>
      <c r="M36">
        <f>Methadone!Q37</f>
        <v>223.85172892586638</v>
      </c>
      <c r="N36">
        <f>'Needle Syringe Program'!Q37</f>
        <v>155.01621480156146</v>
      </c>
      <c r="O36">
        <f>'Enhanced ART'!Q37</f>
        <v>1131.0569688458118</v>
      </c>
    </row>
    <row r="37" spans="1:15">
      <c r="A37">
        <f t="shared" si="0"/>
        <v>35</v>
      </c>
      <c r="B37">
        <f>'Base model'!R38</f>
        <v>63.844135655236052</v>
      </c>
      <c r="C37">
        <f>Methadone!R38</f>
        <v>8.2547833673830482</v>
      </c>
      <c r="D37">
        <f>'Needle Syringe Program'!R38</f>
        <v>5.6071838735440007</v>
      </c>
      <c r="E37">
        <f>'Enhanced ART'!R38</f>
        <v>45.993564718542785</v>
      </c>
      <c r="G37">
        <f>'Base model'!N38</f>
        <v>1910.1868946848845</v>
      </c>
      <c r="H37">
        <f>Methadone!N38</f>
        <v>284.09008960804044</v>
      </c>
      <c r="I37">
        <f>'Needle Syringe Program'!N38</f>
        <v>316.09470242733892</v>
      </c>
      <c r="J37">
        <f>'Enhanced ART'!N38</f>
        <v>1329.0807910323795</v>
      </c>
      <c r="L37">
        <f>'Base model'!Q38</f>
        <v>1750.1868946848845</v>
      </c>
      <c r="M37">
        <f>Methadone!Q38</f>
        <v>228.09008960804047</v>
      </c>
      <c r="N37">
        <f>'Needle Syringe Program'!Q38</f>
        <v>156.09470242733894</v>
      </c>
      <c r="O37">
        <f>'Enhanced ART'!Q38</f>
        <v>1169.0807910323795</v>
      </c>
    </row>
    <row r="38" spans="1:15">
      <c r="A38">
        <f t="shared" si="0"/>
        <v>36</v>
      </c>
      <c r="B38">
        <f>'Base model'!R39</f>
        <v>65.500835391848881</v>
      </c>
      <c r="C38">
        <f>Methadone!R39</f>
        <v>8.4286795826110961</v>
      </c>
      <c r="D38">
        <f>'Needle Syringe Program'!R39</f>
        <v>5.662538157879502</v>
      </c>
      <c r="E38">
        <f>'Enhanced ART'!R39</f>
        <v>47.452036080654622</v>
      </c>
      <c r="G38">
        <f>'Base model'!N39</f>
        <v>1959.4446349343914</v>
      </c>
      <c r="H38">
        <f>Methadone!N39</f>
        <v>288.47544546912025</v>
      </c>
      <c r="I38">
        <f>'Needle Syringe Program'!N39</f>
        <v>317.24289196928817</v>
      </c>
      <c r="J38">
        <f>'Enhanced ART'!N39</f>
        <v>1365.7745561249956</v>
      </c>
      <c r="L38">
        <f>'Base model'!Q39</f>
        <v>1799.4446349343914</v>
      </c>
      <c r="M38">
        <f>Methadone!Q39</f>
        <v>232.47544546912025</v>
      </c>
      <c r="N38">
        <f>'Needle Syringe Program'!Q39</f>
        <v>157.24289196928817</v>
      </c>
      <c r="O38">
        <f>'Enhanced ART'!Q39</f>
        <v>1205.7745561249956</v>
      </c>
    </row>
    <row r="39" spans="1:15">
      <c r="A39">
        <f t="shared" si="0"/>
        <v>37</v>
      </c>
      <c r="B39">
        <f>'Base model'!R40</f>
        <v>67.017196365832021</v>
      </c>
      <c r="C39">
        <f>Methadone!R40</f>
        <v>8.6066717042831691</v>
      </c>
      <c r="D39">
        <f>'Needle Syringe Program'!R40</f>
        <v>5.7191607432647347</v>
      </c>
      <c r="E39">
        <f>'Enhanced ART'!R40</f>
        <v>48.85388252196519</v>
      </c>
      <c r="G39">
        <f>'Base model'!N40</f>
        <v>2004.7994857165124</v>
      </c>
      <c r="H39">
        <f>Methadone!N40</f>
        <v>293.00387123671686</v>
      </c>
      <c r="I39">
        <f>'Needle Syringe Program'!N40</f>
        <v>318.4564246304048</v>
      </c>
      <c r="J39">
        <f>'Enhanced ART'!N40</f>
        <v>1400.9982921915166</v>
      </c>
      <c r="L39">
        <f>'Base model'!Q40</f>
        <v>1844.7994857165124</v>
      </c>
      <c r="M39">
        <f>Methadone!Q40</f>
        <v>237.00387123671686</v>
      </c>
      <c r="N39">
        <f>'Needle Syringe Program'!Q40</f>
        <v>158.4564246304048</v>
      </c>
      <c r="O39">
        <f>'Enhanced ART'!Q40</f>
        <v>1240.9982921915166</v>
      </c>
    </row>
    <row r="40" spans="1:15">
      <c r="A40">
        <f t="shared" si="0"/>
        <v>38</v>
      </c>
      <c r="B40">
        <f>'Base model'!R41</f>
        <v>68.39617466135465</v>
      </c>
      <c r="C40">
        <f>Methadone!R41</f>
        <v>8.7887261946127406</v>
      </c>
      <c r="D40">
        <f>'Needle Syringe Program'!R41</f>
        <v>5.7770052706221806</v>
      </c>
      <c r="E40">
        <f>'Enhanced ART'!R41</f>
        <v>50.195113323182191</v>
      </c>
      <c r="G40">
        <f>'Base model'!N41</f>
        <v>2046.2554671931732</v>
      </c>
      <c r="H40">
        <f>Methadone!N41</f>
        <v>297.67177927583668</v>
      </c>
      <c r="I40">
        <f>'Needle Syringe Program'!N41</f>
        <v>319.73134249881821</v>
      </c>
      <c r="J40">
        <f>'Enhanced ART'!N41</f>
        <v>1434.6347994524797</v>
      </c>
      <c r="L40">
        <f>'Base model'!Q41</f>
        <v>1886.2554671931732</v>
      </c>
      <c r="M40">
        <f>Methadone!Q41</f>
        <v>241.67177927583671</v>
      </c>
      <c r="N40">
        <f>'Needle Syringe Program'!Q41</f>
        <v>159.73134249881818</v>
      </c>
      <c r="O40">
        <f>'Enhanced ART'!Q41</f>
        <v>1274.6347994524797</v>
      </c>
    </row>
    <row r="41" spans="1:15">
      <c r="A41">
        <f t="shared" si="0"/>
        <v>39</v>
      </c>
      <c r="B41">
        <f>'Base model'!R42</f>
        <v>69.642611319880757</v>
      </c>
      <c r="C41">
        <f>Methadone!R42</f>
        <v>8.9748108462760889</v>
      </c>
      <c r="D41">
        <f>'Needle Syringe Program'!R42</f>
        <v>5.8360290164633106</v>
      </c>
      <c r="E41">
        <f>'Enhanced ART'!R42</f>
        <v>51.472595146868827</v>
      </c>
      <c r="G41">
        <f>'Base model'!N42</f>
        <v>2083.8782529419268</v>
      </c>
      <c r="H41">
        <f>Methadone!N42</f>
        <v>302.47587189973802</v>
      </c>
      <c r="I41">
        <f>'Needle Syringe Program'!N42</f>
        <v>321.06404287273477</v>
      </c>
      <c r="J41">
        <f>'Enhanced ART'!N42</f>
        <v>1466.5901852033826</v>
      </c>
      <c r="L41">
        <f>'Base model'!Q42</f>
        <v>1923.878252941927</v>
      </c>
      <c r="M41">
        <f>Methadone!Q42</f>
        <v>246.47587189973802</v>
      </c>
      <c r="N41">
        <f>'Needle Syringe Program'!Q42</f>
        <v>161.0640428727348</v>
      </c>
      <c r="O41">
        <f>'Enhanced ART'!Q42</f>
        <v>1306.5901852033826</v>
      </c>
    </row>
    <row r="42" spans="1:15">
      <c r="A42">
        <f t="shared" si="0"/>
        <v>40</v>
      </c>
      <c r="B42">
        <f>'Base model'!R43</f>
        <v>70.762798241449673</v>
      </c>
      <c r="C42">
        <f>Methadone!R43</f>
        <v>9.164894369749879</v>
      </c>
      <c r="D42">
        <f>'Needle Syringe Program'!R43</f>
        <v>5.8961925670817941</v>
      </c>
      <c r="E42">
        <f>'Enhanced ART'!R43</f>
        <v>52.684034922204987</v>
      </c>
      <c r="G42">
        <f>'Base model'!N43</f>
        <v>2117.7846905693841</v>
      </c>
      <c r="H42">
        <f>Methadone!N43</f>
        <v>307.41310051325183</v>
      </c>
      <c r="I42">
        <f>'Needle Syringe Program'!N43</f>
        <v>322.45123951418384</v>
      </c>
      <c r="J42">
        <f>'Enhanced ART'!N43</f>
        <v>1496.7937530847671</v>
      </c>
      <c r="L42">
        <f>'Base model'!Q43</f>
        <v>1957.7846905693841</v>
      </c>
      <c r="M42">
        <f>Methadone!Q43</f>
        <v>251.41310051325183</v>
      </c>
      <c r="N42">
        <f>'Needle Syringe Program'!Q43</f>
        <v>162.45123951418387</v>
      </c>
      <c r="O42">
        <f>'Enhanced ART'!Q43</f>
        <v>1336.7937530847671</v>
      </c>
    </row>
    <row r="43" spans="1:15">
      <c r="A43">
        <f t="shared" si="0"/>
        <v>41</v>
      </c>
      <c r="B43">
        <f>'Base model'!R44</f>
        <v>71.764067231207505</v>
      </c>
      <c r="C43">
        <f>Methadone!R44</f>
        <v>9.358946010311751</v>
      </c>
      <c r="D43">
        <f>'Needle Syringe Program'!R44</f>
        <v>5.9574595239908863</v>
      </c>
      <c r="E43">
        <f>'Enhanced ART'!R44</f>
        <v>53.8279427152927</v>
      </c>
      <c r="G43">
        <f>'Base model'!N44</f>
        <v>2148.1321792034628</v>
      </c>
      <c r="H43">
        <f>Methadone!N44</f>
        <v>312.48063023204736</v>
      </c>
      <c r="I43">
        <f>'Needle Syringe Program'!N44</f>
        <v>323.88992945339879</v>
      </c>
      <c r="J43">
        <f>'Enhanced ART'!N44</f>
        <v>1525.1973136103245</v>
      </c>
      <c r="L43">
        <f>'Base model'!Q44</f>
        <v>1988.1321792034628</v>
      </c>
      <c r="M43">
        <f>Methadone!Q44</f>
        <v>256.48063023204736</v>
      </c>
      <c r="N43">
        <f>'Needle Syringe Program'!Q44</f>
        <v>163.88992945339879</v>
      </c>
      <c r="O43">
        <f>'Enhanced ART'!Q44</f>
        <v>1365.1973136103245</v>
      </c>
    </row>
    <row r="44" spans="1:15">
      <c r="A44">
        <f t="shared" si="0"/>
        <v>42</v>
      </c>
      <c r="B44">
        <f>'Base model'!R45</f>
        <v>72.654419821362296</v>
      </c>
      <c r="C44">
        <f>Methadone!R45</f>
        <v>9.5569351916370024</v>
      </c>
      <c r="D44">
        <f>'Needle Syringe Program'!R45</f>
        <v>6.0197962368031011</v>
      </c>
      <c r="E44">
        <f>'Enhanced ART'!R45</f>
        <v>54.90357839205808</v>
      </c>
      <c r="G44">
        <f>'Base model'!N45</f>
        <v>2175.1084773014372</v>
      </c>
      <c r="H44">
        <f>Methadone!N45</f>
        <v>317.6758089381272</v>
      </c>
      <c r="I44">
        <f>'Needle Syringe Program'!N45</f>
        <v>325.37736428407993</v>
      </c>
      <c r="J44">
        <f>'Enhanced ART'!N45</f>
        <v>1551.7740028078774</v>
      </c>
      <c r="L44">
        <f>'Base model'!Q45</f>
        <v>2015.108477301437</v>
      </c>
      <c r="M44">
        <f>Methadone!Q45</f>
        <v>261.6758089381272</v>
      </c>
      <c r="N44">
        <f>'Needle Syringe Program'!Q45</f>
        <v>165.37736428407996</v>
      </c>
      <c r="O44">
        <f>'Enhanced ART'!Q45</f>
        <v>1391.7740028078774</v>
      </c>
    </row>
    <row r="45" spans="1:15">
      <c r="A45">
        <f t="shared" si="0"/>
        <v>43</v>
      </c>
      <c r="B45">
        <f>'Base model'!R46</f>
        <v>73.442208229789387</v>
      </c>
      <c r="C45">
        <f>Methadone!R46</f>
        <v>9.7588311834844905</v>
      </c>
      <c r="D45">
        <f>'Needle Syringe Program'!R46</f>
        <v>6.0831715603794168</v>
      </c>
      <c r="E45">
        <f>'Enhanced ART'!R46</f>
        <v>55.910886117779782</v>
      </c>
      <c r="G45">
        <f>'Base model'!N46</f>
        <v>2198.9223531443895</v>
      </c>
      <c r="H45">
        <f>Methadone!N46</f>
        <v>322.99613997090091</v>
      </c>
      <c r="I45">
        <f>'Needle Syringe Program'!N46</f>
        <v>326.9110251300342</v>
      </c>
      <c r="J45">
        <f>'Enhanced ART'!N46</f>
        <v>1576.5167077327812</v>
      </c>
      <c r="L45">
        <f>'Base model'!Q46</f>
        <v>2038.9223531443895</v>
      </c>
      <c r="M45">
        <f>Methadone!Q46</f>
        <v>266.99613997090091</v>
      </c>
      <c r="N45">
        <f>'Needle Syringe Program'!Q46</f>
        <v>166.9110251300342</v>
      </c>
      <c r="O45">
        <f>'Enhanced ART'!Q46</f>
        <v>1416.5167077327812</v>
      </c>
    </row>
    <row r="46" spans="1:15">
      <c r="A46">
        <f t="shared" si="0"/>
        <v>44</v>
      </c>
      <c r="B46">
        <f>'Base model'!R47</f>
        <v>74.135871644181478</v>
      </c>
      <c r="C46">
        <f>Methadone!R47</f>
        <v>9.9646027914119291</v>
      </c>
      <c r="D46">
        <f>'Needle Syringe Program'!R47</f>
        <v>6.1475566335723091</v>
      </c>
      <c r="E46">
        <f>'Enhanced ART'!R47</f>
        <v>56.850420688836586</v>
      </c>
      <c r="G46">
        <f>'Base model'!N47</f>
        <v>2219.7953376807232</v>
      </c>
      <c r="H46">
        <f>Methadone!N47</f>
        <v>328.43925783399067</v>
      </c>
      <c r="I46">
        <f>'Needle Syringe Program'!N47</f>
        <v>328.48860064537109</v>
      </c>
      <c r="J46">
        <f>'Enhanced ART'!N47</f>
        <v>1599.4362018888162</v>
      </c>
      <c r="L46">
        <f>'Base model'!Q47</f>
        <v>2059.7953376807232</v>
      </c>
      <c r="M46">
        <f>Methadone!Q47</f>
        <v>272.43925783399067</v>
      </c>
      <c r="N46">
        <f>'Needle Syringe Program'!Q47</f>
        <v>168.48860064537112</v>
      </c>
      <c r="O46">
        <f>'Enhanced ART'!Q47</f>
        <v>1439.4362018888162</v>
      </c>
    </row>
    <row r="47" spans="1:15">
      <c r="A47">
        <f t="shared" si="0"/>
        <v>45</v>
      </c>
      <c r="B47">
        <f>'Base model'!R48</f>
        <v>74.7437272661073</v>
      </c>
      <c r="C47">
        <f>Methadone!R48</f>
        <v>10.174218066820925</v>
      </c>
      <c r="D47">
        <f>'Needle Syringe Program'!R48</f>
        <v>6.2129246772831559</v>
      </c>
      <c r="E47">
        <f>'Enhanced ART'!R48</f>
        <v>57.723269414343079</v>
      </c>
      <c r="G47">
        <f>'Base model'!N48</f>
        <v>2237.9547077154452</v>
      </c>
      <c r="H47">
        <f>Methadone!N48</f>
        <v>334.00290643503592</v>
      </c>
      <c r="I47">
        <f>'Needle Syringe Program'!N48</f>
        <v>330.10796754820876</v>
      </c>
      <c r="J47">
        <f>'Enhanced ART'!N48</f>
        <v>1620.5590912427569</v>
      </c>
      <c r="L47">
        <f>'Base model'!Q48</f>
        <v>2077.9547077154452</v>
      </c>
      <c r="M47">
        <f>Methadone!Q48</f>
        <v>278.00290643503592</v>
      </c>
      <c r="N47">
        <f>'Needle Syringe Program'!Q48</f>
        <v>170.10796754820879</v>
      </c>
      <c r="O47">
        <f>'Enhanced ART'!Q48</f>
        <v>1460.5590912427569</v>
      </c>
    </row>
    <row r="48" spans="1:15">
      <c r="A48">
        <f t="shared" si="0"/>
        <v>46</v>
      </c>
      <c r="B48">
        <f>'Base model'!R49</f>
        <v>75.273812249574235</v>
      </c>
      <c r="C48">
        <f>Methadone!R49</f>
        <v>10.387644035925467</v>
      </c>
      <c r="D48">
        <f>'Needle Syringe Program'!R49</f>
        <v>6.2792508098736137</v>
      </c>
      <c r="E48">
        <f>'Enhanced ART'!R49</f>
        <v>58.530972823003104</v>
      </c>
      <c r="G48">
        <f>'Base model'!N49</f>
        <v>2253.6277229408943</v>
      </c>
      <c r="H48">
        <f>Methadone!N49</f>
        <v>339.68491948007488</v>
      </c>
      <c r="I48">
        <f>'Needle Syringe Program'!N49</f>
        <v>331.76717329265512</v>
      </c>
      <c r="J48">
        <f>'Enhanced ART'!N49</f>
        <v>1639.9256639228249</v>
      </c>
      <c r="L48">
        <f>'Base model'!Q49</f>
        <v>2093.6277229408943</v>
      </c>
      <c r="M48">
        <f>Methadone!Q49</f>
        <v>283.68491948007488</v>
      </c>
      <c r="N48">
        <f>'Needle Syringe Program'!Q49</f>
        <v>171.76717329265512</v>
      </c>
      <c r="O48">
        <f>'Enhanced ART'!Q49</f>
        <v>1479.9256639228249</v>
      </c>
    </row>
    <row r="49" spans="1:15">
      <c r="A49">
        <f t="shared" si="0"/>
        <v>47</v>
      </c>
      <c r="B49">
        <f>'Base model'!R50</f>
        <v>75.733770673566696</v>
      </c>
      <c r="C49">
        <f>Methadone!R50</f>
        <v>10.604846446478266</v>
      </c>
      <c r="D49">
        <f>'Needle Syringe Program'!R50</f>
        <v>6.3465118782299381</v>
      </c>
      <c r="E49">
        <f>'Enhanced ART'!R50</f>
        <v>59.275446929099488</v>
      </c>
      <c r="G49">
        <f>'Base model'!N50</f>
        <v>2267.0370640184719</v>
      </c>
      <c r="H49">
        <f>Methadone!N50</f>
        <v>345.48320272373354</v>
      </c>
      <c r="I49">
        <f>'Needle Syringe Program'!N50</f>
        <v>333.46442056387696</v>
      </c>
      <c r="J49">
        <f>'Enhanced ART'!N50</f>
        <v>1657.5877253808869</v>
      </c>
      <c r="L49">
        <f>'Base model'!Q50</f>
        <v>2107.0370640184719</v>
      </c>
      <c r="M49">
        <f>Methadone!Q50</f>
        <v>289.48320272373354</v>
      </c>
      <c r="N49">
        <f>'Needle Syringe Program'!Q50</f>
        <v>173.46442056387698</v>
      </c>
      <c r="O49">
        <f>'Enhanced ART'!Q50</f>
        <v>1497.5877253808869</v>
      </c>
    </row>
    <row r="50" spans="1:15">
      <c r="A50">
        <f t="shared" si="0"/>
        <v>48</v>
      </c>
      <c r="B50">
        <f>'Base model'!R51</f>
        <v>76.130778750565881</v>
      </c>
      <c r="C50">
        <f>Methadone!R51</f>
        <v>10.825789531289026</v>
      </c>
      <c r="D50">
        <f>'Needle Syringe Program'!R51</f>
        <v>6.4146863029922967</v>
      </c>
      <c r="E50">
        <f>'Enhanced ART'!R51</f>
        <v>59.958909209928208</v>
      </c>
      <c r="G50">
        <f>'Base model'!N51</f>
        <v>2278.3973685290489</v>
      </c>
      <c r="H50">
        <f>Methadone!N51</f>
        <v>351.39571783754116</v>
      </c>
      <c r="I50">
        <f>'Needle Syringe Program'!N51</f>
        <v>335.19805334247684</v>
      </c>
      <c r="J50">
        <f>'Enhanced ART'!N51</f>
        <v>1673.6064872774552</v>
      </c>
      <c r="L50">
        <f>'Base model'!Q51</f>
        <v>2118.3973685290489</v>
      </c>
      <c r="M50">
        <f>Methadone!Q51</f>
        <v>295.39571783754116</v>
      </c>
      <c r="N50">
        <f>'Needle Syringe Program'!Q51</f>
        <v>175.19805334247684</v>
      </c>
      <c r="O50">
        <f>'Enhanced ART'!Q51</f>
        <v>1513.6064872774552</v>
      </c>
    </row>
    <row r="51" spans="1:15">
      <c r="A51">
        <f t="shared" si="0"/>
        <v>49</v>
      </c>
      <c r="B51">
        <f>'Base model'!R52</f>
        <v>76.471501318896344</v>
      </c>
      <c r="C51">
        <f>Methadone!R52</f>
        <v>11.050435787735307</v>
      </c>
      <c r="D51">
        <f>'Needle Syringe Program'!R52</f>
        <v>6.4837539366382275</v>
      </c>
      <c r="E51">
        <f>'Enhanced ART'!R52</f>
        <v>60.583809873346141</v>
      </c>
      <c r="G51">
        <f>'Base model'!N52</f>
        <v>2287.9127329540561</v>
      </c>
      <c r="H51">
        <f>Methadone!N52</f>
        <v>357.42046770577815</v>
      </c>
      <c r="I51">
        <f>'Needle Syringe Program'!N52</f>
        <v>336.96654433175638</v>
      </c>
      <c r="J51">
        <f>'Enhanced ART'!N52</f>
        <v>1688.0505639568369</v>
      </c>
      <c r="L51">
        <f>'Base model'!Q52</f>
        <v>2127.9127329540561</v>
      </c>
      <c r="M51">
        <f>Methadone!Q52</f>
        <v>301.42046770577815</v>
      </c>
      <c r="N51">
        <f>'Needle Syringe Program'!Q52</f>
        <v>176.96654433175638</v>
      </c>
      <c r="O51">
        <f>'Enhanced ART'!Q52</f>
        <v>1528.0505639568369</v>
      </c>
    </row>
    <row r="52" spans="1:15">
      <c r="A52">
        <f t="shared" si="0"/>
        <v>50</v>
      </c>
      <c r="B52">
        <f>'Base model'!R53</f>
        <v>76.762073039580841</v>
      </c>
      <c r="C52">
        <f>Methadone!R53</f>
        <v>11.278745772607229</v>
      </c>
      <c r="D52">
        <f>'Needle Syringe Program'!R53</f>
        <v>6.5536959332579006</v>
      </c>
      <c r="E52">
        <f>'Enhanced ART'!R53</f>
        <v>61.152769464036382</v>
      </c>
      <c r="G52">
        <f>'Base model'!N53</f>
        <v>2295.775037115729</v>
      </c>
      <c r="H52">
        <f>Methadone!N53</f>
        <v>363.55548299475629</v>
      </c>
      <c r="I52">
        <f>'Needle Syringe Program'!N53</f>
        <v>338.76848357819085</v>
      </c>
      <c r="J52">
        <f>'Enhanced ART'!N53</f>
        <v>1700.9941162099335</v>
      </c>
      <c r="L52">
        <f>'Base model'!Q53</f>
        <v>2135.775037115729</v>
      </c>
      <c r="M52">
        <f>Methadone!Q53</f>
        <v>307.55548299475629</v>
      </c>
      <c r="N52">
        <f>'Needle Syringe Program'!Q53</f>
        <v>178.76848357819088</v>
      </c>
      <c r="O52">
        <f>'Enhanced ART'!Q53</f>
        <v>1540.9941162099335</v>
      </c>
    </row>
    <row r="53" spans="1:15">
      <c r="A53">
        <f t="shared" si="0"/>
        <v>51</v>
      </c>
      <c r="B53">
        <f>'Base model'!R54</f>
        <v>77.008098403972241</v>
      </c>
      <c r="C53">
        <f>Methadone!R54</f>
        <v>11.510677911745516</v>
      </c>
      <c r="D53">
        <f>'Needle Syringe Program'!R54</f>
        <v>6.624494628984837</v>
      </c>
      <c r="E53">
        <f>'Enhanced ART'!R54</f>
        <v>61.668523393684339</v>
      </c>
      <c r="G53">
        <f>'Base model'!N54</f>
        <v>2302.1629480150705</v>
      </c>
      <c r="H53">
        <f>Methadone!N54</f>
        <v>369.79880986989849</v>
      </c>
      <c r="I53">
        <f>'Needle Syringe Program'!N54</f>
        <v>340.60256814414674</v>
      </c>
      <c r="J53">
        <f>'Enhanced ART'!N54</f>
        <v>1712.5151688859053</v>
      </c>
      <c r="L53">
        <f>'Base model'!Q54</f>
        <v>2142.1629480150705</v>
      </c>
      <c r="M53">
        <f>Methadone!Q54</f>
        <v>313.79880986989849</v>
      </c>
      <c r="N53">
        <f>'Needle Syringe Program'!Q54</f>
        <v>180.60256814414674</v>
      </c>
      <c r="O53">
        <f>'Enhanced ART'!Q54</f>
        <v>1552.5151688859053</v>
      </c>
    </row>
    <row r="54" spans="1:15">
      <c r="A54">
        <f t="shared" si="0"/>
        <v>52</v>
      </c>
      <c r="B54">
        <f>'Base model'!R55</f>
        <v>77.214665492755685</v>
      </c>
      <c r="C54">
        <f>Methadone!R55</f>
        <v>11.746188324033458</v>
      </c>
      <c r="D54">
        <f>'Needle Syringe Program'!R55</f>
        <v>6.6961334321537374</v>
      </c>
      <c r="E54">
        <f>'Enhanced ART'!R55</f>
        <v>62.133873595457217</v>
      </c>
      <c r="G54">
        <f>'Base model'!N55</f>
        <v>2307.2414686678067</v>
      </c>
      <c r="H54">
        <f>Methadone!N55</f>
        <v>376.14849875733529</v>
      </c>
      <c r="I54">
        <f>'Needle Syringe Program'!N55</f>
        <v>342.46759271447775</v>
      </c>
      <c r="J54">
        <f>'Enhanced ART'!N55</f>
        <v>1722.6941173459913</v>
      </c>
      <c r="L54">
        <f>'Base model'!Q55</f>
        <v>2147.2414686678067</v>
      </c>
      <c r="M54">
        <f>Methadone!Q55</f>
        <v>320.14849875733529</v>
      </c>
      <c r="N54">
        <f>'Needle Syringe Program'!Q55</f>
        <v>182.46759271447775</v>
      </c>
      <c r="O54">
        <f>'Enhanced ART'!Q55</f>
        <v>1562.6941173459913</v>
      </c>
    </row>
    <row r="55" spans="1:15">
      <c r="A55">
        <f t="shared" si="0"/>
        <v>53</v>
      </c>
      <c r="B55">
        <f>'Base model'!R56</f>
        <v>77.386369294274786</v>
      </c>
      <c r="C55">
        <f>Methadone!R56</f>
        <v>11.98523065938868</v>
      </c>
      <c r="D55">
        <f>'Needle Syringe Program'!R56</f>
        <v>6.7685967223501802</v>
      </c>
      <c r="E55">
        <f>'Enhanced ART'!R56</f>
        <v>62.551647199939069</v>
      </c>
      <c r="G55">
        <f>'Base model'!N56</f>
        <v>2311.1619110396155</v>
      </c>
      <c r="H55">
        <f>Methadone!N56</f>
        <v>382.60259406441889</v>
      </c>
      <c r="I55">
        <f>'Needle Syringe Program'!N56</f>
        <v>344.36244103658521</v>
      </c>
      <c r="J55">
        <f>'Enhanced ART'!N56</f>
        <v>1731.6124280415997</v>
      </c>
      <c r="L55">
        <f>'Base model'!Q56</f>
        <v>2151.1619110396155</v>
      </c>
      <c r="M55">
        <f>Methadone!Q56</f>
        <v>326.60259406441889</v>
      </c>
      <c r="N55">
        <f>'Needle Syringe Program'!Q56</f>
        <v>184.36244103658521</v>
      </c>
      <c r="O55">
        <f>'Enhanced ART'!Q56</f>
        <v>1571.6124280415997</v>
      </c>
    </row>
    <row r="56" spans="1:15">
      <c r="A56">
        <f t="shared" si="0"/>
        <v>54</v>
      </c>
      <c r="B56">
        <f>'Base model'!R57</f>
        <v>77.52734121591979</v>
      </c>
      <c r="C56">
        <f>Methadone!R57</f>
        <v>12.227755950473227</v>
      </c>
      <c r="D56">
        <f>'Needle Syringe Program'!R57</f>
        <v>6.8418697575984186</v>
      </c>
      <c r="E56">
        <f>'Enhanced ART'!R57</f>
        <v>62.924661904338429</v>
      </c>
      <c r="G56">
        <f>'Base model'!N57</f>
        <v>2314.062188011851</v>
      </c>
      <c r="H56">
        <f>Methadone!N57</f>
        <v>389.15912478763937</v>
      </c>
      <c r="I56">
        <f>'Needle Syringe Program'!N57</f>
        <v>346.28607810791425</v>
      </c>
      <c r="J56">
        <f>'Enhanced ART'!N57</f>
        <v>1739.351530731491</v>
      </c>
      <c r="L56">
        <f>'Base model'!Q57</f>
        <v>2154.062188011851</v>
      </c>
      <c r="M56">
        <f>Methadone!Q57</f>
        <v>333.15912478763937</v>
      </c>
      <c r="N56">
        <f>'Needle Syringe Program'!Q57</f>
        <v>186.28607810791422</v>
      </c>
      <c r="O56">
        <f>'Enhanced ART'!Q57</f>
        <v>1579.351530731491</v>
      </c>
    </row>
    <row r="57" spans="1:15">
      <c r="A57">
        <f t="shared" si="0"/>
        <v>55</v>
      </c>
      <c r="B57">
        <f>'Base model'!R58</f>
        <v>77.641282163947238</v>
      </c>
      <c r="C57">
        <f>Methadone!R58</f>
        <v>12.473712477901723</v>
      </c>
      <c r="D57">
        <f>'Needle Syringe Program'!R58</f>
        <v>6.9159385890047815</v>
      </c>
      <c r="E57">
        <f>'Enhanced ART'!R58</f>
        <v>63.255697551368073</v>
      </c>
      <c r="G57">
        <f>'Base model'!N58</f>
        <v>2316.0673356829921</v>
      </c>
      <c r="H57">
        <f>Methadone!N58</f>
        <v>395.81609594774062</v>
      </c>
      <c r="I57">
        <f>'Needle Syringe Program'!N58</f>
        <v>348.23754303650583</v>
      </c>
      <c r="J57">
        <f>'Enhanced ART'!N58</f>
        <v>1745.9918939657025</v>
      </c>
      <c r="L57">
        <f>'Base model'!Q58</f>
        <v>2156.0673356829921</v>
      </c>
      <c r="M57">
        <f>Methadone!Q58</f>
        <v>339.81609594774062</v>
      </c>
      <c r="N57">
        <f>'Needle Syringe Program'!Q58</f>
        <v>188.23754303650577</v>
      </c>
      <c r="O57">
        <f>'Enhanced ART'!Q58</f>
        <v>1585.9918939657025</v>
      </c>
    </row>
    <row r="58" spans="1:15">
      <c r="A58">
        <f t="shared" si="0"/>
        <v>56</v>
      </c>
      <c r="B58">
        <f>'Base model'!R59</f>
        <v>77.731497205124313</v>
      </c>
      <c r="C58">
        <f>Methadone!R59</f>
        <v>12.723045648778522</v>
      </c>
      <c r="D58">
        <f>'Needle Syringe Program'!R59</f>
        <v>6.9907899822373967</v>
      </c>
      <c r="E58">
        <f>'Enhanced ART'!R59</f>
        <v>63.547473338346286</v>
      </c>
      <c r="G58">
        <f>'Base model'!N59</f>
        <v>2317.290193047812</v>
      </c>
      <c r="H58">
        <f>Methadone!N59</f>
        <v>402.57148080097727</v>
      </c>
      <c r="I58">
        <f>'Needle Syringe Program'!N59</f>
        <v>350.21594250975176</v>
      </c>
      <c r="J58">
        <f>'Enhanced ART'!N59</f>
        <v>1751.6122712906731</v>
      </c>
      <c r="L58">
        <f>'Base model'!Q59</f>
        <v>2157.290193047812</v>
      </c>
      <c r="M58">
        <f>Methadone!Q59</f>
        <v>346.57148080097727</v>
      </c>
      <c r="N58">
        <f>'Needle Syringe Program'!Q59</f>
        <v>190.21594250975173</v>
      </c>
      <c r="O58">
        <f>'Enhanced ART'!Q59</f>
        <v>1591.6122712906731</v>
      </c>
    </row>
    <row r="59" spans="1:15">
      <c r="A59">
        <f t="shared" si="0"/>
        <v>57</v>
      </c>
      <c r="B59">
        <f>'Base model'!R60</f>
        <v>77.800930354095115</v>
      </c>
      <c r="C59">
        <f>Methadone!R60</f>
        <v>12.975697888436972</v>
      </c>
      <c r="D59">
        <f>'Needle Syringe Program'!R60</f>
        <v>7.0664113452790938</v>
      </c>
      <c r="E59">
        <f>'Enhanced ART'!R60</f>
        <v>63.802630029605311</v>
      </c>
      <c r="G59">
        <f>'Base model'!N60</f>
        <v>2317.8321804852189</v>
      </c>
      <c r="H59">
        <f>Methadone!N60</f>
        <v>409.4232137828962</v>
      </c>
      <c r="I59">
        <f>'Needle Syringe Program'!N60</f>
        <v>352.22044481437524</v>
      </c>
      <c r="J59">
        <f>'Enhanced ART'!N60</f>
        <v>1756.2891029446675</v>
      </c>
      <c r="L59">
        <f>'Base model'!Q60</f>
        <v>2157.8321804852189</v>
      </c>
      <c r="M59">
        <f>Methadone!Q60</f>
        <v>353.4232137828962</v>
      </c>
      <c r="N59">
        <f>'Needle Syringe Program'!Q60</f>
        <v>192.22044481437518</v>
      </c>
      <c r="O59">
        <f>'Enhanced ART'!Q60</f>
        <v>1596.2891029446675</v>
      </c>
    </row>
    <row r="60" spans="1:15">
      <c r="A60">
        <f t="shared" si="0"/>
        <v>58</v>
      </c>
      <c r="B60">
        <f>'Base model'!R61</f>
        <v>77.852198458977711</v>
      </c>
      <c r="C60">
        <f>Methadone!R61</f>
        <v>13.231608545287907</v>
      </c>
      <c r="D60">
        <f>'Needle Syringe Program'!R61</f>
        <v>7.1427906619405679</v>
      </c>
      <c r="E60">
        <f>'Enhanced ART'!R61</f>
        <v>64.023716535309617</v>
      </c>
      <c r="G60">
        <f>'Base model'!N61</f>
        <v>2317.7841311635657</v>
      </c>
      <c r="H60">
        <f>Methadone!N61</f>
        <v>416.36918414711727</v>
      </c>
      <c r="I60">
        <f>'Needle Syringe Program'!N61</f>
        <v>354.25027435724144</v>
      </c>
      <c r="J60">
        <f>'Enhanced ART'!N61</f>
        <v>1760.0960563628469</v>
      </c>
      <c r="L60">
        <f>'Base model'!Q61</f>
        <v>2157.7841311635657</v>
      </c>
      <c r="M60">
        <f>Methadone!Q61</f>
        <v>360.36918414711727</v>
      </c>
      <c r="N60">
        <f>'Needle Syringe Program'!Q61</f>
        <v>194.25027435724138</v>
      </c>
      <c r="O60">
        <f>'Enhanced ART'!Q61</f>
        <v>1600.0960563628469</v>
      </c>
    </row>
    <row r="61" spans="1:15">
      <c r="A61">
        <f t="shared" si="0"/>
        <v>59</v>
      </c>
      <c r="B61">
        <f>'Base model'!R62</f>
        <v>77.887623495235502</v>
      </c>
      <c r="C61">
        <f>Methadone!R62</f>
        <v>13.490713808710861</v>
      </c>
      <c r="D61">
        <f>'Needle Syringe Program'!R62</f>
        <v>7.2199164306660206</v>
      </c>
      <c r="E61">
        <f>'Enhanced ART'!R62</f>
        <v>64.213180237359225</v>
      </c>
      <c r="G61">
        <f>'Base model'!N62</f>
        <v>2317.2271403176296</v>
      </c>
      <c r="H61">
        <f>Methadone!N62</f>
        <v>423.40723026659447</v>
      </c>
      <c r="I61">
        <f>'Needle Syringe Program'!N62</f>
        <v>356.30470664216074</v>
      </c>
      <c r="J61">
        <f>'Enhanced ART'!N62</f>
        <v>1763.1036883443296</v>
      </c>
      <c r="L61">
        <f>'Base model'!Q62</f>
        <v>2157.2271403176296</v>
      </c>
      <c r="M61">
        <f>Methadone!Q62</f>
        <v>367.40723026659447</v>
      </c>
      <c r="N61">
        <f>'Needle Syringe Program'!Q62</f>
        <v>196.30470664216074</v>
      </c>
      <c r="O61">
        <f>'Enhanced ART'!Q62</f>
        <v>1603.1036883443296</v>
      </c>
    </row>
    <row r="62" spans="1:15">
      <c r="A62">
        <f t="shared" si="0"/>
        <v>60</v>
      </c>
      <c r="B62">
        <f>'Base model'!R63</f>
        <v>77.909262837316177</v>
      </c>
      <c r="C62">
        <f>Methadone!R63</f>
        <v>13.752946639941161</v>
      </c>
      <c r="D62">
        <f>'Needle Syringe Program'!R63</f>
        <v>7.2977776082040977</v>
      </c>
      <c r="E62">
        <f>'Enhanced ART'!R63</f>
        <v>64.373360479626371</v>
      </c>
      <c r="G62">
        <f>'Base model'!N63</f>
        <v>2316.2334064019342</v>
      </c>
      <c r="H62">
        <f>Methadone!N63</f>
        <v>430.53513456896144</v>
      </c>
      <c r="I62">
        <f>'Needle Syringe Program'!N63</f>
        <v>358.38306366258661</v>
      </c>
      <c r="J62">
        <f>'Enhanced ART'!N63</f>
        <v>1765.3792120128717</v>
      </c>
      <c r="L62">
        <f>'Base model'!Q63</f>
        <v>2156.2334064019342</v>
      </c>
      <c r="M62">
        <f>Methadone!Q63</f>
        <v>374.53513456896144</v>
      </c>
      <c r="N62">
        <f>'Needle Syringe Program'!Q63</f>
        <v>198.38306366258661</v>
      </c>
      <c r="O62">
        <f>'Enhanced ART'!Q63</f>
        <v>1605.3792120128717</v>
      </c>
    </row>
    <row r="63" spans="1:15">
      <c r="A63">
        <f t="shared" si="0"/>
        <v>61</v>
      </c>
      <c r="B63">
        <f>'Base model'!R64</f>
        <v>77.918937272182816</v>
      </c>
      <c r="C63">
        <f>Methadone!R64</f>
        <v>14.018236715918833</v>
      </c>
      <c r="D63">
        <f>'Needle Syringe Program'!R64</f>
        <v>7.3763635577537912</v>
      </c>
      <c r="E63">
        <f>'Enhanced ART'!R64</f>
        <v>64.506484688299977</v>
      </c>
      <c r="G63">
        <f>'Base model'!N64</f>
        <v>2314.8670455135707</v>
      </c>
      <c r="H63">
        <f>Methadone!N64</f>
        <v>437.75061908096365</v>
      </c>
      <c r="I63">
        <f>'Needle Syringe Program'!N64</f>
        <v>360.48470967419041</v>
      </c>
      <c r="J63">
        <f>'Enhanced ART'!N64</f>
        <v>1766.9863525187518</v>
      </c>
      <c r="L63">
        <f>'Base model'!Q64</f>
        <v>2154.8670455135707</v>
      </c>
      <c r="M63">
        <f>Methadone!Q64</f>
        <v>381.75061908096365</v>
      </c>
      <c r="N63">
        <f>'Needle Syringe Program'!Q64</f>
        <v>200.48470967419044</v>
      </c>
      <c r="O63">
        <f>'Enhanced ART'!Q64</f>
        <v>1606.9863525187518</v>
      </c>
    </row>
    <row r="64" spans="1:15">
      <c r="A64">
        <f t="shared" si="0"/>
        <v>62</v>
      </c>
      <c r="B64">
        <f>'Base model'!R65</f>
        <v>77.918256661082125</v>
      </c>
      <c r="C64">
        <f>Methadone!R65</f>
        <v>14.286510386072193</v>
      </c>
      <c r="D64">
        <f>'Needle Syringe Program'!R65</f>
        <v>7.4556640012282225</v>
      </c>
      <c r="E64">
        <f>'Enhanced ART'!R65</f>
        <v>64.614666643034525</v>
      </c>
      <c r="G64">
        <f>'Base model'!N65</f>
        <v>2313.1848663873852</v>
      </c>
      <c r="H64">
        <f>Methadone!N65</f>
        <v>445.05134155977225</v>
      </c>
      <c r="I64">
        <f>'Needle Syringe Program'!N65</f>
        <v>362.6090473148447</v>
      </c>
      <c r="J64">
        <f>'Enhanced ART'!N65</f>
        <v>1767.9852766042532</v>
      </c>
      <c r="L64">
        <f>'Base model'!Q65</f>
        <v>2153.1848663873852</v>
      </c>
      <c r="M64">
        <f>Methadone!Q65</f>
        <v>389.05134155977225</v>
      </c>
      <c r="N64">
        <f>'Needle Syringe Program'!Q65</f>
        <v>202.60904731484473</v>
      </c>
      <c r="O64">
        <f>'Enhanced ART'!Q65</f>
        <v>1607.9852766042532</v>
      </c>
    </row>
    <row r="65" spans="1:15">
      <c r="A65">
        <f t="shared" si="0"/>
        <v>63</v>
      </c>
      <c r="B65">
        <f>'Base model'!R66</f>
        <v>77.908643256697147</v>
      </c>
      <c r="C65">
        <f>Methadone!R66</f>
        <v>14.557690642010238</v>
      </c>
      <c r="D65">
        <f>'Needle Syringe Program'!R66</f>
        <v>7.5356689753095969</v>
      </c>
      <c r="E65">
        <f>'Enhanced ART'!R66</f>
        <v>64.699906476716663</v>
      </c>
      <c r="G65">
        <f>'Base model'!N66</f>
        <v>2311.2370978997783</v>
      </c>
      <c r="H65">
        <f>Methadone!N66</f>
        <v>452.43489219125502</v>
      </c>
      <c r="I65">
        <f>'Needle Syringe Program'!N66</f>
        <v>364.7555140426465</v>
      </c>
      <c r="J65">
        <f>'Enhanced ART'!N66</f>
        <v>1768.4325825437472</v>
      </c>
      <c r="L65">
        <f>'Base model'!Q66</f>
        <v>2151.2370978997783</v>
      </c>
      <c r="M65">
        <f>Methadone!Q66</f>
        <v>396.43489219125502</v>
      </c>
      <c r="N65">
        <f>'Needle Syringe Program'!Q66</f>
        <v>204.7555140426465</v>
      </c>
      <c r="O65">
        <f>'Enhanced ART'!Q66</f>
        <v>1608.4325825437472</v>
      </c>
    </row>
    <row r="66" spans="1:15">
      <c r="A66">
        <f t="shared" si="0"/>
        <v>64</v>
      </c>
      <c r="B66">
        <f>'Base model'!R67</f>
        <v>77.891352751565677</v>
      </c>
      <c r="C66">
        <f>Methadone!R67</f>
        <v>14.831697100093637</v>
      </c>
      <c r="D66">
        <f>'Needle Syringe Program'!R67</f>
        <v>7.6163687909961713</v>
      </c>
      <c r="E66">
        <f>'Enhanced ART'!R67</f>
        <v>64.764092037945147</v>
      </c>
      <c r="G66">
        <f>'Base model'!N67</f>
        <v>2309.0680645756938</v>
      </c>
      <c r="H66">
        <f>Methadone!N67</f>
        <v>459.89879083712526</v>
      </c>
      <c r="I66">
        <f>'Needle Syringe Program'!N67</f>
        <v>366.92357886535285</v>
      </c>
      <c r="J66">
        <f>'Enhanced ART'!N67</f>
        <v>1768.3813384580983</v>
      </c>
      <c r="L66">
        <f>'Base model'!Q67</f>
        <v>2149.0680645756938</v>
      </c>
      <c r="M66">
        <f>Methadone!Q67</f>
        <v>403.89879083712526</v>
      </c>
      <c r="N66">
        <f>'Needle Syringe Program'!Q67</f>
        <v>206.92357886535282</v>
      </c>
      <c r="O66">
        <f>'Enhanced ART'!Q67</f>
        <v>1608.3813384580983</v>
      </c>
    </row>
    <row r="67" spans="1:15">
      <c r="A67">
        <f t="shared" si="0"/>
        <v>65</v>
      </c>
      <c r="B67">
        <f>'Base model'!R68</f>
        <v>77.867493178045549</v>
      </c>
      <c r="C67">
        <f>Methadone!R68</f>
        <v>15.108445996844884</v>
      </c>
      <c r="D67">
        <f>'Needle Syringe Program'!R68</f>
        <v>7.6977539963672168</v>
      </c>
      <c r="E67">
        <f>'Enhanced ART'!R68</f>
        <v>64.809001303713913</v>
      </c>
      <c r="G67">
        <f>'Base model'!N68</f>
        <v>2306.7168082650619</v>
      </c>
      <c r="H67">
        <f>Methadone!N68</f>
        <v>467.4404848143534</v>
      </c>
      <c r="I67">
        <f>'Needle Syringe Program'!N68</f>
        <v>369.1127393370308</v>
      </c>
      <c r="J67">
        <f>'Enhanced ART'!N68</f>
        <v>1767.8811585061894</v>
      </c>
      <c r="L67">
        <f>'Base model'!Q68</f>
        <v>2146.7168082650619</v>
      </c>
      <c r="M67">
        <f>Methadone!Q68</f>
        <v>411.4404848143534</v>
      </c>
      <c r="N67">
        <f>'Needle Syringe Program'!Q68</f>
        <v>209.1127393370308</v>
      </c>
      <c r="O67">
        <f>'Enhanced ART'!Q68</f>
        <v>1607.8811585061894</v>
      </c>
    </row>
    <row r="68" spans="1:15">
      <c r="A68">
        <f t="shared" si="0"/>
        <v>66</v>
      </c>
      <c r="B68">
        <f>'Base model'!R69</f>
        <v>77.838041806409095</v>
      </c>
      <c r="C68">
        <f>Methadone!R69</f>
        <v>15.387850197144326</v>
      </c>
      <c r="D68">
        <f>'Needle Syringe Program'!R69</f>
        <v>7.7798153423148735</v>
      </c>
      <c r="E68">
        <f>'Enhanced ART'!R69</f>
        <v>64.836305579005185</v>
      </c>
      <c r="G68">
        <f>'Base model'!N69</f>
        <v>2304.2176561085821</v>
      </c>
      <c r="H68">
        <f>Methadone!N69</f>
        <v>475.05734719136467</v>
      </c>
      <c r="I68">
        <f>'Needle Syringe Program'!N69</f>
        <v>371.32251879988928</v>
      </c>
      <c r="J68">
        <f>'Enhanced ART'!N69</f>
        <v>1766.9783079123565</v>
      </c>
      <c r="L68">
        <f>'Base model'!Q69</f>
        <v>2144.2176561085821</v>
      </c>
      <c r="M68">
        <f>Methadone!Q69</f>
        <v>419.05734719136467</v>
      </c>
      <c r="N68">
        <f>'Needle Syringe Program'!Q69</f>
        <v>211.32251879988928</v>
      </c>
      <c r="O68">
        <f>'Enhanced ART'!Q69</f>
        <v>1606.9783079123565</v>
      </c>
    </row>
    <row r="69" spans="1:15">
      <c r="A69">
        <f t="shared" ref="A69:A123" si="5">A68+1</f>
        <v>67</v>
      </c>
      <c r="B69">
        <f>'Base model'!R70</f>
        <v>77.803860200780719</v>
      </c>
      <c r="C69">
        <f>Methadone!R70</f>
        <v>15.669819215140407</v>
      </c>
      <c r="D69">
        <f>'Needle Syringe Program'!R70</f>
        <v>7.8625437510129004</v>
      </c>
      <c r="E69">
        <f>'Enhanced ART'!R70</f>
        <v>64.847573264348839</v>
      </c>
      <c r="G69">
        <f>'Base model'!N70</f>
        <v>2301.6007362950204</v>
      </c>
      <c r="H69">
        <f>Methadone!N70</f>
        <v>482.74667558639118</v>
      </c>
      <c r="I69">
        <f>'Needle Syringe Program'!N70</f>
        <v>373.55246385120745</v>
      </c>
      <c r="J69">
        <f>'Enhanced ART'!N70</f>
        <v>1765.7158291557487</v>
      </c>
      <c r="L69">
        <f>'Base model'!Q70</f>
        <v>2141.6007362950204</v>
      </c>
      <c r="M69">
        <f>Methadone!Q70</f>
        <v>426.74667558639118</v>
      </c>
      <c r="N69">
        <f>'Needle Syringe Program'!Q70</f>
        <v>213.55246385120748</v>
      </c>
      <c r="O69">
        <f>'Enhanced ART'!Q70</f>
        <v>1605.7158291557487</v>
      </c>
    </row>
    <row r="70" spans="1:15">
      <c r="A70">
        <f t="shared" si="5"/>
        <v>68</v>
      </c>
      <c r="B70">
        <f>'Base model'!R71</f>
        <v>77.765707596422999</v>
      </c>
      <c r="C70">
        <f>Methadone!R71</f>
        <v>15.954259247780136</v>
      </c>
      <c r="D70">
        <f>'Needle Syringe Program'!R71</f>
        <v>7.945930286911298</v>
      </c>
      <c r="E70">
        <f>'Enhanced ART'!R71</f>
        <v>64.844274011621039</v>
      </c>
      <c r="G70">
        <f>'Base model'!N71</f>
        <v>2298.892444047146</v>
      </c>
      <c r="H70">
        <f>Methadone!N71</f>
        <v>490.50569145393627</v>
      </c>
      <c r="I70">
        <f>'Needle Syringe Program'!N71</f>
        <v>375.8021420170212</v>
      </c>
      <c r="J70">
        <f>'Enhanced ART'!N71</f>
        <v>1764.1336829005384</v>
      </c>
      <c r="L70">
        <f>'Base model'!Q71</f>
        <v>2138.892444047146</v>
      </c>
      <c r="M70">
        <f>Methadone!Q71</f>
        <v>434.50569145393627</v>
      </c>
      <c r="N70">
        <f>'Needle Syringe Program'!Q71</f>
        <v>215.80214201702123</v>
      </c>
      <c r="O70">
        <f>'Enhanced ART'!Q71</f>
        <v>1604.1336829005384</v>
      </c>
    </row>
    <row r="71" spans="1:15">
      <c r="A71">
        <f t="shared" si="5"/>
        <v>69</v>
      </c>
      <c r="B71">
        <f>'Base model'!R72</f>
        <v>77.724252759249708</v>
      </c>
      <c r="C71">
        <f>Methadone!R72</f>
        <v>16.241073220839912</v>
      </c>
      <c r="D71">
        <f>'Needle Syringe Program'!R72</f>
        <v>8.0299661300635208</v>
      </c>
      <c r="E71">
        <f>'Enhanced ART'!R72</f>
        <v>64.827783122489564</v>
      </c>
      <c r="G71">
        <f>'Base model'!N72</f>
        <v>2296.1158608644314</v>
      </c>
      <c r="H71">
        <f>Methadone!N72</f>
        <v>498.33153984567349</v>
      </c>
      <c r="I71">
        <f>'Needle Syringe Program'!N72</f>
        <v>378.07113961581075</v>
      </c>
      <c r="J71">
        <f>'Enhanced ART'!N72</f>
        <v>1762.26889837107</v>
      </c>
      <c r="L71">
        <f>'Base model'!Q72</f>
        <v>2136.1158608644314</v>
      </c>
      <c r="M71">
        <f>Methadone!Q72</f>
        <v>442.33153984567349</v>
      </c>
      <c r="N71">
        <f>'Needle Syringe Program'!Q72</f>
        <v>218.07113961581075</v>
      </c>
      <c r="O71">
        <f>'Enhanced ART'!Q72</f>
        <v>1602.26889837107</v>
      </c>
    </row>
    <row r="72" spans="1:15">
      <c r="A72">
        <f t="shared" si="5"/>
        <v>70</v>
      </c>
      <c r="B72">
        <f>'Base model'!R73</f>
        <v>77.680084481594321</v>
      </c>
      <c r="C72">
        <f>Methadone!R73</f>
        <v>16.530160847307414</v>
      </c>
      <c r="D72">
        <f>'Needle Syringe Program'!R73</f>
        <v>8.1146425516089362</v>
      </c>
      <c r="E72">
        <f>'Enhanced ART'!R73</f>
        <v>64.799386073209021</v>
      </c>
      <c r="G72">
        <f>'Base model'!N73</f>
        <v>2293.2911303817114</v>
      </c>
      <c r="H72">
        <f>Methadone!N73</f>
        <v>506.22128963226106</v>
      </c>
      <c r="I72">
        <f>'Needle Syringe Program'!N73</f>
        <v>380.35905979686356</v>
      </c>
      <c r="J72">
        <f>'Enhanced ART'!N73</f>
        <v>1760.1557288693089</v>
      </c>
      <c r="L72">
        <f>'Base model'!Q73</f>
        <v>2133.2911303817114</v>
      </c>
      <c r="M72">
        <f>Methadone!Q73</f>
        <v>450.22128963226106</v>
      </c>
      <c r="N72">
        <f>'Needle Syringe Program'!Q73</f>
        <v>220.35905979686359</v>
      </c>
      <c r="O72">
        <f>'Enhanced ART'!Q73</f>
        <v>1600.1557288693089</v>
      </c>
    </row>
    <row r="73" spans="1:15">
      <c r="A73">
        <f t="shared" si="5"/>
        <v>71</v>
      </c>
      <c r="B73">
        <f>'Base model'!R74</f>
        <v>77.633720858808871</v>
      </c>
      <c r="C73">
        <f>Methadone!R74</f>
        <v>16.821418697933115</v>
      </c>
      <c r="D73">
        <f>'Needle Syringe Program'!R74</f>
        <v>8.1999508912479442</v>
      </c>
      <c r="E73">
        <f>'Enhanced ART'!R74</f>
        <v>64.760283074304212</v>
      </c>
      <c r="G73">
        <f>'Base model'!N74</f>
        <v>2290.4357943418754</v>
      </c>
      <c r="H73">
        <f>Methadone!N74</f>
        <v>514.17193417253645</v>
      </c>
      <c r="I73">
        <f>'Needle Syringe Program'!N74</f>
        <v>382.66552073928602</v>
      </c>
      <c r="J73">
        <f>'Enhanced ART'!N74</f>
        <v>1757.8258089956084</v>
      </c>
      <c r="L73">
        <f>'Base model'!Q74</f>
        <v>2130.4357943418754</v>
      </c>
      <c r="M73">
        <f>Methadone!Q74</f>
        <v>458.17193417253645</v>
      </c>
      <c r="N73">
        <f>'Needle Syringe Program'!Q74</f>
        <v>222.66552073928602</v>
      </c>
      <c r="O73">
        <f>'Enhanced ART'!Q74</f>
        <v>1597.8258089956084</v>
      </c>
    </row>
    <row r="74" spans="1:15">
      <c r="A74">
        <f t="shared" si="5"/>
        <v>72</v>
      </c>
      <c r="B74">
        <f>'Base model'!R75</f>
        <v>77.585617480387015</v>
      </c>
      <c r="C74">
        <f>Methadone!R75</f>
        <v>17.114740283735259</v>
      </c>
      <c r="D74">
        <f>'Needle Syringe Program'!R75</f>
        <v>8.2858825365606599</v>
      </c>
      <c r="E74">
        <f>'Enhanced ART'!R75</f>
        <v>64.711593594490552</v>
      </c>
      <c r="G74">
        <f>'Base model'!N75</f>
        <v>2287.5650921809356</v>
      </c>
      <c r="H74">
        <f>Methadone!N75</f>
        <v>522.18039241638166</v>
      </c>
      <c r="I74">
        <f>'Needle Syringe Program'!N75</f>
        <v>384.99015399881876</v>
      </c>
      <c r="J74">
        <f>'Enhanced ART'!N75</f>
        <v>1755.3083108746007</v>
      </c>
      <c r="L74">
        <f>'Base model'!Q75</f>
        <v>2127.5650921809356</v>
      </c>
      <c r="M74">
        <f>Methadone!Q75</f>
        <v>466.18039241638166</v>
      </c>
      <c r="N74">
        <f>'Needle Syringe Program'!Q75</f>
        <v>224.99015399881876</v>
      </c>
      <c r="O74">
        <f>'Enhanced ART'!Q75</f>
        <v>1595.3083108746007</v>
      </c>
    </row>
    <row r="75" spans="1:15">
      <c r="A75">
        <f t="shared" si="5"/>
        <v>73</v>
      </c>
      <c r="B75">
        <f>'Base model'!R76</f>
        <v>77.536174657828795</v>
      </c>
      <c r="C75">
        <f>Methadone!R76</f>
        <v>17.41001615020512</v>
      </c>
      <c r="D75">
        <f>'Needle Syringe Program'!R76</f>
        <v>8.3724289040323772</v>
      </c>
      <c r="E75">
        <f>'Enhanced ART'!R76</f>
        <v>64.65436079543089</v>
      </c>
      <c r="G75">
        <f>'Base model'!N76</f>
        <v>2284.6922276272494</v>
      </c>
      <c r="H75">
        <f>Methadone!N76</f>
        <v>530.24351042723413</v>
      </c>
      <c r="I75">
        <f>'Needle Syringe Program'!N76</f>
        <v>387.33260299068894</v>
      </c>
      <c r="J75">
        <f>'Enhanced ART'!N76</f>
        <v>1752.6300973153666</v>
      </c>
      <c r="L75">
        <f>'Base model'!Q76</f>
        <v>2124.6922276272494</v>
      </c>
      <c r="M75">
        <f>Methadone!Q76</f>
        <v>474.24351042723407</v>
      </c>
      <c r="N75">
        <f>'Needle Syringe Program'!Q76</f>
        <v>227.33260299068894</v>
      </c>
      <c r="O75">
        <f>'Enhanced ART'!Q76</f>
        <v>1592.6300973153666</v>
      </c>
    </row>
    <row r="76" spans="1:15">
      <c r="A76">
        <f t="shared" si="5"/>
        <v>74</v>
      </c>
      <c r="B76">
        <f>'Base model'!R77</f>
        <v>77.485743799965917</v>
      </c>
      <c r="C76">
        <f>Methadone!R77</f>
        <v>17.707133982920894</v>
      </c>
      <c r="D76">
        <f>'Needle Syringe Program'!R77</f>
        <v>8.4595814216603511</v>
      </c>
      <c r="E76">
        <f>'Enhanced ART'!R77</f>
        <v>64.589555838078411</v>
      </c>
      <c r="G76">
        <f>'Base model'!N77</f>
        <v>2281.8286055554718</v>
      </c>
      <c r="H76">
        <f>Methadone!N77</f>
        <v>538.35806330979085</v>
      </c>
      <c r="I76">
        <f>'Needle Syringe Program'!N77</f>
        <v>389.6925215977144</v>
      </c>
      <c r="J76">
        <f>'Enhanced ART'!N77</f>
        <v>1749.8158703599322</v>
      </c>
      <c r="L76">
        <f>'Base model'!Q77</f>
        <v>2121.8286055554718</v>
      </c>
      <c r="M76">
        <f>Methadone!Q77</f>
        <v>482.35806330979085</v>
      </c>
      <c r="N76">
        <f>'Needle Syringe Program'!Q77</f>
        <v>229.69252159771438</v>
      </c>
      <c r="O76">
        <f>'Enhanced ART'!Q77</f>
        <v>1589.8158703599322</v>
      </c>
    </row>
    <row r="77" spans="1:15">
      <c r="A77">
        <f t="shared" si="5"/>
        <v>75</v>
      </c>
      <c r="B77">
        <f>'Base model'!R78</f>
        <v>77.434633035331103</v>
      </c>
      <c r="C77">
        <f>Methadone!R78</f>
        <v>18.005978724238521</v>
      </c>
      <c r="D77">
        <f>'Needle Syringe Program'!R78</f>
        <v>8.5473315130268546</v>
      </c>
      <c r="E77">
        <f>'Enhanced ART'!R78</f>
        <v>64.51808203283683</v>
      </c>
      <c r="G77">
        <f>'Base model'!N78</f>
        <v>2278.9840421343551</v>
      </c>
      <c r="H77">
        <f>Methadone!N78</f>
        <v>546.520757527922</v>
      </c>
      <c r="I77">
        <f>'Needle Syringe Program'!N78</f>
        <v>392.06957289377146</v>
      </c>
      <c r="J77">
        <f>'Enhanced ART'!N78</f>
        <v>1746.8883141080514</v>
      </c>
      <c r="L77">
        <f>'Base model'!Q78</f>
        <v>2118.9840421343551</v>
      </c>
      <c r="M77">
        <f>Methadone!Q78</f>
        <v>490.520757527922</v>
      </c>
      <c r="N77">
        <f>'Needle Syringe Program'!Q78</f>
        <v>232.06957289377146</v>
      </c>
      <c r="O77">
        <f>'Enhanced ART'!Q78</f>
        <v>1586.8883141080514</v>
      </c>
    </row>
    <row r="78" spans="1:15">
      <c r="A78">
        <f t="shared" si="5"/>
        <v>76</v>
      </c>
      <c r="B78">
        <f>'Base model'!R79</f>
        <v>77.383112170621317</v>
      </c>
      <c r="C78">
        <f>Methadone!R79</f>
        <v>18.30643270068709</v>
      </c>
      <c r="D78">
        <f>'Needle Syringe Program'!R79</f>
        <v>8.6356705827328568</v>
      </c>
      <c r="E78">
        <f>'Enhanced ART'!R79</f>
        <v>64.44077881498815</v>
      </c>
      <c r="G78">
        <f>'Base model'!N79</f>
        <v>2276.1669510839101</v>
      </c>
      <c r="H78">
        <f>Methadone!N79</f>
        <v>554.728233597192</v>
      </c>
      <c r="I78">
        <f>'Needle Syringe Program'!N79</f>
        <v>394.4634279735609</v>
      </c>
      <c r="J78">
        <f>'Enhanced ART'!N79</f>
        <v>1743.8682310606066</v>
      </c>
      <c r="L78">
        <f>'Base model'!Q79</f>
        <v>2116.1669510839101</v>
      </c>
      <c r="M78">
        <f>Methadone!Q79</f>
        <v>498.72823359719195</v>
      </c>
      <c r="N78">
        <f>'Needle Syringe Program'!Q79</f>
        <v>234.46342797356087</v>
      </c>
      <c r="O78">
        <f>'Enhanced ART'!Q79</f>
        <v>1583.8682310606066</v>
      </c>
    </row>
    <row r="79" spans="1:15">
      <c r="A79">
        <f t="shared" si="5"/>
        <v>77</v>
      </c>
      <c r="B79">
        <f>'Base model'!R80</f>
        <v>77.3314170645139</v>
      </c>
      <c r="C79">
        <f>Methadone!R80</f>
        <v>18.608375760655075</v>
      </c>
      <c r="D79">
        <f>'Needle Syringe Program'!R80</f>
        <v>8.7245900030955532</v>
      </c>
      <c r="E79">
        <f>'Enhanced ART'!R80</f>
        <v>64.358425534148054</v>
      </c>
      <c r="G79">
        <f>'Base model'!N80</f>
        <v>2273.3845086249648</v>
      </c>
      <c r="H79">
        <f>Methadone!N80</f>
        <v>562.97706913571153</v>
      </c>
      <c r="I79">
        <f>'Needle Syringe Program'!N80</f>
        <v>396.87376488035341</v>
      </c>
      <c r="J79">
        <f>'Enhanced ART'!N80</f>
        <v>1740.7746715097112</v>
      </c>
      <c r="L79">
        <f>'Base model'!Q80</f>
        <v>2113.3845086249648</v>
      </c>
      <c r="M79">
        <f>Methadone!Q80</f>
        <v>506.97706913571147</v>
      </c>
      <c r="N79">
        <f>'Needle Syringe Program'!Q80</f>
        <v>236.87376488035338</v>
      </c>
      <c r="O79">
        <f>'Enhanced ART'!Q80</f>
        <v>1580.7746715097112</v>
      </c>
    </row>
    <row r="80" spans="1:15">
      <c r="A80">
        <f t="shared" si="5"/>
        <v>78</v>
      </c>
      <c r="B80">
        <f>'Base model'!R81</f>
        <v>77.279753487113894</v>
      </c>
      <c r="C80">
        <f>Methadone!R81</f>
        <v>18.911685421912821</v>
      </c>
      <c r="D80">
        <f>'Needle Syringe Program'!R81</f>
        <v>8.8140811020207153</v>
      </c>
      <c r="E80">
        <f>'Enhanced ART'!R81</f>
        <v>64.271745052234891</v>
      </c>
      <c r="G80">
        <f>'Base model'!N81</f>
        <v>2270.6427994722244</v>
      </c>
      <c r="H80">
        <f>Methadone!N81</f>
        <v>571.26378225631277</v>
      </c>
      <c r="I80">
        <f>'Needle Syringe Program'!N81</f>
        <v>399.3002676240867</v>
      </c>
      <c r="J80">
        <f>'Enhanced ART'!N81</f>
        <v>1737.6250557307831</v>
      </c>
      <c r="L80">
        <f>'Base model'!Q81</f>
        <v>2110.6427994722244</v>
      </c>
      <c r="M80">
        <f>Methadone!Q81</f>
        <v>515.26378225631277</v>
      </c>
      <c r="N80">
        <f>'Needle Syringe Program'!Q81</f>
        <v>239.30026762408667</v>
      </c>
      <c r="O80">
        <f>'Enhanced ART'!Q81</f>
        <v>1577.6250557307831</v>
      </c>
    </row>
    <row r="81" spans="1:15">
      <c r="A81">
        <f t="shared" si="5"/>
        <v>79</v>
      </c>
      <c r="B81">
        <f>'Base model'!R82</f>
        <v>77.228300527154957</v>
      </c>
      <c r="C81">
        <f>Methadone!R82</f>
        <v>19.216237028475497</v>
      </c>
      <c r="D81">
        <f>'Needle Syringe Program'!R82</f>
        <v>8.9041351519684291</v>
      </c>
      <c r="E81">
        <f>'Enhanced ART'!R82</f>
        <v>64.181407148851008</v>
      </c>
      <c r="G81">
        <f>'Base model'!N82</f>
        <v>2267.9469459969982</v>
      </c>
      <c r="H81">
        <f>Methadone!N82</f>
        <v>579.58483528227748</v>
      </c>
      <c r="I81">
        <f>'Needle Syringe Program'!N82</f>
        <v>401.74262528281213</v>
      </c>
      <c r="J81">
        <f>'Enhanced ART'!N82</f>
        <v>1734.4352889097052</v>
      </c>
      <c r="L81">
        <f>'Base model'!Q82</f>
        <v>2107.9469459969982</v>
      </c>
      <c r="M81">
        <f>Methadone!Q82</f>
        <v>523.58483528227748</v>
      </c>
      <c r="N81">
        <f>'Needle Syringe Program'!Q82</f>
        <v>241.74262528281216</v>
      </c>
      <c r="O81">
        <f>'Enhanced ART'!Q82</f>
        <v>1574.4352889097052</v>
      </c>
    </row>
    <row r="82" spans="1:15">
      <c r="A82">
        <f t="shared" si="5"/>
        <v>80</v>
      </c>
      <c r="B82">
        <f>'Base model'!R83</f>
        <v>77.177213601733044</v>
      </c>
      <c r="C82">
        <f>Methadone!R83</f>
        <v>19.521903916271309</v>
      </c>
      <c r="D82">
        <f>'Needle Syringe Program'!R83</f>
        <v>8.9947433599371447</v>
      </c>
      <c r="E82">
        <f>'Enhanced ART'!R83</f>
        <v>64.088031736316779</v>
      </c>
      <c r="G82">
        <f>'Base model'!N83</f>
        <v>2265.301222472106</v>
      </c>
      <c r="H82">
        <f>Methadone!N83</f>
        <v>587.93663876806875</v>
      </c>
      <c r="I82">
        <f>'Needle Syringe Program'!N83</f>
        <v>404.20053118106654</v>
      </c>
      <c r="J82">
        <f>'Enhanced ART'!N83</f>
        <v>1731.2198688747922</v>
      </c>
      <c r="L82">
        <f>'Base model'!Q83</f>
        <v>2105.301222472106</v>
      </c>
      <c r="M82">
        <f>Methadone!Q83</f>
        <v>531.93663876806875</v>
      </c>
      <c r="N82">
        <f>'Needle Syringe Program'!Q83</f>
        <v>244.20053118106654</v>
      </c>
      <c r="O82">
        <f>'Enhanced ART'!Q83</f>
        <v>1571.2198688747922</v>
      </c>
    </row>
    <row r="83" spans="1:15">
      <c r="A83">
        <f t="shared" si="5"/>
        <v>81</v>
      </c>
      <c r="B83">
        <f>'Base model'!R84</f>
        <v>77.126627116780142</v>
      </c>
      <c r="C83">
        <f>Methadone!R84</f>
        <v>19.828557587041136</v>
      </c>
      <c r="D83">
        <f>'Needle Syringe Program'!R84</f>
        <v>9.0858968583974953</v>
      </c>
      <c r="E83">
        <f>'Enhanced ART'!R84</f>
        <v>63.992191889068565</v>
      </c>
      <c r="G83">
        <f>'Base model'!N84</f>
        <v>2262.7091561116986</v>
      </c>
      <c r="H83">
        <f>Methadone!N84</f>
        <v>596.31555580573615</v>
      </c>
      <c r="I83">
        <f>'Needle Syringe Program'!N84</f>
        <v>406.67368213927159</v>
      </c>
      <c r="J83">
        <f>'Enhanced ART'!N84</f>
        <v>1727.9919868058473</v>
      </c>
      <c r="L83">
        <f>'Base model'!Q84</f>
        <v>2102.7091561116986</v>
      </c>
      <c r="M83">
        <f>Methadone!Q84</f>
        <v>540.31555580573615</v>
      </c>
      <c r="N83">
        <f>'Needle Syringe Program'!Q84</f>
        <v>246.67368213927156</v>
      </c>
      <c r="O83">
        <f>'Enhanced ART'!Q84</f>
        <v>1567.9919868058473</v>
      </c>
    </row>
    <row r="84" spans="1:15">
      <c r="A84">
        <f t="shared" si="5"/>
        <v>82</v>
      </c>
      <c r="B84">
        <f>'Base model'!R85</f>
        <v>77.076656820634653</v>
      </c>
      <c r="C84">
        <f>Methadone!R85</f>
        <v>20.136067889858861</v>
      </c>
      <c r="D84">
        <f>'Needle Syringe Program'!R85</f>
        <v>9.1775866971125097</v>
      </c>
      <c r="E84">
        <f>'Enhanced ART'!R85</f>
        <v>63.8944166939024</v>
      </c>
      <c r="G84">
        <f>'Base model'!N85</f>
        <v>2260.1736164341783</v>
      </c>
      <c r="H84">
        <f>Methadone!N85</f>
        <v>604.71790659689555</v>
      </c>
      <c r="I84">
        <f>'Needle Syringe Program'!N85</f>
        <v>409.1617777887484</v>
      </c>
      <c r="J84">
        <f>'Enhanced ART'!N85</f>
        <v>1724.7636211672757</v>
      </c>
      <c r="L84">
        <f>'Base model'!Q85</f>
        <v>2100.1736164341783</v>
      </c>
      <c r="M84">
        <f>Methadone!Q85</f>
        <v>548.71790659689555</v>
      </c>
      <c r="N84">
        <f>'Needle Syringe Program'!Q85</f>
        <v>249.16177778874842</v>
      </c>
      <c r="O84">
        <f>'Enhanced ART'!Q85</f>
        <v>1564.7636211672757</v>
      </c>
    </row>
    <row r="85" spans="1:15">
      <c r="A85">
        <f t="shared" si="5"/>
        <v>83</v>
      </c>
      <c r="B85">
        <f>'Base model'!R86</f>
        <v>77.027401887880558</v>
      </c>
      <c r="C85">
        <f>Methadone!R86</f>
        <v>20.444303209627336</v>
      </c>
      <c r="D85">
        <f>'Needle Syringe Program'!R86</f>
        <v>9.2698038357864068</v>
      </c>
      <c r="E85">
        <f>'Enhanced ART'!R86</f>
        <v>63.795193928757442</v>
      </c>
      <c r="G85">
        <f>'Base model'!N86</f>
        <v>2257.6968943075572</v>
      </c>
      <c r="H85">
        <f>Methadone!N86</f>
        <v>613.13997326944116</v>
      </c>
      <c r="I85">
        <f>'Needle Syringe Program'!N86</f>
        <v>411.66451994737622</v>
      </c>
      <c r="J85">
        <f>'Enhanced ART'!N86</f>
        <v>1721.5456251643386</v>
      </c>
      <c r="L85">
        <f>'Base model'!Q86</f>
        <v>2097.6968943075572</v>
      </c>
      <c r="M85">
        <f>Methadone!Q86</f>
        <v>557.13997326944116</v>
      </c>
      <c r="N85">
        <f>'Needle Syringe Program'!Q86</f>
        <v>251.66451994737619</v>
      </c>
      <c r="O85">
        <f>'Enhanced ART'!Q86</f>
        <v>1561.5456251643386</v>
      </c>
    </row>
    <row r="86" spans="1:15">
      <c r="A86">
        <f t="shared" si="5"/>
        <v>84</v>
      </c>
      <c r="B86">
        <f>'Base model'!R87</f>
        <v>76.97894676604713</v>
      </c>
      <c r="C86">
        <f>Methadone!R87</f>
        <v>20.753130661872511</v>
      </c>
      <c r="D86">
        <f>'Needle Syringe Program'!R87</f>
        <v>9.3625391374885414</v>
      </c>
      <c r="E86">
        <f>'Enhanced ART'!R87</f>
        <v>63.694972578506274</v>
      </c>
      <c r="G86">
        <f>'Base model'!N87</f>
        <v>2255.2807718833778</v>
      </c>
      <c r="H86">
        <f>Methadone!N87</f>
        <v>621.57800491744638</v>
      </c>
      <c r="I86">
        <f>'Needle Syringe Program'!N87</f>
        <v>414.18161205133111</v>
      </c>
      <c r="J86">
        <f>'Enhanced ART'!N87</f>
        <v>1718.3478080556902</v>
      </c>
      <c r="L86">
        <f>'Base model'!Q87</f>
        <v>2095.2807718833778</v>
      </c>
      <c r="M86">
        <f>Methadone!Q87</f>
        <v>565.57800491744638</v>
      </c>
      <c r="N86">
        <f>'Needle Syringe Program'!Q87</f>
        <v>254.18161205133111</v>
      </c>
      <c r="O86">
        <f>'Enhanced ART'!Q87</f>
        <v>1558.3478080556902</v>
      </c>
    </row>
    <row r="87" spans="1:15">
      <c r="A87">
        <f t="shared" si="5"/>
        <v>85</v>
      </c>
      <c r="B87">
        <f>'Base model'!R88</f>
        <v>76.931362813725016</v>
      </c>
      <c r="C87">
        <f>Methadone!R88</f>
        <v>21.06241629312947</v>
      </c>
      <c r="D87">
        <f>'Needle Syringe Program'!R88</f>
        <v>9.4557833628035262</v>
      </c>
      <c r="E87">
        <f>'Enhanced ART'!R88</f>
        <v>63.594165196647019</v>
      </c>
      <c r="G87">
        <f>'Base model'!N88</f>
        <v>2252.9265844871024</v>
      </c>
      <c r="H87">
        <f>Methadone!N88</f>
        <v>630.02822284206013</v>
      </c>
      <c r="I87">
        <f>'Needle Syringe Program'!N88</f>
        <v>416.71275863871426</v>
      </c>
      <c r="J87">
        <f>'Enhanced ART'!N88</f>
        <v>1715.1790106750823</v>
      </c>
      <c r="L87">
        <f>'Base model'!Q88</f>
        <v>2092.9265844871024</v>
      </c>
      <c r="M87">
        <f>Methadone!Q88</f>
        <v>574.02822284206013</v>
      </c>
      <c r="N87">
        <f>'Needle Syringe Program'!Q88</f>
        <v>256.71275863871426</v>
      </c>
      <c r="O87">
        <f>'Enhanced ART'!Q88</f>
        <v>1555.1790106750823</v>
      </c>
    </row>
    <row r="88" spans="1:15">
      <c r="A88">
        <f t="shared" si="5"/>
        <v>86</v>
      </c>
      <c r="B88">
        <f>'Base model'!R89</f>
        <v>76.884709755109625</v>
      </c>
      <c r="C88">
        <f>Methadone!R89</f>
        <v>21.372025286187668</v>
      </c>
      <c r="D88">
        <f>'Needle Syringe Program'!R89</f>
        <v>9.5495271646624822</v>
      </c>
      <c r="E88">
        <f>'Enhanced ART'!R89</f>
        <v>63.493150121956056</v>
      </c>
      <c r="G88">
        <f>'Base model'!N89</f>
        <v>2250.6352754089166</v>
      </c>
      <c r="H88">
        <f>Methadone!N89</f>
        <v>638.48682597061963</v>
      </c>
      <c r="I88">
        <f>'Needle Syringe Program'!N89</f>
        <v>419.25766488121735</v>
      </c>
      <c r="J88">
        <f>'Enhanced ART'!N89</f>
        <v>1712.0471755237061</v>
      </c>
      <c r="L88">
        <f>'Base model'!Q89</f>
        <v>2090.6352754089166</v>
      </c>
      <c r="M88">
        <f>Methadone!Q89</f>
        <v>582.48682597061963</v>
      </c>
      <c r="N88">
        <f>'Needle Syringe Program'!Q89</f>
        <v>259.25766488121735</v>
      </c>
      <c r="O88">
        <f>'Enhanced ART'!Q89</f>
        <v>1552.0471755237061</v>
      </c>
    </row>
    <row r="89" spans="1:15">
      <c r="A89">
        <f t="shared" si="5"/>
        <v>87</v>
      </c>
      <c r="B89">
        <f>'Base model'!R90</f>
        <v>76.83903697287073</v>
      </c>
      <c r="C89">
        <f>Methadone!R90</f>
        <v>21.681822169440718</v>
      </c>
      <c r="D89">
        <f>'Needle Syringe Program'!R90</f>
        <v>9.6437610838139278</v>
      </c>
      <c r="E89">
        <f>'Enhanced ART'!R90</f>
        <v>63.392273559124547</v>
      </c>
      <c r="G89">
        <f>'Base model'!N90</f>
        <v>2248.4074444281509</v>
      </c>
      <c r="H89">
        <f>Methadone!N90</f>
        <v>646.94999643069343</v>
      </c>
      <c r="I89">
        <f>'Needle Syringe Program'!N90</f>
        <v>421.81603616028974</v>
      </c>
      <c r="J89">
        <f>'Enhanced ART'!N90</f>
        <v>1708.9594117946513</v>
      </c>
      <c r="L89">
        <f>'Base model'!Q90</f>
        <v>2088.4074444281509</v>
      </c>
      <c r="M89">
        <f>Methadone!Q90</f>
        <v>590.94999643069343</v>
      </c>
      <c r="N89">
        <f>'Needle Syringe Program'!Q90</f>
        <v>261.81603616028974</v>
      </c>
      <c r="O89">
        <f>'Enhanced ART'!Q90</f>
        <v>1548.9594117946513</v>
      </c>
    </row>
    <row r="90" spans="1:15">
      <c r="A90">
        <f t="shared" si="5"/>
        <v>88</v>
      </c>
      <c r="B90">
        <f>'Base model'!R91</f>
        <v>76.794384658521977</v>
      </c>
      <c r="C90">
        <f>Methadone!R91</f>
        <v>21.991671029566852</v>
      </c>
      <c r="D90">
        <f>'Needle Syringe Program'!R91</f>
        <v>9.7384755448960618</v>
      </c>
      <c r="E90">
        <f>'Enhanced ART'!R91</f>
        <v>63.291851532214309</v>
      </c>
      <c r="G90">
        <f>'Base model'!N91</f>
        <v>2246.243390806002</v>
      </c>
      <c r="H90">
        <f>Methadone!N91</f>
        <v>655.41390525533507</v>
      </c>
      <c r="I90">
        <f>'Needle Syringe Program'!N91</f>
        <v>424.38757768455412</v>
      </c>
      <c r="J90">
        <f>'Enhanced ART'!N91</f>
        <v>1705.9220556845182</v>
      </c>
      <c r="L90">
        <f>'Base model'!Q91</f>
        <v>2086.243390806002</v>
      </c>
      <c r="M90">
        <f>Methadone!Q91</f>
        <v>599.41390525533507</v>
      </c>
      <c r="N90">
        <f>'Needle Syringe Program'!Q91</f>
        <v>264.38757768455412</v>
      </c>
      <c r="O90">
        <f>'Enhanced ART'!Q91</f>
        <v>1545.9220556845182</v>
      </c>
    </row>
    <row r="91" spans="1:15">
      <c r="A91">
        <f t="shared" si="5"/>
        <v>89</v>
      </c>
      <c r="B91">
        <f>'Base model'!R92</f>
        <v>76.750784837078953</v>
      </c>
      <c r="C91">
        <f>Methadone!R92</f>
        <v>22.301435726752164</v>
      </c>
      <c r="D91">
        <f>'Needle Syringe Program'!R92</f>
        <v>9.8336608530752709</v>
      </c>
      <c r="E91">
        <f>'Enhanced ART'!R92</f>
        <v>63.192171719476598</v>
      </c>
      <c r="G91">
        <f>'Base model'!N92</f>
        <v>2244.1431513938005</v>
      </c>
      <c r="H91">
        <f>Methadone!N92</f>
        <v>663.87471819550944</v>
      </c>
      <c r="I91">
        <f>'Needle Syringe Program'!N92</f>
        <v>426.97199414548379</v>
      </c>
      <c r="J91">
        <f>'Enhanced ART'!N92</f>
        <v>1702.9407263360249</v>
      </c>
      <c r="L91">
        <f>'Base model'!Q92</f>
        <v>2084.1431513938005</v>
      </c>
      <c r="M91">
        <f>Methadone!Q92</f>
        <v>607.87471819550944</v>
      </c>
      <c r="N91">
        <f>'Needle Syringe Program'!Q92</f>
        <v>266.97199414548379</v>
      </c>
      <c r="O91">
        <f>'Enhanced ART'!Q92</f>
        <v>1542.9407263360249</v>
      </c>
    </row>
    <row r="92" spans="1:15">
      <c r="A92">
        <f t="shared" si="5"/>
        <v>90</v>
      </c>
      <c r="B92">
        <f>'Base model'!R93</f>
        <v>76.708262280710315</v>
      </c>
      <c r="C92">
        <f>Methadone!R93</f>
        <v>22.610980111657554</v>
      </c>
      <c r="D92">
        <f>'Needle Syringe Program'!R93</f>
        <v>9.9293071912184274</v>
      </c>
      <c r="E92">
        <f>'Enhanced ART'!R93</f>
        <v>63.093495177706487</v>
      </c>
      <c r="G92">
        <f>'Base model'!N93</f>
        <v>2242.1065344267099</v>
      </c>
      <c r="H92">
        <f>Methadone!N93</f>
        <v>672.32860161540884</v>
      </c>
      <c r="I92">
        <f>'Needle Syringe Program'!N93</f>
        <v>429.56898940859213</v>
      </c>
      <c r="J92">
        <f>'Enhanced ART'!N93</f>
        <v>1700.0203777409092</v>
      </c>
      <c r="L92">
        <f>'Base model'!Q93</f>
        <v>2082.1065344267099</v>
      </c>
      <c r="M92">
        <f>Methadone!Q93</f>
        <v>616.32860161540884</v>
      </c>
      <c r="N92">
        <f>'Needle Syringe Program'!Q93</f>
        <v>269.56898940859213</v>
      </c>
      <c r="O92">
        <f>'Enhanced ART'!Q93</f>
        <v>1540.0203777409092</v>
      </c>
    </row>
    <row r="93" spans="1:15">
      <c r="A93">
        <f t="shared" si="5"/>
        <v>91</v>
      </c>
      <c r="B93">
        <f>'Base model'!R94</f>
        <v>76.666835324262934</v>
      </c>
      <c r="C93">
        <f>Methadone!R94</f>
        <v>22.920168243324806</v>
      </c>
      <c r="D93">
        <f>'Needle Syringe Program'!R94</f>
        <v>10.025404617568917</v>
      </c>
      <c r="E93">
        <f>'Enhanced ART'!R94</f>
        <v>62.996057963887957</v>
      </c>
      <c r="G93">
        <f>'Base model'!N94</f>
        <v>2240.1331495044242</v>
      </c>
      <c r="H93">
        <f>Methadone!N94</f>
        <v>680.77172844626318</v>
      </c>
      <c r="I93">
        <f>'Needle Syringe Program'!N94</f>
        <v>432.17826623760834</v>
      </c>
      <c r="J93">
        <f>'Enhanced ART'!N94</f>
        <v>1697.1653469156179</v>
      </c>
      <c r="L93">
        <f>'Base model'!Q94</f>
        <v>2080.1331495044242</v>
      </c>
      <c r="M93">
        <f>Methadone!Q94</f>
        <v>624.77172844626318</v>
      </c>
      <c r="N93">
        <f>'Needle Syringe Program'!Q94</f>
        <v>272.17826623760834</v>
      </c>
      <c r="O93">
        <f>'Enhanced ART'!Q94</f>
        <v>1537.1653469156179</v>
      </c>
    </row>
    <row r="94" spans="1:15">
      <c r="A94">
        <f t="shared" si="5"/>
        <v>92</v>
      </c>
      <c r="B94">
        <f>'Base model'!R95</f>
        <v>76.626516593953184</v>
      </c>
      <c r="C94">
        <f>Methadone!R95</f>
        <v>23.228864607215172</v>
      </c>
      <c r="D94">
        <f>'Needle Syringe Program'!R95</f>
        <v>10.121943063898726</v>
      </c>
      <c r="E94">
        <f>'Enhanced ART'!R95</f>
        <v>62.900072661435253</v>
      </c>
      <c r="G94">
        <f>'Base model'!N95</f>
        <v>2238.2224342001909</v>
      </c>
      <c r="H94">
        <f>Methadone!N95</f>
        <v>689.20028417423021</v>
      </c>
      <c r="I94">
        <f>'Needle Syringe Program'!N95</f>
        <v>434.79952604931179</v>
      </c>
      <c r="J94">
        <f>'Enhanced ART'!N95</f>
        <v>1694.3793986440776</v>
      </c>
      <c r="L94">
        <f>'Base model'!Q95</f>
        <v>2078.2224342001909</v>
      </c>
      <c r="M94">
        <f>Methadone!Q95</f>
        <v>633.20028417423021</v>
      </c>
      <c r="N94">
        <f>'Needle Syringe Program'!Q95</f>
        <v>274.79952604931179</v>
      </c>
      <c r="O94">
        <f>'Enhanced ART'!Q95</f>
        <v>1534.3793986440776</v>
      </c>
    </row>
    <row r="95" spans="1:15">
      <c r="A95">
        <f t="shared" si="5"/>
        <v>93</v>
      </c>
      <c r="B95">
        <f>'Base model'!R96</f>
        <v>76.587313659125996</v>
      </c>
      <c r="C95">
        <f>Methadone!R96</f>
        <v>23.536934332576777</v>
      </c>
      <c r="D95">
        <f>'Needle Syringe Program'!R96</f>
        <v>10.218912334110966</v>
      </c>
      <c r="E95">
        <f>'Enhanced ART'!R96</f>
        <v>62.805729817873726</v>
      </c>
      <c r="G95">
        <f>'Base model'!N96</f>
        <v>2236.3736776864685</v>
      </c>
      <c r="H95">
        <f>Methadone!N96</f>
        <v>697.61047283806215</v>
      </c>
      <c r="I95">
        <f>'Needle Syringe Program'!N96</f>
        <v>437.43246869688596</v>
      </c>
      <c r="J95">
        <f>'Enhanced ART'!N96</f>
        <v>1691.6657670629183</v>
      </c>
      <c r="L95">
        <f>'Base model'!Q96</f>
        <v>2076.3736776864685</v>
      </c>
      <c r="M95">
        <f>Methadone!Q96</f>
        <v>641.61047283806215</v>
      </c>
      <c r="N95">
        <f>'Needle Syringe Program'!Q96</f>
        <v>277.43246869688596</v>
      </c>
      <c r="O95">
        <f>'Enhanced ART'!Q96</f>
        <v>1531.6657670629183</v>
      </c>
    </row>
    <row r="96" spans="1:15">
      <c r="A96">
        <f t="shared" si="5"/>
        <v>94</v>
      </c>
      <c r="B96">
        <f>'Base model'!R97</f>
        <v>76.549229615771509</v>
      </c>
      <c r="C96">
        <f>Methadone!R97</f>
        <v>23.844243408344578</v>
      </c>
      <c r="D96">
        <f>'Needle Syringe Program'!R97</f>
        <v>10.31630210326902</v>
      </c>
      <c r="E96">
        <f>'Enhanced ART'!R97</f>
        <v>62.713199300337052</v>
      </c>
      <c r="G96">
        <f>'Base model'!N97</f>
        <v>2234.5860417188924</v>
      </c>
      <c r="H96">
        <f>Methadone!N97</f>
        <v>705.99852301246369</v>
      </c>
      <c r="I96">
        <f>'Needle Syringe Program'!N97</f>
        <v>440.07679227981794</v>
      </c>
      <c r="J96">
        <f>'Enhanced ART'!N97</f>
        <v>1689.027194345409</v>
      </c>
      <c r="L96">
        <f>'Base model'!Q97</f>
        <v>2074.5860417188924</v>
      </c>
      <c r="M96">
        <f>Methadone!Q97</f>
        <v>649.99852301246369</v>
      </c>
      <c r="N96">
        <f>'Needle Syringe Program'!Q97</f>
        <v>280.07679227981794</v>
      </c>
      <c r="O96">
        <f>'Enhanced ART'!Q97</f>
        <v>1529.027194345409</v>
      </c>
    </row>
    <row r="97" spans="1:15">
      <c r="A97">
        <f t="shared" si="5"/>
        <v>95</v>
      </c>
      <c r="B97">
        <f>'Base model'!R98</f>
        <v>76.512263609430235</v>
      </c>
      <c r="C97">
        <f>Methadone!R98</f>
        <v>24.150658896788268</v>
      </c>
      <c r="D97">
        <f>'Needle Syringe Program'!R98</f>
        <v>10.414101917030296</v>
      </c>
      <c r="E97">
        <f>'Enhanced ART'!R98</f>
        <v>62.622631574799186</v>
      </c>
      <c r="G97">
        <f>'Base model'!N98</f>
        <v>2232.8585792792555</v>
      </c>
      <c r="H97">
        <f>Methadone!N98</f>
        <v>714.36069375339787</v>
      </c>
      <c r="I97">
        <f>'Needle Syringe Program'!N98</f>
        <v>442.73219297852881</v>
      </c>
      <c r="J97">
        <f>'Enhanced ART'!N98</f>
        <v>1686.4659667214396</v>
      </c>
      <c r="L97">
        <f>'Base model'!Q98</f>
        <v>2072.8585792792555</v>
      </c>
      <c r="M97">
        <f>Methadone!Q98</f>
        <v>658.36069375339787</v>
      </c>
      <c r="N97">
        <f>'Needle Syringe Program'!Q98</f>
        <v>282.73219297852881</v>
      </c>
      <c r="O97">
        <f>'Enhanced ART'!Q98</f>
        <v>1526.4659667214396</v>
      </c>
    </row>
    <row r="98" spans="1:15">
      <c r="A98">
        <f t="shared" si="5"/>
        <v>96</v>
      </c>
      <c r="B98">
        <f>'Base model'!R99</f>
        <v>76.476411304194045</v>
      </c>
      <c r="C98">
        <f>Methadone!R99</f>
        <v>24.45604914414</v>
      </c>
      <c r="D98">
        <f>'Needle Syringe Program'!R99</f>
        <v>10.512301191464038</v>
      </c>
      <c r="E98">
        <f>'Enhanced ART'!R99</f>
        <v>62.534158914511259</v>
      </c>
      <c r="G98">
        <f>'Base model'!N99</f>
        <v>2231.1902511422491</v>
      </c>
      <c r="H98">
        <f>Methadone!N99</f>
        <v>722.69328048206171</v>
      </c>
      <c r="I98">
        <f>'Needle Syringe Program'!N99</f>
        <v>445.39836491205779</v>
      </c>
      <c r="J98">
        <f>'Enhanced ART'!N99</f>
        <v>1683.9839480524274</v>
      </c>
      <c r="L98">
        <f>'Base model'!Q99</f>
        <v>2071.1902511422491</v>
      </c>
      <c r="M98">
        <f>Methadone!Q99</f>
        <v>666.69328048206171</v>
      </c>
      <c r="N98">
        <f>'Needle Syringe Program'!Q99</f>
        <v>285.39836491205779</v>
      </c>
      <c r="O98">
        <f>'Enhanced ART'!Q99</f>
        <v>1523.9839480524274</v>
      </c>
    </row>
    <row r="99" spans="1:15">
      <c r="A99">
        <f t="shared" si="5"/>
        <v>97</v>
      </c>
      <c r="B99">
        <f>'Base model'!R100</f>
        <v>76.441665303703033</v>
      </c>
      <c r="C99">
        <f>Methadone!R100</f>
        <v>24.760283987454162</v>
      </c>
      <c r="D99">
        <f>'Needle Syringe Program'!R100</f>
        <v>10.610889213234147</v>
      </c>
      <c r="E99">
        <f>'Enhanced ART'!R100</f>
        <v>62.447896542684667</v>
      </c>
      <c r="G99">
        <f>'Base model'!N100</f>
        <v>2229.5799405991334</v>
      </c>
      <c r="H99">
        <f>Methadone!N100</f>
        <v>730.9926207848265</v>
      </c>
      <c r="I99">
        <f>'Needle Syringe Program'!N100</f>
        <v>448.07500001725447</v>
      </c>
      <c r="J99">
        <f>'Enhanced ART'!N100</f>
        <v>1681.5826111622835</v>
      </c>
      <c r="L99">
        <f>'Base model'!Q100</f>
        <v>2069.5799405991334</v>
      </c>
      <c r="M99">
        <f>Methadone!Q100</f>
        <v>674.9926207848265</v>
      </c>
      <c r="N99">
        <f>'Needle Syringe Program'!Q100</f>
        <v>288.07500001725447</v>
      </c>
      <c r="O99">
        <f>'Enhanced ART'!Q100</f>
        <v>1521.5826111622835</v>
      </c>
    </row>
    <row r="100" spans="1:15">
      <c r="A100">
        <f t="shared" si="5"/>
        <v>98</v>
      </c>
      <c r="B100">
        <f>'Base model'!R101</f>
        <v>76.408015529333383</v>
      </c>
      <c r="C100">
        <f>Methadone!R101</f>
        <v>25.063234956976146</v>
      </c>
      <c r="D100">
        <f>'Needle Syringe Program'!R101</f>
        <v>10.709855140129099</v>
      </c>
      <c r="E100">
        <f>'Enhanced ART'!R101</f>
        <v>62.363943714051118</v>
      </c>
      <c r="G100">
        <f>'Base model'!N101</f>
        <v>2228.0264665438231</v>
      </c>
      <c r="H100">
        <f>Methadone!N101</f>
        <v>739.25510010713208</v>
      </c>
      <c r="I100">
        <f>'Needle Syringe Program'!N101</f>
        <v>450.76178794805315</v>
      </c>
      <c r="J100">
        <f>'Enhanced ART'!N101</f>
        <v>1679.2630671086431</v>
      </c>
      <c r="L100">
        <f>'Base model'!Q101</f>
        <v>2068.0264665438231</v>
      </c>
      <c r="M100">
        <f>Methadone!Q101</f>
        <v>683.25510010713208</v>
      </c>
      <c r="N100">
        <f>'Needle Syringe Program'!Q101</f>
        <v>290.76178794805315</v>
      </c>
      <c r="O100">
        <f>'Enhanced ART'!Q101</f>
        <v>1519.2630671086431</v>
      </c>
    </row>
    <row r="101" spans="1:15">
      <c r="A101">
        <f t="shared" si="5"/>
        <v>99</v>
      </c>
      <c r="B101">
        <f>'Base model'!R102</f>
        <v>76.375449560155872</v>
      </c>
      <c r="C101">
        <f>Methadone!R102</f>
        <v>25.364775473325725</v>
      </c>
      <c r="D101">
        <f>'Needle Syringe Program'!R102</f>
        <v>10.809188001922358</v>
      </c>
      <c r="E101">
        <f>'Enhanced ART'!R102</f>
        <v>62.282384739543076</v>
      </c>
      <c r="G101">
        <f>'Base model'!N102</f>
        <v>2226.5285951025799</v>
      </c>
      <c r="H101">
        <f>Methadone!N102</f>
        <v>747.47715732012728</v>
      </c>
      <c r="I101">
        <f>'Needle Syringe Program'!N102</f>
        <v>453.45841599350859</v>
      </c>
      <c r="J101">
        <f>'Enhanced ART'!N102</f>
        <v>1677.0260925625562</v>
      </c>
      <c r="L101">
        <f>'Base model'!Q102</f>
        <v>2066.5285951025799</v>
      </c>
      <c r="M101">
        <f>Methadone!Q102</f>
        <v>691.47715732012728</v>
      </c>
      <c r="N101">
        <f>'Needle Syringe Program'!Q102</f>
        <v>293.45841599350859</v>
      </c>
      <c r="O101">
        <f>'Enhanced ART'!Q102</f>
        <v>1517.0260925625562</v>
      </c>
    </row>
    <row r="102" spans="1:15">
      <c r="A102">
        <f t="shared" si="5"/>
        <v>100</v>
      </c>
      <c r="B102">
        <f>'Base model'!R103</f>
        <v>76.343952938705939</v>
      </c>
      <c r="C102">
        <f>Methadone!R103</f>
        <v>25.664781038833052</v>
      </c>
      <c r="D102">
        <f>'Needle Syringe Program'!R103</f>
        <v>10.908876701547609</v>
      </c>
      <c r="E102">
        <f>'Enhanced ART'!R103</f>
        <v>62.203289957973873</v>
      </c>
      <c r="G102">
        <f>'Base model'!N103</f>
        <v>2225.0850499672038</v>
      </c>
      <c r="H102">
        <f>Methadone!N103</f>
        <v>755.6552901397547</v>
      </c>
      <c r="I102">
        <f>'Needle Syringe Program'!N103</f>
        <v>456.16456901337352</v>
      </c>
      <c r="J102">
        <f>'Enhanced ART'!N103</f>
        <v>1674.8721554498259</v>
      </c>
      <c r="L102">
        <f>'Base model'!Q103</f>
        <v>2065.0850499672038</v>
      </c>
      <c r="M102">
        <f>Methadone!Q103</f>
        <v>699.6552901397547</v>
      </c>
      <c r="N102">
        <f>'Needle Syringe Program'!Q103</f>
        <v>296.16456901337352</v>
      </c>
      <c r="O102">
        <f>'Enhanced ART'!Q103</f>
        <v>1514.8721554498259</v>
      </c>
    </row>
    <row r="103" spans="1:15">
      <c r="A103">
        <f t="shared" si="5"/>
        <v>101</v>
      </c>
      <c r="B103">
        <f>'Base model'!R104</f>
        <v>76.313509446135512</v>
      </c>
      <c r="C103">
        <f>Methadone!R104</f>
        <v>25.963129422400684</v>
      </c>
      <c r="D103">
        <f>'Needle Syringe Program'!R104</f>
        <v>11.008910016574088</v>
      </c>
      <c r="E103">
        <f>'Enhanced ART'!R104</f>
        <v>62.12671665825561</v>
      </c>
      <c r="G103">
        <f>'Base model'!N104</f>
        <v>2223.6945215729261</v>
      </c>
      <c r="H103">
        <f>Methadone!N104</f>
        <v>763.78606037898544</v>
      </c>
      <c r="I103">
        <f>'Needle Syringe Program'!N104</f>
        <v>458.87992939008836</v>
      </c>
      <c r="J103">
        <f>'Enhanced ART'!N104</f>
        <v>1672.8014389931511</v>
      </c>
      <c r="L103">
        <f>'Base model'!Q104</f>
        <v>2063.6945215729261</v>
      </c>
      <c r="M103">
        <f>Methadone!Q104</f>
        <v>707.78606037898544</v>
      </c>
      <c r="N103">
        <f>'Needle Syringe Program'!Q104</f>
        <v>298.87992939008836</v>
      </c>
      <c r="O103">
        <f>'Enhanced ART'!Q104</f>
        <v>1512.8014389931511</v>
      </c>
    </row>
    <row r="104" spans="1:15">
      <c r="A104">
        <f t="shared" si="5"/>
        <v>102</v>
      </c>
      <c r="B104">
        <f>'Base model'!R105</f>
        <v>76.284101349904304</v>
      </c>
      <c r="C104">
        <f>Methadone!R105</f>
        <v>26.259700837304496</v>
      </c>
      <c r="D104">
        <f>'Needle Syringe Program'!R105</f>
        <v>11.109276600968174</v>
      </c>
      <c r="E104">
        <f>'Enhanced ART'!R105</f>
        <v>62.052709955377068</v>
      </c>
      <c r="G104">
        <f>'Base model'!N105</f>
        <v>2222.3556752458139</v>
      </c>
      <c r="H104">
        <f>Methadone!N105</f>
        <v>771.86609901500583</v>
      </c>
      <c r="I104">
        <f>'Needle Syringe Program'!N105</f>
        <v>461.60417699613583</v>
      </c>
      <c r="J104">
        <f>'Enhanced ART'!N105</f>
        <v>1670.8138642812078</v>
      </c>
      <c r="L104">
        <f>'Base model'!Q105</f>
        <v>2062.3556752458139</v>
      </c>
      <c r="M104">
        <f>Methadone!Q105</f>
        <v>715.86609901500583</v>
      </c>
      <c r="N104">
        <f>'Needle Syringe Program'!Q105</f>
        <v>301.60417699613583</v>
      </c>
      <c r="O104">
        <f>'Enhanced ART'!Q105</f>
        <v>1510.8138642812078</v>
      </c>
    </row>
    <row r="105" spans="1:15">
      <c r="A105">
        <f t="shared" si="5"/>
        <v>103</v>
      </c>
      <c r="B105">
        <f>'Base model'!R106</f>
        <v>76.255709626808112</v>
      </c>
      <c r="C105">
        <f>Methadone!R106</f>
        <v>26.554378111387464</v>
      </c>
      <c r="D105">
        <f>'Needle Syringe Program'!R106</f>
        <v>11.209964987128149</v>
      </c>
      <c r="E105">
        <f>'Enhanced ART'!R106</f>
        <v>61.981303623069621</v>
      </c>
      <c r="G105">
        <f>'Base model'!N106</f>
        <v>2221.0671584301044</v>
      </c>
      <c r="H105">
        <f>Methadone!N106</f>
        <v>779.8921110543406</v>
      </c>
      <c r="I105">
        <f>'Needle Syringe Program'!N106</f>
        <v>464.33698917578783</v>
      </c>
      <c r="J105">
        <f>'Enhanced ART'!N106</f>
        <v>1668.9091114787766</v>
      </c>
      <c r="L105">
        <f>'Base model'!Q106</f>
        <v>2061.0671584301044</v>
      </c>
      <c r="M105">
        <f>Methadone!Q106</f>
        <v>723.8921110543406</v>
      </c>
      <c r="N105">
        <f>'Needle Syringe Program'!Q106</f>
        <v>304.33698917578783</v>
      </c>
      <c r="O105">
        <f>'Enhanced ART'!Q106</f>
        <v>1508.9091114787766</v>
      </c>
    </row>
    <row r="106" spans="1:15">
      <c r="A106">
        <f t="shared" si="5"/>
        <v>104</v>
      </c>
      <c r="B106">
        <f>'Base model'!R107</f>
        <v>76.228314163824578</v>
      </c>
      <c r="C106">
        <f>Methadone!R107</f>
        <v>26.847046849144931</v>
      </c>
      <c r="D106">
        <f>'Needle Syringe Program'!R107</f>
        <v>11.310963588179694</v>
      </c>
      <c r="E106">
        <f>'Enhanced ART'!R107</f>
        <v>61.912520885818893</v>
      </c>
      <c r="G106">
        <f>'Base model'!N107</f>
        <v>2219.8276070932666</v>
      </c>
      <c r="H106">
        <f>Methadone!N107</f>
        <v>787.86088018015005</v>
      </c>
      <c r="I106">
        <f>'Needle Syringe Program'!N107</f>
        <v>467.0780407403426</v>
      </c>
      <c r="J106">
        <f>'Enhanced ART'!N107</f>
        <v>1667.086639780933</v>
      </c>
      <c r="L106">
        <f>'Base model'!Q107</f>
        <v>2059.8276070932666</v>
      </c>
      <c r="M106">
        <f>Methadone!Q107</f>
        <v>731.86088018015005</v>
      </c>
      <c r="N106">
        <f>'Needle Syringe Program'!Q107</f>
        <v>307.0780407403426</v>
      </c>
      <c r="O106">
        <f>'Enhanced ART'!Q107</f>
        <v>1507.086639780933</v>
      </c>
    </row>
    <row r="107" spans="1:15">
      <c r="A107">
        <f t="shared" si="5"/>
        <v>105</v>
      </c>
      <c r="B107">
        <f>'Base model'!R108</f>
        <v>76.201893938979978</v>
      </c>
      <c r="C107">
        <f>Methadone!R108</f>
        <v>27.137595585246</v>
      </c>
      <c r="D107">
        <f>'Needle Syringe Program'!R108</f>
        <v>11.41226070052028</v>
      </c>
      <c r="E107">
        <f>'Enhanced ART'!R108</f>
        <v>61.846375172631511</v>
      </c>
      <c r="G107">
        <f>'Base model'!N108</f>
        <v>2218.6356513954765</v>
      </c>
      <c r="H107">
        <f>Methadone!N108</f>
        <v>795.76927316726153</v>
      </c>
      <c r="I107">
        <f>'Needle Syringe Program'!N108</f>
        <v>469.82700397600877</v>
      </c>
      <c r="J107">
        <f>'Enhanced ART'!N108</f>
        <v>1665.3457062041723</v>
      </c>
      <c r="L107">
        <f>'Base model'!Q108</f>
        <v>2058.6356513954765</v>
      </c>
      <c r="M107">
        <f>Methadone!Q108</f>
        <v>739.76927316726153</v>
      </c>
      <c r="N107">
        <f>'Needle Syringe Program'!Q108</f>
        <v>309.82700397600877</v>
      </c>
      <c r="O107">
        <f>'Enhanced ART'!Q108</f>
        <v>1505.3457062041723</v>
      </c>
    </row>
    <row r="108" spans="1:15">
      <c r="A108">
        <f t="shared" si="5"/>
        <v>106</v>
      </c>
      <c r="B108">
        <f>'Base model'!R109</f>
        <v>76.176427184197266</v>
      </c>
      <c r="C108">
        <f>Methadone!R109</f>
        <v>27.425915929083889</v>
      </c>
      <c r="D108">
        <f>'Needle Syringe Program'!R109</f>
        <v>11.513844506601245</v>
      </c>
      <c r="E108">
        <f>'Enhanced ART'!R109</f>
        <v>61.7828708347377</v>
      </c>
      <c r="G108">
        <f>'Base model'!N109</f>
        <v>2217.4899207004705</v>
      </c>
      <c r="H108">
        <f>Methadone!N109</f>
        <v>803.61424405187097</v>
      </c>
      <c r="I108">
        <f>'Needle Syringe Program'!N109</f>
        <v>472.58354866365687</v>
      </c>
      <c r="J108">
        <f>'Enhanced ART'!N109</f>
        <v>1663.685383298036</v>
      </c>
      <c r="L108">
        <f>'Base model'!Q109</f>
        <v>2057.4899207004705</v>
      </c>
      <c r="M108">
        <f>Methadone!Q109</f>
        <v>747.61424405187097</v>
      </c>
      <c r="N108">
        <f>'Needle Syringe Program'!Q109</f>
        <v>312.58354866365687</v>
      </c>
      <c r="O108">
        <f>'Enhanced ART'!Q109</f>
        <v>1503.685383298036</v>
      </c>
    </row>
    <row r="109" spans="1:15">
      <c r="A109">
        <f t="shared" si="5"/>
        <v>107</v>
      </c>
      <c r="B109">
        <f>'Base model'!R110</f>
        <v>76.151891531870973</v>
      </c>
      <c r="C109">
        <f>Methadone!R110</f>
        <v>27.711902699997214</v>
      </c>
      <c r="D109">
        <f>'Needle Syringe Program'!R110</f>
        <v>11.615703077936752</v>
      </c>
      <c r="E109">
        <f>'Enhanced ART'!R110</f>
        <v>61.722003829203771</v>
      </c>
      <c r="G109">
        <f>'Base model'!N110</f>
        <v>2216.3890479961324</v>
      </c>
      <c r="H109">
        <f>Methadone!N110</f>
        <v>811.39283804426543</v>
      </c>
      <c r="I109">
        <f>'Needle Syringe Program'!N110</f>
        <v>475.34734210970231</v>
      </c>
      <c r="J109">
        <f>'Enhanced ART'!N110</f>
        <v>1662.1045758523792</v>
      </c>
      <c r="L109">
        <f>'Base model'!Q110</f>
        <v>2056.3890479961324</v>
      </c>
      <c r="M109">
        <f>Methadone!Q110</f>
        <v>755.39283804426543</v>
      </c>
      <c r="N109">
        <f>'Needle Syringe Program'!Q110</f>
        <v>315.34734210970231</v>
      </c>
      <c r="O109">
        <f>'Enhanced ART'!Q110</f>
        <v>1502.1045758523792</v>
      </c>
    </row>
    <row r="110" spans="1:15">
      <c r="A110">
        <f t="shared" si="5"/>
        <v>108</v>
      </c>
      <c r="B110">
        <f>'Base model'!R111</f>
        <v>76.128264146727602</v>
      </c>
      <c r="C110">
        <f>Methadone!R111</f>
        <v>27.995454052854917</v>
      </c>
      <c r="D110">
        <f>'Needle Syringe Program'!R111</f>
        <v>11.71782437832926</v>
      </c>
      <c r="E110">
        <f>'Enhanced ART'!R111</f>
        <v>61.663762370239013</v>
      </c>
      <c r="G110">
        <f>'Base model'!N111</f>
        <v>2215.3316737856571</v>
      </c>
      <c r="H110">
        <f>Methadone!N111</f>
        <v>819.10219517438065</v>
      </c>
      <c r="I110">
        <f>'Needle Syringe Program'!N111</f>
        <v>478.11804918743854</v>
      </c>
      <c r="J110">
        <f>'Enhanced ART'!N111</f>
        <v>1660.6020366677224</v>
      </c>
      <c r="L110">
        <f>'Base model'!Q111</f>
        <v>2055.3316737856571</v>
      </c>
      <c r="M110">
        <f>Methadone!Q111</f>
        <v>763.10219517438065</v>
      </c>
      <c r="N110">
        <f>'Needle Syringe Program'!Q111</f>
        <v>318.11804918743854</v>
      </c>
      <c r="O110">
        <f>'Enhanced ART'!Q111</f>
        <v>1500.6020366677224</v>
      </c>
    </row>
    <row r="111" spans="1:15">
      <c r="A111">
        <f t="shared" si="5"/>
        <v>109</v>
      </c>
      <c r="B111">
        <f>'Base model'!R112</f>
        <v>76.10552184436375</v>
      </c>
      <c r="C111">
        <f>Methadone!R112</f>
        <v>28.276471593748035</v>
      </c>
      <c r="D111">
        <f>'Needle Syringe Program'!R112</f>
        <v>11.820196267301569</v>
      </c>
      <c r="E111">
        <f>'Enhanced ART'!R112</f>
        <v>61.608127549810831</v>
      </c>
      <c r="G111">
        <f>'Base model'!N112</f>
        <v>2214.3164495034844</v>
      </c>
      <c r="H111">
        <f>Methadone!N112</f>
        <v>826.7395536614755</v>
      </c>
      <c r="I111">
        <f>'Needle Syringe Program'!N112</f>
        <v>480.89533238817842</v>
      </c>
      <c r="J111">
        <f>'Enhanced ART'!N112</f>
        <v>1659.1763814492058</v>
      </c>
      <c r="L111">
        <f>'Base model'!Q112</f>
        <v>2054.3164495034844</v>
      </c>
      <c r="M111">
        <f>Methadone!Q112</f>
        <v>770.7395536614755</v>
      </c>
      <c r="N111">
        <f>'Needle Syringe Program'!Q112</f>
        <v>320.89533238817842</v>
      </c>
      <c r="O111">
        <f>'Enhanced ART'!Q112</f>
        <v>1499.1763814492058</v>
      </c>
    </row>
    <row r="112" spans="1:15">
      <c r="A112">
        <f t="shared" si="5"/>
        <v>110</v>
      </c>
      <c r="B112">
        <f>'Base model'!R113</f>
        <v>76.083641197708587</v>
      </c>
      <c r="C112">
        <f>Methadone!R113</f>
        <v>28.554860485582914</v>
      </c>
      <c r="D112">
        <f>'Needle Syringe Program'!R113</f>
        <v>11.922806503725841</v>
      </c>
      <c r="E112">
        <f>'Enhanced ART'!R113</f>
        <v>61.555073929027955</v>
      </c>
      <c r="G112">
        <f>'Base model'!N113</f>
        <v>2213.3420405043171</v>
      </c>
      <c r="H112">
        <f>Methadone!N113</f>
        <v>834.30225300070288</v>
      </c>
      <c r="I112">
        <f>'Needle Syringe Program'!N113</f>
        <v>483.67885188160136</v>
      </c>
      <c r="J112">
        <f>'Enhanced ART'!N113</f>
        <v>1657.82610287841</v>
      </c>
      <c r="L112">
        <f>'Base model'!Q113</f>
        <v>2053.3420405043171</v>
      </c>
      <c r="M112">
        <f>Methadone!Q113</f>
        <v>778.30225300070288</v>
      </c>
      <c r="N112">
        <f>'Needle Syringe Program'!Q113</f>
        <v>323.67885188160136</v>
      </c>
      <c r="O112">
        <f>'Enhanced ART'!Q113</f>
        <v>1497.82610287841</v>
      </c>
    </row>
    <row r="113" spans="1:15">
      <c r="A113">
        <f t="shared" si="5"/>
        <v>111</v>
      </c>
      <c r="B113">
        <f>'Base model'!R114</f>
        <v>76.062598632528761</v>
      </c>
      <c r="C113">
        <f>Methadone!R114</f>
        <v>28.830529543421473</v>
      </c>
      <c r="D113">
        <f>'Needle Syringe Program'!R114</f>
        <v>12.025642749640193</v>
      </c>
      <c r="E113">
        <f>'Enhanced ART'!R114</f>
        <v>61.504570101612295</v>
      </c>
      <c r="G113">
        <f>'Base model'!N114</f>
        <v>2212.4071286684093</v>
      </c>
      <c r="H113">
        <f>Methadone!N114</f>
        <v>841.78773676084234</v>
      </c>
      <c r="I113">
        <f>'Needle Syringe Program'!N114</f>
        <v>486.46826558474118</v>
      </c>
      <c r="J113">
        <f>'Enhanced ART'!N114</f>
        <v>1656.5495839116809</v>
      </c>
      <c r="L113">
        <f>'Base model'!Q114</f>
        <v>2052.4071286684093</v>
      </c>
      <c r="M113">
        <f>Methadone!Q114</f>
        <v>785.78773676084234</v>
      </c>
      <c r="N113">
        <f>'Needle Syringe Program'!Q114</f>
        <v>326.46826558474118</v>
      </c>
      <c r="O113">
        <f>'Enhanced ART'!Q114</f>
        <v>1496.5495839116809</v>
      </c>
    </row>
    <row r="114" spans="1:15">
      <c r="A114">
        <f t="shared" si="5"/>
        <v>112</v>
      </c>
      <c r="B114">
        <f>'Base model'!R115</f>
        <v>76.042370512979929</v>
      </c>
      <c r="C114">
        <f>Methadone!R115</f>
        <v>29.103391319464261</v>
      </c>
      <c r="D114">
        <f>'Needle Syringe Program'!R115</f>
        <v>12.128692574243912</v>
      </c>
      <c r="E114">
        <f>'Enhanced ART'!R115</f>
        <v>61.456579230657304</v>
      </c>
      <c r="G114">
        <f>'Base model'!N115</f>
        <v>2211.5104146617223</v>
      </c>
      <c r="H114">
        <f>Methadone!N115</f>
        <v>849.19355508894739</v>
      </c>
      <c r="I114">
        <f>'Needle Syringe Program'!N115</f>
        <v>489.26322923907975</v>
      </c>
      <c r="J114">
        <f>'Enhanced ART'!N115</f>
        <v>1655.3451103485745</v>
      </c>
      <c r="L114">
        <f>'Base model'!Q115</f>
        <v>2051.5104146617223</v>
      </c>
      <c r="M114">
        <f>Methadone!Q115</f>
        <v>793.19355508894739</v>
      </c>
      <c r="N114">
        <f>'Needle Syringe Program'!Q115</f>
        <v>329.26322923907975</v>
      </c>
      <c r="O114">
        <f>'Enhanced ART'!Q115</f>
        <v>1495.3451103485745</v>
      </c>
    </row>
    <row r="115" spans="1:15">
      <c r="A115">
        <f t="shared" si="5"/>
        <v>113</v>
      </c>
      <c r="B115">
        <f>'Base model'!R116</f>
        <v>76.022933218108903</v>
      </c>
      <c r="C115">
        <f>Methadone!R116</f>
        <v>29.373362177621868</v>
      </c>
      <c r="D115">
        <f>'Needle Syringe Program'!R116</f>
        <v>12.231943458062368</v>
      </c>
      <c r="E115">
        <f>'Enhanced ART'!R116</f>
        <v>61.411059559759295</v>
      </c>
      <c r="G115">
        <f>'Base model'!N116</f>
        <v>2210.6506198855236</v>
      </c>
      <c r="H115">
        <f>Methadone!N116</f>
        <v>856.51736691912492</v>
      </c>
      <c r="I115">
        <f>'Needle Syringe Program'!N116</f>
        <v>492.06339649524324</v>
      </c>
      <c r="J115">
        <f>'Enhanced ART'!N116</f>
        <v>1654.2108827095583</v>
      </c>
      <c r="L115">
        <f>'Base model'!Q116</f>
        <v>2050.6506198855236</v>
      </c>
      <c r="M115">
        <f>Methadone!Q116</f>
        <v>800.51736691912492</v>
      </c>
      <c r="N115">
        <f>'Needle Syringe Program'!Q116</f>
        <v>332.06339649524324</v>
      </c>
      <c r="O115">
        <f>'Enhanced ART'!Q116</f>
        <v>1494.2108827095583</v>
      </c>
    </row>
    <row r="116" spans="1:15">
      <c r="A116">
        <f t="shared" si="5"/>
        <v>114</v>
      </c>
      <c r="B116">
        <f>'Base model'!R117</f>
        <v>76.004263210120939</v>
      </c>
      <c r="C116">
        <f>Methadone!R117</f>
        <v>29.64036235766849</v>
      </c>
      <c r="D116">
        <f>'Needle Syringe Program'!R117</f>
        <v>12.335382797273077</v>
      </c>
      <c r="E116">
        <f>'Enhanced ART'!R117</f>
        <v>61.367964899511506</v>
      </c>
      <c r="G116">
        <f>'Base model'!N117</f>
        <v>2209.8264881464429</v>
      </c>
      <c r="H116">
        <f>Methadone!N117</f>
        <v>863.75694188409614</v>
      </c>
      <c r="I116">
        <f>'Needle Syringe Program'!N117</f>
        <v>494.86841900482301</v>
      </c>
      <c r="J116">
        <f>'Enhanced ART'!N117</f>
        <v>1653.1450274581227</v>
      </c>
      <c r="L116">
        <f>'Base model'!Q117</f>
        <v>2049.8264881464429</v>
      </c>
      <c r="M116">
        <f>Methadone!Q117</f>
        <v>807.75694188409614</v>
      </c>
      <c r="N116">
        <f>'Needle Syringe Program'!Q117</f>
        <v>334.86841900482301</v>
      </c>
      <c r="O116">
        <f>'Enhanced ART'!Q117</f>
        <v>1493.1450274581227</v>
      </c>
    </row>
    <row r="117" spans="1:15">
      <c r="A117">
        <f t="shared" si="5"/>
        <v>115</v>
      </c>
      <c r="B117">
        <f>'Base model'!R118</f>
        <v>75.986337095148073</v>
      </c>
      <c r="C117">
        <f>Methadone!R118</f>
        <v>29.904316029018272</v>
      </c>
      <c r="D117">
        <f>'Needle Syringe Program'!R118</f>
        <v>12.438997908184444</v>
      </c>
      <c r="E117">
        <f>'Enhanced ART'!R118</f>
        <v>61.327245090264327</v>
      </c>
      <c r="G117">
        <f>'Base model'!N118</f>
        <v>2209.0367870748196</v>
      </c>
      <c r="H117">
        <f>Methadone!N118</f>
        <v>870.91016192959557</v>
      </c>
      <c r="I117">
        <f>'Needle Syringe Program'!N118</f>
        <v>497.67794651886828</v>
      </c>
      <c r="J117">
        <f>'Enhanced ART'!N118</f>
        <v>1652.1456075989424</v>
      </c>
      <c r="L117">
        <f>'Base model'!Q118</f>
        <v>2049.0367870748196</v>
      </c>
      <c r="M117">
        <f>Methadone!Q118</f>
        <v>814.91016192959557</v>
      </c>
      <c r="N117">
        <f>'Needle Syringe Program'!Q118</f>
        <v>337.67794651886828</v>
      </c>
      <c r="O117">
        <f>'Enhanced ART'!Q118</f>
        <v>1492.1456075989424</v>
      </c>
    </row>
    <row r="118" spans="1:15">
      <c r="A118">
        <f t="shared" si="5"/>
        <v>116</v>
      </c>
      <c r="B118">
        <f>'Base model'!R119</f>
        <v>75.96913167718418</v>
      </c>
      <c r="C118">
        <f>Methadone!R119</f>
        <v>30.165151334210147</v>
      </c>
      <c r="D118">
        <f>'Needle Syringe Program'!R119</f>
        <v>12.542776031858899</v>
      </c>
      <c r="E118">
        <f>'Enhanced ART'!R119</f>
        <v>61.288846441980105</v>
      </c>
      <c r="G118">
        <f>'Base model'!N119</f>
        <v>2208.2803093163993</v>
      </c>
      <c r="H118">
        <f>Methadone!N119</f>
        <v>877.97502263301214</v>
      </c>
      <c r="I118">
        <f>'Needle Syringe Program'!N119</f>
        <v>500.49162699261933</v>
      </c>
      <c r="J118">
        <f>'Enhanced ART'!N119</f>
        <v>1651.2106326806418</v>
      </c>
      <c r="L118">
        <f>'Base model'!Q119</f>
        <v>2048.2803093163993</v>
      </c>
      <c r="M118">
        <f>Methadone!Q119</f>
        <v>821.97502263301214</v>
      </c>
      <c r="N118">
        <f>'Needle Syringe Program'!Q119</f>
        <v>340.49162699261933</v>
      </c>
      <c r="O118">
        <f>'Enhanced ART'!Q119</f>
        <v>1491.2106326806418</v>
      </c>
    </row>
    <row r="119" spans="1:15">
      <c r="A119">
        <f t="shared" si="5"/>
        <v>117</v>
      </c>
      <c r="B119">
        <f>'Base model'!R120</f>
        <v>75.952624005790028</v>
      </c>
      <c r="C119">
        <f>Methadone!R120</f>
        <v>30.422800422229898</v>
      </c>
      <c r="D119">
        <f>'Needle Syringe Program'!R120</f>
        <v>12.646704338872265</v>
      </c>
      <c r="E119">
        <f>'Enhanced ART'!R120</f>
        <v>61.252712151946028</v>
      </c>
      <c r="G119">
        <f>'Base model'!N120</f>
        <v>2207.5558735199197</v>
      </c>
      <c r="H119">
        <f>Methadone!N120</f>
        <v>884.94963422897979</v>
      </c>
      <c r="I119">
        <f>'Needle Syringe Program'!N120</f>
        <v>503.30910669607169</v>
      </c>
      <c r="J119">
        <f>'Enhanced ART'!N120</f>
        <v>1650.3380682290053</v>
      </c>
      <c r="L119">
        <f>'Base model'!Q120</f>
        <v>2047.5558735199197</v>
      </c>
      <c r="M119">
        <f>Methadone!Q120</f>
        <v>828.94963422897979</v>
      </c>
      <c r="N119">
        <f>'Needle Syringe Program'!Q120</f>
        <v>343.30910669607175</v>
      </c>
      <c r="O119">
        <f>'Enhanced ART'!Q120</f>
        <v>1490.3380682290053</v>
      </c>
    </row>
    <row r="120" spans="1:15">
      <c r="A120">
        <f t="shared" si="5"/>
        <v>118</v>
      </c>
      <c r="B120">
        <f>'Base model'!R121</f>
        <v>75.936791418116059</v>
      </c>
      <c r="C120">
        <f>Methadone!R121</f>
        <v>30.677199471838914</v>
      </c>
      <c r="D120">
        <f>'Needle Syringe Program'!R121</f>
        <v>12.750769934201394</v>
      </c>
      <c r="E120">
        <f>'Enhanced ART'!R121</f>
        <v>61.218782701052049</v>
      </c>
      <c r="G120">
        <f>'Base model'!N121</f>
        <v>2206.8623251409285</v>
      </c>
      <c r="H120">
        <f>Methadone!N121</f>
        <v>891.83222234586401</v>
      </c>
      <c r="I120">
        <f>'Needle Syringe Program'!N121</f>
        <v>506.13003032997722</v>
      </c>
      <c r="J120">
        <f>'Enhanced ART'!N121</f>
        <v>1649.5258446341329</v>
      </c>
      <c r="L120">
        <f>'Base model'!Q121</f>
        <v>2046.8623251409285</v>
      </c>
      <c r="M120">
        <f>Methadone!Q121</f>
        <v>835.83222234586401</v>
      </c>
      <c r="N120">
        <f>'Needle Syringe Program'!Q121</f>
        <v>346.13003032997722</v>
      </c>
      <c r="O120">
        <f>'Enhanced ART'!Q121</f>
        <v>1489.5258446341329</v>
      </c>
    </row>
    <row r="121" spans="1:15">
      <c r="A121">
        <f t="shared" si="5"/>
        <v>119</v>
      </c>
      <c r="B121">
        <f>'Base model'!R122</f>
        <v>75.921611575740684</v>
      </c>
      <c r="C121">
        <f>Methadone!R122</f>
        <v>30.92828870511736</v>
      </c>
      <c r="D121">
        <f>'Needle Syringe Program'!R122</f>
        <v>12.85495986223205</v>
      </c>
      <c r="E121">
        <f>'Enhanced ART'!R122</f>
        <v>61.186996229293534</v>
      </c>
      <c r="G121">
        <f>'Base model'!N122</f>
        <v>2206.1985370801985</v>
      </c>
      <c r="H121">
        <f>Methadone!N122</f>
        <v>898.62112845826425</v>
      </c>
      <c r="I121">
        <f>'Needle Syringe Program'!N122</f>
        <v>508.9540411469074</v>
      </c>
      <c r="J121">
        <f>'Enhanced ART'!N122</f>
        <v>1648.7718655130063</v>
      </c>
      <c r="L121">
        <f>'Base model'!Q122</f>
        <v>2046.1985370801983</v>
      </c>
      <c r="M121">
        <f>Methadone!Q122</f>
        <v>842.62112845826425</v>
      </c>
      <c r="N121">
        <f>'Needle Syringe Program'!Q122</f>
        <v>348.9540411469074</v>
      </c>
      <c r="O121">
        <f>'Enhanced ART'!Q122</f>
        <v>1488.7718655130063</v>
      </c>
    </row>
    <row r="122" spans="1:15">
      <c r="A122">
        <f t="shared" si="5"/>
        <v>120</v>
      </c>
      <c r="B122">
        <f>'Base model'!R123</f>
        <v>75.907062496777883</v>
      </c>
      <c r="C122">
        <f>Methadone!R123</f>
        <v>31.176012391465317</v>
      </c>
      <c r="D122">
        <f>'Needle Syringe Program'!R123</f>
        <v>12.9592611118793</v>
      </c>
      <c r="E122">
        <f>'Enhanced ART'!R123</f>
        <v>61.157288891117382</v>
      </c>
      <c r="G122">
        <f>'Base model'!N123</f>
        <v>2205.5634101733431</v>
      </c>
      <c r="H122">
        <f>Methadone!N123</f>
        <v>905.31481006175215</v>
      </c>
      <c r="I122">
        <f>'Needle Syringe Program'!N123</f>
        <v>511.78078107701845</v>
      </c>
      <c r="J122">
        <f>'Enhanced ART'!N123</f>
        <v>1648.0740155671936</v>
      </c>
      <c r="L122">
        <f>'Base model'!Q123</f>
        <v>2045.5634101733428</v>
      </c>
      <c r="M122">
        <f>Methadone!Q123</f>
        <v>849.31481006175215</v>
      </c>
      <c r="N122">
        <f>'Needle Syringe Program'!Q123</f>
        <v>351.78078107701845</v>
      </c>
      <c r="O122">
        <f>'Enhanced ART'!Q123</f>
        <v>1488.0740155671936</v>
      </c>
    </row>
    <row r="123" spans="1:15">
      <c r="A123">
        <f t="shared" si="5"/>
        <v>121</v>
      </c>
    </row>
    <row r="124" spans="1:15">
      <c r="F124" t="s">
        <v>77</v>
      </c>
      <c r="G124">
        <f>SUM(G3:G122)</f>
        <v>224938.25378754159</v>
      </c>
      <c r="H124">
        <f t="shared" ref="H124:J124" si="6">SUM(H3:H122)</f>
        <v>59259.293737882595</v>
      </c>
      <c r="I124">
        <f t="shared" si="6"/>
        <v>46830.901765349001</v>
      </c>
      <c r="J124">
        <f t="shared" si="6"/>
        <v>169984.62020414404</v>
      </c>
      <c r="L124">
        <f>SUM(L3:L122)</f>
        <v>205738.25378754159</v>
      </c>
      <c r="M124">
        <f t="shared" ref="M124:O124" si="7">SUM(M3:M122)</f>
        <v>52539.293737882588</v>
      </c>
      <c r="N124">
        <f t="shared" si="7"/>
        <v>27630.901765348994</v>
      </c>
      <c r="O124">
        <f t="shared" si="7"/>
        <v>150784.62020414407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9819-C2E2-EF4B-99E4-498843C22CC9}">
  <dimension ref="A1:W150"/>
  <sheetViews>
    <sheetView topLeftCell="H1" workbookViewId="0">
      <selection activeCell="V33" sqref="V33"/>
    </sheetView>
  </sheetViews>
  <sheetFormatPr baseColWidth="10" defaultRowHeight="16"/>
  <cols>
    <col min="6" max="6" width="17.1640625" customWidth="1"/>
    <col min="13" max="14" width="14.6640625" customWidth="1"/>
    <col min="22" max="22" width="67" customWidth="1"/>
  </cols>
  <sheetData>
    <row r="1" spans="1:23">
      <c r="C1" t="s">
        <v>2</v>
      </c>
      <c r="H1" t="s">
        <v>13</v>
      </c>
      <c r="S1" t="s">
        <v>25</v>
      </c>
    </row>
    <row r="2" spans="1:23">
      <c r="C2" t="s">
        <v>8</v>
      </c>
      <c r="D2" t="s">
        <v>9</v>
      </c>
      <c r="E2" t="s">
        <v>10</v>
      </c>
      <c r="F2" t="s">
        <v>11</v>
      </c>
      <c r="G2" t="s">
        <v>12</v>
      </c>
      <c r="M2" t="s">
        <v>19</v>
      </c>
      <c r="N2" t="s">
        <v>36</v>
      </c>
      <c r="O2" t="s">
        <v>21</v>
      </c>
      <c r="P2" t="s">
        <v>23</v>
      </c>
      <c r="R2" t="s">
        <v>58</v>
      </c>
      <c r="S2" t="s">
        <v>25</v>
      </c>
      <c r="T2" t="s">
        <v>26</v>
      </c>
      <c r="U2" t="s">
        <v>43</v>
      </c>
    </row>
    <row r="3" spans="1:23">
      <c r="A3" t="s">
        <v>0</v>
      </c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20</v>
      </c>
      <c r="N3" t="s">
        <v>27</v>
      </c>
      <c r="O3" t="s">
        <v>22</v>
      </c>
      <c r="P3" t="s">
        <v>24</v>
      </c>
      <c r="Q3" t="s">
        <v>22</v>
      </c>
      <c r="S3" t="s">
        <v>44</v>
      </c>
      <c r="T3">
        <f>16*1.2/12000</f>
        <v>1.5999999999999999E-3</v>
      </c>
      <c r="U3" t="s">
        <v>59</v>
      </c>
      <c r="W3" t="s">
        <v>46</v>
      </c>
    </row>
    <row r="4" spans="1:23">
      <c r="B4">
        <v>1</v>
      </c>
      <c r="C4">
        <v>94100</v>
      </c>
      <c r="D4">
        <v>1475</v>
      </c>
      <c r="E4">
        <v>1475</v>
      </c>
      <c r="F4">
        <v>1475</v>
      </c>
      <c r="G4">
        <v>1475</v>
      </c>
      <c r="H4">
        <f>N4-M4*C4-$T$3*C4</f>
        <v>-339.84777257767303</v>
      </c>
      <c r="I4">
        <f>M4*C4-($T$3+$T$4)*D4-T$8*D4-$T$10*D4</f>
        <v>778.62866543481584</v>
      </c>
      <c r="J4">
        <f>$T$8*D4-($T$3+$T$5)*E4-$T$11*E4</f>
        <v>-348.01922619047622</v>
      </c>
      <c r="K4">
        <f>$T$10*D4-($T$3+$T$6)*F4-$T$9*F4</f>
        <v>-13.217638888888892</v>
      </c>
      <c r="L4">
        <f>$T$11*E4+$T$9*F4-($T$3+$T$7)*G4</f>
        <v>-77.544027777777785</v>
      </c>
      <c r="M4">
        <f>1-(1-(D4*$T$14+E4*$T$15+F4*$T$16+G4*$T$17)/SUM(C4:G4))^($T$12*$T$13)</f>
        <v>9.0413153302622007E-3</v>
      </c>
      <c r="N4">
        <f>Q4+P4</f>
        <v>661.5</v>
      </c>
      <c r="O4">
        <f>M4*C4</f>
        <v>850.78777257767308</v>
      </c>
      <c r="P4">
        <f>$T$3*SUM(C4:G4)</f>
        <v>160</v>
      </c>
      <c r="Q4">
        <f>$T$4*D4+$T$5*E4+$T$6*F4+$T$7*G4</f>
        <v>501.5</v>
      </c>
      <c r="R4">
        <f>100*SUM(D4:G4)/SUM(C4:G4)</f>
        <v>5.9</v>
      </c>
      <c r="S4" t="s">
        <v>28</v>
      </c>
      <c r="T4">
        <v>0.02</v>
      </c>
      <c r="U4" t="s">
        <v>45</v>
      </c>
      <c r="W4" t="s">
        <v>60</v>
      </c>
    </row>
    <row r="5" spans="1:23">
      <c r="B5">
        <v>2</v>
      </c>
      <c r="C5">
        <f>C4+H4</f>
        <v>93760.152227422324</v>
      </c>
      <c r="D5">
        <f>D4+I4</f>
        <v>2253.628665434816</v>
      </c>
      <c r="E5">
        <f>E4+J4</f>
        <v>1126.9807738095237</v>
      </c>
      <c r="F5">
        <f>F4+K4</f>
        <v>1461.7823611111112</v>
      </c>
      <c r="G5">
        <f>G4+L4</f>
        <v>1397.4559722222223</v>
      </c>
      <c r="H5">
        <f t="shared" ref="H5:H68" si="0">N5-M5*C5-$T$3*C5</f>
        <v>-400.89587957064987</v>
      </c>
      <c r="I5">
        <f t="shared" ref="I5:I68" si="1">M5*C5-($T$3+$T$4)*D5-T$8*D5-$T$10*D5</f>
        <v>734.66937077097236</v>
      </c>
      <c r="J5">
        <f t="shared" ref="J5:J68" si="2">$T$8*D5-($T$3+$T$5)*E5-$T$11*E5</f>
        <v>-252.49327210494263</v>
      </c>
      <c r="K5">
        <f t="shared" ref="K5:K68" si="3">$T$10*D5-($T$3+$T$6)*F5-$T$9*F5</f>
        <v>-0.89156363318856791</v>
      </c>
      <c r="L5">
        <f t="shared" ref="L5:L68" si="4">$T$11*E5+$T$9*F5-($T$3+$T$7)*G5</f>
        <v>-80.388655462191366</v>
      </c>
      <c r="M5">
        <f t="shared" ref="M5:M68" si="5">($T$12*$T$13/SUM(C5:G5))*(D5*$T$14+E5*$T$15+F5*$T$16+G5*$T$17)</f>
        <v>9.0115052554964742E-3</v>
      </c>
      <c r="N5">
        <f t="shared" ref="N5:N68" si="6">Q5+P5</f>
        <v>594.04046854679154</v>
      </c>
      <c r="O5">
        <f t="shared" ref="O5:O68" si="7">M5*C5</f>
        <v>844.92010455356569</v>
      </c>
      <c r="P5">
        <f t="shared" ref="P5:P68" si="8">$T$3*SUM(C5:G5)</f>
        <v>160</v>
      </c>
      <c r="Q5">
        <f t="shared" ref="Q5:Q68" si="9">$T$4*D5+$T$5*E5+$T$6*F5+$T$7*G5</f>
        <v>434.04046854679154</v>
      </c>
      <c r="R5">
        <f t="shared" ref="R5:R68" si="10">100*SUM(D5:G5)/SUM(C5:G5)</f>
        <v>6.2398477725776731</v>
      </c>
      <c r="S5" t="s">
        <v>29</v>
      </c>
      <c r="T5">
        <v>0.22</v>
      </c>
      <c r="U5" t="s">
        <v>45</v>
      </c>
    </row>
    <row r="6" spans="1:23">
      <c r="B6">
        <v>3</v>
      </c>
      <c r="C6">
        <f t="shared" ref="C6:G21" si="11">C5+H5</f>
        <v>93359.256347851668</v>
      </c>
      <c r="D6">
        <f t="shared" si="11"/>
        <v>2988.2980362057883</v>
      </c>
      <c r="E6">
        <f t="shared" si="11"/>
        <v>874.48750170458106</v>
      </c>
      <c r="F6">
        <f t="shared" si="11"/>
        <v>1460.8907974779227</v>
      </c>
      <c r="G6">
        <f t="shared" si="11"/>
        <v>1317.067316760031</v>
      </c>
      <c r="H6">
        <f t="shared" si="0"/>
        <v>-465.4315259617519</v>
      </c>
      <c r="I6">
        <f t="shared" si="1"/>
        <v>716.60131926629197</v>
      </c>
      <c r="J6">
        <f t="shared" si="2"/>
        <v>-181.16675067598291</v>
      </c>
      <c r="K6">
        <f t="shared" si="3"/>
        <v>10.456323506321876</v>
      </c>
      <c r="L6">
        <f t="shared" si="4"/>
        <v>-80.459366134879048</v>
      </c>
      <c r="M6">
        <f t="shared" si="5"/>
        <v>9.2416452523995263E-3</v>
      </c>
      <c r="N6">
        <f t="shared" si="6"/>
        <v>546.73641238948449</v>
      </c>
      <c r="O6">
        <f t="shared" si="7"/>
        <v>862.79312819467373</v>
      </c>
      <c r="P6">
        <f t="shared" si="8"/>
        <v>160</v>
      </c>
      <c r="Q6">
        <f t="shared" si="9"/>
        <v>386.73641238948449</v>
      </c>
      <c r="R6">
        <f t="shared" si="10"/>
        <v>6.6407436521483234</v>
      </c>
      <c r="S6" t="s">
        <v>30</v>
      </c>
      <c r="T6">
        <v>0.02</v>
      </c>
      <c r="U6" t="s">
        <v>45</v>
      </c>
    </row>
    <row r="7" spans="1:23">
      <c r="B7">
        <v>4</v>
      </c>
      <c r="C7">
        <f t="shared" si="11"/>
        <v>92893.82482188991</v>
      </c>
      <c r="D7">
        <f t="shared" si="11"/>
        <v>3704.8993554720801</v>
      </c>
      <c r="E7">
        <f t="shared" si="11"/>
        <v>693.32075102859812</v>
      </c>
      <c r="F7">
        <f t="shared" si="11"/>
        <v>1471.3471209842446</v>
      </c>
      <c r="G7">
        <f t="shared" si="11"/>
        <v>1236.6079506251519</v>
      </c>
      <c r="H7">
        <f t="shared" si="0"/>
        <v>-536.68579412313795</v>
      </c>
      <c r="I7">
        <f t="shared" si="1"/>
        <v>721.79083603048525</v>
      </c>
      <c r="J7">
        <f t="shared" si="2"/>
        <v>-127.73360343443709</v>
      </c>
      <c r="K7">
        <f t="shared" si="3"/>
        <v>21.249025247534203</v>
      </c>
      <c r="L7">
        <f t="shared" si="4"/>
        <v>-78.620463720444363</v>
      </c>
      <c r="M7">
        <f t="shared" si="5"/>
        <v>9.7212038253887047E-3</v>
      </c>
      <c r="N7">
        <f t="shared" si="6"/>
        <v>514.98413080543025</v>
      </c>
      <c r="O7">
        <f t="shared" si="7"/>
        <v>903.03980521354435</v>
      </c>
      <c r="P7">
        <f t="shared" si="8"/>
        <v>159.99999999999997</v>
      </c>
      <c r="Q7">
        <f t="shared" si="9"/>
        <v>354.98413080543025</v>
      </c>
      <c r="R7">
        <f t="shared" si="10"/>
        <v>7.1061751781100755</v>
      </c>
      <c r="S7" t="s">
        <v>31</v>
      </c>
      <c r="T7">
        <v>0.08</v>
      </c>
      <c r="U7" t="s">
        <v>45</v>
      </c>
    </row>
    <row r="8" spans="1:23">
      <c r="B8">
        <v>5</v>
      </c>
      <c r="C8">
        <f t="shared" si="11"/>
        <v>92357.139027766767</v>
      </c>
      <c r="D8">
        <f t="shared" si="11"/>
        <v>4426.6901915025655</v>
      </c>
      <c r="E8">
        <f t="shared" si="11"/>
        <v>565.58714759416102</v>
      </c>
      <c r="F8">
        <f t="shared" si="11"/>
        <v>1492.5961462317789</v>
      </c>
      <c r="G8">
        <f t="shared" si="11"/>
        <v>1157.9874869047076</v>
      </c>
      <c r="H8">
        <f t="shared" si="0"/>
        <v>-614.72544630489733</v>
      </c>
      <c r="I8">
        <f t="shared" si="1"/>
        <v>745.84791402681321</v>
      </c>
      <c r="J8">
        <f t="shared" si="2"/>
        <v>-87.482081775229886</v>
      </c>
      <c r="K8">
        <f t="shared" si="3"/>
        <v>31.858629954192068</v>
      </c>
      <c r="L8">
        <f t="shared" si="4"/>
        <v>-75.499015900878035</v>
      </c>
      <c r="M8">
        <f t="shared" si="5"/>
        <v>1.0420503841602388E-2</v>
      </c>
      <c r="N8">
        <f t="shared" si="6"/>
        <v>495.45389817777891</v>
      </c>
      <c r="O8">
        <f t="shared" si="7"/>
        <v>962.40792203824947</v>
      </c>
      <c r="P8">
        <f t="shared" si="8"/>
        <v>159.99999999999997</v>
      </c>
      <c r="Q8">
        <f t="shared" si="9"/>
        <v>335.45389817777891</v>
      </c>
      <c r="R8">
        <f t="shared" si="10"/>
        <v>7.6428609722332146</v>
      </c>
      <c r="S8" t="s">
        <v>32</v>
      </c>
      <c r="T8">
        <f>1/(7*12)</f>
        <v>1.1904761904761904E-2</v>
      </c>
      <c r="U8" t="s">
        <v>45</v>
      </c>
    </row>
    <row r="9" spans="1:23">
      <c r="B9">
        <v>6</v>
      </c>
      <c r="C9">
        <f t="shared" si="11"/>
        <v>91742.413581461864</v>
      </c>
      <c r="D9">
        <f t="shared" si="11"/>
        <v>5172.5381055293783</v>
      </c>
      <c r="E9">
        <f t="shared" si="11"/>
        <v>478.10506581893117</v>
      </c>
      <c r="F9">
        <f t="shared" si="11"/>
        <v>1524.454776185971</v>
      </c>
      <c r="G9">
        <f t="shared" si="11"/>
        <v>1082.4884710038295</v>
      </c>
      <c r="H9">
        <f t="shared" si="0"/>
        <v>-699.6463469314715</v>
      </c>
      <c r="I9">
        <f t="shared" si="1"/>
        <v>785.53258153326283</v>
      </c>
      <c r="J9">
        <f t="shared" si="2"/>
        <v>-56.920505973586643</v>
      </c>
      <c r="K9">
        <f t="shared" si="3"/>
        <v>42.580476027444348</v>
      </c>
      <c r="L9">
        <f t="shared" si="4"/>
        <v>-71.546204655648964</v>
      </c>
      <c r="M9">
        <f t="shared" si="5"/>
        <v>1.1320614909195868E-2</v>
      </c>
      <c r="N9">
        <f t="shared" si="6"/>
        <v>485.72204979477817</v>
      </c>
      <c r="O9">
        <f t="shared" si="7"/>
        <v>1038.5805349959107</v>
      </c>
      <c r="P9">
        <f t="shared" si="8"/>
        <v>159.99999999999997</v>
      </c>
      <c r="Q9">
        <f t="shared" si="9"/>
        <v>325.72204979477823</v>
      </c>
      <c r="R9">
        <f t="shared" si="10"/>
        <v>8.2575864185381125</v>
      </c>
      <c r="S9" t="s">
        <v>33</v>
      </c>
      <c r="T9">
        <f>1/(30*12)</f>
        <v>2.7777777777777779E-3</v>
      </c>
      <c r="U9" t="s">
        <v>47</v>
      </c>
    </row>
    <row r="10" spans="1:23">
      <c r="B10">
        <v>7</v>
      </c>
      <c r="C10">
        <f t="shared" si="11"/>
        <v>91042.767234530387</v>
      </c>
      <c r="D10">
        <f t="shared" si="11"/>
        <v>5958.0706870626409</v>
      </c>
      <c r="E10">
        <f t="shared" si="11"/>
        <v>421.18455984534455</v>
      </c>
      <c r="F10">
        <f t="shared" si="11"/>
        <v>1567.0352522134153</v>
      </c>
      <c r="G10">
        <f t="shared" si="11"/>
        <v>1010.9422663481806</v>
      </c>
      <c r="H10">
        <f t="shared" si="0"/>
        <v>-791.52584780578127</v>
      </c>
      <c r="I10">
        <f t="shared" si="1"/>
        <v>838.41819394922663</v>
      </c>
      <c r="J10">
        <f t="shared" si="2"/>
        <v>-33.461180216446728</v>
      </c>
      <c r="K10">
        <f t="shared" si="3"/>
        <v>53.652752610479787</v>
      </c>
      <c r="L10">
        <f t="shared" si="4"/>
        <v>-67.083918537478439</v>
      </c>
      <c r="M10">
        <f t="shared" si="5"/>
        <v>1.2410601718412411E-2</v>
      </c>
      <c r="N10">
        <f t="shared" si="6"/>
        <v>484.03810325935137</v>
      </c>
      <c r="O10">
        <f t="shared" si="7"/>
        <v>1129.895523489884</v>
      </c>
      <c r="P10">
        <f t="shared" si="8"/>
        <v>159.99999999999997</v>
      </c>
      <c r="Q10">
        <f t="shared" si="9"/>
        <v>324.03810325935137</v>
      </c>
      <c r="R10">
        <f t="shared" si="10"/>
        <v>8.9572327654695822</v>
      </c>
      <c r="S10" t="s">
        <v>34</v>
      </c>
      <c r="T10">
        <f>0.37*0.5/12</f>
        <v>1.5416666666666667E-2</v>
      </c>
      <c r="U10" t="s">
        <v>48</v>
      </c>
    </row>
    <row r="11" spans="1:23">
      <c r="B11">
        <v>8</v>
      </c>
      <c r="C11">
        <f t="shared" si="11"/>
        <v>90251.241386724607</v>
      </c>
      <c r="D11">
        <f t="shared" si="11"/>
        <v>6796.4888810118673</v>
      </c>
      <c r="E11">
        <f t="shared" si="11"/>
        <v>387.72337962889782</v>
      </c>
      <c r="F11">
        <f t="shared" si="11"/>
        <v>1620.6880048238952</v>
      </c>
      <c r="G11">
        <f t="shared" si="11"/>
        <v>943.85834781070218</v>
      </c>
      <c r="H11">
        <f t="shared" si="0"/>
        <v>-890.37669467391413</v>
      </c>
      <c r="I11">
        <f t="shared" si="1"/>
        <v>902.63211218615299</v>
      </c>
      <c r="J11">
        <f t="shared" si="2"/>
        <v>-15.186657724214381</v>
      </c>
      <c r="K11">
        <f t="shared" si="3"/>
        <v>65.27043155355932</v>
      </c>
      <c r="L11">
        <f t="shared" si="4"/>
        <v>-62.339191341583927</v>
      </c>
      <c r="M11">
        <f t="shared" si="5"/>
        <v>1.3685419042853884E-2</v>
      </c>
      <c r="N11">
        <f t="shared" si="6"/>
        <v>489.15134905992892</v>
      </c>
      <c r="O11">
        <f t="shared" si="7"/>
        <v>1235.1260575150836</v>
      </c>
      <c r="P11">
        <f t="shared" si="8"/>
        <v>159.99999999999994</v>
      </c>
      <c r="Q11">
        <f t="shared" si="9"/>
        <v>329.15134905992898</v>
      </c>
      <c r="R11">
        <f t="shared" si="10"/>
        <v>9.7487586132753652</v>
      </c>
      <c r="S11" t="s">
        <v>35</v>
      </c>
      <c r="T11">
        <f>0.63*0.5/12</f>
        <v>2.6249999999999999E-2</v>
      </c>
      <c r="U11" t="s">
        <v>49</v>
      </c>
    </row>
    <row r="12" spans="1:23">
      <c r="B12">
        <v>9</v>
      </c>
      <c r="C12">
        <f t="shared" si="11"/>
        <v>89360.864692050687</v>
      </c>
      <c r="D12">
        <f t="shared" si="11"/>
        <v>7699.1209931980202</v>
      </c>
      <c r="E12">
        <f t="shared" si="11"/>
        <v>372.53672190468342</v>
      </c>
      <c r="F12">
        <f t="shared" si="11"/>
        <v>1685.9584363774545</v>
      </c>
      <c r="G12">
        <f t="shared" si="11"/>
        <v>881.51915646911823</v>
      </c>
      <c r="H12">
        <f t="shared" si="0"/>
        <v>-996.10100464754703</v>
      </c>
      <c r="I12">
        <f t="shared" si="1"/>
        <v>976.65282333681205</v>
      </c>
      <c r="J12">
        <f t="shared" si="2"/>
        <v>-0.67702422409935359</v>
      </c>
      <c r="K12">
        <f t="shared" si="3"/>
        <v>77.594861873890181</v>
      </c>
      <c r="L12">
        <f t="shared" si="4"/>
        <v>-57.469656339055852</v>
      </c>
      <c r="M12">
        <f t="shared" si="5"/>
        <v>1.5144267300143099E-2</v>
      </c>
      <c r="N12">
        <f t="shared" si="6"/>
        <v>500.1811999280693</v>
      </c>
      <c r="O12">
        <f t="shared" si="7"/>
        <v>1353.3048210683353</v>
      </c>
      <c r="P12">
        <f t="shared" si="8"/>
        <v>159.99999999999994</v>
      </c>
      <c r="Q12">
        <f t="shared" si="9"/>
        <v>340.18119992806936</v>
      </c>
      <c r="R12">
        <f t="shared" si="10"/>
        <v>10.639135307949276</v>
      </c>
      <c r="S12" t="s">
        <v>41</v>
      </c>
      <c r="T12">
        <v>30</v>
      </c>
      <c r="U12" t="s">
        <v>61</v>
      </c>
    </row>
    <row r="13" spans="1:23">
      <c r="B13">
        <v>10</v>
      </c>
      <c r="C13">
        <f t="shared" si="11"/>
        <v>88364.763687403145</v>
      </c>
      <c r="D13">
        <f t="shared" si="11"/>
        <v>8675.7738165348328</v>
      </c>
      <c r="E13">
        <f t="shared" si="11"/>
        <v>371.85969768058408</v>
      </c>
      <c r="F13">
        <f t="shared" si="11"/>
        <v>1763.5532982513446</v>
      </c>
      <c r="G13">
        <f t="shared" si="11"/>
        <v>824.04950013006237</v>
      </c>
      <c r="H13">
        <f t="shared" si="0"/>
        <v>-1108.4437934613154</v>
      </c>
      <c r="I13">
        <f t="shared" si="1"/>
        <v>1059.1485582898481</v>
      </c>
      <c r="J13">
        <f t="shared" si="2"/>
        <v>11.117595555281923</v>
      </c>
      <c r="K13">
        <f t="shared" si="3"/>
        <v>90.760002600873662</v>
      </c>
      <c r="L13">
        <f t="shared" si="4"/>
        <v>-52.582362984688473</v>
      </c>
      <c r="M13">
        <f t="shared" si="5"/>
        <v>1.6789269222804694E-2</v>
      </c>
      <c r="N13">
        <f t="shared" si="6"/>
        <v>516.51963579585697</v>
      </c>
      <c r="O13">
        <f t="shared" si="7"/>
        <v>1483.5798073573274</v>
      </c>
      <c r="P13">
        <f t="shared" si="8"/>
        <v>159.99999999999991</v>
      </c>
      <c r="Q13">
        <f t="shared" si="9"/>
        <v>356.51963579585703</v>
      </c>
      <c r="R13">
        <f t="shared" si="10"/>
        <v>11.635236312596829</v>
      </c>
      <c r="S13" t="s">
        <v>42</v>
      </c>
      <c r="T13">
        <v>0.65</v>
      </c>
      <c r="U13" t="s">
        <v>51</v>
      </c>
      <c r="W13" t="s">
        <v>50</v>
      </c>
    </row>
    <row r="14" spans="1:23">
      <c r="B14">
        <v>11</v>
      </c>
      <c r="C14">
        <f t="shared" si="11"/>
        <v>87256.319893941836</v>
      </c>
      <c r="D14">
        <f t="shared" si="11"/>
        <v>9734.9223748246804</v>
      </c>
      <c r="E14">
        <f t="shared" si="11"/>
        <v>382.977293235866</v>
      </c>
      <c r="F14">
        <f t="shared" si="11"/>
        <v>1854.3133008522182</v>
      </c>
      <c r="G14">
        <f t="shared" si="11"/>
        <v>771.46713714537395</v>
      </c>
      <c r="H14">
        <f t="shared" si="0"/>
        <v>-1226.9464585696608</v>
      </c>
      <c r="I14">
        <f t="shared" si="1"/>
        <v>1148.8471261280247</v>
      </c>
      <c r="J14">
        <f t="shared" si="2"/>
        <v>20.971010905117758</v>
      </c>
      <c r="K14">
        <f t="shared" si="3"/>
        <v>104.87601569999418</v>
      </c>
      <c r="L14">
        <f t="shared" si="4"/>
        <v>-47.747694163475984</v>
      </c>
      <c r="M14">
        <f t="shared" si="5"/>
        <v>1.8624363687486226E-2</v>
      </c>
      <c r="N14">
        <f t="shared" si="6"/>
        <v>537.7570889970583</v>
      </c>
      <c r="O14">
        <f t="shared" si="7"/>
        <v>1625.0934357364122</v>
      </c>
      <c r="P14">
        <f t="shared" si="8"/>
        <v>159.99999999999991</v>
      </c>
      <c r="Q14">
        <f t="shared" si="9"/>
        <v>377.75708899705842</v>
      </c>
      <c r="R14">
        <f t="shared" si="10"/>
        <v>12.743680106058145</v>
      </c>
      <c r="S14" t="s">
        <v>37</v>
      </c>
      <c r="T14">
        <v>8.6999999999999994E-3</v>
      </c>
      <c r="U14" t="s">
        <v>52</v>
      </c>
      <c r="W14" t="s">
        <v>53</v>
      </c>
    </row>
    <row r="15" spans="1:23">
      <c r="B15">
        <f>B14+1</f>
        <v>12</v>
      </c>
      <c r="C15">
        <f t="shared" si="11"/>
        <v>86029.373435372181</v>
      </c>
      <c r="D15">
        <f t="shared" si="11"/>
        <v>10883.769500952705</v>
      </c>
      <c r="E15">
        <f t="shared" si="11"/>
        <v>403.94830414098374</v>
      </c>
      <c r="F15">
        <f t="shared" si="11"/>
        <v>1959.1893165522124</v>
      </c>
      <c r="G15">
        <f t="shared" si="11"/>
        <v>723.71944298189794</v>
      </c>
      <c r="H15">
        <f t="shared" si="0"/>
        <v>-1350.9016016852345</v>
      </c>
      <c r="I15">
        <f t="shared" si="1"/>
        <v>1244.4304106595548</v>
      </c>
      <c r="J15">
        <f t="shared" si="2"/>
        <v>29.450097353808431</v>
      </c>
      <c r="K15">
        <f t="shared" si="3"/>
        <v>120.03076468951471</v>
      </c>
      <c r="L15">
        <f t="shared" si="4"/>
        <v>-43.009671017643683</v>
      </c>
      <c r="M15">
        <f t="shared" si="5"/>
        <v>2.0654340394832126E-2</v>
      </c>
      <c r="N15">
        <f t="shared" si="6"/>
        <v>563.62535869966655</v>
      </c>
      <c r="O15">
        <f t="shared" si="7"/>
        <v>1776.8799628883055</v>
      </c>
      <c r="P15">
        <f t="shared" si="8"/>
        <v>159.99999999999997</v>
      </c>
      <c r="Q15">
        <f t="shared" si="9"/>
        <v>403.62535869966661</v>
      </c>
      <c r="R15">
        <f t="shared" si="10"/>
        <v>13.970626564627802</v>
      </c>
      <c r="S15" t="s">
        <v>38</v>
      </c>
      <c r="T15">
        <v>0.02</v>
      </c>
    </row>
    <row r="16" spans="1:23">
      <c r="B16">
        <f t="shared" ref="B16:B79" si="12">B15+1</f>
        <v>13</v>
      </c>
      <c r="C16">
        <f t="shared" si="11"/>
        <v>84678.471833686941</v>
      </c>
      <c r="D16">
        <f t="shared" si="11"/>
        <v>12128.199911612261</v>
      </c>
      <c r="E16">
        <f t="shared" si="11"/>
        <v>433.39840149479215</v>
      </c>
      <c r="F16">
        <f t="shared" si="11"/>
        <v>2079.2200812417273</v>
      </c>
      <c r="G16">
        <f t="shared" si="11"/>
        <v>680.70977196425429</v>
      </c>
      <c r="H16">
        <f t="shared" si="0"/>
        <v>-1479.3116070064218</v>
      </c>
      <c r="I16">
        <f t="shared" si="1"/>
        <v>1344.4500163396515</v>
      </c>
      <c r="J16">
        <f t="shared" si="2"/>
        <v>36.965538470614092</v>
      </c>
      <c r="K16">
        <f t="shared" si="3"/>
        <v>136.28965021241848</v>
      </c>
      <c r="L16">
        <f t="shared" si="4"/>
        <v>-38.393598016262281</v>
      </c>
      <c r="M16">
        <f t="shared" si="5"/>
        <v>2.2883961413728612E-2</v>
      </c>
      <c r="N16">
        <f t="shared" si="6"/>
        <v>593.95282994307422</v>
      </c>
      <c r="O16">
        <f t="shared" si="7"/>
        <v>1937.778882015597</v>
      </c>
      <c r="P16">
        <f t="shared" si="8"/>
        <v>159.99999999999994</v>
      </c>
      <c r="Q16">
        <f t="shared" si="9"/>
        <v>433.95282994307433</v>
      </c>
      <c r="R16">
        <f t="shared" si="10"/>
        <v>15.321528166313039</v>
      </c>
      <c r="S16" t="s">
        <v>39</v>
      </c>
      <c r="T16">
        <f>0.1*T14</f>
        <v>8.7000000000000001E-4</v>
      </c>
    </row>
    <row r="17" spans="2:22">
      <c r="B17">
        <f t="shared" si="12"/>
        <v>14</v>
      </c>
      <c r="C17">
        <f t="shared" si="11"/>
        <v>83199.160226680513</v>
      </c>
      <c r="D17">
        <f t="shared" si="11"/>
        <v>13472.649927951912</v>
      </c>
      <c r="E17">
        <f t="shared" si="11"/>
        <v>470.36393996540625</v>
      </c>
      <c r="F17">
        <f t="shared" si="11"/>
        <v>2215.5097314541458</v>
      </c>
      <c r="G17">
        <f t="shared" si="11"/>
        <v>642.31617394799196</v>
      </c>
      <c r="H17">
        <f t="shared" si="0"/>
        <v>-1610.854432413304</v>
      </c>
      <c r="I17">
        <f t="shared" si="1"/>
        <v>1447.2630488288032</v>
      </c>
      <c r="J17">
        <f t="shared" si="2"/>
        <v>43.808987098049201</v>
      </c>
      <c r="K17">
        <f t="shared" si="3"/>
        <v>153.69414915803202</v>
      </c>
      <c r="L17">
        <f t="shared" si="4"/>
        <v>-33.911752671580501</v>
      </c>
      <c r="M17">
        <f t="shared" si="5"/>
        <v>2.5317134502416419E-2</v>
      </c>
      <c r="N17">
        <f t="shared" si="6"/>
        <v>628.6285538963499</v>
      </c>
      <c r="O17">
        <f t="shared" si="7"/>
        <v>2106.364329946965</v>
      </c>
      <c r="P17">
        <f t="shared" si="8"/>
        <v>159.99999999999997</v>
      </c>
      <c r="Q17">
        <f t="shared" si="9"/>
        <v>468.6285538963499</v>
      </c>
      <c r="R17">
        <f t="shared" si="10"/>
        <v>16.800839773319456</v>
      </c>
      <c r="S17" t="s">
        <v>40</v>
      </c>
      <c r="T17">
        <f>0.1*T15</f>
        <v>2E-3</v>
      </c>
    </row>
    <row r="18" spans="2:22">
      <c r="B18">
        <f t="shared" si="12"/>
        <v>15</v>
      </c>
      <c r="C18">
        <f t="shared" si="11"/>
        <v>81588.305794267202</v>
      </c>
      <c r="D18">
        <f t="shared" si="11"/>
        <v>14919.912976780715</v>
      </c>
      <c r="E18">
        <f t="shared" si="11"/>
        <v>514.1729270634554</v>
      </c>
      <c r="F18">
        <f t="shared" si="11"/>
        <v>2369.2038806121777</v>
      </c>
      <c r="G18">
        <f t="shared" si="11"/>
        <v>608.40442127641143</v>
      </c>
      <c r="H18">
        <f t="shared" si="0"/>
        <v>-1743.8610172220385</v>
      </c>
      <c r="I18">
        <f t="shared" si="1"/>
        <v>1550.9890057696339</v>
      </c>
      <c r="J18">
        <f t="shared" si="2"/>
        <v>50.180251655664406</v>
      </c>
      <c r="K18">
        <f t="shared" si="3"/>
        <v>172.25939934689029</v>
      </c>
      <c r="L18">
        <f t="shared" si="4"/>
        <v>-29.567639550150091</v>
      </c>
      <c r="M18">
        <f t="shared" si="5"/>
        <v>2.7956119943299627E-2</v>
      </c>
      <c r="N18">
        <f t="shared" si="6"/>
        <v>667.57273480393087</v>
      </c>
      <c r="O18">
        <f t="shared" si="7"/>
        <v>2280.8924627551419</v>
      </c>
      <c r="P18">
        <f t="shared" si="8"/>
        <v>159.99999999999991</v>
      </c>
      <c r="Q18">
        <f t="shared" si="9"/>
        <v>507.57273480393098</v>
      </c>
      <c r="R18">
        <f t="shared" si="10"/>
        <v>18.411694205732772</v>
      </c>
    </row>
    <row r="19" spans="2:22">
      <c r="B19">
        <f t="shared" si="12"/>
        <v>16</v>
      </c>
      <c r="C19">
        <f t="shared" si="11"/>
        <v>79844.444777045166</v>
      </c>
      <c r="D19">
        <f t="shared" si="11"/>
        <v>16470.901982550349</v>
      </c>
      <c r="E19">
        <f t="shared" si="11"/>
        <v>564.3531787191198</v>
      </c>
      <c r="F19">
        <f t="shared" si="11"/>
        <v>2541.4632799590681</v>
      </c>
      <c r="G19">
        <f t="shared" si="11"/>
        <v>578.83678172626128</v>
      </c>
      <c r="H19">
        <f t="shared" si="0"/>
        <v>-1876.3094002296964</v>
      </c>
      <c r="I19">
        <f t="shared" si="1"/>
        <v>1653.4901808465813</v>
      </c>
      <c r="J19">
        <f t="shared" si="2"/>
        <v>56.207231113398876</v>
      </c>
      <c r="K19">
        <f t="shared" si="3"/>
        <v>191.97117849509348</v>
      </c>
      <c r="L19">
        <f t="shared" si="4"/>
        <v>-25.359190225377503</v>
      </c>
      <c r="M19">
        <f t="shared" si="5"/>
        <v>3.0800768200719537E-2</v>
      </c>
      <c r="N19">
        <f t="shared" si="6"/>
        <v>710.71194710649559</v>
      </c>
      <c r="O19">
        <f t="shared" si="7"/>
        <v>2459.2702356929199</v>
      </c>
      <c r="P19">
        <f t="shared" si="8"/>
        <v>159.99999999999991</v>
      </c>
      <c r="Q19">
        <f t="shared" si="9"/>
        <v>550.7119471064957</v>
      </c>
      <c r="R19">
        <f t="shared" si="10"/>
        <v>20.15555522295481</v>
      </c>
      <c r="S19" t="s">
        <v>54</v>
      </c>
      <c r="T19">
        <v>5.8999999999999997E-2</v>
      </c>
      <c r="U19" t="s">
        <v>55</v>
      </c>
      <c r="V19" t="s">
        <v>56</v>
      </c>
    </row>
    <row r="20" spans="2:22">
      <c r="B20">
        <f t="shared" si="12"/>
        <v>17</v>
      </c>
      <c r="C20">
        <f t="shared" si="11"/>
        <v>77968.135376815466</v>
      </c>
      <c r="D20">
        <f t="shared" si="11"/>
        <v>18124.392163396929</v>
      </c>
      <c r="E20">
        <f t="shared" si="11"/>
        <v>620.56040983251864</v>
      </c>
      <c r="F20">
        <f t="shared" si="11"/>
        <v>2733.4344584541618</v>
      </c>
      <c r="G20">
        <f t="shared" si="11"/>
        <v>553.47759150088382</v>
      </c>
      <c r="H20">
        <f t="shared" si="0"/>
        <v>-2005.8408642485542</v>
      </c>
      <c r="I20">
        <f t="shared" si="1"/>
        <v>1752.3787209437137</v>
      </c>
      <c r="J20">
        <f t="shared" si="2"/>
        <v>61.960675796783221</v>
      </c>
      <c r="K20">
        <f t="shared" si="3"/>
        <v>212.7826547207201</v>
      </c>
      <c r="L20">
        <f t="shared" si="4"/>
        <v>-21.281187212662502</v>
      </c>
      <c r="M20">
        <f t="shared" si="5"/>
        <v>3.3847800320111816E-2</v>
      </c>
      <c r="N20">
        <f t="shared" si="6"/>
        <v>757.95802992024653</v>
      </c>
      <c r="O20">
        <f t="shared" si="7"/>
        <v>2639.0498775658962</v>
      </c>
      <c r="P20">
        <f t="shared" si="8"/>
        <v>159.99999999999991</v>
      </c>
      <c r="Q20">
        <f t="shared" si="9"/>
        <v>597.95802992024664</v>
      </c>
      <c r="R20">
        <f t="shared" si="10"/>
        <v>22.031864623184504</v>
      </c>
    </row>
    <row r="21" spans="2:22">
      <c r="B21">
        <f t="shared" si="12"/>
        <v>18</v>
      </c>
      <c r="C21">
        <f t="shared" si="11"/>
        <v>75962.294512566907</v>
      </c>
      <c r="D21">
        <f t="shared" si="11"/>
        <v>19876.770884340644</v>
      </c>
      <c r="E21">
        <f t="shared" si="11"/>
        <v>682.52108562930187</v>
      </c>
      <c r="F21">
        <f t="shared" si="11"/>
        <v>2946.2171131748819</v>
      </c>
      <c r="G21">
        <f t="shared" si="11"/>
        <v>532.19640428822129</v>
      </c>
      <c r="H21">
        <f t="shared" si="0"/>
        <v>-2129.8029417956009</v>
      </c>
      <c r="I21">
        <f t="shared" si="1"/>
        <v>1845.0533546583865</v>
      </c>
      <c r="J21">
        <f t="shared" si="2"/>
        <v>67.465373740356597</v>
      </c>
      <c r="K21">
        <f t="shared" si="3"/>
        <v>234.61132506352169</v>
      </c>
      <c r="L21">
        <f t="shared" si="4"/>
        <v>-17.327111666663903</v>
      </c>
      <c r="M21">
        <f t="shared" si="5"/>
        <v>3.7090156370160721E-2</v>
      </c>
      <c r="N21">
        <f t="shared" si="6"/>
        <v>809.19011113181455</v>
      </c>
      <c r="O21">
        <f t="shared" si="7"/>
        <v>2817.4533817073084</v>
      </c>
      <c r="P21">
        <f t="shared" si="8"/>
        <v>159.99999999999989</v>
      </c>
      <c r="Q21">
        <f t="shared" si="9"/>
        <v>649.19011113181466</v>
      </c>
      <c r="R21">
        <f t="shared" si="10"/>
        <v>24.037705487433062</v>
      </c>
      <c r="S21" t="s">
        <v>57</v>
      </c>
    </row>
    <row r="22" spans="2:22">
      <c r="B22">
        <f t="shared" si="12"/>
        <v>19</v>
      </c>
      <c r="C22">
        <f t="shared" ref="C22:G69" si="13">C21+H21</f>
        <v>73832.491570771308</v>
      </c>
      <c r="D22">
        <f t="shared" si="13"/>
        <v>21721.82423899903</v>
      </c>
      <c r="E22">
        <f t="shared" si="13"/>
        <v>749.98645936965841</v>
      </c>
      <c r="F22">
        <f t="shared" si="13"/>
        <v>3180.8284382384036</v>
      </c>
      <c r="G22">
        <f t="shared" si="13"/>
        <v>514.86929262155741</v>
      </c>
      <c r="H22">
        <f t="shared" si="0"/>
        <v>-2245.3227168814037</v>
      </c>
      <c r="I22">
        <f t="shared" si="1"/>
        <v>1928.7676754346508</v>
      </c>
      <c r="J22">
        <f t="shared" si="2"/>
        <v>72.709001747599558</v>
      </c>
      <c r="K22">
        <f t="shared" si="3"/>
        <v>257.33659486795659</v>
      </c>
      <c r="L22">
        <f t="shared" si="4"/>
        <v>-13.490555168803319</v>
      </c>
      <c r="M22">
        <f t="shared" si="5"/>
        <v>4.0516448581673088E-2</v>
      </c>
      <c r="N22">
        <f t="shared" si="6"/>
        <v>864.2396180157981</v>
      </c>
      <c r="O22">
        <f t="shared" si="7"/>
        <v>2991.4303483839676</v>
      </c>
      <c r="P22">
        <f t="shared" si="8"/>
        <v>159.99999999999991</v>
      </c>
      <c r="Q22">
        <f t="shared" si="9"/>
        <v>704.23961801579821</v>
      </c>
      <c r="R22">
        <f t="shared" si="10"/>
        <v>26.167508429228665</v>
      </c>
    </row>
    <row r="23" spans="2:22">
      <c r="B23">
        <f t="shared" si="12"/>
        <v>20</v>
      </c>
      <c r="C23">
        <f t="shared" si="13"/>
        <v>71587.168853889903</v>
      </c>
      <c r="D23">
        <f t="shared" si="13"/>
        <v>23650.59191443368</v>
      </c>
      <c r="E23">
        <f t="shared" si="13"/>
        <v>822.69546111725799</v>
      </c>
      <c r="F23">
        <f t="shared" si="13"/>
        <v>3438.1650331063602</v>
      </c>
      <c r="G23">
        <f t="shared" si="13"/>
        <v>501.37873745275408</v>
      </c>
      <c r="H23">
        <f t="shared" si="0"/>
        <v>-2349.4114159685437</v>
      </c>
      <c r="I23">
        <f t="shared" si="1"/>
        <v>2000.7296421811639</v>
      </c>
      <c r="J23">
        <f t="shared" si="2"/>
        <v>77.649595610107582</v>
      </c>
      <c r="K23">
        <f t="shared" si="3"/>
        <v>280.79846887379307</v>
      </c>
      <c r="L23">
        <f t="shared" si="4"/>
        <v>-9.7662906965212706</v>
      </c>
      <c r="M23">
        <f t="shared" si="5"/>
        <v>4.411056388666712E-2</v>
      </c>
      <c r="N23">
        <f t="shared" si="6"/>
        <v>922.87843939281777</v>
      </c>
      <c r="O23">
        <f t="shared" si="7"/>
        <v>3157.7503851951374</v>
      </c>
      <c r="P23">
        <f t="shared" si="8"/>
        <v>159.99999999999991</v>
      </c>
      <c r="Q23">
        <f t="shared" si="9"/>
        <v>762.87843939281788</v>
      </c>
      <c r="R23">
        <f t="shared" si="10"/>
        <v>28.412831146110065</v>
      </c>
      <c r="S23" t="s">
        <v>3</v>
      </c>
      <c r="T23">
        <f>100000-SUM(T24:T27)</f>
        <v>94100</v>
      </c>
    </row>
    <row r="24" spans="2:22">
      <c r="B24">
        <f t="shared" si="12"/>
        <v>21</v>
      </c>
      <c r="C24">
        <f t="shared" si="13"/>
        <v>69237.757437921362</v>
      </c>
      <c r="D24">
        <f t="shared" si="13"/>
        <v>25651.321556614843</v>
      </c>
      <c r="E24">
        <f t="shared" si="13"/>
        <v>900.34505672736555</v>
      </c>
      <c r="F24">
        <f t="shared" si="13"/>
        <v>3718.9635019801531</v>
      </c>
      <c r="G24">
        <f t="shared" si="13"/>
        <v>491.61244675623283</v>
      </c>
      <c r="H24">
        <f t="shared" si="0"/>
        <v>-2439.0978429834818</v>
      </c>
      <c r="I24">
        <f t="shared" si="1"/>
        <v>2058.2287451805478</v>
      </c>
      <c r="J24">
        <f t="shared" si="2"/>
        <v>82.222353364108642</v>
      </c>
      <c r="K24">
        <f t="shared" si="3"/>
        <v>304.79780818287378</v>
      </c>
      <c r="L24">
        <f t="shared" si="4"/>
        <v>-6.1510637440481659</v>
      </c>
      <c r="M24">
        <f t="shared" si="5"/>
        <v>4.7851463754379688E-2</v>
      </c>
      <c r="N24">
        <f t="shared" si="6"/>
        <v>984.81060939241888</v>
      </c>
      <c r="O24">
        <f t="shared" si="7"/>
        <v>3313.1280404752265</v>
      </c>
      <c r="P24">
        <f t="shared" si="8"/>
        <v>159.99999999999991</v>
      </c>
      <c r="Q24">
        <f t="shared" si="9"/>
        <v>824.810609392419</v>
      </c>
      <c r="R24">
        <f t="shared" si="10"/>
        <v>30.762242562078608</v>
      </c>
      <c r="S24" t="s">
        <v>4</v>
      </c>
      <c r="T24">
        <f>$T$19*100000/4</f>
        <v>1475</v>
      </c>
    </row>
    <row r="25" spans="2:22">
      <c r="B25">
        <f t="shared" si="12"/>
        <v>22</v>
      </c>
      <c r="C25">
        <f t="shared" si="13"/>
        <v>66798.659594937883</v>
      </c>
      <c r="D25">
        <f t="shared" si="13"/>
        <v>27709.550301795389</v>
      </c>
      <c r="E25">
        <f t="shared" si="13"/>
        <v>982.56741009147413</v>
      </c>
      <c r="F25">
        <f t="shared" si="13"/>
        <v>4023.7613101630268</v>
      </c>
      <c r="G25">
        <f t="shared" si="13"/>
        <v>485.46138301218468</v>
      </c>
      <c r="H25">
        <f t="shared" si="0"/>
        <v>-2511.5840645190519</v>
      </c>
      <c r="I25">
        <f t="shared" si="1"/>
        <v>2098.7833964317283</v>
      </c>
      <c r="J25">
        <f t="shared" si="2"/>
        <v>86.346266239725594</v>
      </c>
      <c r="K25">
        <f t="shared" si="3"/>
        <v>329.09854143603803</v>
      </c>
      <c r="L25">
        <f t="shared" si="4"/>
        <v>-2.6441395884402255</v>
      </c>
      <c r="M25">
        <f t="shared" si="5"/>
        <v>5.1713226031996566E-2</v>
      </c>
      <c r="N25">
        <f t="shared" si="6"/>
        <v>1049.6679731002673</v>
      </c>
      <c r="O25">
        <f t="shared" si="7"/>
        <v>3454.3741822674187</v>
      </c>
      <c r="P25">
        <f t="shared" si="8"/>
        <v>159.99999999999991</v>
      </c>
      <c r="Q25">
        <f t="shared" si="9"/>
        <v>889.66797310026732</v>
      </c>
      <c r="R25">
        <f t="shared" si="10"/>
        <v>33.201340405062091</v>
      </c>
      <c r="S25" t="s">
        <v>5</v>
      </c>
      <c r="T25">
        <f t="shared" ref="T25:T27" si="14">$T$19*100000/4</f>
        <v>1475</v>
      </c>
    </row>
    <row r="26" spans="2:22">
      <c r="B26">
        <f t="shared" si="12"/>
        <v>23</v>
      </c>
      <c r="C26">
        <f t="shared" si="13"/>
        <v>64287.075530418828</v>
      </c>
      <c r="D26">
        <f t="shared" si="13"/>
        <v>29808.333698227118</v>
      </c>
      <c r="E26">
        <f t="shared" si="13"/>
        <v>1068.9136763311997</v>
      </c>
      <c r="F26">
        <f t="shared" si="13"/>
        <v>4352.8598515990652</v>
      </c>
      <c r="G26">
        <f t="shared" si="13"/>
        <v>482.81724342374446</v>
      </c>
      <c r="H26">
        <f t="shared" si="0"/>
        <v>-2564.412447904635</v>
      </c>
      <c r="I26">
        <f t="shared" si="1"/>
        <v>2120.2971184681269</v>
      </c>
      <c r="J26">
        <f t="shared" si="2"/>
        <v>89.930860776396869</v>
      </c>
      <c r="K26">
        <f t="shared" si="3"/>
        <v>353.432094354242</v>
      </c>
      <c r="L26">
        <f t="shared" si="4"/>
        <v>0.75237430586939524</v>
      </c>
      <c r="M26">
        <f t="shared" si="5"/>
        <v>5.5665362855493047E-2</v>
      </c>
      <c r="N26">
        <f t="shared" si="6"/>
        <v>1117.0102592632873</v>
      </c>
      <c r="O26">
        <f t="shared" si="7"/>
        <v>3578.563386319252</v>
      </c>
      <c r="P26">
        <f t="shared" si="8"/>
        <v>159.99999999999991</v>
      </c>
      <c r="Q26">
        <f t="shared" si="9"/>
        <v>957.01025926328725</v>
      </c>
      <c r="R26">
        <f t="shared" si="10"/>
        <v>35.712924469581139</v>
      </c>
      <c r="S26" t="s">
        <v>6</v>
      </c>
      <c r="T26">
        <f t="shared" si="14"/>
        <v>1475</v>
      </c>
    </row>
    <row r="27" spans="2:22">
      <c r="B27">
        <f t="shared" si="12"/>
        <v>24</v>
      </c>
      <c r="C27">
        <f t="shared" si="13"/>
        <v>61722.663082514191</v>
      </c>
      <c r="D27">
        <f t="shared" si="13"/>
        <v>31928.630816695244</v>
      </c>
      <c r="E27">
        <f t="shared" si="13"/>
        <v>1158.8445371075966</v>
      </c>
      <c r="F27">
        <f t="shared" si="13"/>
        <v>4706.2919459533068</v>
      </c>
      <c r="G27">
        <f t="shared" si="13"/>
        <v>483.56961772961387</v>
      </c>
      <c r="H27">
        <f t="shared" si="0"/>
        <v>-2595.6294810357731</v>
      </c>
      <c r="I27">
        <f t="shared" si="1"/>
        <v>2121.2088110562927</v>
      </c>
      <c r="J27">
        <f t="shared" si="2"/>
        <v>92.883129295682664</v>
      </c>
      <c r="K27">
        <f t="shared" si="3"/>
        <v>377.50411920825667</v>
      </c>
      <c r="L27">
        <f t="shared" si="4"/>
        <v>4.0334214755415445</v>
      </c>
      <c r="M27">
        <f t="shared" si="5"/>
        <v>5.9673430454788658E-2</v>
      </c>
      <c r="N27">
        <f t="shared" si="6"/>
        <v>1186.3298228350113</v>
      </c>
      <c r="O27">
        <f t="shared" si="7"/>
        <v>3683.2030429387619</v>
      </c>
      <c r="P27">
        <f t="shared" si="8"/>
        <v>159.99999999999991</v>
      </c>
      <c r="Q27">
        <f t="shared" si="9"/>
        <v>1026.3298228350113</v>
      </c>
      <c r="R27">
        <f t="shared" si="10"/>
        <v>38.277336917485776</v>
      </c>
      <c r="S27" t="s">
        <v>7</v>
      </c>
      <c r="T27">
        <f t="shared" si="14"/>
        <v>1475</v>
      </c>
    </row>
    <row r="28" spans="2:22">
      <c r="B28">
        <f t="shared" si="12"/>
        <v>25</v>
      </c>
      <c r="C28">
        <f t="shared" si="13"/>
        <v>59127.033601478419</v>
      </c>
      <c r="D28">
        <f t="shared" si="13"/>
        <v>34049.839627751535</v>
      </c>
      <c r="E28">
        <f t="shared" si="13"/>
        <v>1251.7276664032793</v>
      </c>
      <c r="F28">
        <f t="shared" si="13"/>
        <v>5083.7960651615631</v>
      </c>
      <c r="G28">
        <f t="shared" si="13"/>
        <v>487.60303920515543</v>
      </c>
      <c r="H28">
        <f t="shared" si="0"/>
        <v>-2603.9296395631345</v>
      </c>
      <c r="I28">
        <f t="shared" si="1"/>
        <v>2100.6206321865202</v>
      </c>
      <c r="J28">
        <f t="shared" si="2"/>
        <v>95.11453154565595</v>
      </c>
      <c r="K28">
        <f t="shared" si="3"/>
        <v>401.00337685045315</v>
      </c>
      <c r="L28">
        <f t="shared" si="4"/>
        <v>7.1910989805052878</v>
      </c>
      <c r="M28">
        <f t="shared" si="5"/>
        <v>6.369992201519796E-2</v>
      </c>
      <c r="N28">
        <f t="shared" si="6"/>
        <v>1257.0610436033958</v>
      </c>
      <c r="O28">
        <f t="shared" si="7"/>
        <v>3766.3874294041648</v>
      </c>
      <c r="P28">
        <f t="shared" si="8"/>
        <v>159.99999999999991</v>
      </c>
      <c r="Q28">
        <f t="shared" si="9"/>
        <v>1097.0610436033958</v>
      </c>
      <c r="R28">
        <f t="shared" si="10"/>
        <v>40.872966398521548</v>
      </c>
    </row>
    <row r="29" spans="2:22">
      <c r="B29">
        <f t="shared" si="12"/>
        <v>26</v>
      </c>
      <c r="C29">
        <f t="shared" si="13"/>
        <v>56523.103961915287</v>
      </c>
      <c r="D29">
        <f t="shared" si="13"/>
        <v>36150.460259938052</v>
      </c>
      <c r="E29">
        <f t="shared" si="13"/>
        <v>1346.8421979489353</v>
      </c>
      <c r="F29">
        <f t="shared" si="13"/>
        <v>5484.7994420120158</v>
      </c>
      <c r="G29">
        <f t="shared" si="13"/>
        <v>494.7941381856607</v>
      </c>
      <c r="H29">
        <f t="shared" si="0"/>
        <v>-2588.7626791612106</v>
      </c>
      <c r="I29">
        <f t="shared" si="1"/>
        <v>2058.3875620339395</v>
      </c>
      <c r="J29">
        <f t="shared" si="2"/>
        <v>96.547783380476034</v>
      </c>
      <c r="K29">
        <f t="shared" si="3"/>
        <v>423.61237372099652</v>
      </c>
      <c r="L29">
        <f t="shared" si="4"/>
        <v>10.214960025798568</v>
      </c>
      <c r="M29">
        <f t="shared" si="5"/>
        <v>6.7705406342215516E-2</v>
      </c>
      <c r="N29">
        <f t="shared" si="6"/>
        <v>1328.5940086426199</v>
      </c>
      <c r="O29">
        <f t="shared" si="7"/>
        <v>3826.9197214647661</v>
      </c>
      <c r="P29">
        <f t="shared" si="8"/>
        <v>159.99999999999991</v>
      </c>
      <c r="Q29">
        <f t="shared" si="9"/>
        <v>1168.5940086426199</v>
      </c>
      <c r="R29">
        <f t="shared" si="10"/>
        <v>43.476896038084682</v>
      </c>
    </row>
    <row r="30" spans="2:22">
      <c r="B30">
        <f t="shared" si="12"/>
        <v>27</v>
      </c>
      <c r="C30">
        <f t="shared" si="13"/>
        <v>53934.341282754074</v>
      </c>
      <c r="D30">
        <f t="shared" si="13"/>
        <v>38208.847821971991</v>
      </c>
      <c r="E30">
        <f t="shared" si="13"/>
        <v>1443.3899813294113</v>
      </c>
      <c r="F30">
        <f t="shared" si="13"/>
        <v>5908.4118157330122</v>
      </c>
      <c r="G30">
        <f t="shared" si="13"/>
        <v>505.00909821145927</v>
      </c>
      <c r="H30">
        <f t="shared" si="0"/>
        <v>-2550.3905234926647</v>
      </c>
      <c r="I30">
        <f t="shared" si="1"/>
        <v>1995.1558744245585</v>
      </c>
      <c r="J30">
        <f t="shared" si="2"/>
        <v>97.123029103362398</v>
      </c>
      <c r="K30">
        <f t="shared" si="3"/>
        <v>445.01912032519891</v>
      </c>
      <c r="L30">
        <f t="shared" si="4"/>
        <v>13.092499639544776</v>
      </c>
      <c r="M30">
        <f t="shared" si="5"/>
        <v>7.1649846870001796E-2</v>
      </c>
      <c r="N30">
        <f t="shared" si="6"/>
        <v>1400.2917165034871</v>
      </c>
      <c r="O30">
        <f t="shared" si="7"/>
        <v>3864.3872939437456</v>
      </c>
      <c r="P30">
        <f t="shared" si="8"/>
        <v>159.99999999999991</v>
      </c>
      <c r="Q30">
        <f t="shared" si="9"/>
        <v>1240.2917165034871</v>
      </c>
      <c r="R30">
        <f t="shared" si="10"/>
        <v>46.065658717245896</v>
      </c>
    </row>
    <row r="31" spans="2:22">
      <c r="B31">
        <f t="shared" si="12"/>
        <v>28</v>
      </c>
      <c r="C31">
        <f t="shared" si="13"/>
        <v>51383.95075926141</v>
      </c>
      <c r="D31">
        <f t="shared" si="13"/>
        <v>40204.003696396547</v>
      </c>
      <c r="E31">
        <f t="shared" si="13"/>
        <v>1540.5130104327736</v>
      </c>
      <c r="F31">
        <f t="shared" si="13"/>
        <v>6353.430936058211</v>
      </c>
      <c r="G31">
        <f t="shared" si="13"/>
        <v>518.10159785100404</v>
      </c>
      <c r="H31">
        <f t="shared" si="0"/>
        <v>-2489.8852435911858</v>
      </c>
      <c r="I31">
        <f t="shared" si="1"/>
        <v>1912.343310030039</v>
      </c>
      <c r="J31">
        <f t="shared" si="2"/>
        <v>96.802941988005443</v>
      </c>
      <c r="K31">
        <f t="shared" si="3"/>
        <v>464.92919616709435</v>
      </c>
      <c r="L31">
        <f t="shared" si="4"/>
        <v>15.809795406046739</v>
      </c>
      <c r="M31">
        <f t="shared" si="5"/>
        <v>7.5494012193088753E-2</v>
      </c>
      <c r="N31">
        <f t="shared" si="6"/>
        <v>1471.5096827723855</v>
      </c>
      <c r="O31">
        <f t="shared" si="7"/>
        <v>3879.1806051487529</v>
      </c>
      <c r="P31">
        <f t="shared" si="8"/>
        <v>159.99999999999989</v>
      </c>
      <c r="Q31">
        <f t="shared" si="9"/>
        <v>1311.5096827723855</v>
      </c>
      <c r="R31">
        <f t="shared" si="10"/>
        <v>48.616049240738562</v>
      </c>
    </row>
    <row r="32" spans="2:22">
      <c r="B32">
        <f t="shared" si="12"/>
        <v>29</v>
      </c>
      <c r="C32">
        <f t="shared" si="13"/>
        <v>48894.065515670227</v>
      </c>
      <c r="D32">
        <f t="shared" si="13"/>
        <v>42116.347006426586</v>
      </c>
      <c r="E32">
        <f t="shared" si="13"/>
        <v>1637.315952420779</v>
      </c>
      <c r="F32">
        <f t="shared" si="13"/>
        <v>6818.3601322253053</v>
      </c>
      <c r="G32">
        <f t="shared" si="13"/>
        <v>533.9113932570508</v>
      </c>
      <c r="H32">
        <f t="shared" si="0"/>
        <v>-2409.0667195730052</v>
      </c>
      <c r="I32">
        <f t="shared" si="1"/>
        <v>1812.0609167497087</v>
      </c>
      <c r="J32">
        <f t="shared" si="2"/>
        <v>95.576324602350184</v>
      </c>
      <c r="K32">
        <f t="shared" si="3"/>
        <v>483.07721490349519</v>
      </c>
      <c r="L32">
        <f t="shared" si="4"/>
        <v>18.352263317451509</v>
      </c>
      <c r="M32">
        <f t="shared" si="5"/>
        <v>7.9200875150646055E-2</v>
      </c>
      <c r="N32">
        <f t="shared" si="6"/>
        <v>1541.6165637661734</v>
      </c>
      <c r="O32">
        <f t="shared" si="7"/>
        <v>3872.4527785141063</v>
      </c>
      <c r="P32">
        <f t="shared" si="8"/>
        <v>159.99999999999989</v>
      </c>
      <c r="Q32">
        <f t="shared" si="9"/>
        <v>1381.6165637661734</v>
      </c>
      <c r="R32">
        <f t="shared" si="10"/>
        <v>51.105934484329744</v>
      </c>
      <c r="V32">
        <f>($T$14*D4+$T$15*E4+$T$16*F4+$T$17*G4)/SUM(C4:G4)*$T$12*$T$13</f>
        <v>9.0803212500000004E-3</v>
      </c>
    </row>
    <row r="33" spans="2:18">
      <c r="B33">
        <f t="shared" si="12"/>
        <v>30</v>
      </c>
      <c r="C33">
        <f t="shared" si="13"/>
        <v>46484.998796097221</v>
      </c>
      <c r="D33">
        <f t="shared" si="13"/>
        <v>43928.407923176295</v>
      </c>
      <c r="E33">
        <f t="shared" si="13"/>
        <v>1732.8922770231293</v>
      </c>
      <c r="F33">
        <f t="shared" si="13"/>
        <v>7301.4373471288009</v>
      </c>
      <c r="G33">
        <f t="shared" si="13"/>
        <v>552.26365657450231</v>
      </c>
      <c r="H33">
        <f t="shared" si="0"/>
        <v>-2310.3861912794578</v>
      </c>
      <c r="I33">
        <f t="shared" si="1"/>
        <v>1696.9840216126067</v>
      </c>
      <c r="J33">
        <f t="shared" si="2"/>
        <v>93.459886320487612</v>
      </c>
      <c r="K33">
        <f t="shared" si="3"/>
        <v>499.23680504229463</v>
      </c>
      <c r="L33">
        <f t="shared" si="4"/>
        <v>20.705478304068855</v>
      </c>
      <c r="M33">
        <f t="shared" si="5"/>
        <v>8.2736895594063276E-2</v>
      </c>
      <c r="N33">
        <f t="shared" si="6"/>
        <v>1610.0142988771504</v>
      </c>
      <c r="O33">
        <f t="shared" si="7"/>
        <v>3846.0244920828527</v>
      </c>
      <c r="P33">
        <f t="shared" si="8"/>
        <v>159.99999999999989</v>
      </c>
      <c r="Q33">
        <f t="shared" si="9"/>
        <v>1450.0142988771504</v>
      </c>
      <c r="R33">
        <f t="shared" si="10"/>
        <v>53.515001203902756</v>
      </c>
    </row>
    <row r="34" spans="2:18">
      <c r="B34">
        <f t="shared" si="12"/>
        <v>31</v>
      </c>
      <c r="C34">
        <f t="shared" si="13"/>
        <v>44174.612604817761</v>
      </c>
      <c r="D34">
        <f t="shared" si="13"/>
        <v>45625.391944788906</v>
      </c>
      <c r="E34">
        <f t="shared" si="13"/>
        <v>1826.3521633436169</v>
      </c>
      <c r="F34">
        <f t="shared" si="13"/>
        <v>7800.6741521710956</v>
      </c>
      <c r="G34">
        <f t="shared" si="13"/>
        <v>572.96913487857114</v>
      </c>
      <c r="H34">
        <f t="shared" si="0"/>
        <v>-2196.7685994829726</v>
      </c>
      <c r="I34">
        <f t="shared" si="1"/>
        <v>1570.1861949099223</v>
      </c>
      <c r="J34">
        <f t="shared" si="2"/>
        <v>90.498044229438221</v>
      </c>
      <c r="K34">
        <f t="shared" si="3"/>
        <v>513.22835815034693</v>
      </c>
      <c r="L34">
        <f t="shared" si="4"/>
        <v>22.856002193264914</v>
      </c>
      <c r="M34">
        <f t="shared" si="5"/>
        <v>8.6073093203892989E-2</v>
      </c>
      <c r="N34">
        <f t="shared" si="6"/>
        <v>1676.1563286650814</v>
      </c>
      <c r="O34">
        <f t="shared" si="7"/>
        <v>3802.2455479803452</v>
      </c>
      <c r="P34">
        <f t="shared" si="8"/>
        <v>159.99999999999991</v>
      </c>
      <c r="Q34">
        <f t="shared" si="9"/>
        <v>1516.1563286650814</v>
      </c>
      <c r="R34">
        <f t="shared" si="10"/>
        <v>55.825387395182211</v>
      </c>
    </row>
    <row r="35" spans="2:18">
      <c r="B35">
        <f t="shared" si="12"/>
        <v>32</v>
      </c>
      <c r="C35">
        <f t="shared" si="13"/>
        <v>41977.844005334788</v>
      </c>
      <c r="D35">
        <f t="shared" si="13"/>
        <v>47195.578139698831</v>
      </c>
      <c r="E35">
        <f t="shared" si="13"/>
        <v>1916.8502075730551</v>
      </c>
      <c r="F35">
        <f t="shared" si="13"/>
        <v>8313.9025103214426</v>
      </c>
      <c r="G35">
        <f t="shared" si="13"/>
        <v>595.82513707183602</v>
      </c>
      <c r="H35">
        <f t="shared" si="0"/>
        <v>-2071.4311382828646</v>
      </c>
      <c r="I35">
        <f t="shared" si="1"/>
        <v>1434.954152658001</v>
      </c>
      <c r="J35">
        <f t="shared" si="2"/>
        <v>86.760796763718616</v>
      </c>
      <c r="K35">
        <f t="shared" si="3"/>
        <v>524.92402845763195</v>
      </c>
      <c r="L35">
        <f t="shared" si="4"/>
        <v>24.792160403512653</v>
      </c>
      <c r="M35">
        <f t="shared" si="5"/>
        <v>8.9185839487868068E-2</v>
      </c>
      <c r="N35">
        <f t="shared" si="6"/>
        <v>1739.5626696322242</v>
      </c>
      <c r="O35">
        <f t="shared" si="7"/>
        <v>3743.8292575065534</v>
      </c>
      <c r="P35">
        <f t="shared" si="8"/>
        <v>159.99999999999989</v>
      </c>
      <c r="Q35">
        <f t="shared" si="9"/>
        <v>1579.5626696322245</v>
      </c>
      <c r="R35">
        <f t="shared" si="10"/>
        <v>58.022155994665198</v>
      </c>
    </row>
    <row r="36" spans="2:18">
      <c r="B36">
        <f t="shared" si="12"/>
        <v>33</v>
      </c>
      <c r="C36">
        <f t="shared" si="13"/>
        <v>39906.41286705192</v>
      </c>
      <c r="D36">
        <f t="shared" si="13"/>
        <v>48630.532292356831</v>
      </c>
      <c r="E36">
        <f t="shared" si="13"/>
        <v>2003.6110043367737</v>
      </c>
      <c r="F36">
        <f t="shared" si="13"/>
        <v>8838.8265387790743</v>
      </c>
      <c r="G36">
        <f t="shared" si="13"/>
        <v>620.61729747534866</v>
      </c>
      <c r="H36">
        <f t="shared" si="0"/>
        <v>-1937.6970425287579</v>
      </c>
      <c r="I36">
        <f t="shared" si="1"/>
        <v>1294.6026513852257</v>
      </c>
      <c r="J36">
        <f t="shared" si="2"/>
        <v>82.339920817473882</v>
      </c>
      <c r="K36">
        <f t="shared" si="3"/>
        <v>534.24975699515358</v>
      </c>
      <c r="L36">
        <f t="shared" si="4"/>
        <v>26.504713330904842</v>
      </c>
      <c r="M36">
        <f t="shared" si="5"/>
        <v>9.2057328619216061E-2</v>
      </c>
      <c r="N36">
        <f t="shared" si="6"/>
        <v>1799.8309813748363</v>
      </c>
      <c r="O36">
        <f t="shared" si="7"/>
        <v>3673.677763316311</v>
      </c>
      <c r="P36">
        <f t="shared" si="8"/>
        <v>159.99999999999991</v>
      </c>
      <c r="Q36">
        <f t="shared" si="9"/>
        <v>1639.8309813748363</v>
      </c>
      <c r="R36">
        <f t="shared" si="10"/>
        <v>60.093587132948059</v>
      </c>
    </row>
    <row r="37" spans="2:18">
      <c r="B37">
        <f t="shared" si="12"/>
        <v>34</v>
      </c>
      <c r="C37">
        <f t="shared" si="13"/>
        <v>37968.715824523162</v>
      </c>
      <c r="D37">
        <f t="shared" si="13"/>
        <v>49925.134943742058</v>
      </c>
      <c r="E37">
        <f t="shared" si="13"/>
        <v>2085.9509251542477</v>
      </c>
      <c r="F37">
        <f t="shared" si="13"/>
        <v>9373.0762957742281</v>
      </c>
      <c r="G37">
        <f t="shared" si="13"/>
        <v>647.12201080625346</v>
      </c>
      <c r="H37">
        <f t="shared" si="0"/>
        <v>-1798.8222649742349</v>
      </c>
      <c r="I37">
        <f t="shared" si="1"/>
        <v>1152.3065857745489</v>
      </c>
      <c r="J37">
        <f t="shared" si="2"/>
        <v>77.343907768877557</v>
      </c>
      <c r="K37">
        <f t="shared" si="3"/>
        <v>541.18439268348266</v>
      </c>
      <c r="L37">
        <f t="shared" si="4"/>
        <v>27.987378747326019</v>
      </c>
      <c r="M37">
        <f t="shared" si="5"/>
        <v>9.4675720017952533E-2</v>
      </c>
      <c r="N37">
        <f t="shared" si="6"/>
        <v>1856.6431891887605</v>
      </c>
      <c r="O37">
        <f t="shared" si="7"/>
        <v>3594.7155088437585</v>
      </c>
      <c r="P37">
        <f t="shared" si="8"/>
        <v>159.99999999999991</v>
      </c>
      <c r="Q37">
        <f t="shared" si="9"/>
        <v>1696.6431891887605</v>
      </c>
      <c r="R37">
        <f t="shared" si="10"/>
        <v>62.031284175476813</v>
      </c>
    </row>
    <row r="38" spans="2:18">
      <c r="B38">
        <f t="shared" si="12"/>
        <v>35</v>
      </c>
      <c r="C38">
        <f t="shared" si="13"/>
        <v>36169.893559548924</v>
      </c>
      <c r="D38">
        <f t="shared" si="13"/>
        <v>51077.441529516604</v>
      </c>
      <c r="E38">
        <f t="shared" si="13"/>
        <v>2163.2948329231253</v>
      </c>
      <c r="F38">
        <f t="shared" si="13"/>
        <v>9914.2606884577108</v>
      </c>
      <c r="G38">
        <f t="shared" si="13"/>
        <v>675.10938955357949</v>
      </c>
      <c r="H38">
        <f t="shared" si="0"/>
        <v>-1657.8489385423461</v>
      </c>
      <c r="I38">
        <f t="shared" si="1"/>
        <v>1010.9633602163624</v>
      </c>
      <c r="J38">
        <f t="shared" si="2"/>
        <v>71.892155773296253</v>
      </c>
      <c r="K38">
        <f t="shared" si="3"/>
        <v>545.75624635253405</v>
      </c>
      <c r="L38">
        <f t="shared" si="4"/>
        <v>29.237176200153591</v>
      </c>
      <c r="M38">
        <f t="shared" si="5"/>
        <v>9.7034976390947894E-2</v>
      </c>
      <c r="N38">
        <f t="shared" si="6"/>
        <v>1909.7676587668602</v>
      </c>
      <c r="O38">
        <f t="shared" si="7"/>
        <v>3509.7447676139282</v>
      </c>
      <c r="P38">
        <f t="shared" si="8"/>
        <v>159.99999999999989</v>
      </c>
      <c r="Q38">
        <f t="shared" si="9"/>
        <v>1749.7676587668602</v>
      </c>
      <c r="R38">
        <f t="shared" si="10"/>
        <v>63.830106440451054</v>
      </c>
    </row>
    <row r="39" spans="2:18">
      <c r="B39">
        <f t="shared" si="12"/>
        <v>36</v>
      </c>
      <c r="C39">
        <f t="shared" si="13"/>
        <v>34512.044621006578</v>
      </c>
      <c r="D39">
        <f t="shared" si="13"/>
        <v>52088.404889732963</v>
      </c>
      <c r="E39">
        <f t="shared" si="13"/>
        <v>2235.1869886964214</v>
      </c>
      <c r="F39">
        <f t="shared" si="13"/>
        <v>10460.016934810244</v>
      </c>
      <c r="G39">
        <f t="shared" si="13"/>
        <v>704.3465657537331</v>
      </c>
      <c r="H39">
        <f t="shared" si="0"/>
        <v>-1517.4943678320842</v>
      </c>
      <c r="I39">
        <f t="shared" si="1"/>
        <v>873.09321649012736</v>
      </c>
      <c r="J39">
        <f t="shared" si="2"/>
        <v>66.108963062698649</v>
      </c>
      <c r="K39">
        <f t="shared" si="3"/>
        <v>548.03760699478676</v>
      </c>
      <c r="L39">
        <f t="shared" si="4"/>
        <v>30.254581284471548</v>
      </c>
      <c r="M39">
        <f t="shared" si="5"/>
        <v>9.9134445184982573E-2</v>
      </c>
      <c r="N39">
        <f t="shared" si="6"/>
        <v>1959.0572992643756</v>
      </c>
      <c r="O39">
        <f t="shared" si="7"/>
        <v>3421.3323957028492</v>
      </c>
      <c r="P39">
        <f t="shared" si="8"/>
        <v>159.99999999999989</v>
      </c>
      <c r="Q39">
        <f t="shared" si="9"/>
        <v>1799.0572992643756</v>
      </c>
      <c r="R39">
        <f t="shared" si="10"/>
        <v>65.487955378993391</v>
      </c>
    </row>
    <row r="40" spans="2:18">
      <c r="B40">
        <f t="shared" si="12"/>
        <v>37</v>
      </c>
      <c r="C40">
        <f t="shared" si="13"/>
        <v>32994.550253174493</v>
      </c>
      <c r="D40">
        <f t="shared" si="13"/>
        <v>52961.498106223087</v>
      </c>
      <c r="E40">
        <f t="shared" si="13"/>
        <v>2301.2959517591198</v>
      </c>
      <c r="F40">
        <f t="shared" si="13"/>
        <v>11008.054541805031</v>
      </c>
      <c r="G40">
        <f t="shared" si="13"/>
        <v>734.60114703820466</v>
      </c>
      <c r="H40">
        <f t="shared" si="0"/>
        <v>-1380.0788598465281</v>
      </c>
      <c r="I40">
        <f t="shared" si="1"/>
        <v>740.77968691263186</v>
      </c>
      <c r="J40">
        <f t="shared" si="2"/>
        <v>60.117823430586533</v>
      </c>
      <c r="K40">
        <f t="shared" si="3"/>
        <v>548.13785508515889</v>
      </c>
      <c r="L40">
        <f t="shared" si="4"/>
        <v>31.043494418151141</v>
      </c>
      <c r="M40">
        <f t="shared" si="5"/>
        <v>0.10097824664943021</v>
      </c>
      <c r="N40">
        <f t="shared" si="6"/>
        <v>2004.444254110625</v>
      </c>
      <c r="O40">
        <f t="shared" si="7"/>
        <v>3331.731833552074</v>
      </c>
      <c r="P40">
        <f t="shared" si="8"/>
        <v>159.99999999999989</v>
      </c>
      <c r="Q40">
        <f t="shared" si="9"/>
        <v>1844.444254110625</v>
      </c>
      <c r="R40">
        <f t="shared" si="10"/>
        <v>67.005449746825491</v>
      </c>
    </row>
    <row r="41" spans="2:18">
      <c r="B41">
        <f t="shared" si="12"/>
        <v>38</v>
      </c>
      <c r="C41">
        <f t="shared" si="13"/>
        <v>31614.471393327964</v>
      </c>
      <c r="D41">
        <f t="shared" si="13"/>
        <v>53702.27779313572</v>
      </c>
      <c r="E41">
        <f t="shared" si="13"/>
        <v>2361.4137751897065</v>
      </c>
      <c r="F41">
        <f t="shared" si="13"/>
        <v>11556.19239689019</v>
      </c>
      <c r="G41">
        <f t="shared" si="13"/>
        <v>765.64464145635577</v>
      </c>
      <c r="H41">
        <f t="shared" si="0"/>
        <v>-1247.4909284546338</v>
      </c>
      <c r="I41">
        <f t="shared" si="1"/>
        <v>615.64763270416699</v>
      </c>
      <c r="J41">
        <f t="shared" si="2"/>
        <v>54.036426689894633</v>
      </c>
      <c r="K41">
        <f t="shared" si="3"/>
        <v>546.19582576887478</v>
      </c>
      <c r="L41">
        <f t="shared" si="4"/>
        <v>31.611043291697243</v>
      </c>
      <c r="M41">
        <f t="shared" si="5"/>
        <v>0.10257453744959506</v>
      </c>
      <c r="N41">
        <f t="shared" si="6"/>
        <v>2045.9320056587619</v>
      </c>
      <c r="O41">
        <f t="shared" si="7"/>
        <v>3242.839779884071</v>
      </c>
      <c r="P41">
        <f t="shared" si="8"/>
        <v>159.99999999999986</v>
      </c>
      <c r="Q41">
        <f t="shared" si="9"/>
        <v>1885.9320056587621</v>
      </c>
      <c r="R41">
        <f t="shared" si="10"/>
        <v>68.385528606672025</v>
      </c>
    </row>
    <row r="42" spans="2:18">
      <c r="B42">
        <f t="shared" si="12"/>
        <v>39</v>
      </c>
      <c r="C42">
        <f t="shared" si="13"/>
        <v>30366.98046487333</v>
      </c>
      <c r="D42">
        <f t="shared" si="13"/>
        <v>54317.925425839887</v>
      </c>
      <c r="E42">
        <f t="shared" si="13"/>
        <v>2415.4502018796011</v>
      </c>
      <c r="F42">
        <f t="shared" si="13"/>
        <v>12102.388222659065</v>
      </c>
      <c r="G42">
        <f t="shared" si="13"/>
        <v>797.255684748053</v>
      </c>
      <c r="H42">
        <f t="shared" si="0"/>
        <v>-1121.1848915689527</v>
      </c>
      <c r="I42">
        <f t="shared" si="1"/>
        <v>498.87298612008055</v>
      </c>
      <c r="J42">
        <f t="shared" si="2"/>
        <v>47.972636819377648</v>
      </c>
      <c r="K42">
        <f t="shared" si="3"/>
        <v>542.3720196426541</v>
      </c>
      <c r="L42">
        <f t="shared" si="4"/>
        <v>31.967248986840261</v>
      </c>
      <c r="M42">
        <f t="shared" si="5"/>
        <v>0.10393471615129371</v>
      </c>
      <c r="N42">
        <f t="shared" si="6"/>
        <v>2083.5857721633352</v>
      </c>
      <c r="O42">
        <f t="shared" si="7"/>
        <v>3156.1834949884906</v>
      </c>
      <c r="P42">
        <f t="shared" si="8"/>
        <v>159.99999999999989</v>
      </c>
      <c r="Q42">
        <f t="shared" si="9"/>
        <v>1923.5857721633354</v>
      </c>
      <c r="R42">
        <f t="shared" si="10"/>
        <v>69.63301953512665</v>
      </c>
    </row>
    <row r="43" spans="2:18">
      <c r="B43">
        <f t="shared" si="12"/>
        <v>40</v>
      </c>
      <c r="C43">
        <f t="shared" si="13"/>
        <v>29245.795573304378</v>
      </c>
      <c r="D43">
        <f t="shared" si="13"/>
        <v>54816.798411959964</v>
      </c>
      <c r="E43">
        <f t="shared" si="13"/>
        <v>2463.4228386989789</v>
      </c>
      <c r="F43">
        <f t="shared" si="13"/>
        <v>12644.76024230172</v>
      </c>
      <c r="G43">
        <f t="shared" si="13"/>
        <v>829.22293373489322</v>
      </c>
      <c r="H43">
        <f t="shared" si="0"/>
        <v>-1002.2038422672584</v>
      </c>
      <c r="I43">
        <f t="shared" si="1"/>
        <v>391.21651362267312</v>
      </c>
      <c r="J43">
        <f t="shared" si="2"/>
        <v>42.021582904171893</v>
      </c>
      <c r="K43">
        <f t="shared" si="3"/>
        <v>536.84115361093859</v>
      </c>
      <c r="L43">
        <f t="shared" si="4"/>
        <v>32.124592129474564</v>
      </c>
      <c r="M43">
        <f t="shared" si="5"/>
        <v>0.10507262809607924</v>
      </c>
      <c r="N43">
        <f t="shared" si="6"/>
        <v>2117.5220322978003</v>
      </c>
      <c r="O43">
        <f t="shared" si="7"/>
        <v>3072.9326016477717</v>
      </c>
      <c r="P43">
        <f t="shared" si="8"/>
        <v>159.99999999999989</v>
      </c>
      <c r="Q43">
        <f t="shared" si="9"/>
        <v>1957.5220322978005</v>
      </c>
      <c r="R43">
        <f t="shared" si="10"/>
        <v>70.754204426695608</v>
      </c>
    </row>
    <row r="44" spans="2:18">
      <c r="B44">
        <f t="shared" si="12"/>
        <v>41</v>
      </c>
      <c r="C44">
        <f t="shared" si="13"/>
        <v>28243.591731037119</v>
      </c>
      <c r="D44">
        <f t="shared" si="13"/>
        <v>55208.01492558264</v>
      </c>
      <c r="E44">
        <f t="shared" si="13"/>
        <v>2505.4444216031507</v>
      </c>
      <c r="F44">
        <f t="shared" si="13"/>
        <v>13181.601395912658</v>
      </c>
      <c r="G44">
        <f t="shared" si="13"/>
        <v>861.34752586436775</v>
      </c>
      <c r="H44">
        <f t="shared" si="0"/>
        <v>-891.2203120234725</v>
      </c>
      <c r="I44">
        <f t="shared" si="1"/>
        <v>293.07350775330838</v>
      </c>
      <c r="J44">
        <f t="shared" si="2"/>
        <v>36.263873029262001</v>
      </c>
      <c r="K44">
        <f t="shared" si="3"/>
        <v>529.78541385126164</v>
      </c>
      <c r="L44">
        <f t="shared" si="4"/>
        <v>32.097517389641013</v>
      </c>
      <c r="M44">
        <f t="shared" si="5"/>
        <v>0.10600381477740697</v>
      </c>
      <c r="N44">
        <f t="shared" si="6"/>
        <v>2147.8979012517489</v>
      </c>
      <c r="O44">
        <f t="shared" si="7"/>
        <v>2993.928466505562</v>
      </c>
      <c r="P44">
        <f t="shared" si="8"/>
        <v>159.99999999999989</v>
      </c>
      <c r="Q44">
        <f t="shared" si="9"/>
        <v>1987.8979012517489</v>
      </c>
      <c r="R44">
        <f t="shared" si="10"/>
        <v>71.756408268962858</v>
      </c>
    </row>
    <row r="45" spans="2:18">
      <c r="B45">
        <f t="shared" si="12"/>
        <v>42</v>
      </c>
      <c r="C45">
        <f t="shared" si="13"/>
        <v>27352.371419013645</v>
      </c>
      <c r="D45">
        <f t="shared" si="13"/>
        <v>55501.08843333595</v>
      </c>
      <c r="E45">
        <f t="shared" si="13"/>
        <v>2541.7082946324126</v>
      </c>
      <c r="F45">
        <f t="shared" si="13"/>
        <v>13711.386809763919</v>
      </c>
      <c r="G45">
        <f t="shared" si="13"/>
        <v>893.44504325400874</v>
      </c>
      <c r="H45">
        <f t="shared" si="0"/>
        <v>-788.5873504105698</v>
      </c>
      <c r="I45">
        <f t="shared" si="1"/>
        <v>204.53195585361118</v>
      </c>
      <c r="J45">
        <f t="shared" si="2"/>
        <v>30.764842429355966</v>
      </c>
      <c r="K45">
        <f t="shared" si="3"/>
        <v>521.38863934035112</v>
      </c>
      <c r="L45">
        <f t="shared" si="4"/>
        <v>31.901912787251248</v>
      </c>
      <c r="M45">
        <f t="shared" si="5"/>
        <v>0.10674483921536645</v>
      </c>
      <c r="N45">
        <f t="shared" si="6"/>
        <v>2174.9009331414486</v>
      </c>
      <c r="O45">
        <f t="shared" si="7"/>
        <v>2919.7244892815966</v>
      </c>
      <c r="P45">
        <f t="shared" si="8"/>
        <v>159.99999999999986</v>
      </c>
      <c r="Q45">
        <f t="shared" si="9"/>
        <v>2014.9009331414486</v>
      </c>
      <c r="R45">
        <f t="shared" si="10"/>
        <v>72.647628580986336</v>
      </c>
    </row>
    <row r="46" spans="2:18">
      <c r="B46">
        <f t="shared" si="12"/>
        <v>43</v>
      </c>
      <c r="C46">
        <f t="shared" si="13"/>
        <v>26563.784068603076</v>
      </c>
      <c r="D46">
        <f t="shared" si="13"/>
        <v>55705.620389189564</v>
      </c>
      <c r="E46">
        <f t="shared" si="13"/>
        <v>2572.4731370617687</v>
      </c>
      <c r="F46">
        <f t="shared" si="13"/>
        <v>14232.775449104271</v>
      </c>
      <c r="G46">
        <f t="shared" si="13"/>
        <v>925.34695604126</v>
      </c>
      <c r="H46">
        <f t="shared" si="0"/>
        <v>-694.39383825547236</v>
      </c>
      <c r="I46">
        <f t="shared" si="1"/>
        <v>125.43301825162166</v>
      </c>
      <c r="J46">
        <f t="shared" si="2"/>
        <v>25.574680469592536</v>
      </c>
      <c r="K46">
        <f t="shared" si="3"/>
        <v>511.83154394073063</v>
      </c>
      <c r="L46">
        <f t="shared" si="4"/>
        <v>31.55459559352758</v>
      </c>
      <c r="M46">
        <f t="shared" si="5"/>
        <v>0.1073127058925977</v>
      </c>
      <c r="N46">
        <f t="shared" si="6"/>
        <v>2198.7397634027666</v>
      </c>
      <c r="O46">
        <f t="shared" si="7"/>
        <v>2850.6315471484741</v>
      </c>
      <c r="P46">
        <f t="shared" si="8"/>
        <v>159.99999999999989</v>
      </c>
      <c r="Q46">
        <f t="shared" si="9"/>
        <v>2038.7397634027666</v>
      </c>
      <c r="R46">
        <f t="shared" si="10"/>
        <v>73.436215931396902</v>
      </c>
    </row>
    <row r="47" spans="2:18">
      <c r="B47">
        <f t="shared" si="12"/>
        <v>44</v>
      </c>
      <c r="C47">
        <f t="shared" si="13"/>
        <v>25869.390230347602</v>
      </c>
      <c r="D47">
        <f t="shared" si="13"/>
        <v>55831.053407441184</v>
      </c>
      <c r="E47">
        <f t="shared" si="13"/>
        <v>2598.0478175313615</v>
      </c>
      <c r="F47">
        <f t="shared" si="13"/>
        <v>14744.606993045001</v>
      </c>
      <c r="G47">
        <f t="shared" si="13"/>
        <v>956.90155163478755</v>
      </c>
      <c r="H47">
        <f t="shared" si="0"/>
        <v>-608.51926771658532</v>
      </c>
      <c r="I47">
        <f t="shared" si="1"/>
        <v>55.429204005687325</v>
      </c>
      <c r="J47">
        <f t="shared" si="2"/>
        <v>20.729246132485258</v>
      </c>
      <c r="K47">
        <f t="shared" si="3"/>
        <v>501.28798733426561</v>
      </c>
      <c r="L47">
        <f t="shared" si="4"/>
        <v>31.072830244146786</v>
      </c>
      <c r="M47">
        <f t="shared" si="5"/>
        <v>0.10772438277560398</v>
      </c>
      <c r="N47">
        <f t="shared" si="6"/>
        <v>2219.635851997406</v>
      </c>
      <c r="O47">
        <f t="shared" si="7"/>
        <v>2786.7640953454352</v>
      </c>
      <c r="P47">
        <f t="shared" si="8"/>
        <v>159.99999999999989</v>
      </c>
      <c r="Q47">
        <f t="shared" si="9"/>
        <v>2059.635851997406</v>
      </c>
      <c r="R47">
        <f t="shared" si="10"/>
        <v>74.130609769652381</v>
      </c>
    </row>
    <row r="48" spans="2:18">
      <c r="B48">
        <f t="shared" si="12"/>
        <v>45</v>
      </c>
      <c r="C48">
        <f t="shared" si="13"/>
        <v>25260.870962631016</v>
      </c>
      <c r="D48">
        <f t="shared" si="13"/>
        <v>55886.482611446874</v>
      </c>
      <c r="E48">
        <f t="shared" si="13"/>
        <v>2618.7770636638465</v>
      </c>
      <c r="F48">
        <f t="shared" si="13"/>
        <v>15245.894980379268</v>
      </c>
      <c r="G48">
        <f t="shared" si="13"/>
        <v>987.97438187893431</v>
      </c>
      <c r="H48">
        <f t="shared" si="0"/>
        <v>-530.68467811297398</v>
      </c>
      <c r="I48">
        <f t="shared" si="1"/>
        <v>-5.9628262186348593</v>
      </c>
      <c r="J48">
        <f t="shared" si="2"/>
        <v>16.251373954807065</v>
      </c>
      <c r="K48">
        <f t="shared" si="3"/>
        <v>489.92223373811584</v>
      </c>
      <c r="L48">
        <f t="shared" si="4"/>
        <v>30.473896638686227</v>
      </c>
      <c r="M48">
        <f t="shared" si="5"/>
        <v>0.10799642439096281</v>
      </c>
      <c r="N48">
        <f t="shared" si="6"/>
        <v>2237.816456392884</v>
      </c>
      <c r="O48">
        <f t="shared" si="7"/>
        <v>2728.0837409656483</v>
      </c>
      <c r="P48">
        <f t="shared" si="8"/>
        <v>159.99999999999986</v>
      </c>
      <c r="Q48">
        <f t="shared" si="9"/>
        <v>2077.816456392884</v>
      </c>
      <c r="R48">
        <f t="shared" si="10"/>
        <v>74.739129037368969</v>
      </c>
    </row>
    <row r="49" spans="2:18">
      <c r="B49">
        <f t="shared" si="12"/>
        <v>46</v>
      </c>
      <c r="C49">
        <f t="shared" si="13"/>
        <v>24730.18628451804</v>
      </c>
      <c r="D49">
        <f t="shared" si="13"/>
        <v>55880.519785228236</v>
      </c>
      <c r="E49">
        <f t="shared" si="13"/>
        <v>2635.0284376186537</v>
      </c>
      <c r="F49">
        <f t="shared" si="13"/>
        <v>15735.817214117384</v>
      </c>
      <c r="G49">
        <f t="shared" si="13"/>
        <v>1018.4482785176206</v>
      </c>
      <c r="H49">
        <f t="shared" si="0"/>
        <v>-460.49774271163108</v>
      </c>
      <c r="I49">
        <f t="shared" si="1"/>
        <v>-59.316554006516185</v>
      </c>
      <c r="J49">
        <f t="shared" si="2"/>
        <v>12.152484893695657</v>
      </c>
      <c r="K49">
        <f t="shared" si="3"/>
        <v>477.88709149145149</v>
      </c>
      <c r="L49">
        <f t="shared" si="4"/>
        <v>29.774720333000104</v>
      </c>
      <c r="M49">
        <f t="shared" si="5"/>
        <v>0.10814468894134938</v>
      </c>
      <c r="N49">
        <f t="shared" si="6"/>
        <v>2253.5088585444259</v>
      </c>
      <c r="O49">
        <f t="shared" si="7"/>
        <v>2674.4383032008282</v>
      </c>
      <c r="P49">
        <f t="shared" si="8"/>
        <v>159.99999999999986</v>
      </c>
      <c r="Q49">
        <f t="shared" si="9"/>
        <v>2093.5088585444259</v>
      </c>
      <c r="R49">
        <f t="shared" si="10"/>
        <v>75.269813715481959</v>
      </c>
    </row>
    <row r="50" spans="2:18">
      <c r="B50">
        <f t="shared" si="12"/>
        <v>47</v>
      </c>
      <c r="C50">
        <f t="shared" si="13"/>
        <v>24269.688541806408</v>
      </c>
      <c r="D50">
        <f t="shared" si="13"/>
        <v>55821.20323122172</v>
      </c>
      <c r="E50">
        <f t="shared" si="13"/>
        <v>2647.1809225123493</v>
      </c>
      <c r="F50">
        <f t="shared" si="13"/>
        <v>16213.704305608835</v>
      </c>
      <c r="G50">
        <f t="shared" si="13"/>
        <v>1048.2229988506206</v>
      </c>
      <c r="H50">
        <f t="shared" si="0"/>
        <v>-397.49106153444376</v>
      </c>
      <c r="I50">
        <f t="shared" si="1"/>
        <v>-105.25765318248011</v>
      </c>
      <c r="J50">
        <f t="shared" si="2"/>
        <v>8.4343420603346999</v>
      </c>
      <c r="K50">
        <f t="shared" si="3"/>
        <v>465.32280263127058</v>
      </c>
      <c r="L50">
        <f t="shared" si="4"/>
        <v>28.991570025318609</v>
      </c>
      <c r="M50">
        <f t="shared" si="5"/>
        <v>0.10818413878456416</v>
      </c>
      <c r="N50">
        <f t="shared" si="6"/>
        <v>2266.9357935973776</v>
      </c>
      <c r="O50">
        <f t="shared" si="7"/>
        <v>2625.5953534649311</v>
      </c>
      <c r="P50">
        <f t="shared" si="8"/>
        <v>159.99999999999986</v>
      </c>
      <c r="Q50">
        <f t="shared" si="9"/>
        <v>2106.9357935973776</v>
      </c>
      <c r="R50">
        <f t="shared" si="10"/>
        <v>75.730311458193583</v>
      </c>
    </row>
    <row r="51" spans="2:18">
      <c r="B51">
        <f t="shared" si="12"/>
        <v>48</v>
      </c>
      <c r="C51">
        <f t="shared" si="13"/>
        <v>23872.197480271963</v>
      </c>
      <c r="D51">
        <f t="shared" si="13"/>
        <v>55715.945578039238</v>
      </c>
      <c r="E51">
        <f t="shared" si="13"/>
        <v>2655.6152645726838</v>
      </c>
      <c r="F51">
        <f t="shared" si="13"/>
        <v>16679.027108240105</v>
      </c>
      <c r="G51">
        <f t="shared" si="13"/>
        <v>1077.2145688759392</v>
      </c>
      <c r="H51">
        <f t="shared" si="0"/>
        <v>-341.15350075726775</v>
      </c>
      <c r="I51">
        <f t="shared" si="1"/>
        <v>-144.43368965516345</v>
      </c>
      <c r="J51">
        <f t="shared" si="2"/>
        <v>5.0908230808893364</v>
      </c>
      <c r="K51">
        <f t="shared" si="3"/>
        <v>452.35654460056287</v>
      </c>
      <c r="L51">
        <f t="shared" si="4"/>
        <v>28.139822730978807</v>
      </c>
      <c r="M51">
        <f t="shared" si="5"/>
        <v>0.10812871183575169</v>
      </c>
      <c r="N51">
        <f t="shared" si="6"/>
        <v>2278.3119774416523</v>
      </c>
      <c r="O51">
        <f t="shared" si="7"/>
        <v>2581.2699622304849</v>
      </c>
      <c r="P51">
        <f t="shared" si="8"/>
        <v>159.99999999999986</v>
      </c>
      <c r="Q51">
        <f t="shared" si="9"/>
        <v>2118.3119774416523</v>
      </c>
      <c r="R51">
        <f t="shared" si="10"/>
        <v>76.127802519728036</v>
      </c>
    </row>
    <row r="52" spans="2:18">
      <c r="B52">
        <f t="shared" si="12"/>
        <v>49</v>
      </c>
      <c r="C52">
        <f t="shared" si="13"/>
        <v>23531.043979514696</v>
      </c>
      <c r="D52">
        <f t="shared" si="13"/>
        <v>55571.511888384077</v>
      </c>
      <c r="E52">
        <f t="shared" si="13"/>
        <v>2660.7060876535734</v>
      </c>
      <c r="F52">
        <f t="shared" si="13"/>
        <v>17131.383652840668</v>
      </c>
      <c r="G52">
        <f t="shared" si="13"/>
        <v>1105.3543916069179</v>
      </c>
      <c r="H52">
        <f t="shared" si="0"/>
        <v>-290.95494820081854</v>
      </c>
      <c r="I52">
        <f t="shared" si="1"/>
        <v>-177.49087018344596</v>
      </c>
      <c r="J52">
        <f t="shared" si="2"/>
        <v>2.1096138939198568</v>
      </c>
      <c r="K52">
        <f t="shared" si="3"/>
        <v>439.10241123111649</v>
      </c>
      <c r="L52">
        <f t="shared" si="4"/>
        <v>27.233793259228094</v>
      </c>
      <c r="M52">
        <f t="shared" si="5"/>
        <v>0.10799125110992369</v>
      </c>
      <c r="N52">
        <f t="shared" si="6"/>
        <v>2287.8416014368345</v>
      </c>
      <c r="O52">
        <f t="shared" si="7"/>
        <v>2541.1468792704295</v>
      </c>
      <c r="P52">
        <f t="shared" si="8"/>
        <v>159.99999999999986</v>
      </c>
      <c r="Q52">
        <f t="shared" si="9"/>
        <v>2127.8416014368345</v>
      </c>
      <c r="R52">
        <f t="shared" si="10"/>
        <v>76.468956020485308</v>
      </c>
    </row>
    <row r="53" spans="2:18">
      <c r="B53">
        <f t="shared" si="12"/>
        <v>50</v>
      </c>
      <c r="C53">
        <f t="shared" si="13"/>
        <v>23240.089031313877</v>
      </c>
      <c r="D53">
        <f t="shared" si="13"/>
        <v>55394.021018200634</v>
      </c>
      <c r="E53">
        <f t="shared" si="13"/>
        <v>2662.8157015474931</v>
      </c>
      <c r="F53">
        <f t="shared" si="13"/>
        <v>17570.486064071785</v>
      </c>
      <c r="G53">
        <f t="shared" si="13"/>
        <v>1132.5881848661461</v>
      </c>
      <c r="H53">
        <f t="shared" si="0"/>
        <v>-246.3651687033271</v>
      </c>
      <c r="I53">
        <f t="shared" si="1"/>
        <v>-205.05696549770141</v>
      </c>
      <c r="J53">
        <f t="shared" si="2"/>
        <v>-0.52624045949094977</v>
      </c>
      <c r="K53">
        <f t="shared" si="3"/>
        <v>425.66175264644318</v>
      </c>
      <c r="L53">
        <f t="shared" si="4"/>
        <v>26.286622014076897</v>
      </c>
      <c r="M53">
        <f t="shared" si="5"/>
        <v>0.10778348024628026</v>
      </c>
      <c r="N53">
        <f t="shared" si="6"/>
        <v>2295.716650775189</v>
      </c>
      <c r="O53">
        <f t="shared" si="7"/>
        <v>2504.8976770284139</v>
      </c>
      <c r="P53">
        <f t="shared" si="8"/>
        <v>159.99999999999986</v>
      </c>
      <c r="Q53">
        <f t="shared" si="9"/>
        <v>2135.716650775189</v>
      </c>
      <c r="R53">
        <f t="shared" si="10"/>
        <v>76.759910968686114</v>
      </c>
    </row>
    <row r="54" spans="2:18">
      <c r="B54">
        <f t="shared" si="12"/>
        <v>51</v>
      </c>
      <c r="C54">
        <f t="shared" si="13"/>
        <v>22993.72386261055</v>
      </c>
      <c r="D54">
        <f t="shared" si="13"/>
        <v>55188.964052702933</v>
      </c>
      <c r="E54">
        <f t="shared" si="13"/>
        <v>2662.2894610880021</v>
      </c>
      <c r="F54">
        <f t="shared" si="13"/>
        <v>17996.147816718229</v>
      </c>
      <c r="G54">
        <f t="shared" si="13"/>
        <v>1158.8748068802229</v>
      </c>
      <c r="H54">
        <f t="shared" si="0"/>
        <v>-206.8675930313309</v>
      </c>
      <c r="I54">
        <f t="shared" si="1"/>
        <v>-227.72942460609022</v>
      </c>
      <c r="J54">
        <f t="shared" si="2"/>
        <v>-2.8369661127692751</v>
      </c>
      <c r="K54">
        <f t="shared" si="3"/>
        <v>412.12377014717254</v>
      </c>
      <c r="L54">
        <f t="shared" si="4"/>
        <v>25.310213603017829</v>
      </c>
      <c r="M54">
        <f t="shared" si="5"/>
        <v>0.10751601406544331</v>
      </c>
      <c r="N54">
        <f t="shared" si="6"/>
        <v>2302.1159033782014</v>
      </c>
      <c r="O54">
        <f t="shared" si="7"/>
        <v>2472.1935382293555</v>
      </c>
      <c r="P54">
        <f t="shared" si="8"/>
        <v>159.99999999999989</v>
      </c>
      <c r="Q54">
        <f t="shared" si="9"/>
        <v>2142.1159033782014</v>
      </c>
      <c r="R54">
        <f t="shared" si="10"/>
        <v>77.006276137389435</v>
      </c>
    </row>
    <row r="55" spans="2:18">
      <c r="B55">
        <f t="shared" si="12"/>
        <v>52</v>
      </c>
      <c r="C55">
        <f t="shared" si="13"/>
        <v>22786.856269579221</v>
      </c>
      <c r="D55">
        <f t="shared" si="13"/>
        <v>54961.234628096841</v>
      </c>
      <c r="E55">
        <f t="shared" si="13"/>
        <v>2659.4524949752326</v>
      </c>
      <c r="F55">
        <f t="shared" si="13"/>
        <v>18408.271586865401</v>
      </c>
      <c r="G55">
        <f t="shared" si="13"/>
        <v>1184.1850204832408</v>
      </c>
      <c r="H55">
        <f t="shared" si="0"/>
        <v>-171.96890777774158</v>
      </c>
      <c r="I55">
        <f t="shared" si="1"/>
        <v>-246.06770147709619</v>
      </c>
      <c r="J55">
        <f t="shared" si="2"/>
        <v>-4.8448886403632656</v>
      </c>
      <c r="K55">
        <f t="shared" si="3"/>
        <v>398.56627983224081</v>
      </c>
      <c r="L55">
        <f t="shared" si="4"/>
        <v>24.315218062960184</v>
      </c>
      <c r="M55">
        <f t="shared" si="5"/>
        <v>0.10719839470966992</v>
      </c>
      <c r="N55">
        <f t="shared" si="6"/>
        <v>2307.2044748324552</v>
      </c>
      <c r="O55">
        <f t="shared" si="7"/>
        <v>2442.71441257887</v>
      </c>
      <c r="P55">
        <f t="shared" si="8"/>
        <v>159.99999999999991</v>
      </c>
      <c r="Q55">
        <f t="shared" si="9"/>
        <v>2147.2044748324552</v>
      </c>
      <c r="R55">
        <f t="shared" si="10"/>
        <v>77.213143730420754</v>
      </c>
    </row>
    <row r="56" spans="2:18">
      <c r="B56">
        <f t="shared" si="12"/>
        <v>53</v>
      </c>
      <c r="C56">
        <f t="shared" si="13"/>
        <v>22614.88736180148</v>
      </c>
      <c r="D56">
        <f t="shared" si="13"/>
        <v>54715.166926619742</v>
      </c>
      <c r="E56">
        <f t="shared" si="13"/>
        <v>2654.6076063348692</v>
      </c>
      <c r="F56">
        <f t="shared" si="13"/>
        <v>18806.837866697642</v>
      </c>
      <c r="G56">
        <f t="shared" si="13"/>
        <v>1208.500238546201</v>
      </c>
      <c r="H56">
        <f t="shared" si="0"/>
        <v>-141.20527258674417</v>
      </c>
      <c r="I56">
        <f t="shared" si="1"/>
        <v>-260.58888942284159</v>
      </c>
      <c r="J56">
        <f t="shared" si="2"/>
        <v>-6.573460389386085</v>
      </c>
      <c r="K56">
        <f t="shared" si="3"/>
        <v>385.05657590166959</v>
      </c>
      <c r="L56">
        <f t="shared" si="4"/>
        <v>23.311046497302655</v>
      </c>
      <c r="M56">
        <f t="shared" si="5"/>
        <v>0.1068391454928347</v>
      </c>
      <c r="N56">
        <f t="shared" si="6"/>
        <v>2311.1337883437154</v>
      </c>
      <c r="O56">
        <f t="shared" si="7"/>
        <v>2416.1552411515772</v>
      </c>
      <c r="P56">
        <f t="shared" si="8"/>
        <v>159.99999999999989</v>
      </c>
      <c r="Q56">
        <f t="shared" si="9"/>
        <v>2151.1337883437154</v>
      </c>
      <c r="R56">
        <f t="shared" si="10"/>
        <v>77.385112638198493</v>
      </c>
    </row>
    <row r="57" spans="2:18">
      <c r="B57">
        <f t="shared" si="12"/>
        <v>54</v>
      </c>
      <c r="C57">
        <f t="shared" si="13"/>
        <v>22473.682089214737</v>
      </c>
      <c r="D57">
        <f t="shared" si="13"/>
        <v>54454.578037196901</v>
      </c>
      <c r="E57">
        <f t="shared" si="13"/>
        <v>2648.034145945483</v>
      </c>
      <c r="F57">
        <f t="shared" si="13"/>
        <v>19191.89444259931</v>
      </c>
      <c r="G57">
        <f t="shared" si="13"/>
        <v>1231.8112850435036</v>
      </c>
      <c r="H57">
        <f t="shared" si="0"/>
        <v>-114.1459071268537</v>
      </c>
      <c r="I57">
        <f t="shared" si="1"/>
        <v>-271.76586954249024</v>
      </c>
      <c r="J57">
        <f t="shared" si="2"/>
        <v>-8.0464769154820033</v>
      </c>
      <c r="K57">
        <f t="shared" si="3"/>
        <v>371.65234021719789</v>
      </c>
      <c r="L57">
        <f t="shared" si="4"/>
        <v>22.305913367628222</v>
      </c>
      <c r="M57">
        <f t="shared" si="5"/>
        <v>0.10644583610264592</v>
      </c>
      <c r="N57">
        <f t="shared" si="6"/>
        <v>2314.041864507411</v>
      </c>
      <c r="O57">
        <f t="shared" si="7"/>
        <v>2392.2298802915211</v>
      </c>
      <c r="P57">
        <f t="shared" si="8"/>
        <v>159.99999999999986</v>
      </c>
      <c r="Q57">
        <f t="shared" si="9"/>
        <v>2154.041864507411</v>
      </c>
      <c r="R57">
        <f t="shared" si="10"/>
        <v>77.526317910785252</v>
      </c>
    </row>
    <row r="58" spans="2:18">
      <c r="B58">
        <f t="shared" si="12"/>
        <v>55</v>
      </c>
      <c r="C58">
        <f t="shared" si="13"/>
        <v>22359.536182087882</v>
      </c>
      <c r="D58">
        <f t="shared" si="13"/>
        <v>54182.812167654411</v>
      </c>
      <c r="E58">
        <f t="shared" si="13"/>
        <v>2639.9876690300011</v>
      </c>
      <c r="F58">
        <f t="shared" si="13"/>
        <v>19563.546782816509</v>
      </c>
      <c r="G58">
        <f t="shared" si="13"/>
        <v>1254.1171984111318</v>
      </c>
      <c r="H58">
        <f t="shared" si="0"/>
        <v>-90.394686714268659</v>
      </c>
      <c r="I58">
        <f t="shared" si="1"/>
        <v>-280.02730436719901</v>
      </c>
      <c r="J58">
        <f t="shared" si="2"/>
        <v>-9.2874655827237547</v>
      </c>
      <c r="K58">
        <f t="shared" si="3"/>
        <v>358.40255823467857</v>
      </c>
      <c r="L58">
        <f t="shared" si="4"/>
        <v>21.306898429512813</v>
      </c>
      <c r="M58">
        <f t="shared" si="5"/>
        <v>0.10602515417072793</v>
      </c>
      <c r="N58">
        <f t="shared" si="6"/>
        <v>2316.053842068909</v>
      </c>
      <c r="O58">
        <f t="shared" si="7"/>
        <v>2370.6732708918371</v>
      </c>
      <c r="P58">
        <f t="shared" si="8"/>
        <v>159.99999999999989</v>
      </c>
      <c r="Q58">
        <f t="shared" si="9"/>
        <v>2156.053842068909</v>
      </c>
      <c r="R58">
        <f t="shared" si="10"/>
        <v>77.640463817912092</v>
      </c>
    </row>
    <row r="59" spans="2:18">
      <c r="B59">
        <f t="shared" si="12"/>
        <v>56</v>
      </c>
      <c r="C59">
        <f t="shared" si="13"/>
        <v>22269.141495373613</v>
      </c>
      <c r="D59">
        <f t="shared" si="13"/>
        <v>53902.784863287212</v>
      </c>
      <c r="E59">
        <f t="shared" si="13"/>
        <v>2630.7002034472775</v>
      </c>
      <c r="F59">
        <f t="shared" si="13"/>
        <v>19921.94934105119</v>
      </c>
      <c r="G59">
        <f t="shared" si="13"/>
        <v>1275.4240968406446</v>
      </c>
      <c r="H59">
        <f t="shared" si="0"/>
        <v>-69.590277951345058</v>
      </c>
      <c r="I59">
        <f t="shared" si="1"/>
        <v>-285.75893133921807</v>
      </c>
      <c r="J59">
        <f t="shared" si="2"/>
        <v>-10.319225623369533</v>
      </c>
      <c r="K59">
        <f t="shared" si="3"/>
        <v>345.34841270605216</v>
      </c>
      <c r="L59">
        <f t="shared" si="4"/>
        <v>20.320022207881067</v>
      </c>
      <c r="M59">
        <f t="shared" si="5"/>
        <v>0.10558297941748837</v>
      </c>
      <c r="N59">
        <f t="shared" si="6"/>
        <v>2317.2826565924211</v>
      </c>
      <c r="O59">
        <f t="shared" si="7"/>
        <v>2351.2423081511683</v>
      </c>
      <c r="P59">
        <f t="shared" si="8"/>
        <v>159.99999999999989</v>
      </c>
      <c r="Q59">
        <f t="shared" si="9"/>
        <v>2157.2826565924211</v>
      </c>
      <c r="R59">
        <f t="shared" si="10"/>
        <v>77.730858504626369</v>
      </c>
    </row>
    <row r="60" spans="2:18">
      <c r="B60">
        <f t="shared" si="12"/>
        <v>57</v>
      </c>
      <c r="C60">
        <f t="shared" si="13"/>
        <v>22199.551217422268</v>
      </c>
      <c r="D60">
        <f t="shared" si="13"/>
        <v>53617.025931947996</v>
      </c>
      <c r="E60">
        <f t="shared" si="13"/>
        <v>2620.3809778239079</v>
      </c>
      <c r="F60">
        <f t="shared" si="13"/>
        <v>20267.297753757241</v>
      </c>
      <c r="G60">
        <f t="shared" si="13"/>
        <v>1295.7441190485256</v>
      </c>
      <c r="H60">
        <f t="shared" si="0"/>
        <v>-51.405243782229647</v>
      </c>
      <c r="I60">
        <f t="shared" si="1"/>
        <v>-289.30572414862638</v>
      </c>
      <c r="J60">
        <f t="shared" si="2"/>
        <v>-11.163497592369893</v>
      </c>
      <c r="K60">
        <f t="shared" si="3"/>
        <v>332.5241356537162</v>
      </c>
      <c r="L60">
        <f t="shared" si="4"/>
        <v>19.350329869510233</v>
      </c>
      <c r="M60">
        <f t="shared" si="5"/>
        <v>0.10512445757741691</v>
      </c>
      <c r="N60">
        <f t="shared" si="6"/>
        <v>2317.8298183592469</v>
      </c>
      <c r="O60">
        <f t="shared" si="7"/>
        <v>2333.7157801936009</v>
      </c>
      <c r="P60">
        <f t="shared" si="8"/>
        <v>159.99999999999989</v>
      </c>
      <c r="Q60">
        <f t="shared" si="9"/>
        <v>2157.8298183592469</v>
      </c>
      <c r="R60">
        <f t="shared" si="10"/>
        <v>77.800448782577718</v>
      </c>
    </row>
    <row r="61" spans="2:18">
      <c r="B61">
        <f t="shared" si="12"/>
        <v>58</v>
      </c>
      <c r="C61">
        <f t="shared" si="13"/>
        <v>22148.145973640039</v>
      </c>
      <c r="D61">
        <f t="shared" si="13"/>
        <v>53327.720207799372</v>
      </c>
      <c r="E61">
        <f t="shared" si="13"/>
        <v>2609.217480231538</v>
      </c>
      <c r="F61">
        <f t="shared" si="13"/>
        <v>20599.821889410956</v>
      </c>
      <c r="G61">
        <f t="shared" si="13"/>
        <v>1315.0944489180358</v>
      </c>
      <c r="H61">
        <f t="shared" si="0"/>
        <v>-35.544456188577321</v>
      </c>
      <c r="I61">
        <f t="shared" si="1"/>
        <v>-290.97458888364406</v>
      </c>
      <c r="J61">
        <f t="shared" si="2"/>
        <v>-11.840740477775171</v>
      </c>
      <c r="K61">
        <f t="shared" si="3"/>
        <v>319.95780625504426</v>
      </c>
      <c r="L61">
        <f t="shared" si="4"/>
        <v>18.401979294952127</v>
      </c>
      <c r="M61">
        <f t="shared" si="5"/>
        <v>0.10465407212405128</v>
      </c>
      <c r="N61">
        <f t="shared" si="6"/>
        <v>2317.7862435085876</v>
      </c>
      <c r="O61">
        <f t="shared" si="7"/>
        <v>2317.8936661393409</v>
      </c>
      <c r="P61">
        <f t="shared" si="8"/>
        <v>159.99999999999991</v>
      </c>
      <c r="Q61">
        <f t="shared" si="9"/>
        <v>2157.7862435085876</v>
      </c>
      <c r="R61">
        <f t="shared" si="10"/>
        <v>77.851854026359931</v>
      </c>
    </row>
    <row r="62" spans="2:18">
      <c r="B62">
        <f t="shared" si="12"/>
        <v>59</v>
      </c>
      <c r="C62">
        <f t="shared" si="13"/>
        <v>22112.601517451461</v>
      </c>
      <c r="D62">
        <f t="shared" si="13"/>
        <v>53036.745618915731</v>
      </c>
      <c r="E62">
        <f t="shared" si="13"/>
        <v>2597.3767397537631</v>
      </c>
      <c r="F62">
        <f t="shared" si="13"/>
        <v>20919.779695665999</v>
      </c>
      <c r="G62">
        <f t="shared" si="13"/>
        <v>1333.4964282129879</v>
      </c>
      <c r="H62">
        <f t="shared" si="0"/>
        <v>-21.74307655585941</v>
      </c>
      <c r="I62">
        <f t="shared" si="1"/>
        <v>-291.03734503437431</v>
      </c>
      <c r="J62">
        <f t="shared" si="2"/>
        <v>-12.369996151354343</v>
      </c>
      <c r="K62">
        <f t="shared" si="3"/>
        <v>307.67208771060416</v>
      </c>
      <c r="L62">
        <f t="shared" si="4"/>
        <v>17.478330030984225</v>
      </c>
      <c r="M62">
        <f t="shared" si="5"/>
        <v>0.10417571245990304</v>
      </c>
      <c r="N62">
        <f t="shared" si="6"/>
        <v>2317.2331032945017</v>
      </c>
      <c r="O62">
        <f t="shared" si="7"/>
        <v>2303.5960174224388</v>
      </c>
      <c r="P62">
        <f t="shared" si="8"/>
        <v>159.99999999999991</v>
      </c>
      <c r="Q62">
        <f t="shared" si="9"/>
        <v>2157.2331032945017</v>
      </c>
      <c r="R62">
        <f t="shared" si="10"/>
        <v>77.887398482548519</v>
      </c>
    </row>
    <row r="63" spans="2:18">
      <c r="B63">
        <f t="shared" si="12"/>
        <v>60</v>
      </c>
      <c r="C63">
        <f t="shared" si="13"/>
        <v>22090.858440895601</v>
      </c>
      <c r="D63">
        <f t="shared" si="13"/>
        <v>52745.708273881355</v>
      </c>
      <c r="E63">
        <f t="shared" si="13"/>
        <v>2585.0067436024087</v>
      </c>
      <c r="F63">
        <f t="shared" si="13"/>
        <v>21227.451783376604</v>
      </c>
      <c r="G63">
        <f t="shared" si="13"/>
        <v>1350.974758243972</v>
      </c>
      <c r="H63">
        <f t="shared" si="0"/>
        <v>-9.764298815239087</v>
      </c>
      <c r="I63">
        <f t="shared" si="1"/>
        <v>-289.73380906308262</v>
      </c>
      <c r="J63">
        <f t="shared" si="2"/>
        <v>-12.768822903269381</v>
      </c>
      <c r="K63">
        <f t="shared" si="3"/>
        <v>295.68490019202346</v>
      </c>
      <c r="L63">
        <f t="shared" si="4"/>
        <v>16.582030589567893</v>
      </c>
      <c r="M63">
        <f t="shared" si="5"/>
        <v>0.10369273773745416</v>
      </c>
      <c r="N63">
        <f t="shared" si="6"/>
        <v>2316.242665397207</v>
      </c>
      <c r="O63">
        <f t="shared" si="7"/>
        <v>2290.6615907070131</v>
      </c>
      <c r="P63">
        <f t="shared" si="8"/>
        <v>159.99999999999989</v>
      </c>
      <c r="Q63">
        <f t="shared" si="9"/>
        <v>2156.242665397207</v>
      </c>
      <c r="R63">
        <f t="shared" si="10"/>
        <v>77.909141559104398</v>
      </c>
    </row>
    <row r="64" spans="2:18">
      <c r="B64">
        <f t="shared" si="12"/>
        <v>61</v>
      </c>
      <c r="C64">
        <f t="shared" si="13"/>
        <v>22081.094142080361</v>
      </c>
      <c r="D64">
        <f t="shared" si="13"/>
        <v>52455.974464818275</v>
      </c>
      <c r="E64">
        <f t="shared" si="13"/>
        <v>2572.2379206991395</v>
      </c>
      <c r="F64">
        <f t="shared" si="13"/>
        <v>21523.136683568628</v>
      </c>
      <c r="G64">
        <f t="shared" si="13"/>
        <v>1367.5567888335399</v>
      </c>
      <c r="H64">
        <f t="shared" si="0"/>
        <v>0.60300203866318469</v>
      </c>
      <c r="I64">
        <f t="shared" si="1"/>
        <v>-287.27485196304792</v>
      </c>
      <c r="J64">
        <f t="shared" si="2"/>
        <v>-13.053282159349862</v>
      </c>
      <c r="K64">
        <f t="shared" si="3"/>
        <v>284.0100298465087</v>
      </c>
      <c r="L64">
        <f t="shared" si="4"/>
        <v>15.715102237226176</v>
      </c>
      <c r="M64">
        <f t="shared" si="5"/>
        <v>0.10320803585630338</v>
      </c>
      <c r="N64">
        <f t="shared" si="6"/>
        <v>2314.8791086282322</v>
      </c>
      <c r="O64">
        <f t="shared" si="7"/>
        <v>2278.9463559622404</v>
      </c>
      <c r="P64">
        <f t="shared" si="8"/>
        <v>159.99999999999991</v>
      </c>
      <c r="Q64">
        <f t="shared" si="9"/>
        <v>2154.8791086282322</v>
      </c>
      <c r="R64">
        <f t="shared" si="10"/>
        <v>77.918905857919626</v>
      </c>
    </row>
    <row r="65" spans="2:18">
      <c r="B65">
        <f t="shared" si="12"/>
        <v>62</v>
      </c>
      <c r="C65">
        <f t="shared" si="13"/>
        <v>22081.697144119025</v>
      </c>
      <c r="D65">
        <f t="shared" si="13"/>
        <v>52168.699612855227</v>
      </c>
      <c r="E65">
        <f t="shared" si="13"/>
        <v>2559.1846385397898</v>
      </c>
      <c r="F65">
        <f t="shared" si="13"/>
        <v>21807.146713415135</v>
      </c>
      <c r="G65">
        <f t="shared" si="13"/>
        <v>1383.2718910707661</v>
      </c>
      <c r="H65">
        <f t="shared" si="0"/>
        <v>9.5466149572329115</v>
      </c>
      <c r="I65">
        <f t="shared" si="1"/>
        <v>-283.84534387261112</v>
      </c>
      <c r="J65">
        <f t="shared" si="2"/>
        <v>-13.237964890000839</v>
      </c>
      <c r="K65">
        <f t="shared" si="3"/>
        <v>272.65767581782029</v>
      </c>
      <c r="L65">
        <f t="shared" si="4"/>
        <v>14.879017987559237</v>
      </c>
      <c r="M65">
        <f t="shared" si="5"/>
        <v>0.1027240774609626</v>
      </c>
      <c r="N65">
        <f t="shared" si="6"/>
        <v>2313.1992982898228</v>
      </c>
      <c r="O65">
        <f t="shared" si="7"/>
        <v>2268.3219679019994</v>
      </c>
      <c r="P65">
        <f t="shared" si="8"/>
        <v>159.99999999999989</v>
      </c>
      <c r="Q65">
        <f t="shared" si="9"/>
        <v>2153.1992982898228</v>
      </c>
      <c r="R65">
        <f t="shared" si="10"/>
        <v>77.918302855880953</v>
      </c>
    </row>
    <row r="66" spans="2:18">
      <c r="B66">
        <f t="shared" si="12"/>
        <v>63</v>
      </c>
      <c r="C66">
        <f t="shared" si="13"/>
        <v>22091.243759076257</v>
      </c>
      <c r="D66">
        <f t="shared" si="13"/>
        <v>51884.854268982614</v>
      </c>
      <c r="E66">
        <f t="shared" si="13"/>
        <v>2545.9466736497889</v>
      </c>
      <c r="F66">
        <f t="shared" si="13"/>
        <v>22079.804389232955</v>
      </c>
      <c r="G66">
        <f t="shared" si="13"/>
        <v>1398.1509090583254</v>
      </c>
      <c r="H66">
        <f t="shared" si="0"/>
        <v>17.233262412970511</v>
      </c>
      <c r="I66">
        <f t="shared" si="1"/>
        <v>-279.60693039457544</v>
      </c>
      <c r="J66">
        <f t="shared" si="2"/>
        <v>-13.336046528592888</v>
      </c>
      <c r="K66">
        <f t="shared" si="3"/>
        <v>261.63493853595855</v>
      </c>
      <c r="L66">
        <f t="shared" si="4"/>
        <v>14.074775974239145</v>
      </c>
      <c r="M66">
        <f t="shared" si="5"/>
        <v>0.10224296496372935</v>
      </c>
      <c r="N66">
        <f t="shared" si="6"/>
        <v>2311.2535140919308</v>
      </c>
      <c r="O66">
        <f t="shared" si="7"/>
        <v>2258.6742616644383</v>
      </c>
      <c r="P66">
        <f t="shared" si="8"/>
        <v>159.99999999999989</v>
      </c>
      <c r="Q66">
        <f t="shared" si="9"/>
        <v>2151.2535140919308</v>
      </c>
      <c r="R66">
        <f t="shared" si="10"/>
        <v>77.908756240923736</v>
      </c>
    </row>
    <row r="67" spans="2:18">
      <c r="B67">
        <f t="shared" si="12"/>
        <v>64</v>
      </c>
      <c r="C67">
        <f t="shared" si="13"/>
        <v>22108.477021489227</v>
      </c>
      <c r="D67">
        <f t="shared" si="13"/>
        <v>51605.247338588037</v>
      </c>
      <c r="E67">
        <f t="shared" si="13"/>
        <v>2532.6106271211961</v>
      </c>
      <c r="F67">
        <f t="shared" si="13"/>
        <v>22341.439327768912</v>
      </c>
      <c r="G67">
        <f t="shared" si="13"/>
        <v>1412.2256850325646</v>
      </c>
      <c r="H67">
        <f t="shared" si="0"/>
        <v>23.810749970477943</v>
      </c>
      <c r="I67">
        <f t="shared" si="1"/>
        <v>-274.70060869409224</v>
      </c>
      <c r="J67">
        <f t="shared" si="2"/>
        <v>-13.35936132974993</v>
      </c>
      <c r="K67">
        <f t="shared" si="3"/>
        <v>250.9462533018434</v>
      </c>
      <c r="L67">
        <f t="shared" si="4"/>
        <v>13.302966751521097</v>
      </c>
      <c r="M67">
        <f t="shared" si="5"/>
        <v>0.10176647675480605</v>
      </c>
      <c r="N67">
        <f t="shared" si="6"/>
        <v>2309.0861260964075</v>
      </c>
      <c r="O67">
        <f t="shared" si="7"/>
        <v>2249.9018128915468</v>
      </c>
      <c r="P67">
        <f t="shared" si="8"/>
        <v>159.99999999999986</v>
      </c>
      <c r="Q67">
        <f t="shared" si="9"/>
        <v>2149.0861260964075</v>
      </c>
      <c r="R67">
        <f t="shared" si="10"/>
        <v>77.891522978510764</v>
      </c>
    </row>
    <row r="68" spans="2:18">
      <c r="B68">
        <f t="shared" si="12"/>
        <v>65</v>
      </c>
      <c r="C68">
        <f t="shared" si="13"/>
        <v>22132.287771459705</v>
      </c>
      <c r="D68">
        <f t="shared" si="13"/>
        <v>51330.546729893947</v>
      </c>
      <c r="E68">
        <f t="shared" si="13"/>
        <v>2519.2512657914463</v>
      </c>
      <c r="F68">
        <f t="shared" si="13"/>
        <v>22592.385581070757</v>
      </c>
      <c r="G68">
        <f t="shared" si="13"/>
        <v>1425.5286517840857</v>
      </c>
      <c r="H68">
        <f t="shared" si="0"/>
        <v>29.409969427547615</v>
      </c>
      <c r="I68">
        <f t="shared" si="1"/>
        <v>-269.24908840462717</v>
      </c>
      <c r="J68">
        <f t="shared" si="2"/>
        <v>-13.318488965767671</v>
      </c>
      <c r="K68">
        <f t="shared" si="3"/>
        <v>240.59377358731788</v>
      </c>
      <c r="L68">
        <f t="shared" si="4"/>
        <v>12.563834355529494</v>
      </c>
      <c r="M68">
        <f t="shared" si="5"/>
        <v>0.10129610685187623</v>
      </c>
      <c r="N68">
        <f t="shared" si="6"/>
        <v>2306.7362168361392</v>
      </c>
      <c r="O68">
        <f t="shared" si="7"/>
        <v>2241.9145869742561</v>
      </c>
      <c r="P68">
        <f t="shared" si="8"/>
        <v>159.99999999999989</v>
      </c>
      <c r="Q68">
        <f t="shared" si="9"/>
        <v>2146.7362168361392</v>
      </c>
      <c r="R68">
        <f t="shared" si="10"/>
        <v>77.867712228540299</v>
      </c>
    </row>
    <row r="69" spans="2:18">
      <c r="B69">
        <f t="shared" si="12"/>
        <v>66</v>
      </c>
      <c r="C69">
        <f t="shared" si="13"/>
        <v>22161.697740887252</v>
      </c>
      <c r="D69">
        <f t="shared" si="13"/>
        <v>51061.29764148932</v>
      </c>
      <c r="E69">
        <f t="shared" si="13"/>
        <v>2505.9327768256785</v>
      </c>
      <c r="F69">
        <f t="shared" si="13"/>
        <v>22832.979354658077</v>
      </c>
      <c r="G69">
        <f t="shared" si="13"/>
        <v>1438.0924861396152</v>
      </c>
      <c r="H69">
        <f t="shared" ref="H69:H122" si="15">N69-M69*C69-$T$3*C69</f>
        <v>34.146742304485336</v>
      </c>
      <c r="I69">
        <f t="shared" ref="I69:I122" si="16">M69*C69-($T$3+$T$4)*D69-T$8*D69-$T$10*D69</f>
        <v>-263.35893430671217</v>
      </c>
      <c r="J69">
        <f t="shared" ref="J69:J122" si="17">$T$8*D69-($T$3+$T$5)*E69-$T$11*E69</f>
        <v>-13.222847766133555</v>
      </c>
      <c r="K69">
        <f t="shared" ref="K69:K122" si="18">$T$10*D69-($T$3+$T$6)*F69-$T$9*F69</f>
        <v>230.57770859385127</v>
      </c>
      <c r="L69">
        <f t="shared" ref="L69:L122" si="19">$T$11*E69+$T$9*F69-($T$3+$T$7)*G69</f>
        <v>11.85733117450944</v>
      </c>
      <c r="M69">
        <f t="shared" ref="M69:M122" si="20">($T$12*$T$13/SUM(C69:G69))*(D69*$T$14+E69*$T$15+F69*$T$16+G69*$T$17)</f>
        <v>0.10083310029551902</v>
      </c>
      <c r="N69">
        <f t="shared" ref="N69:N122" si="21">Q69+P69</f>
        <v>2304.2381497157667</v>
      </c>
      <c r="O69">
        <f t="shared" ref="O69:O122" si="22">M69*C69</f>
        <v>2234.6326910258617</v>
      </c>
      <c r="P69">
        <f t="shared" ref="P69:P122" si="23">$T$3*SUM(C69:G69)</f>
        <v>159.99999999999989</v>
      </c>
      <c r="Q69">
        <f t="shared" ref="Q69:Q122" si="24">$T$4*D69+$T$5*E69+$T$6*F69+$T$7*G69</f>
        <v>2144.2381497157667</v>
      </c>
      <c r="R69">
        <f t="shared" ref="R69:R123" si="25">100*SUM(D69:G69)/SUM(C69:G69)</f>
        <v>77.838302259112737</v>
      </c>
    </row>
    <row r="70" spans="2:18">
      <c r="B70">
        <f t="shared" si="12"/>
        <v>67</v>
      </c>
      <c r="C70">
        <f t="shared" ref="C70:G86" si="26">C69+H69</f>
        <v>22195.844483191737</v>
      </c>
      <c r="D70">
        <f t="shared" si="26"/>
        <v>50797.938707182606</v>
      </c>
      <c r="E70">
        <f t="shared" si="26"/>
        <v>2492.7099290595452</v>
      </c>
      <c r="F70">
        <f t="shared" si="26"/>
        <v>23063.557063251927</v>
      </c>
      <c r="G70">
        <f t="shared" si="26"/>
        <v>1449.9498173141246</v>
      </c>
      <c r="H70">
        <f t="shared" si="15"/>
        <v>38.123499827721979</v>
      </c>
      <c r="I70">
        <f t="shared" si="16"/>
        <v>-257.12249585314851</v>
      </c>
      <c r="J70">
        <f t="shared" si="17"/>
        <v>-13.080790355710647</v>
      </c>
      <c r="K70">
        <f t="shared" si="18"/>
        <v>220.89661954934593</v>
      </c>
      <c r="L70">
        <f t="shared" si="19"/>
        <v>11.183166831791382</v>
      </c>
      <c r="M70">
        <f t="shared" si="20"/>
        <v>0.10037848462460078</v>
      </c>
      <c r="N70">
        <f t="shared" si="21"/>
        <v>2301.6220851869207</v>
      </c>
      <c r="O70">
        <f t="shared" si="22"/>
        <v>2227.9852341860919</v>
      </c>
      <c r="P70">
        <f t="shared" si="23"/>
        <v>159.99999999999989</v>
      </c>
      <c r="Q70">
        <f t="shared" si="24"/>
        <v>2141.6220851869207</v>
      </c>
      <c r="R70">
        <f t="shared" si="25"/>
        <v>77.804155516808251</v>
      </c>
    </row>
    <row r="71" spans="2:18">
      <c r="B71">
        <f t="shared" si="12"/>
        <v>68</v>
      </c>
      <c r="C71">
        <f t="shared" si="26"/>
        <v>22233.967983019458</v>
      </c>
      <c r="D71">
        <f t="shared" si="26"/>
        <v>50540.81621132946</v>
      </c>
      <c r="E71">
        <f t="shared" si="26"/>
        <v>2479.6291387038345</v>
      </c>
      <c r="F71">
        <f t="shared" si="26"/>
        <v>23284.453682801271</v>
      </c>
      <c r="G71">
        <f t="shared" si="26"/>
        <v>1461.132984145916</v>
      </c>
      <c r="H71">
        <f t="shared" si="15"/>
        <v>41.430801992567282</v>
      </c>
      <c r="I71">
        <f t="shared" si="16"/>
        <v>-250.61963386052025</v>
      </c>
      <c r="J71">
        <f t="shared" si="17"/>
        <v>-12.899698559537498</v>
      </c>
      <c r="K71">
        <f t="shared" si="18"/>
        <v>211.54767903504037</v>
      </c>
      <c r="L71">
        <f t="shared" si="19"/>
        <v>10.540851392450207</v>
      </c>
      <c r="M71">
        <f t="shared" si="20"/>
        <v>9.9933097774569588E-2</v>
      </c>
      <c r="N71">
        <f t="shared" si="21"/>
        <v>2298.9144471291315</v>
      </c>
      <c r="O71">
        <f t="shared" si="22"/>
        <v>2221.9092963637331</v>
      </c>
      <c r="P71">
        <f t="shared" si="23"/>
        <v>159.99999999999989</v>
      </c>
      <c r="Q71">
        <f t="shared" si="24"/>
        <v>2138.9144471291315</v>
      </c>
      <c r="R71">
        <f t="shared" si="25"/>
        <v>77.766032016980532</v>
      </c>
    </row>
    <row r="72" spans="2:18">
      <c r="B72">
        <f t="shared" si="12"/>
        <v>69</v>
      </c>
      <c r="C72">
        <f t="shared" si="26"/>
        <v>22275.398785012025</v>
      </c>
      <c r="D72">
        <f t="shared" si="26"/>
        <v>50290.196577468938</v>
      </c>
      <c r="E72">
        <f t="shared" si="26"/>
        <v>2466.7294401442969</v>
      </c>
      <c r="F72">
        <f t="shared" si="26"/>
        <v>23496.001361836312</v>
      </c>
      <c r="G72">
        <f t="shared" si="26"/>
        <v>1471.6738355383661</v>
      </c>
      <c r="H72">
        <f t="shared" si="15"/>
        <v>44.148702528540561</v>
      </c>
      <c r="I72">
        <f t="shared" si="16"/>
        <v>-243.91925783138868</v>
      </c>
      <c r="J72">
        <f t="shared" si="17"/>
        <v>-12.686075341324198</v>
      </c>
      <c r="K72">
        <f t="shared" si="18"/>
        <v>202.52689737076986</v>
      </c>
      <c r="L72">
        <f t="shared" si="19"/>
        <v>9.9297332734024337</v>
      </c>
      <c r="M72">
        <f t="shared" si="20"/>
        <v>9.9497612737134353E-2</v>
      </c>
      <c r="N72">
        <f t="shared" si="21"/>
        <v>2296.1383424609194</v>
      </c>
      <c r="O72">
        <f t="shared" si="22"/>
        <v>2216.3490018763596</v>
      </c>
      <c r="P72">
        <f t="shared" si="23"/>
        <v>159.99999999999989</v>
      </c>
      <c r="Q72">
        <f t="shared" si="24"/>
        <v>2136.1383424609194</v>
      </c>
      <c r="R72">
        <f t="shared" si="25"/>
        <v>77.72460121498797</v>
      </c>
    </row>
    <row r="73" spans="2:18">
      <c r="B73">
        <f t="shared" si="12"/>
        <v>70</v>
      </c>
      <c r="C73">
        <f t="shared" si="26"/>
        <v>22319.547487540567</v>
      </c>
      <c r="D73">
        <f t="shared" si="26"/>
        <v>50046.277319637549</v>
      </c>
      <c r="E73">
        <f t="shared" si="26"/>
        <v>2454.0433648029725</v>
      </c>
      <c r="F73">
        <f t="shared" si="26"/>
        <v>23698.528259207083</v>
      </c>
      <c r="G73">
        <f t="shared" si="26"/>
        <v>1481.6035688117686</v>
      </c>
      <c r="H73">
        <f t="shared" si="15"/>
        <v>46.347969204642929</v>
      </c>
      <c r="I73">
        <f t="shared" si="16"/>
        <v>-237.08068900477417</v>
      </c>
      <c r="J73">
        <f t="shared" si="17"/>
        <v>-12.445632256445919</v>
      </c>
      <c r="K73">
        <f t="shared" si="18"/>
        <v>193.82931978107513</v>
      </c>
      <c r="L73">
        <f t="shared" si="19"/>
        <v>9.3490322755018411</v>
      </c>
      <c r="M73">
        <f t="shared" si="20"/>
        <v>9.907255930650781E-2</v>
      </c>
      <c r="N73">
        <f t="shared" si="21"/>
        <v>2293.3139373384879</v>
      </c>
      <c r="O73">
        <f t="shared" si="22"/>
        <v>2211.2546921537801</v>
      </c>
      <c r="P73">
        <f t="shared" si="23"/>
        <v>159.99999999999989</v>
      </c>
      <c r="Q73">
        <f t="shared" si="24"/>
        <v>2133.3139373384879</v>
      </c>
      <c r="R73">
        <f t="shared" si="25"/>
        <v>77.680452512459425</v>
      </c>
    </row>
    <row r="74" spans="2:18">
      <c r="B74">
        <f t="shared" si="12"/>
        <v>71</v>
      </c>
      <c r="C74">
        <f t="shared" si="26"/>
        <v>22365.895456745209</v>
      </c>
      <c r="D74">
        <f t="shared" si="26"/>
        <v>49809.196630632774</v>
      </c>
      <c r="E74">
        <f t="shared" si="26"/>
        <v>2441.5977325465265</v>
      </c>
      <c r="F74">
        <f t="shared" si="26"/>
        <v>23892.357578988158</v>
      </c>
      <c r="G74">
        <f t="shared" si="26"/>
        <v>1490.9526010872705</v>
      </c>
      <c r="H74">
        <f t="shared" si="15"/>
        <v>48.091170348199263</v>
      </c>
      <c r="I74">
        <f t="shared" si="16"/>
        <v>-230.15486480509719</v>
      </c>
      <c r="J74">
        <f t="shared" si="17"/>
        <v>-12.183371456504531</v>
      </c>
      <c r="K74">
        <f t="shared" si="18"/>
        <v>185.44919774114393</v>
      </c>
      <c r="L74">
        <f t="shared" si="19"/>
        <v>8.7978681722588306</v>
      </c>
      <c r="M74">
        <f t="shared" si="20"/>
        <v>9.8658343218499381E-2</v>
      </c>
      <c r="N74">
        <f t="shared" si="21"/>
        <v>2290.4587934396363</v>
      </c>
      <c r="O74">
        <f t="shared" si="22"/>
        <v>2206.5821903606447</v>
      </c>
      <c r="P74">
        <f t="shared" si="23"/>
        <v>159.99999999999986</v>
      </c>
      <c r="Q74">
        <f t="shared" si="24"/>
        <v>2130.4587934396363</v>
      </c>
      <c r="R74">
        <f t="shared" si="25"/>
        <v>77.634104543254793</v>
      </c>
    </row>
    <row r="75" spans="2:18">
      <c r="B75">
        <f t="shared" si="12"/>
        <v>72</v>
      </c>
      <c r="C75">
        <f t="shared" si="26"/>
        <v>22413.986627093407</v>
      </c>
      <c r="D75">
        <f t="shared" si="26"/>
        <v>49579.041765827678</v>
      </c>
      <c r="E75">
        <f t="shared" si="26"/>
        <v>2429.4143610900219</v>
      </c>
      <c r="F75">
        <f t="shared" si="26"/>
        <v>24077.806776729303</v>
      </c>
      <c r="G75">
        <f t="shared" si="26"/>
        <v>1499.7504692595294</v>
      </c>
      <c r="H75">
        <f t="shared" si="15"/>
        <v>49.433639052068479</v>
      </c>
      <c r="I75">
        <f t="shared" si="16"/>
        <v>-223.18540021052365</v>
      </c>
      <c r="J75">
        <f t="shared" si="17"/>
        <v>-11.903661707737228</v>
      </c>
      <c r="K75">
        <f t="shared" si="18"/>
        <v>177.38013757713128</v>
      </c>
      <c r="L75">
        <f t="shared" si="19"/>
        <v>8.2752852890613156</v>
      </c>
      <c r="M75">
        <f t="shared" si="20"/>
        <v>9.825526296666115E-2</v>
      </c>
      <c r="N75">
        <f t="shared" si="21"/>
        <v>2287.5881678317069</v>
      </c>
      <c r="O75">
        <f t="shared" si="22"/>
        <v>2202.2921501762889</v>
      </c>
      <c r="P75">
        <f t="shared" si="23"/>
        <v>159.99999999999986</v>
      </c>
      <c r="Q75">
        <f t="shared" si="24"/>
        <v>2127.5881678317069</v>
      </c>
      <c r="R75">
        <f t="shared" si="25"/>
        <v>77.586013372906592</v>
      </c>
    </row>
    <row r="76" spans="2:18">
      <c r="B76">
        <f t="shared" si="12"/>
        <v>73</v>
      </c>
      <c r="C76">
        <f t="shared" si="26"/>
        <v>22463.420266145476</v>
      </c>
      <c r="D76">
        <f t="shared" si="26"/>
        <v>49355.856365617154</v>
      </c>
      <c r="E76">
        <f t="shared" si="26"/>
        <v>2417.5106993822847</v>
      </c>
      <c r="F76">
        <f t="shared" si="26"/>
        <v>24255.186914306436</v>
      </c>
      <c r="G76">
        <f t="shared" si="26"/>
        <v>1508.0257545485906</v>
      </c>
      <c r="H76">
        <f t="shared" si="15"/>
        <v>50.424326569662213</v>
      </c>
      <c r="I76">
        <f t="shared" si="16"/>
        <v>-216.2095209412613</v>
      </c>
      <c r="J76">
        <f t="shared" si="17"/>
        <v>-11.6103082035998</v>
      </c>
      <c r="K76">
        <f t="shared" si="18"/>
        <v>169.61522908117212</v>
      </c>
      <c r="L76">
        <f t="shared" si="19"/>
        <v>7.7802734940267158</v>
      </c>
      <c r="M76">
        <f t="shared" si="20"/>
        <v>9.7863524556146483E-2</v>
      </c>
      <c r="N76">
        <f t="shared" si="21"/>
        <v>2284.7152798264615</v>
      </c>
      <c r="O76">
        <f t="shared" si="22"/>
        <v>2198.3494808309665</v>
      </c>
      <c r="P76">
        <f t="shared" si="23"/>
        <v>159.99999999999989</v>
      </c>
      <c r="Q76">
        <f t="shared" si="24"/>
        <v>2124.7152798264615</v>
      </c>
      <c r="R76">
        <f t="shared" si="25"/>
        <v>77.536579733854509</v>
      </c>
    </row>
    <row r="77" spans="2:18">
      <c r="B77">
        <f t="shared" si="12"/>
        <v>74</v>
      </c>
      <c r="C77">
        <f t="shared" si="26"/>
        <v>22513.844592715137</v>
      </c>
      <c r="D77">
        <f t="shared" si="26"/>
        <v>49139.646844675895</v>
      </c>
      <c r="E77">
        <f t="shared" si="26"/>
        <v>2405.9003911786849</v>
      </c>
      <c r="F77">
        <f t="shared" si="26"/>
        <v>24424.802143387609</v>
      </c>
      <c r="G77">
        <f t="shared" si="26"/>
        <v>1515.8060280426173</v>
      </c>
      <c r="H77">
        <f t="shared" si="15"/>
        <v>51.106556038069009</v>
      </c>
      <c r="I77">
        <f t="shared" si="16"/>
        <v>-209.25888245946021</v>
      </c>
      <c r="J77">
        <f t="shared" si="17"/>
        <v>-11.306616183685954</v>
      </c>
      <c r="K77">
        <f t="shared" si="18"/>
        <v>162.14715660439316</v>
      </c>
      <c r="L77">
        <f t="shared" si="19"/>
        <v>7.3117860006840232</v>
      </c>
      <c r="M77">
        <f t="shared" si="20"/>
        <v>9.7483254432151903E-2</v>
      </c>
      <c r="N77">
        <f t="shared" si="21"/>
        <v>2281.8515480639903</v>
      </c>
      <c r="O77">
        <f t="shared" si="22"/>
        <v>2194.7228406775771</v>
      </c>
      <c r="P77">
        <f t="shared" si="23"/>
        <v>159.99999999999989</v>
      </c>
      <c r="Q77">
        <f t="shared" si="24"/>
        <v>2121.8515480639903</v>
      </c>
      <c r="R77">
        <f t="shared" si="25"/>
        <v>77.486155407284855</v>
      </c>
    </row>
    <row r="78" spans="2:18">
      <c r="B78">
        <f t="shared" si="12"/>
        <v>75</v>
      </c>
      <c r="C78">
        <f t="shared" si="26"/>
        <v>22564.951148753207</v>
      </c>
      <c r="D78">
        <f t="shared" si="26"/>
        <v>48930.387962216439</v>
      </c>
      <c r="E78">
        <f t="shared" si="26"/>
        <v>2394.593774994999</v>
      </c>
      <c r="F78">
        <f t="shared" si="26"/>
        <v>24586.949299992004</v>
      </c>
      <c r="G78">
        <f t="shared" si="26"/>
        <v>1523.1178140433012</v>
      </c>
      <c r="H78">
        <f t="shared" si="15"/>
        <v>51.518687068155039</v>
      </c>
      <c r="I78">
        <f t="shared" si="16"/>
        <v>-202.36028770548694</v>
      </c>
      <c r="J78">
        <f t="shared" si="17"/>
        <v>-10.995448534695797</v>
      </c>
      <c r="K78">
        <f t="shared" si="18"/>
        <v>154.96829481547616</v>
      </c>
      <c r="L78">
        <f t="shared" si="19"/>
        <v>6.8687543565520173</v>
      </c>
      <c r="M78">
        <f t="shared" si="20"/>
        <v>9.7114510796601244E-2</v>
      </c>
      <c r="N78">
        <f t="shared" si="21"/>
        <v>2279.006800866533</v>
      </c>
      <c r="O78">
        <f t="shared" si="22"/>
        <v>2191.3841919603728</v>
      </c>
      <c r="P78">
        <f t="shared" si="23"/>
        <v>159.99999999999991</v>
      </c>
      <c r="Q78">
        <f t="shared" si="24"/>
        <v>2119.006800866533</v>
      </c>
      <c r="R78">
        <f t="shared" si="25"/>
        <v>77.435048851246776</v>
      </c>
    </row>
    <row r="79" spans="2:18">
      <c r="B79">
        <f t="shared" si="12"/>
        <v>76</v>
      </c>
      <c r="C79">
        <f t="shared" si="26"/>
        <v>22616.469835821361</v>
      </c>
      <c r="D79">
        <f t="shared" si="26"/>
        <v>48728.027674510951</v>
      </c>
      <c r="E79">
        <f t="shared" si="26"/>
        <v>2383.5983264603033</v>
      </c>
      <c r="F79">
        <f t="shared" si="26"/>
        <v>24741.917594807481</v>
      </c>
      <c r="G79">
        <f t="shared" si="26"/>
        <v>1529.9865683998532</v>
      </c>
      <c r="H79">
        <f t="shared" si="15"/>
        <v>51.694700998947432</v>
      </c>
      <c r="I79">
        <f t="shared" si="16"/>
        <v>-195.53631536182036</v>
      </c>
      <c r="J79">
        <f t="shared" si="17"/>
        <v>-10.679277659484299</v>
      </c>
      <c r="K79">
        <f t="shared" si="18"/>
        <v>148.07079105973696</v>
      </c>
      <c r="L79">
        <f t="shared" si="19"/>
        <v>6.4501009626201551</v>
      </c>
      <c r="M79">
        <f t="shared" si="20"/>
        <v>9.6757293504638103E-2</v>
      </c>
      <c r="N79">
        <f t="shared" si="21"/>
        <v>2276.1894626796234</v>
      </c>
      <c r="O79">
        <f t="shared" si="22"/>
        <v>2188.3084099433618</v>
      </c>
      <c r="P79">
        <f t="shared" si="23"/>
        <v>159.99999999999989</v>
      </c>
      <c r="Q79">
        <f t="shared" si="24"/>
        <v>2116.1894626796234</v>
      </c>
      <c r="R79">
        <f t="shared" si="25"/>
        <v>77.383530164178637</v>
      </c>
    </row>
    <row r="80" spans="2:18">
      <c r="B80">
        <f t="shared" ref="B80:B143" si="27">B79+1</f>
        <v>77</v>
      </c>
      <c r="C80">
        <f t="shared" si="26"/>
        <v>22668.16453682031</v>
      </c>
      <c r="D80">
        <f t="shared" si="26"/>
        <v>48532.491359149128</v>
      </c>
      <c r="E80">
        <f t="shared" si="26"/>
        <v>2372.9190488008189</v>
      </c>
      <c r="F80">
        <f t="shared" si="26"/>
        <v>24889.988385867218</v>
      </c>
      <c r="G80">
        <f t="shared" si="26"/>
        <v>1536.4366693624734</v>
      </c>
      <c r="H80">
        <f t="shared" si="15"/>
        <v>51.664715804426947</v>
      </c>
      <c r="I80">
        <f t="shared" si="16"/>
        <v>-188.80586929792287</v>
      </c>
      <c r="J80">
        <f t="shared" si="17"/>
        <v>-10.360231969698113</v>
      </c>
      <c r="K80">
        <f t="shared" si="18"/>
        <v>141.44663602474157</v>
      </c>
      <c r="L80">
        <f t="shared" si="19"/>
        <v>6.0547494384526033</v>
      </c>
      <c r="M80">
        <f t="shared" si="20"/>
        <v>9.6411552711833479E-2</v>
      </c>
      <c r="N80">
        <f t="shared" si="21"/>
        <v>2273.4067191855052</v>
      </c>
      <c r="O80">
        <f t="shared" si="22"/>
        <v>2185.4729401221657</v>
      </c>
      <c r="P80">
        <f t="shared" si="23"/>
        <v>159.99999999999989</v>
      </c>
      <c r="Q80">
        <f t="shared" si="24"/>
        <v>2113.4067191855052</v>
      </c>
      <c r="R80">
        <f t="shared" si="25"/>
        <v>77.331835463179686</v>
      </c>
    </row>
    <row r="81" spans="2:18">
      <c r="B81">
        <f t="shared" si="27"/>
        <v>78</v>
      </c>
      <c r="C81">
        <f t="shared" si="26"/>
        <v>22719.829252624735</v>
      </c>
      <c r="D81">
        <f t="shared" si="26"/>
        <v>48343.685489851203</v>
      </c>
      <c r="E81">
        <f t="shared" si="26"/>
        <v>2362.558816831121</v>
      </c>
      <c r="F81">
        <f t="shared" si="26"/>
        <v>25031.435021891961</v>
      </c>
      <c r="G81">
        <f t="shared" si="26"/>
        <v>1542.4914188009259</v>
      </c>
      <c r="H81">
        <f t="shared" si="15"/>
        <v>51.455438814091011</v>
      </c>
      <c r="I81">
        <f t="shared" si="16"/>
        <v>-182.18465874787023</v>
      </c>
      <c r="J81">
        <f t="shared" si="17"/>
        <v>-10.040137396221844</v>
      </c>
      <c r="K81">
        <f t="shared" si="18"/>
        <v>135.08772421263973</v>
      </c>
      <c r="L81">
        <f t="shared" si="19"/>
        <v>5.6816331173612582</v>
      </c>
      <c r="M81">
        <f t="shared" si="20"/>
        <v>9.6077196423970307E-2</v>
      </c>
      <c r="N81">
        <f t="shared" si="21"/>
        <v>2270.6646634417839</v>
      </c>
      <c r="O81">
        <f t="shared" si="22"/>
        <v>2182.8574978234933</v>
      </c>
      <c r="P81">
        <f t="shared" si="23"/>
        <v>159.99999999999989</v>
      </c>
      <c r="Q81">
        <f t="shared" si="24"/>
        <v>2110.6646634417839</v>
      </c>
      <c r="R81">
        <f t="shared" si="25"/>
        <v>77.280170747375266</v>
      </c>
    </row>
    <row r="82" spans="2:18">
      <c r="B82">
        <f t="shared" si="27"/>
        <v>79</v>
      </c>
      <c r="C82">
        <f t="shared" si="26"/>
        <v>22771.284691438825</v>
      </c>
      <c r="D82">
        <f t="shared" si="26"/>
        <v>48161.500831103331</v>
      </c>
      <c r="E82">
        <f t="shared" si="26"/>
        <v>2352.5186794348992</v>
      </c>
      <c r="F82">
        <f t="shared" si="26"/>
        <v>25166.522746104602</v>
      </c>
      <c r="G82">
        <f t="shared" si="26"/>
        <v>1548.1730519182872</v>
      </c>
      <c r="H82">
        <f t="shared" si="15"/>
        <v>51.090564598117567</v>
      </c>
      <c r="I82">
        <f t="shared" si="16"/>
        <v>-175.68561773273973</v>
      </c>
      <c r="J82">
        <f t="shared" si="17"/>
        <v>-9.7205543276620006</v>
      </c>
      <c r="K82">
        <f t="shared" si="18"/>
        <v>128.98590553558182</v>
      </c>
      <c r="L82">
        <f t="shared" si="19"/>
        <v>5.3297019267022137</v>
      </c>
      <c r="M82">
        <f t="shared" si="20"/>
        <v>9.5754097083887726E-2</v>
      </c>
      <c r="N82">
        <f t="shared" si="21"/>
        <v>2267.9684251732992</v>
      </c>
      <c r="O82">
        <f t="shared" si="22"/>
        <v>2180.4438050688796</v>
      </c>
      <c r="P82">
        <f t="shared" si="23"/>
        <v>159.99999999999989</v>
      </c>
      <c r="Q82">
        <f t="shared" si="24"/>
        <v>2107.9684251732992</v>
      </c>
      <c r="R82">
        <f t="shared" si="25"/>
        <v>77.228715308561164</v>
      </c>
    </row>
    <row r="83" spans="2:18">
      <c r="B83">
        <f t="shared" si="27"/>
        <v>80</v>
      </c>
      <c r="C83">
        <f t="shared" si="26"/>
        <v>22822.375256036943</v>
      </c>
      <c r="D83">
        <f t="shared" si="26"/>
        <v>47985.815213370588</v>
      </c>
      <c r="E83">
        <f t="shared" si="26"/>
        <v>2342.7981251072374</v>
      </c>
      <c r="F83">
        <f t="shared" si="26"/>
        <v>25295.508651640183</v>
      </c>
      <c r="G83">
        <f t="shared" si="26"/>
        <v>1553.5027538449895</v>
      </c>
      <c r="H83">
        <f t="shared" si="15"/>
        <v>50.591124594980272</v>
      </c>
      <c r="I83">
        <f t="shared" si="16"/>
        <v>-169.31927127591246</v>
      </c>
      <c r="J83">
        <f t="shared" si="17"/>
        <v>-9.4028103867503958</v>
      </c>
      <c r="K83">
        <f t="shared" si="18"/>
        <v>123.13302918725697</v>
      </c>
      <c r="L83">
        <f t="shared" si="19"/>
        <v>4.9979278804254506</v>
      </c>
      <c r="M83">
        <f t="shared" si="20"/>
        <v>9.5442097314151778E-2</v>
      </c>
      <c r="N83">
        <f t="shared" si="21"/>
        <v>2265.3222851314067</v>
      </c>
      <c r="O83">
        <f t="shared" si="22"/>
        <v>2178.2153601267673</v>
      </c>
      <c r="P83">
        <f t="shared" si="23"/>
        <v>159.99999999999989</v>
      </c>
      <c r="Q83">
        <f t="shared" si="24"/>
        <v>2105.3222851314067</v>
      </c>
      <c r="R83">
        <f t="shared" si="25"/>
        <v>77.177624743963037</v>
      </c>
    </row>
    <row r="84" spans="2:18">
      <c r="B84">
        <f t="shared" si="27"/>
        <v>81</v>
      </c>
      <c r="C84">
        <f t="shared" si="26"/>
        <v>22872.966380631922</v>
      </c>
      <c r="D84">
        <f t="shared" si="26"/>
        <v>47816.495942094676</v>
      </c>
      <c r="E84">
        <f t="shared" si="26"/>
        <v>2333.395314720487</v>
      </c>
      <c r="F84">
        <f t="shared" si="26"/>
        <v>25418.641680827441</v>
      </c>
      <c r="G84">
        <f t="shared" si="26"/>
        <v>1558.500681725415</v>
      </c>
      <c r="H84">
        <f t="shared" si="15"/>
        <v>49.975794337063306</v>
      </c>
      <c r="I84">
        <f t="shared" si="16"/>
        <v>-163.09405507828058</v>
      </c>
      <c r="J84">
        <f t="shared" si="17"/>
        <v>-9.0880294428217212</v>
      </c>
      <c r="K84">
        <f t="shared" si="18"/>
        <v>117.52098079912172</v>
      </c>
      <c r="L84">
        <f t="shared" si="19"/>
        <v>4.6853093849173462</v>
      </c>
      <c r="M84">
        <f t="shared" si="20"/>
        <v>9.5141014920198844E-2</v>
      </c>
      <c r="N84">
        <f t="shared" si="21"/>
        <v>2262.7297762349826</v>
      </c>
      <c r="O84">
        <f t="shared" si="22"/>
        <v>2176.1572356889083</v>
      </c>
      <c r="P84">
        <f t="shared" si="23"/>
        <v>159.99999999999989</v>
      </c>
      <c r="Q84">
        <f t="shared" si="24"/>
        <v>2102.7297762349826</v>
      </c>
      <c r="R84">
        <f t="shared" si="25"/>
        <v>77.127033619368078</v>
      </c>
    </row>
    <row r="85" spans="2:18">
      <c r="B85">
        <f t="shared" si="27"/>
        <v>82</v>
      </c>
      <c r="C85">
        <f t="shared" si="26"/>
        <v>22922.942174968986</v>
      </c>
      <c r="D85">
        <f t="shared" si="26"/>
        <v>47653.401887016393</v>
      </c>
      <c r="E85">
        <f t="shared" si="26"/>
        <v>2324.3072852776654</v>
      </c>
      <c r="F85">
        <f t="shared" si="26"/>
        <v>25536.162661626564</v>
      </c>
      <c r="G85">
        <f t="shared" si="26"/>
        <v>1563.1859911103325</v>
      </c>
      <c r="H85">
        <f t="shared" si="15"/>
        <v>49.26116346474425</v>
      </c>
      <c r="I85">
        <f t="shared" si="16"/>
        <v>-157.01659452317426</v>
      </c>
      <c r="J85">
        <f t="shared" si="17"/>
        <v>-8.7771572392075399</v>
      </c>
      <c r="K85">
        <f t="shared" si="18"/>
        <v>112.1417137625174</v>
      </c>
      <c r="L85">
        <f t="shared" si="19"/>
        <v>4.3908745351204885</v>
      </c>
      <c r="M85">
        <f t="shared" si="20"/>
        <v>9.4850647245984229E-2</v>
      </c>
      <c r="N85">
        <f t="shared" si="21"/>
        <v>2260.1937730227723</v>
      </c>
      <c r="O85">
        <f t="shared" si="22"/>
        <v>2174.2559020780777</v>
      </c>
      <c r="P85">
        <f t="shared" si="23"/>
        <v>159.99999999999989</v>
      </c>
      <c r="Q85">
        <f t="shared" si="24"/>
        <v>2100.1937730227723</v>
      </c>
      <c r="R85">
        <f t="shared" si="25"/>
        <v>77.077057825031005</v>
      </c>
    </row>
    <row r="86" spans="2:18">
      <c r="B86">
        <f t="shared" si="27"/>
        <v>83</v>
      </c>
      <c r="C86">
        <f t="shared" si="26"/>
        <v>22972.20333843373</v>
      </c>
      <c r="D86">
        <f t="shared" si="26"/>
        <v>47496.385292493222</v>
      </c>
      <c r="E86">
        <f t="shared" si="26"/>
        <v>2315.5301280384579</v>
      </c>
      <c r="F86">
        <f t="shared" si="26"/>
        <v>25648.304375389082</v>
      </c>
      <c r="G86">
        <f t="shared" si="26"/>
        <v>1567.5768656454529</v>
      </c>
      <c r="H86">
        <f t="shared" si="15"/>
        <v>48.461973114074638</v>
      </c>
      <c r="I86">
        <f t="shared" si="16"/>
        <v>-151.09194816558318</v>
      </c>
      <c r="J86">
        <f t="shared" si="17"/>
        <v>-8.4709839903648856</v>
      </c>
      <c r="K86">
        <f t="shared" si="18"/>
        <v>106.98727548589667</v>
      </c>
      <c r="L86">
        <f t="shared" si="19"/>
        <v>4.1136835559768912</v>
      </c>
      <c r="M86">
        <f t="shared" si="20"/>
        <v>9.4570774962951284E-2</v>
      </c>
      <c r="N86">
        <f t="shared" si="21"/>
        <v>2257.7165707777431</v>
      </c>
      <c r="O86">
        <f t="shared" si="22"/>
        <v>2172.4990723221745</v>
      </c>
      <c r="P86">
        <f t="shared" si="23"/>
        <v>159.99999999999989</v>
      </c>
      <c r="Q86">
        <f t="shared" si="24"/>
        <v>2097.7165707777431</v>
      </c>
      <c r="R86">
        <f t="shared" si="25"/>
        <v>77.027796661566256</v>
      </c>
    </row>
    <row r="87" spans="2:18">
      <c r="B87">
        <f t="shared" si="27"/>
        <v>84</v>
      </c>
      <c r="C87">
        <f t="shared" ref="C87:G137" si="28">C86+H86</f>
        <v>23020.665311547804</v>
      </c>
      <c r="D87">
        <f t="shared" si="28"/>
        <v>47345.293344327642</v>
      </c>
      <c r="E87">
        <f t="shared" si="28"/>
        <v>2307.059144048093</v>
      </c>
      <c r="F87">
        <f t="shared" si="28"/>
        <v>25755.291650874977</v>
      </c>
      <c r="G87">
        <f t="shared" si="28"/>
        <v>1571.6905492014298</v>
      </c>
      <c r="H87">
        <f t="shared" si="15"/>
        <v>47.591324717143586</v>
      </c>
      <c r="I87">
        <f t="shared" si="16"/>
        <v>-145.32382022272998</v>
      </c>
      <c r="J87">
        <f t="shared" si="17"/>
        <v>-8.1701642769908176</v>
      </c>
      <c r="K87">
        <f t="shared" si="18"/>
        <v>102.0498292581656</v>
      </c>
      <c r="L87">
        <f t="shared" si="19"/>
        <v>3.8528305244118144</v>
      </c>
      <c r="M87">
        <f t="shared" si="20"/>
        <v>9.4301165363198949E-2</v>
      </c>
      <c r="N87">
        <f t="shared" si="21"/>
        <v>2255.2999555307474</v>
      </c>
      <c r="O87">
        <f t="shared" si="22"/>
        <v>2170.8755663151273</v>
      </c>
      <c r="P87">
        <f t="shared" si="23"/>
        <v>159.99999999999989</v>
      </c>
      <c r="Q87">
        <f t="shared" si="24"/>
        <v>2095.2999555307474</v>
      </c>
      <c r="R87">
        <f t="shared" si="25"/>
        <v>76.979334688452198</v>
      </c>
    </row>
    <row r="88" spans="2:18">
      <c r="B88">
        <f t="shared" si="27"/>
        <v>85</v>
      </c>
      <c r="C88">
        <f t="shared" si="28"/>
        <v>23068.256636264949</v>
      </c>
      <c r="D88">
        <f t="shared" si="28"/>
        <v>47199.969524104912</v>
      </c>
      <c r="E88">
        <f t="shared" si="28"/>
        <v>2298.8889797711022</v>
      </c>
      <c r="F88">
        <f t="shared" si="28"/>
        <v>25857.341480133142</v>
      </c>
      <c r="G88">
        <f t="shared" si="28"/>
        <v>1575.5433797258415</v>
      </c>
      <c r="H88">
        <f t="shared" si="15"/>
        <v>46.66086376511776</v>
      </c>
      <c r="I88">
        <f t="shared" si="16"/>
        <v>-139.71474601777436</v>
      </c>
      <c r="J88">
        <f t="shared" si="17"/>
        <v>-7.875234539780628</v>
      </c>
      <c r="K88">
        <f t="shared" si="18"/>
        <v>97.321672303149498</v>
      </c>
      <c r="L88">
        <f t="shared" si="19"/>
        <v>3.6074444892881559</v>
      </c>
      <c r="M88">
        <f t="shared" si="20"/>
        <v>9.4041575218948986E-2</v>
      </c>
      <c r="N88">
        <f t="shared" si="21"/>
        <v>2252.9452660124712</v>
      </c>
      <c r="O88">
        <f t="shared" si="22"/>
        <v>2169.3751916293295</v>
      </c>
      <c r="P88">
        <f t="shared" si="23"/>
        <v>159.99999999999989</v>
      </c>
      <c r="Q88">
        <f t="shared" si="24"/>
        <v>2092.9452660124712</v>
      </c>
      <c r="R88">
        <f t="shared" si="25"/>
        <v>76.931743363735052</v>
      </c>
    </row>
    <row r="89" spans="2:18">
      <c r="B89">
        <f t="shared" si="27"/>
        <v>86</v>
      </c>
      <c r="C89">
        <f t="shared" si="28"/>
        <v>23114.917500030067</v>
      </c>
      <c r="D89">
        <f t="shared" si="28"/>
        <v>47060.254778087139</v>
      </c>
      <c r="E89">
        <f t="shared" si="28"/>
        <v>2291.0137452313215</v>
      </c>
      <c r="F89">
        <f t="shared" si="28"/>
        <v>25954.663152436293</v>
      </c>
      <c r="G89">
        <f t="shared" si="28"/>
        <v>1579.1508242151297</v>
      </c>
      <c r="H89">
        <f t="shared" si="15"/>
        <v>45.680941648456965</v>
      </c>
      <c r="I89">
        <f t="shared" si="16"/>
        <v>-134.26625382935561</v>
      </c>
      <c r="J89">
        <f t="shared" si="17"/>
        <v>-7.5866284450218444</v>
      </c>
      <c r="K89">
        <f t="shared" si="18"/>
        <v>92.795250535007526</v>
      </c>
      <c r="L89">
        <f t="shared" si="19"/>
        <v>3.3766900909128594</v>
      </c>
      <c r="M89">
        <f t="shared" si="20"/>
        <v>9.3791753262681743E-2</v>
      </c>
      <c r="N89">
        <f t="shared" si="21"/>
        <v>2250.6534484985696</v>
      </c>
      <c r="O89">
        <f t="shared" si="22"/>
        <v>2167.9886388500645</v>
      </c>
      <c r="P89">
        <f t="shared" si="23"/>
        <v>159.99999999999991</v>
      </c>
      <c r="Q89">
        <f t="shared" si="24"/>
        <v>2090.6534484985696</v>
      </c>
      <c r="R89">
        <f t="shared" si="25"/>
        <v>76.885082499969911</v>
      </c>
    </row>
    <row r="90" spans="2:18">
      <c r="B90">
        <f t="shared" si="27"/>
        <v>87</v>
      </c>
      <c r="C90">
        <f t="shared" si="28"/>
        <v>23160.598441678525</v>
      </c>
      <c r="D90">
        <f t="shared" si="28"/>
        <v>46925.98852425778</v>
      </c>
      <c r="E90">
        <f t="shared" si="28"/>
        <v>2283.4271167862998</v>
      </c>
      <c r="F90">
        <f t="shared" si="28"/>
        <v>26047.458402971301</v>
      </c>
      <c r="G90">
        <f t="shared" si="28"/>
        <v>1582.5275143060426</v>
      </c>
      <c r="H90">
        <f t="shared" si="15"/>
        <v>44.660758302696664</v>
      </c>
      <c r="I90">
        <f t="shared" si="16"/>
        <v>-128.97900616048491</v>
      </c>
      <c r="J90">
        <f t="shared" si="17"/>
        <v>-7.30469036860611</v>
      </c>
      <c r="K90">
        <f t="shared" si="18"/>
        <v>88.463170458762647</v>
      </c>
      <c r="L90">
        <f t="shared" si="19"/>
        <v>3.1597677676320188</v>
      </c>
      <c r="M90">
        <f t="shared" si="20"/>
        <v>9.3551442335513352E-2</v>
      </c>
      <c r="N90">
        <f t="shared" si="21"/>
        <v>2248.4251053820512</v>
      </c>
      <c r="O90">
        <f t="shared" si="22"/>
        <v>2166.7073895726689</v>
      </c>
      <c r="P90">
        <f t="shared" si="23"/>
        <v>159.99999999999991</v>
      </c>
      <c r="Q90">
        <f t="shared" si="24"/>
        <v>2088.4251053820512</v>
      </c>
      <c r="R90">
        <f t="shared" si="25"/>
        <v>76.839401558321455</v>
      </c>
    </row>
    <row r="91" spans="2:18">
      <c r="B91">
        <f t="shared" si="27"/>
        <v>88</v>
      </c>
      <c r="C91">
        <f t="shared" si="28"/>
        <v>23205.259199981221</v>
      </c>
      <c r="D91">
        <f t="shared" si="28"/>
        <v>46797.009518097293</v>
      </c>
      <c r="E91">
        <f t="shared" si="28"/>
        <v>2276.1224264176935</v>
      </c>
      <c r="F91">
        <f t="shared" si="28"/>
        <v>26135.921573430063</v>
      </c>
      <c r="G91">
        <f t="shared" si="28"/>
        <v>1585.6872820736746</v>
      </c>
      <c r="H91">
        <f t="shared" si="15"/>
        <v>43.608488047273966</v>
      </c>
      <c r="I91">
        <f t="shared" si="16"/>
        <v>-123.85292305497035</v>
      </c>
      <c r="J91">
        <f t="shared" si="17"/>
        <v>-7.029687219800465</v>
      </c>
      <c r="K91">
        <f t="shared" si="18"/>
        <v>84.318208602827056</v>
      </c>
      <c r="L91">
        <f t="shared" si="19"/>
        <v>2.9559136246694493</v>
      </c>
      <c r="M91">
        <f t="shared" si="20"/>
        <v>9.3320381245422246E-2</v>
      </c>
      <c r="N91">
        <f t="shared" si="21"/>
        <v>2246.2605382083334</v>
      </c>
      <c r="O91">
        <f t="shared" si="22"/>
        <v>2165.5236354410895</v>
      </c>
      <c r="P91">
        <f t="shared" si="23"/>
        <v>159.99999999999991</v>
      </c>
      <c r="Q91">
        <f t="shared" si="24"/>
        <v>2086.2605382083334</v>
      </c>
      <c r="R91">
        <f t="shared" si="25"/>
        <v>76.794740800018758</v>
      </c>
    </row>
    <row r="92" spans="2:18">
      <c r="B92">
        <f t="shared" si="27"/>
        <v>89</v>
      </c>
      <c r="C92">
        <f t="shared" si="28"/>
        <v>23248.867688028495</v>
      </c>
      <c r="D92">
        <f t="shared" si="28"/>
        <v>46673.156595042325</v>
      </c>
      <c r="E92">
        <f t="shared" si="28"/>
        <v>2269.092739197893</v>
      </c>
      <c r="F92">
        <f t="shared" si="28"/>
        <v>26220.239782032892</v>
      </c>
      <c r="G92">
        <f t="shared" si="28"/>
        <v>1588.643195698344</v>
      </c>
      <c r="H92">
        <f t="shared" si="15"/>
        <v>42.531390704744453</v>
      </c>
      <c r="I92">
        <f t="shared" si="16"/>
        <v>-118.88728975214519</v>
      </c>
      <c r="J92">
        <f t="shared" si="17"/>
        <v>-6.761818802551133</v>
      </c>
      <c r="K92">
        <f t="shared" si="18"/>
        <v>80.353318820456238</v>
      </c>
      <c r="L92">
        <f t="shared" si="19"/>
        <v>2.7643990294956211</v>
      </c>
      <c r="M92">
        <f t="shared" si="20"/>
        <v>9.3098306371705367E-2</v>
      </c>
      <c r="N92">
        <f t="shared" si="21"/>
        <v>2244.1597858209084</v>
      </c>
      <c r="O92">
        <f t="shared" si="22"/>
        <v>2164.4302068153183</v>
      </c>
      <c r="P92">
        <f t="shared" si="23"/>
        <v>159.99999999999989</v>
      </c>
      <c r="Q92">
        <f t="shared" si="24"/>
        <v>2084.1597858209084</v>
      </c>
      <c r="R92">
        <f t="shared" si="25"/>
        <v>76.751132311971489</v>
      </c>
    </row>
    <row r="93" spans="2:18">
      <c r="B93">
        <f t="shared" si="27"/>
        <v>90</v>
      </c>
      <c r="C93">
        <f t="shared" si="28"/>
        <v>23291.39907873324</v>
      </c>
      <c r="D93">
        <f t="shared" si="28"/>
        <v>46554.269305290181</v>
      </c>
      <c r="E93">
        <f t="shared" si="28"/>
        <v>2262.3309203953418</v>
      </c>
      <c r="F93">
        <f t="shared" si="28"/>
        <v>26300.593100853348</v>
      </c>
      <c r="G93">
        <f t="shared" si="28"/>
        <v>1591.4075947278398</v>
      </c>
      <c r="H93">
        <f t="shared" si="15"/>
        <v>41.43590982406981</v>
      </c>
      <c r="I93">
        <f t="shared" si="16"/>
        <v>-114.08085067577326</v>
      </c>
      <c r="J93">
        <f t="shared" si="17"/>
        <v>-6.5012268903404618</v>
      </c>
      <c r="K93">
        <f t="shared" si="18"/>
        <v>76.561637753531997</v>
      </c>
      <c r="L93">
        <f t="shared" si="19"/>
        <v>2.5845299885119744</v>
      </c>
      <c r="M93">
        <f t="shared" si="20"/>
        <v>9.2884953047470298E-2</v>
      </c>
      <c r="N93">
        <f t="shared" si="21"/>
        <v>2242.1226581880728</v>
      </c>
      <c r="O93">
        <f t="shared" si="22"/>
        <v>2163.4205098380298</v>
      </c>
      <c r="P93">
        <f t="shared" si="23"/>
        <v>159.99999999999989</v>
      </c>
      <c r="Q93">
        <f t="shared" si="24"/>
        <v>2082.1226581880728</v>
      </c>
      <c r="R93">
        <f t="shared" si="25"/>
        <v>76.708600921266751</v>
      </c>
    </row>
    <row r="94" spans="2:18">
      <c r="B94">
        <f t="shared" si="27"/>
        <v>91</v>
      </c>
      <c r="C94">
        <f t="shared" si="28"/>
        <v>23332.834988557312</v>
      </c>
      <c r="D94">
        <f t="shared" si="28"/>
        <v>46440.188454614407</v>
      </c>
      <c r="E94">
        <f t="shared" si="28"/>
        <v>2255.8296935050012</v>
      </c>
      <c r="F94">
        <f t="shared" si="28"/>
        <v>26377.154738606881</v>
      </c>
      <c r="G94">
        <f t="shared" si="28"/>
        <v>1593.9921247163518</v>
      </c>
      <c r="H94">
        <f t="shared" si="15"/>
        <v>40.327759600703367</v>
      </c>
      <c r="I94">
        <f t="shared" si="16"/>
        <v>-109.43189149566126</v>
      </c>
      <c r="J94">
        <f t="shared" si="17"/>
        <v>-6.2480031707572721</v>
      </c>
      <c r="K94">
        <f t="shared" si="18"/>
        <v>72.936488714155459</v>
      </c>
      <c r="L94">
        <f t="shared" si="19"/>
        <v>2.4156463515599569</v>
      </c>
      <c r="M94">
        <f t="shared" si="20"/>
        <v>9.2680056747966907E-2</v>
      </c>
      <c r="N94">
        <f t="shared" si="21"/>
        <v>2240.1487664128344</v>
      </c>
      <c r="O94">
        <f t="shared" si="22"/>
        <v>2162.4884708304394</v>
      </c>
      <c r="P94">
        <f t="shared" si="23"/>
        <v>159.99999999999994</v>
      </c>
      <c r="Q94">
        <f t="shared" si="24"/>
        <v>2080.1487664128344</v>
      </c>
      <c r="R94">
        <f t="shared" si="25"/>
        <v>76.667165011442677</v>
      </c>
    </row>
    <row r="95" spans="2:18">
      <c r="B95">
        <f t="shared" si="27"/>
        <v>92</v>
      </c>
      <c r="C95">
        <f t="shared" si="28"/>
        <v>23373.162748158014</v>
      </c>
      <c r="D95">
        <f t="shared" si="28"/>
        <v>46330.756563118746</v>
      </c>
      <c r="E95">
        <f t="shared" si="28"/>
        <v>2249.5816903342438</v>
      </c>
      <c r="F95">
        <f t="shared" si="28"/>
        <v>26450.091227321038</v>
      </c>
      <c r="G95">
        <f t="shared" si="28"/>
        <v>1596.4077710679117</v>
      </c>
      <c r="H95">
        <f t="shared" si="15"/>
        <v>39.212001883981038</v>
      </c>
      <c r="I95">
        <f t="shared" si="16"/>
        <v>-104.93831077613083</v>
      </c>
      <c r="J95">
        <f t="shared" si="17"/>
        <v>-6.002196197928626</v>
      </c>
      <c r="K95">
        <f t="shared" si="18"/>
        <v>69.471384206498996</v>
      </c>
      <c r="L95">
        <f t="shared" si="19"/>
        <v>2.2571208835796313</v>
      </c>
      <c r="M95">
        <f t="shared" si="20"/>
        <v>9.2483354109066024E-2</v>
      </c>
      <c r="N95">
        <f t="shared" si="21"/>
        <v>2238.2375493677623</v>
      </c>
      <c r="O95">
        <f t="shared" si="22"/>
        <v>2161.6284870867285</v>
      </c>
      <c r="P95">
        <f t="shared" si="23"/>
        <v>159.99999999999991</v>
      </c>
      <c r="Q95">
        <f t="shared" si="24"/>
        <v>2078.2375493677623</v>
      </c>
      <c r="R95">
        <f t="shared" si="25"/>
        <v>76.626837251841977</v>
      </c>
    </row>
    <row r="96" spans="2:18">
      <c r="B96">
        <f t="shared" si="27"/>
        <v>93</v>
      </c>
      <c r="C96">
        <f t="shared" si="28"/>
        <v>23412.374750041996</v>
      </c>
      <c r="D96">
        <f t="shared" si="28"/>
        <v>46225.818252342615</v>
      </c>
      <c r="E96">
        <f t="shared" si="28"/>
        <v>2243.5794941363151</v>
      </c>
      <c r="F96">
        <f t="shared" si="28"/>
        <v>26519.562611527537</v>
      </c>
      <c r="G96">
        <f t="shared" si="28"/>
        <v>1598.6648919514912</v>
      </c>
      <c r="H96">
        <f t="shared" si="15"/>
        <v>38.093114485703943</v>
      </c>
      <c r="I96">
        <f t="shared" si="16"/>
        <v>-100.59768253007792</v>
      </c>
      <c r="J96">
        <f t="shared" si="17"/>
        <v>-5.7638174747498425</v>
      </c>
      <c r="K96">
        <f t="shared" si="18"/>
        <v>66.160027282599515</v>
      </c>
      <c r="L96">
        <f t="shared" si="19"/>
        <v>2.1083582365241682</v>
      </c>
      <c r="M96">
        <f t="shared" si="20"/>
        <v>9.2294583797137647E-2</v>
      </c>
      <c r="N96">
        <f t="shared" si="21"/>
        <v>2236.3882973435116</v>
      </c>
      <c r="O96">
        <f t="shared" si="22"/>
        <v>2160.8353832577404</v>
      </c>
      <c r="P96">
        <f t="shared" si="23"/>
        <v>159.99999999999989</v>
      </c>
      <c r="Q96">
        <f t="shared" si="24"/>
        <v>2076.3882973435116</v>
      </c>
      <c r="R96">
        <f t="shared" si="25"/>
        <v>76.587625249957995</v>
      </c>
    </row>
    <row r="97" spans="2:18">
      <c r="B97">
        <f t="shared" si="27"/>
        <v>94</v>
      </c>
      <c r="C97">
        <f t="shared" si="28"/>
        <v>23450.467864527698</v>
      </c>
      <c r="D97">
        <f t="shared" si="28"/>
        <v>46125.22056981254</v>
      </c>
      <c r="E97">
        <f t="shared" si="28"/>
        <v>2237.8156766615652</v>
      </c>
      <c r="F97">
        <f t="shared" si="28"/>
        <v>26585.722638810137</v>
      </c>
      <c r="G97">
        <f t="shared" si="28"/>
        <v>1600.7732501880155</v>
      </c>
      <c r="H97">
        <f t="shared" si="15"/>
        <v>36.975051849541615</v>
      </c>
      <c r="I97">
        <f t="shared" si="16"/>
        <v>-96.407310827218566</v>
      </c>
      <c r="J97">
        <f t="shared" si="17"/>
        <v>-5.5328467723244614</v>
      </c>
      <c r="K97">
        <f t="shared" si="18"/>
        <v>62.996311900727235</v>
      </c>
      <c r="L97">
        <f t="shared" si="19"/>
        <v>1.9687938492743626</v>
      </c>
      <c r="M97">
        <f t="shared" si="20"/>
        <v>9.2113487248914577E-2</v>
      </c>
      <c r="N97">
        <f t="shared" si="21"/>
        <v>2234.6001730530393</v>
      </c>
      <c r="O97">
        <f t="shared" si="22"/>
        <v>2160.1043726202533</v>
      </c>
      <c r="P97">
        <f t="shared" si="23"/>
        <v>159.99999999999991</v>
      </c>
      <c r="Q97">
        <f t="shared" si="24"/>
        <v>2074.6001730530393</v>
      </c>
      <c r="R97">
        <f t="shared" si="25"/>
        <v>76.54953213547229</v>
      </c>
    </row>
    <row r="98" spans="2:18">
      <c r="B98">
        <f t="shared" si="27"/>
        <v>95</v>
      </c>
      <c r="C98">
        <f t="shared" si="28"/>
        <v>23487.44291637724</v>
      </c>
      <c r="D98">
        <f t="shared" si="28"/>
        <v>46028.813258985319</v>
      </c>
      <c r="E98">
        <f t="shared" si="28"/>
        <v>2232.2828298892409</v>
      </c>
      <c r="F98">
        <f t="shared" si="28"/>
        <v>26648.718950710863</v>
      </c>
      <c r="G98">
        <f t="shared" si="28"/>
        <v>1602.7420440372898</v>
      </c>
      <c r="H98">
        <f t="shared" si="15"/>
        <v>35.86129900636351</v>
      </c>
      <c r="I98">
        <f t="shared" si="16"/>
        <v>-92.364277457102162</v>
      </c>
      <c r="J98">
        <f t="shared" si="17"/>
        <v>-5.3092367810802799</v>
      </c>
      <c r="K98">
        <f t="shared" si="18"/>
        <v>59.974322433138823</v>
      </c>
      <c r="L98">
        <f t="shared" si="19"/>
        <v>1.8378927986798885</v>
      </c>
      <c r="M98">
        <f t="shared" si="20"/>
        <v>9.193980929759929E-2</v>
      </c>
      <c r="N98">
        <f t="shared" si="21"/>
        <v>2232.8722302925398</v>
      </c>
      <c r="O98">
        <f t="shared" si="22"/>
        <v>2159.4310226199727</v>
      </c>
      <c r="P98">
        <f t="shared" si="23"/>
        <v>159.99999999999994</v>
      </c>
      <c r="Q98">
        <f t="shared" si="24"/>
        <v>2072.8722302925398</v>
      </c>
      <c r="R98">
        <f t="shared" si="25"/>
        <v>76.512557083622752</v>
      </c>
    </row>
    <row r="99" spans="2:18">
      <c r="B99">
        <f t="shared" si="27"/>
        <v>96</v>
      </c>
      <c r="C99">
        <f t="shared" si="28"/>
        <v>23523.304215383603</v>
      </c>
      <c r="D99">
        <f t="shared" si="28"/>
        <v>45936.448981528214</v>
      </c>
      <c r="E99">
        <f t="shared" si="28"/>
        <v>2226.9735931081605</v>
      </c>
      <c r="F99">
        <f t="shared" si="28"/>
        <v>26708.693273144003</v>
      </c>
      <c r="G99">
        <f t="shared" si="28"/>
        <v>1604.5799368359696</v>
      </c>
      <c r="H99">
        <f t="shared" si="15"/>
        <v>34.754919623322309</v>
      </c>
      <c r="I99">
        <f t="shared" si="16"/>
        <v>-88.465483518724</v>
      </c>
      <c r="J99">
        <f t="shared" si="17"/>
        <v>-5.0929171765216523</v>
      </c>
      <c r="K99">
        <f t="shared" si="18"/>
        <v>57.088332451027213</v>
      </c>
      <c r="L99">
        <f t="shared" si="19"/>
        <v>1.7151486208963149</v>
      </c>
      <c r="M99">
        <f t="shared" si="20"/>
        <v>9.1773298699439385E-2</v>
      </c>
      <c r="N99">
        <f t="shared" si="21"/>
        <v>2231.2034305241173</v>
      </c>
      <c r="O99">
        <f t="shared" si="22"/>
        <v>2158.8112241561812</v>
      </c>
      <c r="P99">
        <f t="shared" si="23"/>
        <v>159.99999999999991</v>
      </c>
      <c r="Q99">
        <f t="shared" si="24"/>
        <v>2071.2034305241173</v>
      </c>
      <c r="R99">
        <f t="shared" si="25"/>
        <v>76.476695784616368</v>
      </c>
    </row>
    <row r="100" spans="2:18">
      <c r="B100">
        <f t="shared" si="27"/>
        <v>97</v>
      </c>
      <c r="C100">
        <f t="shared" si="28"/>
        <v>23558.059135006926</v>
      </c>
      <c r="D100">
        <f t="shared" si="28"/>
        <v>45847.983498009489</v>
      </c>
      <c r="E100">
        <f t="shared" si="28"/>
        <v>2221.880675931639</v>
      </c>
      <c r="F100">
        <f t="shared" si="28"/>
        <v>26765.781605595032</v>
      </c>
      <c r="G100">
        <f t="shared" si="28"/>
        <v>1606.295085456866</v>
      </c>
      <c r="H100">
        <f t="shared" si="15"/>
        <v>33.658598852289224</v>
      </c>
      <c r="I100">
        <f t="shared" si="16"/>
        <v>-84.707685696607314</v>
      </c>
      <c r="J100">
        <f t="shared" si="17"/>
        <v>-4.8837981724008657</v>
      </c>
      <c r="K100">
        <f t="shared" si="18"/>
        <v>54.332802897918427</v>
      </c>
      <c r="L100">
        <f t="shared" si="19"/>
        <v>1.6000821188003442</v>
      </c>
      <c r="M100">
        <f t="shared" si="20"/>
        <v>9.1613708573223915E-2</v>
      </c>
      <c r="N100">
        <f t="shared" si="21"/>
        <v>2229.5926576136003</v>
      </c>
      <c r="O100">
        <f t="shared" si="22"/>
        <v>2158.2411641453</v>
      </c>
      <c r="P100">
        <f t="shared" si="23"/>
        <v>159.99999999999989</v>
      </c>
      <c r="Q100">
        <f t="shared" si="24"/>
        <v>2069.5926576136003</v>
      </c>
      <c r="R100">
        <f t="shared" si="25"/>
        <v>76.441940864993072</v>
      </c>
    </row>
    <row r="101" spans="2:18">
      <c r="B101">
        <f t="shared" si="27"/>
        <v>98</v>
      </c>
      <c r="C101">
        <f t="shared" si="28"/>
        <v>23591.717733859216</v>
      </c>
      <c r="D101">
        <f t="shared" si="28"/>
        <v>45763.275812312881</v>
      </c>
      <c r="E101">
        <f t="shared" si="28"/>
        <v>2216.996877759238</v>
      </c>
      <c r="F101">
        <f t="shared" si="28"/>
        <v>26820.114408492951</v>
      </c>
      <c r="G101">
        <f t="shared" si="28"/>
        <v>1607.8951675756664</v>
      </c>
      <c r="H101">
        <f t="shared" si="15"/>
        <v>32.574681594189357</v>
      </c>
      <c r="I101">
        <f t="shared" si="16"/>
        <v>-81.087527885811483</v>
      </c>
      <c r="J101">
        <f t="shared" si="17"/>
        <v>-4.6817736250928377</v>
      </c>
      <c r="K101">
        <f t="shared" si="18"/>
        <v>51.702379748339922</v>
      </c>
      <c r="L101">
        <f t="shared" si="19"/>
        <v>1.4922401683749058</v>
      </c>
      <c r="M101">
        <f t="shared" si="20"/>
        <v>9.146079676360519E-2</v>
      </c>
      <c r="N101">
        <f t="shared" si="21"/>
        <v>2228.0387309292023</v>
      </c>
      <c r="O101">
        <f t="shared" si="22"/>
        <v>2157.7173009608382</v>
      </c>
      <c r="P101">
        <f t="shared" si="23"/>
        <v>159.99999999999994</v>
      </c>
      <c r="Q101">
        <f t="shared" si="24"/>
        <v>2068.0387309292023</v>
      </c>
      <c r="R101">
        <f t="shared" si="25"/>
        <v>76.408282266140759</v>
      </c>
    </row>
    <row r="102" spans="2:18">
      <c r="B102">
        <f t="shared" si="27"/>
        <v>99</v>
      </c>
      <c r="C102">
        <f t="shared" si="28"/>
        <v>23624.292415453405</v>
      </c>
      <c r="D102">
        <f t="shared" si="28"/>
        <v>45682.188284427066</v>
      </c>
      <c r="E102">
        <f t="shared" si="28"/>
        <v>2212.3151041341453</v>
      </c>
      <c r="F102">
        <f t="shared" si="28"/>
        <v>26871.816788241293</v>
      </c>
      <c r="G102">
        <f t="shared" si="28"/>
        <v>1609.3874077440414</v>
      </c>
      <c r="H102">
        <f t="shared" si="15"/>
        <v>31.505206718233502</v>
      </c>
      <c r="I102">
        <f t="shared" si="16"/>
        <v>-77.601568743705798</v>
      </c>
      <c r="J102">
        <f t="shared" si="17"/>
        <v>-4.4867237450400381</v>
      </c>
      <c r="K102">
        <f t="shared" si="18"/>
        <v>49.191891236012864</v>
      </c>
      <c r="L102">
        <f t="shared" si="19"/>
        <v>1.3911945344999879</v>
      </c>
      <c r="M102">
        <f t="shared" si="20"/>
        <v>9.1314326137799023E-2</v>
      </c>
      <c r="N102">
        <f t="shared" si="21"/>
        <v>2226.5404169824028</v>
      </c>
      <c r="O102">
        <f t="shared" si="22"/>
        <v>2157.2363423994439</v>
      </c>
      <c r="P102">
        <f t="shared" si="23"/>
        <v>159.99999999999991</v>
      </c>
      <c r="Q102">
        <f t="shared" si="24"/>
        <v>2066.5404169824028</v>
      </c>
      <c r="R102">
        <f t="shared" si="25"/>
        <v>76.375707584546575</v>
      </c>
    </row>
    <row r="103" spans="2:18">
      <c r="B103">
        <f t="shared" si="27"/>
        <v>100</v>
      </c>
      <c r="C103">
        <f t="shared" si="28"/>
        <v>23655.797622171638</v>
      </c>
      <c r="D103">
        <f t="shared" si="28"/>
        <v>45604.586715683363</v>
      </c>
      <c r="E103">
        <f t="shared" si="28"/>
        <v>2207.8283803891054</v>
      </c>
      <c r="F103">
        <f t="shared" si="28"/>
        <v>26921.008679477305</v>
      </c>
      <c r="G103">
        <f t="shared" si="28"/>
        <v>1610.7786022785415</v>
      </c>
      <c r="H103">
        <f t="shared" si="15"/>
        <v>30.451937707464637</v>
      </c>
      <c r="I103">
        <f t="shared" si="16"/>
        <v>-74.246305672663084</v>
      </c>
      <c r="J103">
        <f t="shared" si="17"/>
        <v>-4.2985174641617334</v>
      </c>
      <c r="K103">
        <f t="shared" si="18"/>
        <v>46.796344724860674</v>
      </c>
      <c r="L103">
        <f t="shared" si="19"/>
        <v>1.2965407044997619</v>
      </c>
      <c r="M103">
        <f t="shared" si="20"/>
        <v>9.1174064824036311E-2</v>
      </c>
      <c r="N103">
        <f t="shared" si="21"/>
        <v>2225.0964397711</v>
      </c>
      <c r="O103">
        <f t="shared" si="22"/>
        <v>2156.7952258681607</v>
      </c>
      <c r="P103">
        <f t="shared" si="23"/>
        <v>159.99999999999994</v>
      </c>
      <c r="Q103">
        <f t="shared" si="24"/>
        <v>2065.0964397711</v>
      </c>
      <c r="R103">
        <f t="shared" si="25"/>
        <v>76.344202377828339</v>
      </c>
    </row>
    <row r="104" spans="2:18">
      <c r="B104">
        <f t="shared" si="27"/>
        <v>101</v>
      </c>
      <c r="C104">
        <f t="shared" si="28"/>
        <v>23686.249559879103</v>
      </c>
      <c r="D104">
        <f t="shared" si="28"/>
        <v>45530.3404100107</v>
      </c>
      <c r="E104">
        <f t="shared" si="28"/>
        <v>2203.5298629249437</v>
      </c>
      <c r="F104">
        <f t="shared" si="28"/>
        <v>26967.805024202167</v>
      </c>
      <c r="G104">
        <f t="shared" si="28"/>
        <v>1612.0751429830411</v>
      </c>
      <c r="H104">
        <f t="shared" si="15"/>
        <v>29.416390143181182</v>
      </c>
      <c r="I104">
        <f t="shared" si="16"/>
        <v>-71.018195673765376</v>
      </c>
      <c r="J104">
        <f t="shared" si="17"/>
        <v>-4.1170145020103632</v>
      </c>
      <c r="K104">
        <f t="shared" si="18"/>
        <v>44.510923286558693</v>
      </c>
      <c r="L104">
        <f t="shared" si="19"/>
        <v>1.2078967460362833</v>
      </c>
      <c r="M104">
        <f t="shared" si="20"/>
        <v>9.1039786399109743E-2</v>
      </c>
      <c r="N104">
        <f t="shared" si="21"/>
        <v>2223.7054899663885</v>
      </c>
      <c r="O104">
        <f t="shared" si="22"/>
        <v>2156.3911005274008</v>
      </c>
      <c r="P104">
        <f t="shared" si="23"/>
        <v>159.99999999999991</v>
      </c>
      <c r="Q104">
        <f t="shared" si="24"/>
        <v>2063.7054899663885</v>
      </c>
      <c r="R104">
        <f t="shared" si="25"/>
        <v>76.313750440120884</v>
      </c>
    </row>
    <row r="105" spans="2:18">
      <c r="B105">
        <f t="shared" si="27"/>
        <v>102</v>
      </c>
      <c r="C105">
        <f t="shared" si="28"/>
        <v>23715.665950022285</v>
      </c>
      <c r="D105">
        <f t="shared" si="28"/>
        <v>45459.322214336935</v>
      </c>
      <c r="E105">
        <f t="shared" si="28"/>
        <v>2199.4128484229332</v>
      </c>
      <c r="F105">
        <f t="shared" si="28"/>
        <v>27012.315947488725</v>
      </c>
      <c r="G105">
        <f t="shared" si="28"/>
        <v>1613.2830397290775</v>
      </c>
      <c r="H105">
        <f t="shared" si="15"/>
        <v>28.399856389522142</v>
      </c>
      <c r="I105">
        <f t="shared" si="16"/>
        <v>-67.913673455913454</v>
      </c>
      <c r="J105">
        <f t="shared" si="17"/>
        <v>-3.9420671680890749</v>
      </c>
      <c r="K105">
        <f t="shared" si="18"/>
        <v>42.330982040024836</v>
      </c>
      <c r="L105">
        <f t="shared" si="19"/>
        <v>1.1249021944557285</v>
      </c>
      <c r="M105">
        <f t="shared" si="20"/>
        <v>9.091127003145788E-2</v>
      </c>
      <c r="N105">
        <f t="shared" si="21"/>
        <v>2222.3662330678849</v>
      </c>
      <c r="O105">
        <f t="shared" si="22"/>
        <v>2156.0213111583271</v>
      </c>
      <c r="P105">
        <f t="shared" si="23"/>
        <v>159.99999999999991</v>
      </c>
      <c r="Q105">
        <f t="shared" si="24"/>
        <v>2062.3662330678849</v>
      </c>
      <c r="R105">
        <f t="shared" si="25"/>
        <v>76.284334049977701</v>
      </c>
    </row>
    <row r="106" spans="2:18">
      <c r="B106">
        <f t="shared" si="27"/>
        <v>103</v>
      </c>
      <c r="C106">
        <f t="shared" si="28"/>
        <v>23744.065806411807</v>
      </c>
      <c r="D106">
        <f t="shared" si="28"/>
        <v>45391.408540881021</v>
      </c>
      <c r="E106">
        <f t="shared" si="28"/>
        <v>2195.470781254844</v>
      </c>
      <c r="F106">
        <f t="shared" si="28"/>
        <v>27054.64692952875</v>
      </c>
      <c r="G106">
        <f t="shared" si="28"/>
        <v>1614.4079419235331</v>
      </c>
      <c r="H106">
        <f t="shared" si="15"/>
        <v>27.403427794823266</v>
      </c>
      <c r="I106">
        <f t="shared" si="16"/>
        <v>-64.929167136182173</v>
      </c>
      <c r="J106">
        <f t="shared" si="17"/>
        <v>-3.7735219330485918</v>
      </c>
      <c r="K106">
        <f t="shared" si="18"/>
        <v>40.252044300959284</v>
      </c>
      <c r="L106">
        <f t="shared" si="19"/>
        <v>1.0472169734480872</v>
      </c>
      <c r="M106">
        <f t="shared" si="20"/>
        <v>9.0788300585443307E-2</v>
      </c>
      <c r="N106">
        <f t="shared" si="21"/>
        <v>2221.0773166381437</v>
      </c>
      <c r="O106">
        <f t="shared" si="22"/>
        <v>2155.6833835530615</v>
      </c>
      <c r="P106">
        <f t="shared" si="23"/>
        <v>159.99999999999991</v>
      </c>
      <c r="Q106">
        <f t="shared" si="24"/>
        <v>2061.0773166381437</v>
      </c>
      <c r="R106">
        <f t="shared" si="25"/>
        <v>76.255934193588189</v>
      </c>
    </row>
    <row r="107" spans="2:18">
      <c r="B107">
        <f t="shared" si="27"/>
        <v>104</v>
      </c>
      <c r="C107">
        <f t="shared" si="28"/>
        <v>23771.46923420663</v>
      </c>
      <c r="D107">
        <f t="shared" si="28"/>
        <v>45326.479373744842</v>
      </c>
      <c r="E107">
        <f t="shared" si="28"/>
        <v>2191.6972593217956</v>
      </c>
      <c r="F107">
        <f t="shared" si="28"/>
        <v>27094.89897382971</v>
      </c>
      <c r="G107">
        <f t="shared" si="28"/>
        <v>1615.4551588969812</v>
      </c>
      <c r="H107">
        <f t="shared" si="15"/>
        <v>26.428014687409892</v>
      </c>
      <c r="I107">
        <f t="shared" si="16"/>
        <v>-62.061111825084481</v>
      </c>
      <c r="J107">
        <f t="shared" si="17"/>
        <v>-3.6112207973732353</v>
      </c>
      <c r="K107">
        <f t="shared" si="18"/>
        <v>38.269797583206469</v>
      </c>
      <c r="L107">
        <f t="shared" si="19"/>
        <v>0.97452035184153374</v>
      </c>
      <c r="M107">
        <f t="shared" si="20"/>
        <v>9.0670668691793202E-2</v>
      </c>
      <c r="N107">
        <f t="shared" si="21"/>
        <v>2219.8373767140447</v>
      </c>
      <c r="O107">
        <f t="shared" si="22"/>
        <v>2155.3750112519042</v>
      </c>
      <c r="P107">
        <f t="shared" si="23"/>
        <v>159.99999999999991</v>
      </c>
      <c r="Q107">
        <f t="shared" si="24"/>
        <v>2059.8373767140447</v>
      </c>
      <c r="R107">
        <f t="shared" si="25"/>
        <v>76.228530765793352</v>
      </c>
    </row>
    <row r="108" spans="2:18">
      <c r="B108">
        <f t="shared" si="27"/>
        <v>105</v>
      </c>
      <c r="C108">
        <f t="shared" si="28"/>
        <v>23797.897248894042</v>
      </c>
      <c r="D108">
        <f t="shared" si="28"/>
        <v>45264.41826191976</v>
      </c>
      <c r="E108">
        <f t="shared" si="28"/>
        <v>2188.0860385244223</v>
      </c>
      <c r="F108">
        <f t="shared" si="28"/>
        <v>27133.168771412915</v>
      </c>
      <c r="G108">
        <f t="shared" si="28"/>
        <v>1616.4296792488226</v>
      </c>
      <c r="H108">
        <f t="shared" si="15"/>
        <v>25.474364409529734</v>
      </c>
      <c r="I108">
        <f t="shared" si="16"/>
        <v>-59.305961353602356</v>
      </c>
      <c r="J108">
        <f t="shared" si="17"/>
        <v>-3.455002482566627</v>
      </c>
      <c r="K108">
        <f t="shared" si="18"/>
        <v>36.380089488152535</v>
      </c>
      <c r="L108">
        <f t="shared" si="19"/>
        <v>0.90650993848691996</v>
      </c>
      <c r="M108">
        <f t="shared" si="20"/>
        <v>9.0558170788569398E-2</v>
      </c>
      <c r="N108">
        <f t="shared" si="21"/>
        <v>2218.6450434819326</v>
      </c>
      <c r="O108">
        <f t="shared" si="22"/>
        <v>2155.0940434741724</v>
      </c>
      <c r="P108">
        <f t="shared" si="23"/>
        <v>159.99999999999991</v>
      </c>
      <c r="Q108">
        <f t="shared" si="24"/>
        <v>2058.6450434819326</v>
      </c>
      <c r="R108">
        <f t="shared" si="25"/>
        <v>76.202102751105954</v>
      </c>
    </row>
    <row r="109" spans="2:18">
      <c r="B109">
        <f t="shared" si="27"/>
        <v>106</v>
      </c>
      <c r="C109">
        <f t="shared" si="28"/>
        <v>23823.37161330357</v>
      </c>
      <c r="D109">
        <f t="shared" si="28"/>
        <v>45205.112300566158</v>
      </c>
      <c r="E109">
        <f t="shared" si="28"/>
        <v>2184.6310360418556</v>
      </c>
      <c r="F109">
        <f t="shared" si="28"/>
        <v>27169.548860901068</v>
      </c>
      <c r="G109">
        <f t="shared" si="28"/>
        <v>1617.3361891873096</v>
      </c>
      <c r="H109">
        <f t="shared" si="15"/>
        <v>24.543077603534101</v>
      </c>
      <c r="I109">
        <f t="shared" si="16"/>
        <v>-56.660198366836994</v>
      </c>
      <c r="J109">
        <f t="shared" si="17"/>
        <v>-3.3047034667101798</v>
      </c>
      <c r="K109">
        <f t="shared" si="18"/>
        <v>34.578923513540019</v>
      </c>
      <c r="L109">
        <f t="shared" si="19"/>
        <v>0.84290071647276932</v>
      </c>
      <c r="M109">
        <f t="shared" si="20"/>
        <v>9.0450609136508681E-2</v>
      </c>
      <c r="N109">
        <f t="shared" si="21"/>
        <v>2217.4989462935373</v>
      </c>
      <c r="O109">
        <f t="shared" si="22"/>
        <v>2154.8384741087175</v>
      </c>
      <c r="P109">
        <f t="shared" si="23"/>
        <v>159.99999999999991</v>
      </c>
      <c r="Q109">
        <f t="shared" si="24"/>
        <v>2057.4989462935373</v>
      </c>
      <c r="R109">
        <f t="shared" si="25"/>
        <v>76.176628386696422</v>
      </c>
    </row>
    <row r="110" spans="2:18">
      <c r="B110">
        <f t="shared" si="27"/>
        <v>107</v>
      </c>
      <c r="C110">
        <f t="shared" si="28"/>
        <v>23847.914690907106</v>
      </c>
      <c r="D110">
        <f t="shared" si="28"/>
        <v>45148.452102199321</v>
      </c>
      <c r="E110">
        <f t="shared" si="28"/>
        <v>2181.3263325751454</v>
      </c>
      <c r="F110">
        <f t="shared" si="28"/>
        <v>27204.12778441461</v>
      </c>
      <c r="G110">
        <f t="shared" si="28"/>
        <v>1618.1790899037824</v>
      </c>
      <c r="H110">
        <f t="shared" si="15"/>
        <v>23.634622938564071</v>
      </c>
      <c r="I110">
        <f t="shared" si="16"/>
        <v>-54.120342981210456</v>
      </c>
      <c r="J110">
        <f t="shared" si="17"/>
        <v>-3.1601588835197347</v>
      </c>
      <c r="K110">
        <f t="shared" si="18"/>
        <v>32.862454808843452</v>
      </c>
      <c r="L110">
        <f t="shared" si="19"/>
        <v>0.78342411732282358</v>
      </c>
      <c r="M110">
        <f t="shared" si="20"/>
        <v>9.0347791812112652E-2</v>
      </c>
      <c r="N110">
        <f t="shared" si="21"/>
        <v>2216.3977180911133</v>
      </c>
      <c r="O110">
        <f t="shared" si="22"/>
        <v>2154.6064316470979</v>
      </c>
      <c r="P110">
        <f t="shared" si="23"/>
        <v>159.99999999999994</v>
      </c>
      <c r="Q110">
        <f t="shared" si="24"/>
        <v>2056.3977180911133</v>
      </c>
      <c r="R110">
        <f t="shared" si="25"/>
        <v>76.152085309092897</v>
      </c>
    </row>
    <row r="111" spans="2:18">
      <c r="B111">
        <f t="shared" si="27"/>
        <v>108</v>
      </c>
      <c r="C111">
        <f t="shared" si="28"/>
        <v>23871.54931384567</v>
      </c>
      <c r="D111">
        <f t="shared" si="28"/>
        <v>45094.331759218112</v>
      </c>
      <c r="E111">
        <f t="shared" si="28"/>
        <v>2178.1661736916258</v>
      </c>
      <c r="F111">
        <f t="shared" si="28"/>
        <v>27236.990239223454</v>
      </c>
      <c r="G111">
        <f t="shared" si="28"/>
        <v>1618.9625140211051</v>
      </c>
      <c r="H111">
        <f t="shared" si="15"/>
        <v>22.74935044344474</v>
      </c>
      <c r="I111">
        <f t="shared" si="16"/>
        <v>-51.682960177812447</v>
      </c>
      <c r="J111">
        <f t="shared" si="17"/>
        <v>-3.021203301634749</v>
      </c>
      <c r="K111">
        <f t="shared" si="18"/>
        <v>31.226985900654171</v>
      </c>
      <c r="L111">
        <f t="shared" si="19"/>
        <v>0.72782713534815002</v>
      </c>
      <c r="M111">
        <f t="shared" si="20"/>
        <v>9.0249532681463393E-2</v>
      </c>
      <c r="N111">
        <f t="shared" si="21"/>
        <v>2215.3399993026774</v>
      </c>
      <c r="O111">
        <f t="shared" si="22"/>
        <v>2154.3961699570796</v>
      </c>
      <c r="P111">
        <f t="shared" si="23"/>
        <v>159.99999999999991</v>
      </c>
      <c r="Q111">
        <f t="shared" si="24"/>
        <v>2055.3399993026774</v>
      </c>
      <c r="R111">
        <f t="shared" si="25"/>
        <v>76.128450686154324</v>
      </c>
    </row>
    <row r="112" spans="2:18">
      <c r="B112">
        <f t="shared" si="27"/>
        <v>109</v>
      </c>
      <c r="C112">
        <f t="shared" si="28"/>
        <v>23894.298664289116</v>
      </c>
      <c r="D112">
        <f t="shared" si="28"/>
        <v>45042.648799040297</v>
      </c>
      <c r="E112">
        <f t="shared" si="28"/>
        <v>2175.1449703899912</v>
      </c>
      <c r="F112">
        <f t="shared" si="28"/>
        <v>27268.21722512411</v>
      </c>
      <c r="G112">
        <f t="shared" si="28"/>
        <v>1619.6903411564533</v>
      </c>
      <c r="H112">
        <f t="shared" si="15"/>
        <v>21.887503591832242</v>
      </c>
      <c r="I112">
        <f t="shared" si="16"/>
        <v>-49.344666083285347</v>
      </c>
      <c r="J112">
        <f t="shared" si="17"/>
        <v>-2.8876713987747777</v>
      </c>
      <c r="K112">
        <f t="shared" si="18"/>
        <v>29.668962408290099</v>
      </c>
      <c r="L112">
        <f t="shared" si="19"/>
        <v>0.67587148193766211</v>
      </c>
      <c r="M112">
        <f t="shared" si="20"/>
        <v>9.0155651357386166E-2</v>
      </c>
      <c r="N112">
        <f t="shared" si="21"/>
        <v>2214.3244412616023</v>
      </c>
      <c r="O112">
        <f t="shared" si="22"/>
        <v>2154.2060598069074</v>
      </c>
      <c r="P112">
        <f t="shared" si="23"/>
        <v>159.99999999999994</v>
      </c>
      <c r="Q112">
        <f t="shared" si="24"/>
        <v>2054.3244412616023</v>
      </c>
      <c r="R112">
        <f t="shared" si="25"/>
        <v>76.105701335710876</v>
      </c>
    </row>
    <row r="113" spans="2:18">
      <c r="B113">
        <f t="shared" si="27"/>
        <v>110</v>
      </c>
      <c r="C113">
        <f t="shared" si="28"/>
        <v>23916.186167880947</v>
      </c>
      <c r="D113">
        <f t="shared" si="28"/>
        <v>44993.304132957011</v>
      </c>
      <c r="E113">
        <f t="shared" si="28"/>
        <v>2172.2572989912164</v>
      </c>
      <c r="F113">
        <f t="shared" si="28"/>
        <v>27297.8861875324</v>
      </c>
      <c r="G113">
        <f t="shared" si="28"/>
        <v>1620.3662126383911</v>
      </c>
      <c r="H113">
        <f t="shared" si="15"/>
        <v>21.04923026839468</v>
      </c>
      <c r="I113">
        <f t="shared" si="16"/>
        <v>-47.102133271095113</v>
      </c>
      <c r="J113">
        <f t="shared" si="17"/>
        <v>-2.7593985435800263</v>
      </c>
      <c r="K113">
        <f t="shared" si="18"/>
        <v>28.184968767019654</v>
      </c>
      <c r="L113">
        <f t="shared" si="19"/>
        <v>0.62733277926116671</v>
      </c>
      <c r="M113">
        <f t="shared" si="20"/>
        <v>9.0065973142271188E-2</v>
      </c>
      <c r="N113">
        <f t="shared" si="21"/>
        <v>2213.3497091989275</v>
      </c>
      <c r="O113">
        <f t="shared" si="22"/>
        <v>2154.0345810619233</v>
      </c>
      <c r="P113">
        <f t="shared" si="23"/>
        <v>159.99999999999994</v>
      </c>
      <c r="Q113">
        <f t="shared" si="24"/>
        <v>2053.3497091989275</v>
      </c>
      <c r="R113">
        <f t="shared" si="25"/>
        <v>76.083813832119048</v>
      </c>
    </row>
    <row r="114" spans="2:18">
      <c r="B114">
        <f t="shared" si="27"/>
        <v>111</v>
      </c>
      <c r="C114">
        <f t="shared" si="28"/>
        <v>23937.235398149343</v>
      </c>
      <c r="D114">
        <f t="shared" si="28"/>
        <v>44946.201999685916</v>
      </c>
      <c r="E114">
        <f t="shared" si="28"/>
        <v>2169.4979004476363</v>
      </c>
      <c r="F114">
        <f t="shared" si="28"/>
        <v>27326.071156299418</v>
      </c>
      <c r="G114">
        <f t="shared" si="28"/>
        <v>1620.9935454176523</v>
      </c>
      <c r="H114">
        <f t="shared" si="15"/>
        <v>20.234592729828044</v>
      </c>
      <c r="I114">
        <f t="shared" si="16"/>
        <v>-44.952095199902601</v>
      </c>
      <c r="J114">
        <f t="shared" si="17"/>
        <v>-2.6362212963524527</v>
      </c>
      <c r="K114">
        <f t="shared" si="18"/>
        <v>26.771723973814247</v>
      </c>
      <c r="L114">
        <f t="shared" si="19"/>
        <v>0.58199979261283374</v>
      </c>
      <c r="M114">
        <f t="shared" si="20"/>
        <v>8.9980328958592051E-2</v>
      </c>
      <c r="N114">
        <f t="shared" si="21"/>
        <v>2212.4144848515989</v>
      </c>
      <c r="O114">
        <f t="shared" si="22"/>
        <v>2153.8803154847319</v>
      </c>
      <c r="P114">
        <f t="shared" si="23"/>
        <v>159.99999999999991</v>
      </c>
      <c r="Q114">
        <f t="shared" si="24"/>
        <v>2052.4144848515989</v>
      </c>
      <c r="R114">
        <f t="shared" si="25"/>
        <v>76.06276460185066</v>
      </c>
    </row>
    <row r="115" spans="2:18">
      <c r="B115">
        <f t="shared" si="27"/>
        <v>112</v>
      </c>
      <c r="C115">
        <f t="shared" si="28"/>
        <v>23957.46999087917</v>
      </c>
      <c r="D115">
        <f t="shared" si="28"/>
        <v>44901.249904486016</v>
      </c>
      <c r="E115">
        <f t="shared" si="28"/>
        <v>2166.8616791512841</v>
      </c>
      <c r="F115">
        <f t="shared" si="28"/>
        <v>27352.842880273234</v>
      </c>
      <c r="G115">
        <f t="shared" si="28"/>
        <v>1621.5755452102651</v>
      </c>
      <c r="H115">
        <f t="shared" si="15"/>
        <v>19.443576661316946</v>
      </c>
      <c r="I115">
        <f t="shared" si="16"/>
        <v>-42.891349891611299</v>
      </c>
      <c r="J115">
        <f t="shared" si="17"/>
        <v>-2.5179778385265905</v>
      </c>
      <c r="K115">
        <f t="shared" si="18"/>
        <v>25.426077368387467</v>
      </c>
      <c r="L115">
        <f t="shared" si="19"/>
        <v>0.53967370043366714</v>
      </c>
      <c r="M115">
        <f t="shared" si="20"/>
        <v>8.9898555268920918E-2</v>
      </c>
      <c r="N115">
        <f t="shared" si="21"/>
        <v>2211.5174687252888</v>
      </c>
      <c r="O115">
        <f t="shared" si="22"/>
        <v>2153.7419400785652</v>
      </c>
      <c r="P115">
        <f t="shared" si="23"/>
        <v>159.99999999999994</v>
      </c>
      <c r="Q115">
        <f t="shared" si="24"/>
        <v>2051.5174687252888</v>
      </c>
      <c r="R115">
        <f t="shared" si="25"/>
        <v>76.04253000912081</v>
      </c>
    </row>
    <row r="116" spans="2:18">
      <c r="B116">
        <f t="shared" si="27"/>
        <v>113</v>
      </c>
      <c r="C116">
        <f t="shared" si="28"/>
        <v>23976.913567540487</v>
      </c>
      <c r="D116">
        <f t="shared" si="28"/>
        <v>44858.358554594408</v>
      </c>
      <c r="E116">
        <f t="shared" si="28"/>
        <v>2164.3437013127573</v>
      </c>
      <c r="F116">
        <f t="shared" si="28"/>
        <v>27378.268957641623</v>
      </c>
      <c r="G116">
        <f t="shared" si="28"/>
        <v>1622.1152189106988</v>
      </c>
      <c r="H116">
        <f t="shared" si="15"/>
        <v>18.676099417551598</v>
      </c>
      <c r="I116">
        <f t="shared" si="16"/>
        <v>-40.916762939355294</v>
      </c>
      <c r="J116">
        <f t="shared" si="17"/>
        <v>-2.4045083394810476</v>
      </c>
      <c r="K116">
        <f t="shared" si="18"/>
        <v>24.14500446037799</v>
      </c>
      <c r="L116">
        <f t="shared" si="19"/>
        <v>0.50016740090691769</v>
      </c>
      <c r="M116">
        <f t="shared" si="20"/>
        <v>8.9820493987028266E-2</v>
      </c>
      <c r="N116">
        <f t="shared" si="21"/>
        <v>2210.6573820463832</v>
      </c>
      <c r="O116">
        <f t="shared" si="22"/>
        <v>2153.6182209207668</v>
      </c>
      <c r="P116">
        <f t="shared" si="23"/>
        <v>159.99999999999991</v>
      </c>
      <c r="Q116">
        <f t="shared" si="24"/>
        <v>2050.6573820463832</v>
      </c>
      <c r="R116">
        <f t="shared" si="25"/>
        <v>76.023086432459522</v>
      </c>
    </row>
    <row r="117" spans="2:18">
      <c r="B117">
        <f t="shared" si="27"/>
        <v>114</v>
      </c>
      <c r="C117">
        <f t="shared" si="28"/>
        <v>23995.58966695804</v>
      </c>
      <c r="D117">
        <f t="shared" si="28"/>
        <v>44817.441791655052</v>
      </c>
      <c r="E117">
        <f t="shared" si="28"/>
        <v>2161.939192973276</v>
      </c>
      <c r="F117">
        <f t="shared" si="28"/>
        <v>27402.413962102</v>
      </c>
      <c r="G117">
        <f t="shared" si="28"/>
        <v>1622.6153863116058</v>
      </c>
      <c r="H117">
        <f t="shared" si="15"/>
        <v>17.932017527343582</v>
      </c>
      <c r="I117">
        <f t="shared" si="16"/>
        <v>-39.02526992489652</v>
      </c>
      <c r="J117">
        <f t="shared" si="17"/>
        <v>-2.2956552682472804</v>
      </c>
      <c r="K117">
        <f t="shared" si="18"/>
        <v>22.925602811884318</v>
      </c>
      <c r="L117">
        <f t="shared" si="19"/>
        <v>0.46330485391590059</v>
      </c>
      <c r="M117">
        <f t="shared" si="20"/>
        <v>8.9745992381470713E-2</v>
      </c>
      <c r="N117">
        <f t="shared" si="21"/>
        <v>2209.8329684341902</v>
      </c>
      <c r="O117">
        <f t="shared" si="22"/>
        <v>2153.5080074397138</v>
      </c>
      <c r="P117">
        <f t="shared" si="23"/>
        <v>159.99999999999994</v>
      </c>
      <c r="Q117">
        <f t="shared" si="24"/>
        <v>2049.8329684341902</v>
      </c>
      <c r="R117">
        <f t="shared" si="25"/>
        <v>76.004410333041946</v>
      </c>
    </row>
    <row r="118" spans="2:18">
      <c r="B118">
        <f t="shared" si="27"/>
        <v>115</v>
      </c>
      <c r="C118">
        <f t="shared" si="28"/>
        <v>24013.521684485382</v>
      </c>
      <c r="D118">
        <f t="shared" si="28"/>
        <v>44778.416521730156</v>
      </c>
      <c r="E118">
        <f t="shared" si="28"/>
        <v>2159.6435377050288</v>
      </c>
      <c r="F118">
        <f t="shared" si="28"/>
        <v>27425.339564913884</v>
      </c>
      <c r="G118">
        <f t="shared" si="28"/>
        <v>1623.0786911655216</v>
      </c>
      <c r="H118">
        <f t="shared" si="15"/>
        <v>17.211133532026025</v>
      </c>
      <c r="I118">
        <f t="shared" si="16"/>
        <v>-37.213878315472812</v>
      </c>
      <c r="J118">
        <f t="shared" si="17"/>
        <v>-2.1912636567371706</v>
      </c>
      <c r="K118">
        <f t="shared" si="18"/>
        <v>21.765087983105872</v>
      </c>
      <c r="L118">
        <f t="shared" si="19"/>
        <v>0.42892045707787929</v>
      </c>
      <c r="M118">
        <f t="shared" si="20"/>
        <v>8.9674902972907047E-2</v>
      </c>
      <c r="N118">
        <f t="shared" si="21"/>
        <v>2209.0429953212288</v>
      </c>
      <c r="O118">
        <f t="shared" si="22"/>
        <v>2153.4102270940261</v>
      </c>
      <c r="P118">
        <f t="shared" si="23"/>
        <v>159.99999999999991</v>
      </c>
      <c r="Q118">
        <f t="shared" si="24"/>
        <v>2049.0429953212288</v>
      </c>
      <c r="R118">
        <f t="shared" si="25"/>
        <v>75.986478315514617</v>
      </c>
    </row>
    <row r="119" spans="2:18">
      <c r="B119">
        <f t="shared" si="27"/>
        <v>116</v>
      </c>
      <c r="C119">
        <f t="shared" si="28"/>
        <v>24030.732818017408</v>
      </c>
      <c r="D119">
        <f t="shared" si="28"/>
        <v>44741.202643414683</v>
      </c>
      <c r="E119">
        <f t="shared" si="28"/>
        <v>2157.4522740482917</v>
      </c>
      <c r="F119">
        <f t="shared" si="28"/>
        <v>27447.104652896989</v>
      </c>
      <c r="G119">
        <f t="shared" si="28"/>
        <v>1623.5076116225996</v>
      </c>
      <c r="H119">
        <f t="shared" si="15"/>
        <v>16.513202220113236</v>
      </c>
      <c r="I119">
        <f t="shared" si="16"/>
        <v>-35.479668901897867</v>
      </c>
      <c r="J119">
        <f t="shared" si="17"/>
        <v>-2.0911813203133178</v>
      </c>
      <c r="K119">
        <f t="shared" si="18"/>
        <v>20.660789547576414</v>
      </c>
      <c r="L119">
        <f t="shared" si="19"/>
        <v>0.39685845452180502</v>
      </c>
      <c r="M119">
        <f t="shared" si="20"/>
        <v>8.9607083426238146E-2</v>
      </c>
      <c r="N119">
        <f t="shared" si="21"/>
        <v>2208.286255146666</v>
      </c>
      <c r="O119">
        <f t="shared" si="22"/>
        <v>2153.3238804177249</v>
      </c>
      <c r="P119">
        <f t="shared" si="23"/>
        <v>159.99999999999994</v>
      </c>
      <c r="Q119">
        <f t="shared" si="24"/>
        <v>2048.286255146666</v>
      </c>
      <c r="R119">
        <f t="shared" si="25"/>
        <v>75.969267181982588</v>
      </c>
    </row>
    <row r="120" spans="2:18">
      <c r="B120">
        <f t="shared" si="27"/>
        <v>117</v>
      </c>
      <c r="C120">
        <f t="shared" si="28"/>
        <v>24047.246020237522</v>
      </c>
      <c r="D120">
        <f t="shared" si="28"/>
        <v>44705.722974512784</v>
      </c>
      <c r="E120">
        <f t="shared" si="28"/>
        <v>2155.3610927279783</v>
      </c>
      <c r="F120">
        <f t="shared" si="28"/>
        <v>27467.765442444565</v>
      </c>
      <c r="G120">
        <f t="shared" si="28"/>
        <v>1623.9044700771215</v>
      </c>
      <c r="H120">
        <f t="shared" si="15"/>
        <v>15.837936313859636</v>
      </c>
      <c r="I120">
        <f t="shared" si="16"/>
        <v>-33.819796832468114</v>
      </c>
      <c r="J120">
        <f t="shared" si="17"/>
        <v>-1.9952590408105308</v>
      </c>
      <c r="K120">
        <f t="shared" si="18"/>
        <v>19.610147182367868</v>
      </c>
      <c r="L120">
        <f t="shared" si="19"/>
        <v>0.36697237705121211</v>
      </c>
      <c r="M120">
        <f t="shared" si="20"/>
        <v>8.9542396438540867E-2</v>
      </c>
      <c r="N120">
        <f t="shared" si="21"/>
        <v>2207.5615663454719</v>
      </c>
      <c r="O120">
        <f t="shared" si="22"/>
        <v>2153.2480363992322</v>
      </c>
      <c r="P120">
        <f t="shared" si="23"/>
        <v>159.99999999999994</v>
      </c>
      <c r="Q120">
        <f t="shared" si="24"/>
        <v>2047.5615663454721</v>
      </c>
      <c r="R120">
        <f t="shared" si="25"/>
        <v>75.952753979762477</v>
      </c>
    </row>
    <row r="121" spans="2:18">
      <c r="B121">
        <f t="shared" si="27"/>
        <v>118</v>
      </c>
      <c r="C121">
        <f t="shared" si="28"/>
        <v>24063.083956551382</v>
      </c>
      <c r="D121">
        <f t="shared" si="28"/>
        <v>44671.903177680317</v>
      </c>
      <c r="E121">
        <f t="shared" si="28"/>
        <v>2153.3658336871677</v>
      </c>
      <c r="F121">
        <f t="shared" si="28"/>
        <v>27487.375589626932</v>
      </c>
      <c r="G121">
        <f t="shared" si="28"/>
        <v>1624.2714424541728</v>
      </c>
      <c r="H121">
        <f t="shared" si="15"/>
        <v>15.185011657441123</v>
      </c>
      <c r="I121">
        <f t="shared" si="16"/>
        <v>-32.2314922909286</v>
      </c>
      <c r="J121">
        <f t="shared" si="17"/>
        <v>-1.9033507165035743</v>
      </c>
      <c r="K121">
        <f t="shared" si="18"/>
        <v>18.610706837666157</v>
      </c>
      <c r="L121">
        <f t="shared" si="19"/>
        <v>0.33912451232467333</v>
      </c>
      <c r="M121">
        <f t="shared" si="20"/>
        <v>8.9480709623651955E-2</v>
      </c>
      <c r="N121">
        <f t="shared" si="21"/>
        <v>2206.8677741536553</v>
      </c>
      <c r="O121">
        <f t="shared" si="22"/>
        <v>2153.181828165732</v>
      </c>
      <c r="P121">
        <f t="shared" si="23"/>
        <v>159.99999999999994</v>
      </c>
      <c r="Q121">
        <f t="shared" si="24"/>
        <v>2046.8677741536555</v>
      </c>
      <c r="R121">
        <f t="shared" si="25"/>
        <v>75.936916043448619</v>
      </c>
    </row>
    <row r="122" spans="2:18">
      <c r="B122">
        <f t="shared" si="27"/>
        <v>119</v>
      </c>
      <c r="C122">
        <f t="shared" si="28"/>
        <v>24078.268968208824</v>
      </c>
      <c r="D122">
        <f t="shared" si="28"/>
        <v>44639.671685389389</v>
      </c>
      <c r="E122">
        <f t="shared" si="28"/>
        <v>2151.462482970664</v>
      </c>
      <c r="F122">
        <f t="shared" si="28"/>
        <v>27505.986296464598</v>
      </c>
      <c r="G122">
        <f t="shared" si="28"/>
        <v>1624.6105669664973</v>
      </c>
      <c r="H122">
        <f t="shared" si="15"/>
        <v>14.554071951172951</v>
      </c>
      <c r="I122">
        <f t="shared" si="16"/>
        <v>-30.712060861160467</v>
      </c>
      <c r="J122">
        <f t="shared" si="17"/>
        <v>-1.8153134829768263</v>
      </c>
      <c r="K122">
        <f t="shared" si="18"/>
        <v>17.660116989271643</v>
      </c>
      <c r="L122">
        <f t="shared" si="19"/>
        <v>0.31318540369318271</v>
      </c>
      <c r="M122">
        <f t="shared" si="20"/>
        <v>8.9421895394160858E-2</v>
      </c>
      <c r="N122">
        <f t="shared" si="21"/>
        <v>2206.203751247946</v>
      </c>
      <c r="O122">
        <f t="shared" si="22"/>
        <v>2153.1244489476389</v>
      </c>
      <c r="P122">
        <f t="shared" si="23"/>
        <v>159.99999999999994</v>
      </c>
      <c r="Q122">
        <f t="shared" si="24"/>
        <v>2046.203751247946</v>
      </c>
      <c r="R122">
        <f t="shared" si="25"/>
        <v>75.921731031791168</v>
      </c>
    </row>
    <row r="123" spans="2:18">
      <c r="B123">
        <f t="shared" si="27"/>
        <v>120</v>
      </c>
      <c r="C123">
        <f t="shared" si="28"/>
        <v>24092.823040159998</v>
      </c>
      <c r="D123">
        <f t="shared" si="28"/>
        <v>44608.95962452823</v>
      </c>
      <c r="E123">
        <f t="shared" si="28"/>
        <v>2149.6471694876873</v>
      </c>
      <c r="F123">
        <f t="shared" si="28"/>
        <v>27523.646413453869</v>
      </c>
      <c r="G123">
        <f t="shared" si="28"/>
        <v>1624.9237523701904</v>
      </c>
      <c r="R123">
        <f t="shared" si="25"/>
        <v>75.907176959840001</v>
      </c>
    </row>
    <row r="124" spans="2:18">
      <c r="B124">
        <f t="shared" si="27"/>
        <v>121</v>
      </c>
      <c r="C124">
        <f t="shared" si="28"/>
        <v>24092.823040159998</v>
      </c>
      <c r="D124">
        <f t="shared" si="28"/>
        <v>44608.95962452823</v>
      </c>
      <c r="E124">
        <f t="shared" si="28"/>
        <v>2149.6471694876873</v>
      </c>
      <c r="F124">
        <f t="shared" si="28"/>
        <v>27523.646413453869</v>
      </c>
      <c r="G124">
        <f t="shared" si="28"/>
        <v>1624.9237523701904</v>
      </c>
    </row>
    <row r="125" spans="2:18">
      <c r="B125">
        <f t="shared" si="27"/>
        <v>122</v>
      </c>
      <c r="C125">
        <f t="shared" si="28"/>
        <v>24092.823040159998</v>
      </c>
      <c r="D125">
        <f t="shared" si="28"/>
        <v>44608.95962452823</v>
      </c>
      <c r="E125">
        <f t="shared" si="28"/>
        <v>2149.6471694876873</v>
      </c>
      <c r="F125">
        <f t="shared" si="28"/>
        <v>27523.646413453869</v>
      </c>
      <c r="G125">
        <f t="shared" si="28"/>
        <v>1624.9237523701904</v>
      </c>
    </row>
    <row r="126" spans="2:18">
      <c r="B126">
        <f t="shared" si="27"/>
        <v>123</v>
      </c>
      <c r="C126">
        <f t="shared" si="28"/>
        <v>24092.823040159998</v>
      </c>
      <c r="D126">
        <f t="shared" si="28"/>
        <v>44608.95962452823</v>
      </c>
      <c r="E126">
        <f t="shared" si="28"/>
        <v>2149.6471694876873</v>
      </c>
      <c r="F126">
        <f t="shared" si="28"/>
        <v>27523.646413453869</v>
      </c>
      <c r="G126">
        <f t="shared" si="28"/>
        <v>1624.9237523701904</v>
      </c>
    </row>
    <row r="127" spans="2:18">
      <c r="B127">
        <f t="shared" si="27"/>
        <v>124</v>
      </c>
      <c r="C127">
        <f t="shared" si="28"/>
        <v>24092.823040159998</v>
      </c>
      <c r="D127">
        <f t="shared" si="28"/>
        <v>44608.95962452823</v>
      </c>
      <c r="E127">
        <f t="shared" si="28"/>
        <v>2149.6471694876873</v>
      </c>
      <c r="F127">
        <f t="shared" si="28"/>
        <v>27523.646413453869</v>
      </c>
      <c r="G127">
        <f t="shared" si="28"/>
        <v>1624.9237523701904</v>
      </c>
    </row>
    <row r="128" spans="2:18">
      <c r="B128">
        <f t="shared" si="27"/>
        <v>125</v>
      </c>
      <c r="C128">
        <f t="shared" si="28"/>
        <v>24092.823040159998</v>
      </c>
      <c r="D128">
        <f t="shared" si="28"/>
        <v>44608.95962452823</v>
      </c>
      <c r="E128">
        <f t="shared" si="28"/>
        <v>2149.6471694876873</v>
      </c>
      <c r="F128">
        <f t="shared" si="28"/>
        <v>27523.646413453869</v>
      </c>
      <c r="G128">
        <f t="shared" si="28"/>
        <v>1624.9237523701904</v>
      </c>
    </row>
    <row r="129" spans="2:7">
      <c r="B129">
        <f t="shared" si="27"/>
        <v>126</v>
      </c>
      <c r="C129">
        <f t="shared" si="28"/>
        <v>24092.823040159998</v>
      </c>
      <c r="D129">
        <f t="shared" si="28"/>
        <v>44608.95962452823</v>
      </c>
      <c r="E129">
        <f t="shared" si="28"/>
        <v>2149.6471694876873</v>
      </c>
      <c r="F129">
        <f t="shared" si="28"/>
        <v>27523.646413453869</v>
      </c>
      <c r="G129">
        <f t="shared" si="28"/>
        <v>1624.9237523701904</v>
      </c>
    </row>
    <row r="130" spans="2:7">
      <c r="B130">
        <f t="shared" si="27"/>
        <v>127</v>
      </c>
      <c r="C130">
        <f t="shared" si="28"/>
        <v>24092.823040159998</v>
      </c>
      <c r="D130">
        <f t="shared" si="28"/>
        <v>44608.95962452823</v>
      </c>
      <c r="E130">
        <f t="shared" si="28"/>
        <v>2149.6471694876873</v>
      </c>
      <c r="F130">
        <f t="shared" si="28"/>
        <v>27523.646413453869</v>
      </c>
      <c r="G130">
        <f t="shared" si="28"/>
        <v>1624.9237523701904</v>
      </c>
    </row>
    <row r="131" spans="2:7">
      <c r="B131">
        <f t="shared" si="27"/>
        <v>128</v>
      </c>
      <c r="C131">
        <f t="shared" si="28"/>
        <v>24092.823040159998</v>
      </c>
      <c r="D131">
        <f t="shared" si="28"/>
        <v>44608.95962452823</v>
      </c>
      <c r="E131">
        <f t="shared" si="28"/>
        <v>2149.6471694876873</v>
      </c>
      <c r="F131">
        <f t="shared" si="28"/>
        <v>27523.646413453869</v>
      </c>
      <c r="G131">
        <f t="shared" si="28"/>
        <v>1624.9237523701904</v>
      </c>
    </row>
    <row r="132" spans="2:7">
      <c r="B132">
        <f t="shared" si="27"/>
        <v>129</v>
      </c>
      <c r="C132">
        <f t="shared" si="28"/>
        <v>24092.823040159998</v>
      </c>
      <c r="D132">
        <f t="shared" si="28"/>
        <v>44608.95962452823</v>
      </c>
      <c r="E132">
        <f t="shared" si="28"/>
        <v>2149.6471694876873</v>
      </c>
      <c r="F132">
        <f t="shared" si="28"/>
        <v>27523.646413453869</v>
      </c>
      <c r="G132">
        <f t="shared" si="28"/>
        <v>1624.9237523701904</v>
      </c>
    </row>
    <row r="133" spans="2:7">
      <c r="B133">
        <f t="shared" si="27"/>
        <v>130</v>
      </c>
      <c r="C133">
        <f t="shared" si="28"/>
        <v>24092.823040159998</v>
      </c>
      <c r="D133">
        <f t="shared" si="28"/>
        <v>44608.95962452823</v>
      </c>
      <c r="E133">
        <f t="shared" si="28"/>
        <v>2149.6471694876873</v>
      </c>
      <c r="F133">
        <f t="shared" si="28"/>
        <v>27523.646413453869</v>
      </c>
      <c r="G133">
        <f t="shared" si="28"/>
        <v>1624.9237523701904</v>
      </c>
    </row>
    <row r="134" spans="2:7">
      <c r="B134">
        <f t="shared" si="27"/>
        <v>131</v>
      </c>
      <c r="C134">
        <f t="shared" si="28"/>
        <v>24092.823040159998</v>
      </c>
      <c r="D134">
        <f t="shared" si="28"/>
        <v>44608.95962452823</v>
      </c>
      <c r="E134">
        <f t="shared" si="28"/>
        <v>2149.6471694876873</v>
      </c>
      <c r="F134">
        <f t="shared" si="28"/>
        <v>27523.646413453869</v>
      </c>
      <c r="G134">
        <f t="shared" si="28"/>
        <v>1624.9237523701904</v>
      </c>
    </row>
    <row r="135" spans="2:7">
      <c r="B135">
        <f t="shared" si="27"/>
        <v>132</v>
      </c>
      <c r="C135">
        <f t="shared" si="28"/>
        <v>24092.823040159998</v>
      </c>
      <c r="D135">
        <f t="shared" si="28"/>
        <v>44608.95962452823</v>
      </c>
      <c r="E135">
        <f t="shared" si="28"/>
        <v>2149.6471694876873</v>
      </c>
      <c r="F135">
        <f t="shared" si="28"/>
        <v>27523.646413453869</v>
      </c>
      <c r="G135">
        <f t="shared" si="28"/>
        <v>1624.9237523701904</v>
      </c>
    </row>
    <row r="136" spans="2:7">
      <c r="B136">
        <f t="shared" si="27"/>
        <v>133</v>
      </c>
      <c r="C136">
        <f t="shared" si="28"/>
        <v>24092.823040159998</v>
      </c>
      <c r="D136">
        <f t="shared" si="28"/>
        <v>44608.95962452823</v>
      </c>
      <c r="E136">
        <f t="shared" si="28"/>
        <v>2149.6471694876873</v>
      </c>
      <c r="F136">
        <f t="shared" si="28"/>
        <v>27523.646413453869</v>
      </c>
      <c r="G136">
        <f t="shared" si="28"/>
        <v>1624.9237523701904</v>
      </c>
    </row>
    <row r="137" spans="2:7">
      <c r="B137">
        <f t="shared" si="27"/>
        <v>134</v>
      </c>
      <c r="C137">
        <f t="shared" si="28"/>
        <v>24092.823040159998</v>
      </c>
      <c r="D137">
        <f t="shared" si="28"/>
        <v>44608.95962452823</v>
      </c>
      <c r="E137">
        <f t="shared" si="28"/>
        <v>2149.6471694876873</v>
      </c>
      <c r="F137">
        <f t="shared" si="28"/>
        <v>27523.646413453869</v>
      </c>
      <c r="G137">
        <f t="shared" si="28"/>
        <v>1624.9237523701904</v>
      </c>
    </row>
    <row r="138" spans="2:7">
      <c r="B138">
        <f t="shared" si="27"/>
        <v>135</v>
      </c>
      <c r="C138">
        <f t="shared" ref="C138:G150" si="29">C137+H137</f>
        <v>24092.823040159998</v>
      </c>
      <c r="D138">
        <f t="shared" si="29"/>
        <v>44608.95962452823</v>
      </c>
      <c r="E138">
        <f t="shared" si="29"/>
        <v>2149.6471694876873</v>
      </c>
      <c r="F138">
        <f t="shared" si="29"/>
        <v>27523.646413453869</v>
      </c>
      <c r="G138">
        <f t="shared" si="29"/>
        <v>1624.9237523701904</v>
      </c>
    </row>
    <row r="139" spans="2:7">
      <c r="B139">
        <f t="shared" si="27"/>
        <v>136</v>
      </c>
      <c r="C139">
        <f t="shared" si="29"/>
        <v>24092.823040159998</v>
      </c>
      <c r="D139">
        <f t="shared" si="29"/>
        <v>44608.95962452823</v>
      </c>
      <c r="E139">
        <f t="shared" si="29"/>
        <v>2149.6471694876873</v>
      </c>
      <c r="F139">
        <f t="shared" si="29"/>
        <v>27523.646413453869</v>
      </c>
      <c r="G139">
        <f t="shared" si="29"/>
        <v>1624.9237523701904</v>
      </c>
    </row>
    <row r="140" spans="2:7">
      <c r="B140">
        <f t="shared" si="27"/>
        <v>137</v>
      </c>
      <c r="C140">
        <f t="shared" si="29"/>
        <v>24092.823040159998</v>
      </c>
      <c r="D140">
        <f t="shared" si="29"/>
        <v>44608.95962452823</v>
      </c>
      <c r="E140">
        <f t="shared" si="29"/>
        <v>2149.6471694876873</v>
      </c>
      <c r="F140">
        <f t="shared" si="29"/>
        <v>27523.646413453869</v>
      </c>
      <c r="G140">
        <f t="shared" si="29"/>
        <v>1624.9237523701904</v>
      </c>
    </row>
    <row r="141" spans="2:7">
      <c r="B141">
        <f t="shared" si="27"/>
        <v>138</v>
      </c>
      <c r="C141">
        <f t="shared" si="29"/>
        <v>24092.823040159998</v>
      </c>
      <c r="D141">
        <f t="shared" si="29"/>
        <v>44608.95962452823</v>
      </c>
      <c r="E141">
        <f t="shared" si="29"/>
        <v>2149.6471694876873</v>
      </c>
      <c r="F141">
        <f t="shared" si="29"/>
        <v>27523.646413453869</v>
      </c>
      <c r="G141">
        <f t="shared" si="29"/>
        <v>1624.9237523701904</v>
      </c>
    </row>
    <row r="142" spans="2:7">
      <c r="B142">
        <f t="shared" si="27"/>
        <v>139</v>
      </c>
      <c r="C142">
        <f t="shared" si="29"/>
        <v>24092.823040159998</v>
      </c>
      <c r="D142">
        <f t="shared" si="29"/>
        <v>44608.95962452823</v>
      </c>
      <c r="E142">
        <f t="shared" si="29"/>
        <v>2149.6471694876873</v>
      </c>
      <c r="F142">
        <f t="shared" si="29"/>
        <v>27523.646413453869</v>
      </c>
      <c r="G142">
        <f t="shared" si="29"/>
        <v>1624.9237523701904</v>
      </c>
    </row>
    <row r="143" spans="2:7">
      <c r="B143">
        <f t="shared" si="27"/>
        <v>140</v>
      </c>
      <c r="C143">
        <f t="shared" si="29"/>
        <v>24092.823040159998</v>
      </c>
      <c r="D143">
        <f t="shared" si="29"/>
        <v>44608.95962452823</v>
      </c>
      <c r="E143">
        <f t="shared" si="29"/>
        <v>2149.6471694876873</v>
      </c>
      <c r="F143">
        <f t="shared" si="29"/>
        <v>27523.646413453869</v>
      </c>
      <c r="G143">
        <f t="shared" si="29"/>
        <v>1624.9237523701904</v>
      </c>
    </row>
    <row r="144" spans="2:7">
      <c r="B144">
        <f t="shared" ref="B144:B150" si="30">B143+1</f>
        <v>141</v>
      </c>
      <c r="C144">
        <f t="shared" si="29"/>
        <v>24092.823040159998</v>
      </c>
      <c r="D144">
        <f t="shared" si="29"/>
        <v>44608.95962452823</v>
      </c>
      <c r="E144">
        <f t="shared" si="29"/>
        <v>2149.6471694876873</v>
      </c>
      <c r="F144">
        <f t="shared" si="29"/>
        <v>27523.646413453869</v>
      </c>
      <c r="G144">
        <f t="shared" si="29"/>
        <v>1624.9237523701904</v>
      </c>
    </row>
    <row r="145" spans="2:7">
      <c r="B145">
        <f t="shared" si="30"/>
        <v>142</v>
      </c>
      <c r="C145">
        <f t="shared" si="29"/>
        <v>24092.823040159998</v>
      </c>
      <c r="D145">
        <f t="shared" si="29"/>
        <v>44608.95962452823</v>
      </c>
      <c r="E145">
        <f t="shared" si="29"/>
        <v>2149.6471694876873</v>
      </c>
      <c r="F145">
        <f t="shared" si="29"/>
        <v>27523.646413453869</v>
      </c>
      <c r="G145">
        <f t="shared" si="29"/>
        <v>1624.9237523701904</v>
      </c>
    </row>
    <row r="146" spans="2:7">
      <c r="B146">
        <f t="shared" si="30"/>
        <v>143</v>
      </c>
      <c r="C146">
        <f t="shared" si="29"/>
        <v>24092.823040159998</v>
      </c>
      <c r="D146">
        <f t="shared" si="29"/>
        <v>44608.95962452823</v>
      </c>
      <c r="E146">
        <f t="shared" si="29"/>
        <v>2149.6471694876873</v>
      </c>
      <c r="F146">
        <f t="shared" si="29"/>
        <v>27523.646413453869</v>
      </c>
      <c r="G146">
        <f t="shared" si="29"/>
        <v>1624.9237523701904</v>
      </c>
    </row>
    <row r="147" spans="2:7">
      <c r="B147">
        <f t="shared" si="30"/>
        <v>144</v>
      </c>
      <c r="C147">
        <f t="shared" si="29"/>
        <v>24092.823040159998</v>
      </c>
      <c r="D147">
        <f t="shared" si="29"/>
        <v>44608.95962452823</v>
      </c>
      <c r="E147">
        <f t="shared" si="29"/>
        <v>2149.6471694876873</v>
      </c>
      <c r="F147">
        <f t="shared" si="29"/>
        <v>27523.646413453869</v>
      </c>
      <c r="G147">
        <f t="shared" si="29"/>
        <v>1624.9237523701904</v>
      </c>
    </row>
    <row r="148" spans="2:7">
      <c r="B148">
        <f t="shared" si="30"/>
        <v>145</v>
      </c>
      <c r="C148">
        <f t="shared" si="29"/>
        <v>24092.823040159998</v>
      </c>
      <c r="D148">
        <f t="shared" si="29"/>
        <v>44608.95962452823</v>
      </c>
      <c r="E148">
        <f t="shared" si="29"/>
        <v>2149.6471694876873</v>
      </c>
      <c r="F148">
        <f t="shared" si="29"/>
        <v>27523.646413453869</v>
      </c>
      <c r="G148">
        <f t="shared" si="29"/>
        <v>1624.9237523701904</v>
      </c>
    </row>
    <row r="149" spans="2:7">
      <c r="B149">
        <f t="shared" si="30"/>
        <v>146</v>
      </c>
      <c r="C149">
        <f t="shared" si="29"/>
        <v>24092.823040159998</v>
      </c>
      <c r="D149">
        <f t="shared" si="29"/>
        <v>44608.95962452823</v>
      </c>
      <c r="E149">
        <f t="shared" si="29"/>
        <v>2149.6471694876873</v>
      </c>
      <c r="F149">
        <f t="shared" si="29"/>
        <v>27523.646413453869</v>
      </c>
      <c r="G149">
        <f t="shared" si="29"/>
        <v>1624.9237523701904</v>
      </c>
    </row>
    <row r="150" spans="2:7">
      <c r="B150">
        <f t="shared" si="30"/>
        <v>147</v>
      </c>
      <c r="C150">
        <f t="shared" si="29"/>
        <v>24092.823040159998</v>
      </c>
      <c r="D150">
        <f t="shared" si="29"/>
        <v>44608.95962452823</v>
      </c>
      <c r="E150">
        <f t="shared" si="29"/>
        <v>2149.6471694876873</v>
      </c>
      <c r="F150">
        <f t="shared" si="29"/>
        <v>27523.646413453869</v>
      </c>
      <c r="G150">
        <f t="shared" si="29"/>
        <v>1624.9237523701904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图表</vt:lpstr>
      </vt:variant>
      <vt:variant>
        <vt:i4>5</vt:i4>
      </vt:variant>
    </vt:vector>
  </HeadingPairs>
  <TitlesOfParts>
    <vt:vector size="11" baseType="lpstr">
      <vt:lpstr>Base model</vt:lpstr>
      <vt:lpstr>Methadone</vt:lpstr>
      <vt:lpstr>Needle Syringe Program</vt:lpstr>
      <vt:lpstr>Enhanced ART</vt:lpstr>
      <vt:lpstr>Key outcomes</vt:lpstr>
      <vt:lpstr>Test lambda</vt:lpstr>
      <vt:lpstr>Prevalence HIV base</vt:lpstr>
      <vt:lpstr>HIV Mortality base</vt:lpstr>
      <vt:lpstr>Prevalence trends</vt:lpstr>
      <vt:lpstr>Total mortality trends</vt:lpstr>
      <vt:lpstr>HIV Mortality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Gilmour</dc:creator>
  <cp:lastModifiedBy>Microsoft Office 用户</cp:lastModifiedBy>
  <dcterms:created xsi:type="dcterms:W3CDTF">2019-02-17T08:20:35Z</dcterms:created>
  <dcterms:modified xsi:type="dcterms:W3CDTF">2022-06-01T01:04:54Z</dcterms:modified>
</cp:coreProperties>
</file>