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ulienJacquemin\Documents\Master2\Stage\"/>
    </mc:Choice>
  </mc:AlternateContent>
  <xr:revisionPtr revIDLastSave="0" documentId="13_ncr:1_{8C0DF86D-AC1D-4B3A-BA32-7B101266C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8" i="1"/>
  <c r="G9" i="1"/>
  <c r="G10" i="1"/>
  <c r="G11" i="1"/>
  <c r="G8" i="1"/>
  <c r="D5" i="1"/>
  <c r="D11" i="1" s="1"/>
  <c r="I11" i="1" s="1"/>
  <c r="J11" i="1"/>
  <c r="J10" i="1"/>
  <c r="J9" i="1"/>
  <c r="J8" i="1"/>
  <c r="I10" i="1"/>
  <c r="I9" i="1"/>
  <c r="I8" i="1"/>
  <c r="E10" i="1"/>
  <c r="E11" i="1"/>
  <c r="E9" i="1"/>
  <c r="D10" i="1"/>
  <c r="C11" i="1"/>
  <c r="C10" i="1"/>
  <c r="C9" i="1"/>
  <c r="C8" i="1"/>
  <c r="B8" i="1"/>
  <c r="F11" i="1"/>
  <c r="F10" i="1"/>
  <c r="F9" i="1"/>
  <c r="F8" i="1"/>
  <c r="E22" i="1"/>
  <c r="E21" i="1"/>
  <c r="E20" i="1"/>
  <c r="E19" i="1"/>
  <c r="E18" i="1"/>
  <c r="E17" i="1"/>
  <c r="F5" i="1"/>
  <c r="F4" i="1"/>
  <c r="F3" i="1"/>
  <c r="F2" i="1"/>
  <c r="H2" i="1"/>
  <c r="E5" i="1"/>
  <c r="C5" i="1"/>
  <c r="E4" i="1"/>
  <c r="C4" i="1"/>
  <c r="D4" i="1"/>
</calcChain>
</file>

<file path=xl/sharedStrings.xml><?xml version="1.0" encoding="utf-8"?>
<sst xmlns="http://schemas.openxmlformats.org/spreadsheetml/2006/main" count="72" uniqueCount="63">
  <si>
    <t>Process :</t>
  </si>
  <si>
    <t>Hydrogen consumption [kg/t of steel]</t>
  </si>
  <si>
    <t>50-60</t>
  </si>
  <si>
    <t>Total energy consumption [GJ/t of steel]</t>
  </si>
  <si>
    <t>World steel association : Fact sheet | Energy use in the steel industry</t>
  </si>
  <si>
    <t>JRC Technical report : Technologies to decarbonize the EU steel industry.</t>
  </si>
  <si>
    <t>2.5-3</t>
  </si>
  <si>
    <t>EAF (scrap)</t>
  </si>
  <si>
    <t>Coal consumption [GJ/t]</t>
  </si>
  <si>
    <t>Gas consumption [GJ/t]</t>
  </si>
  <si>
    <t>BF-BOF</t>
  </si>
  <si>
    <t>DRI-H-EAF</t>
  </si>
  <si>
    <t>DRI-C-EAF</t>
  </si>
  <si>
    <t>https://sustainability.crugroup.com/article/the-cost-of-decarbonising-european-steel-is-high</t>
  </si>
  <si>
    <t xml:space="preserve">Investment price [€/annual t] </t>
  </si>
  <si>
    <t>DE</t>
  </si>
  <si>
    <t>AT</t>
  </si>
  <si>
    <t>BE</t>
  </si>
  <si>
    <t>BG</t>
  </si>
  <si>
    <t>CZ</t>
  </si>
  <si>
    <t>EL</t>
  </si>
  <si>
    <t>ES</t>
  </si>
  <si>
    <t>FI</t>
  </si>
  <si>
    <t>FR</t>
  </si>
  <si>
    <t>HR</t>
  </si>
  <si>
    <t>HU</t>
  </si>
  <si>
    <t>IT</t>
  </si>
  <si>
    <t>LU</t>
  </si>
  <si>
    <t>NL</t>
  </si>
  <si>
    <t>PL</t>
  </si>
  <si>
    <t>RO</t>
  </si>
  <si>
    <t>SE</t>
  </si>
  <si>
    <t>SI</t>
  </si>
  <si>
    <t>SK</t>
  </si>
  <si>
    <t>Country:</t>
  </si>
  <si>
    <t>Production [kt of crude steel]</t>
  </si>
  <si>
    <t>Eurofer: EUROPEAN STEEL IN FIGURES 2022</t>
  </si>
  <si>
    <t>MT*</t>
  </si>
  <si>
    <t>LV*</t>
  </si>
  <si>
    <t>LT*</t>
  </si>
  <si>
    <t>IE*</t>
  </si>
  <si>
    <t>EE*</t>
  </si>
  <si>
    <t>DK*</t>
  </si>
  <si>
    <t>CY*</t>
  </si>
  <si>
    <t>CH*</t>
  </si>
  <si>
    <t>UK*</t>
  </si>
  <si>
    <t>PT*</t>
  </si>
  <si>
    <t>AT-CH-IT</t>
  </si>
  <si>
    <t>BE-DE-LU-NL</t>
  </si>
  <si>
    <t>ES-PT</t>
  </si>
  <si>
    <t>DK-SE</t>
  </si>
  <si>
    <t>IE-UK</t>
  </si>
  <si>
    <t>Macro cell:</t>
  </si>
  <si>
    <t>Electricity consumption [Gj/t of steel]</t>
  </si>
  <si>
    <t>3.15-3.555</t>
  </si>
  <si>
    <t>Electricity consumption [GWh/kt of steel]</t>
  </si>
  <si>
    <t>Coal consumption [GWh/kt]</t>
  </si>
  <si>
    <t>Gas consumption [GWh/kt]</t>
  </si>
  <si>
    <t>Total energy consumption [GWh/kt of steel]</t>
  </si>
  <si>
    <t>Hydrogen consumption [GWh/kt of steel]</t>
  </si>
  <si>
    <t xml:space="preserve">Investment price [M€/kt/h] </t>
  </si>
  <si>
    <t>Operation and maintenance [M€/kt/h/year]</t>
  </si>
  <si>
    <t>*https://worldsteel.org/steel-topics/statistics/annual-production-steel-data/?ind=P1_crude_steel_total_pub/CHN/IND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</si>
</sst>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stainability.crugroup.com/article/the-cost-of-decarbonising-european-steel-is-hi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H15" sqref="H15"/>
    </sheetView>
  </sheetViews>
  <sheetFormatPr baseColWidth="10" defaultColWidth="8.88671875" defaultRowHeight="14.4" x14ac:dyDescent="0.3"/>
  <cols>
    <col min="1" max="1" width="10.44140625" customWidth="1"/>
    <col min="2" max="2" width="15.5546875" customWidth="1"/>
    <col min="3" max="3" width="14.77734375" customWidth="1"/>
    <col min="4" max="4" width="13.109375" customWidth="1"/>
    <col min="5" max="5" width="12.5546875" customWidth="1"/>
    <col min="6" max="6" width="14.21875" customWidth="1"/>
    <col min="7" max="7" width="11" bestFit="1" customWidth="1"/>
    <col min="8" max="8" width="17.6640625" customWidth="1"/>
  </cols>
  <sheetData>
    <row r="1" spans="1:11" ht="43.2" x14ac:dyDescent="0.3">
      <c r="A1" t="s">
        <v>0</v>
      </c>
      <c r="B1" s="1" t="s">
        <v>1</v>
      </c>
      <c r="C1" s="1" t="s">
        <v>53</v>
      </c>
      <c r="D1" s="1" t="s">
        <v>8</v>
      </c>
      <c r="E1" s="1" t="s">
        <v>9</v>
      </c>
      <c r="F1" s="1" t="s">
        <v>14</v>
      </c>
      <c r="G1" s="1" t="s">
        <v>60</v>
      </c>
      <c r="H1" s="1" t="s">
        <v>3</v>
      </c>
    </row>
    <row r="2" spans="1:11" x14ac:dyDescent="0.3">
      <c r="A2" t="s">
        <v>11</v>
      </c>
      <c r="B2" t="s">
        <v>2</v>
      </c>
      <c r="C2" t="s">
        <v>54</v>
      </c>
      <c r="F2">
        <f>(1100-400)*0.92</f>
        <v>644</v>
      </c>
      <c r="H2">
        <f>60*0.12+0.9*3600/1000</f>
        <v>10.44</v>
      </c>
    </row>
    <row r="3" spans="1:11" x14ac:dyDescent="0.3">
      <c r="A3" t="s">
        <v>12</v>
      </c>
      <c r="C3">
        <v>3</v>
      </c>
      <c r="E3">
        <v>10</v>
      </c>
      <c r="F3">
        <f>(1100-400)*0.92</f>
        <v>644</v>
      </c>
      <c r="H3">
        <v>13</v>
      </c>
      <c r="K3" t="s">
        <v>4</v>
      </c>
    </row>
    <row r="4" spans="1:11" x14ac:dyDescent="0.3">
      <c r="A4" t="s">
        <v>10</v>
      </c>
      <c r="C4">
        <f>0.07*$H4</f>
        <v>1.4700000000000002</v>
      </c>
      <c r="D4">
        <f>0.89*$H4</f>
        <v>18.690000000000001</v>
      </c>
      <c r="E4">
        <f>0.04*$H4</f>
        <v>0.84</v>
      </c>
      <c r="F4">
        <f>800*0.92</f>
        <v>736</v>
      </c>
      <c r="H4">
        <v>21</v>
      </c>
      <c r="K4" t="s">
        <v>5</v>
      </c>
    </row>
    <row r="5" spans="1:11" x14ac:dyDescent="0.3">
      <c r="A5" t="s">
        <v>7</v>
      </c>
      <c r="C5">
        <f>0.5*3</f>
        <v>1.5</v>
      </c>
      <c r="D5">
        <f>0.11*3</f>
        <v>0.33</v>
      </c>
      <c r="E5">
        <f>0.39*3</f>
        <v>1.17</v>
      </c>
      <c r="F5">
        <f>(1100-400-200)*0.92</f>
        <v>460</v>
      </c>
      <c r="H5" t="s">
        <v>6</v>
      </c>
      <c r="K5" s="2" t="s">
        <v>13</v>
      </c>
    </row>
    <row r="7" spans="1:11" ht="86.4" x14ac:dyDescent="0.3">
      <c r="A7" t="s">
        <v>0</v>
      </c>
      <c r="B7" s="1" t="s">
        <v>59</v>
      </c>
      <c r="C7" s="1" t="s">
        <v>55</v>
      </c>
      <c r="D7" s="1" t="s">
        <v>56</v>
      </c>
      <c r="E7" s="1" t="s">
        <v>57</v>
      </c>
      <c r="F7" s="1" t="s">
        <v>14</v>
      </c>
      <c r="G7" s="1" t="s">
        <v>60</v>
      </c>
      <c r="H7" s="1" t="s">
        <v>61</v>
      </c>
      <c r="I7" s="1" t="s">
        <v>58</v>
      </c>
    </row>
    <row r="8" spans="1:11" x14ac:dyDescent="0.3">
      <c r="A8" t="s">
        <v>11</v>
      </c>
      <c r="B8">
        <f>55*1000*0.12/3600</f>
        <v>1.8333333333333333</v>
      </c>
      <c r="C8">
        <f>(3.15+3.555)/2*1000/3600</f>
        <v>0.93125000000000002</v>
      </c>
      <c r="F8">
        <f>(1100-400)*0.92</f>
        <v>644</v>
      </c>
      <c r="G8">
        <f>F8*8760*1000/10^6</f>
        <v>5641.44</v>
      </c>
      <c r="H8">
        <f>0.05*G8</f>
        <v>282.072</v>
      </c>
      <c r="I8">
        <f>B8+C8</f>
        <v>2.7645833333333334</v>
      </c>
      <c r="J8">
        <f>H2*1000/3600</f>
        <v>2.9</v>
      </c>
    </row>
    <row r="9" spans="1:11" x14ac:dyDescent="0.3">
      <c r="A9" t="s">
        <v>12</v>
      </c>
      <c r="C9">
        <f>3000/3600</f>
        <v>0.83333333333333337</v>
      </c>
      <c r="E9">
        <f>E3*1000/3600</f>
        <v>2.7777777777777777</v>
      </c>
      <c r="F9">
        <f>(1100-400)*0.92</f>
        <v>644</v>
      </c>
      <c r="G9">
        <f t="shared" ref="G9:G11" si="0">F9*8760*1000/10^6</f>
        <v>5641.44</v>
      </c>
      <c r="H9">
        <f t="shared" ref="H9:H11" si="1">0.05*G9</f>
        <v>282.072</v>
      </c>
      <c r="I9">
        <f>C9+E9</f>
        <v>3.6111111111111112</v>
      </c>
      <c r="J9">
        <f>H3*1000/3600</f>
        <v>3.6111111111111112</v>
      </c>
    </row>
    <row r="10" spans="1:11" x14ac:dyDescent="0.3">
      <c r="A10" t="s">
        <v>10</v>
      </c>
      <c r="C10">
        <f>C4*1000/3600</f>
        <v>0.40833333333333338</v>
      </c>
      <c r="D10">
        <f>D4*1000/3600</f>
        <v>5.1916666666666664</v>
      </c>
      <c r="E10">
        <f t="shared" ref="E10:E11" si="2">E4*1000/3600</f>
        <v>0.23333333333333334</v>
      </c>
      <c r="F10">
        <f>800*0.92</f>
        <v>736</v>
      </c>
      <c r="G10">
        <f t="shared" si="0"/>
        <v>6447.36</v>
      </c>
      <c r="H10">
        <f t="shared" si="1"/>
        <v>322.36799999999999</v>
      </c>
      <c r="I10">
        <f>C10+D10+E10</f>
        <v>5.833333333333333</v>
      </c>
      <c r="J10">
        <f>H4*1000/3600</f>
        <v>5.833333333333333</v>
      </c>
    </row>
    <row r="11" spans="1:11" x14ac:dyDescent="0.3">
      <c r="A11" t="s">
        <v>7</v>
      </c>
      <c r="C11">
        <f>C5*1000/3600</f>
        <v>0.41666666666666669</v>
      </c>
      <c r="D11">
        <f>D5*1000/3600</f>
        <v>9.166666666666666E-2</v>
      </c>
      <c r="E11">
        <f t="shared" si="2"/>
        <v>0.32500000000000001</v>
      </c>
      <c r="F11">
        <f>(1100-400-200)*0.92</f>
        <v>460</v>
      </c>
      <c r="G11">
        <f t="shared" si="0"/>
        <v>4029.6</v>
      </c>
      <c r="H11">
        <f t="shared" si="1"/>
        <v>201.48000000000002</v>
      </c>
      <c r="I11">
        <f>C11+D11+E11</f>
        <v>0.83333333333333326</v>
      </c>
      <c r="J11">
        <f>3*1000/3600</f>
        <v>0.83333333333333337</v>
      </c>
    </row>
    <row r="16" spans="1:11" ht="43.2" x14ac:dyDescent="0.3">
      <c r="A16" t="s">
        <v>34</v>
      </c>
      <c r="B16" s="1" t="s">
        <v>35</v>
      </c>
      <c r="D16" t="s">
        <v>52</v>
      </c>
      <c r="E16" s="1" t="s">
        <v>35</v>
      </c>
    </row>
    <row r="17" spans="1:7" x14ac:dyDescent="0.3">
      <c r="A17" t="s">
        <v>16</v>
      </c>
      <c r="B17">
        <v>7884</v>
      </c>
      <c r="D17" t="s">
        <v>47</v>
      </c>
      <c r="E17">
        <f>B17+B45+B32</f>
        <v>33496</v>
      </c>
      <c r="G17" t="s">
        <v>36</v>
      </c>
    </row>
    <row r="18" spans="1:7" x14ac:dyDescent="0.3">
      <c r="A18" t="s">
        <v>17</v>
      </c>
      <c r="B18">
        <v>6909</v>
      </c>
      <c r="D18" t="s">
        <v>48</v>
      </c>
      <c r="E18">
        <f>B18+B22+B34+B37</f>
        <v>55668</v>
      </c>
      <c r="G18" t="s">
        <v>62</v>
      </c>
    </row>
    <row r="19" spans="1:7" x14ac:dyDescent="0.3">
      <c r="A19" t="s">
        <v>18</v>
      </c>
      <c r="B19">
        <v>548</v>
      </c>
      <c r="D19" t="s">
        <v>49</v>
      </c>
      <c r="E19">
        <f>B26+B39</f>
        <v>16089</v>
      </c>
    </row>
    <row r="20" spans="1:7" x14ac:dyDescent="0.3">
      <c r="A20" t="s">
        <v>43</v>
      </c>
      <c r="B20">
        <v>0</v>
      </c>
      <c r="D20" t="s">
        <v>50</v>
      </c>
      <c r="E20">
        <f>B23+B41</f>
        <v>4657</v>
      </c>
    </row>
    <row r="21" spans="1:7" x14ac:dyDescent="0.3">
      <c r="A21" t="s">
        <v>19</v>
      </c>
      <c r="B21">
        <v>5788</v>
      </c>
      <c r="D21" t="s">
        <v>51</v>
      </c>
      <c r="E21">
        <f>B31+B44</f>
        <v>5918</v>
      </c>
    </row>
    <row r="22" spans="1:7" x14ac:dyDescent="0.3">
      <c r="A22" t="s">
        <v>15</v>
      </c>
      <c r="B22">
        <v>40066</v>
      </c>
      <c r="D22" t="s">
        <v>23</v>
      </c>
      <c r="E22">
        <f>B28</f>
        <v>13947</v>
      </c>
    </row>
    <row r="23" spans="1:7" x14ac:dyDescent="0.3">
      <c r="A23" t="s">
        <v>42</v>
      </c>
      <c r="B23">
        <v>0</v>
      </c>
    </row>
    <row r="24" spans="1:7" x14ac:dyDescent="0.3">
      <c r="A24" t="s">
        <v>41</v>
      </c>
      <c r="B24">
        <v>0</v>
      </c>
    </row>
    <row r="25" spans="1:7" x14ac:dyDescent="0.3">
      <c r="A25" t="s">
        <v>20</v>
      </c>
      <c r="B25">
        <v>1498</v>
      </c>
    </row>
    <row r="26" spans="1:7" x14ac:dyDescent="0.3">
      <c r="A26" t="s">
        <v>21</v>
      </c>
      <c r="B26">
        <v>14234</v>
      </c>
    </row>
    <row r="27" spans="1:7" x14ac:dyDescent="0.3">
      <c r="A27" t="s">
        <v>22</v>
      </c>
      <c r="B27">
        <v>4340</v>
      </c>
    </row>
    <row r="28" spans="1:7" x14ac:dyDescent="0.3">
      <c r="A28" t="s">
        <v>23</v>
      </c>
      <c r="B28">
        <v>13947</v>
      </c>
    </row>
    <row r="29" spans="1:7" x14ac:dyDescent="0.3">
      <c r="A29" t="s">
        <v>24</v>
      </c>
      <c r="B29">
        <v>185</v>
      </c>
    </row>
    <row r="30" spans="1:7" x14ac:dyDescent="0.3">
      <c r="A30" t="s">
        <v>25</v>
      </c>
      <c r="B30">
        <v>1127</v>
      </c>
    </row>
    <row r="31" spans="1:7" x14ac:dyDescent="0.3">
      <c r="A31" t="s">
        <v>40</v>
      </c>
      <c r="B31">
        <v>0</v>
      </c>
    </row>
    <row r="32" spans="1:7" x14ac:dyDescent="0.3">
      <c r="A32" t="s">
        <v>26</v>
      </c>
      <c r="B32">
        <v>24412</v>
      </c>
    </row>
    <row r="33" spans="1:2" x14ac:dyDescent="0.3">
      <c r="A33" t="s">
        <v>39</v>
      </c>
      <c r="B33">
        <v>0</v>
      </c>
    </row>
    <row r="34" spans="1:2" x14ac:dyDescent="0.3">
      <c r="A34" t="s">
        <v>27</v>
      </c>
      <c r="B34">
        <v>2073</v>
      </c>
    </row>
    <row r="35" spans="1:2" x14ac:dyDescent="0.3">
      <c r="A35" t="s">
        <v>38</v>
      </c>
      <c r="B35">
        <v>0</v>
      </c>
    </row>
    <row r="36" spans="1:2" x14ac:dyDescent="0.3">
      <c r="A36" t="s">
        <v>37</v>
      </c>
      <c r="B36">
        <v>0</v>
      </c>
    </row>
    <row r="37" spans="1:2" x14ac:dyDescent="0.3">
      <c r="A37" t="s">
        <v>28</v>
      </c>
      <c r="B37">
        <v>6620</v>
      </c>
    </row>
    <row r="38" spans="1:2" x14ac:dyDescent="0.3">
      <c r="A38" t="s">
        <v>29</v>
      </c>
      <c r="B38">
        <v>8454</v>
      </c>
    </row>
    <row r="39" spans="1:2" x14ac:dyDescent="0.3">
      <c r="A39" t="s">
        <v>46</v>
      </c>
      <c r="B39">
        <v>1855</v>
      </c>
    </row>
    <row r="40" spans="1:2" x14ac:dyDescent="0.3">
      <c r="A40" t="s">
        <v>30</v>
      </c>
      <c r="B40">
        <v>3375</v>
      </c>
    </row>
    <row r="41" spans="1:2" x14ac:dyDescent="0.3">
      <c r="A41" t="s">
        <v>31</v>
      </c>
      <c r="B41">
        <v>4657</v>
      </c>
    </row>
    <row r="42" spans="1:2" x14ac:dyDescent="0.3">
      <c r="A42" t="s">
        <v>32</v>
      </c>
      <c r="B42">
        <v>701</v>
      </c>
    </row>
    <row r="43" spans="1:2" x14ac:dyDescent="0.3">
      <c r="A43" t="s">
        <v>33</v>
      </c>
      <c r="B43">
        <v>4863</v>
      </c>
    </row>
    <row r="44" spans="1:2" x14ac:dyDescent="0.3">
      <c r="A44" t="s">
        <v>45</v>
      </c>
      <c r="B44">
        <v>5918</v>
      </c>
    </row>
    <row r="45" spans="1:2" x14ac:dyDescent="0.3">
      <c r="A45" t="s">
        <v>44</v>
      </c>
      <c r="B45">
        <v>1200</v>
      </c>
    </row>
  </sheetData>
  <hyperlinks>
    <hyperlink ref="K5" r:id="rId1" xr:uid="{B2B95767-2876-4AF0-91F5-927CF3363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jacquemin</dc:creator>
  <cp:lastModifiedBy>julien jacquemin</cp:lastModifiedBy>
  <dcterms:created xsi:type="dcterms:W3CDTF">2015-06-05T18:19:34Z</dcterms:created>
  <dcterms:modified xsi:type="dcterms:W3CDTF">2023-10-18T08:47:58Z</dcterms:modified>
</cp:coreProperties>
</file>