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SERVICES\SAT\ECHANGES\SAT\CIT'ERGIE\96-SVP\Nouveau référentiel 2018\"/>
    </mc:Choice>
  </mc:AlternateContent>
  <bookViews>
    <workbookView xWindow="-15" yWindow="4425" windowWidth="25230" windowHeight="4200"/>
  </bookViews>
  <sheets>
    <sheet name="Accueil" sheetId="3" r:id="rId1"/>
    <sheet name="Indicateurs Cit'ergie" sheetId="8" r:id="rId2"/>
    <sheet name="Aide aux calculs" sheetId="5" r:id="rId3"/>
    <sheet name="Données patrimoine" sheetId="7" r:id="rId4"/>
    <sheet name="Annexe" sheetId="4" r:id="rId5"/>
  </sheets>
  <definedNames>
    <definedName name="_xlnm._FilterDatabase" localSheetId="4" hidden="1">Annexe!$A$6:$B$6</definedName>
    <definedName name="_xlnm._FilterDatabase" localSheetId="1" hidden="1">'Indicateurs Cit''ergie'!$A$11:$I$133</definedName>
    <definedName name="arial" localSheetId="1">#REF!</definedName>
    <definedName name="arial">#REF!</definedName>
    <definedName name="_xlnm.Print_Area" localSheetId="3">'Données patrimoine'!$A$17:$S$70</definedName>
  </definedNames>
  <calcPr calcId="162913" concurrentCalc="0"/>
</workbook>
</file>

<file path=xl/calcChain.xml><?xml version="1.0" encoding="utf-8"?>
<calcChain xmlns="http://schemas.openxmlformats.org/spreadsheetml/2006/main">
  <c r="D68" i="7" l="1"/>
  <c r="E61" i="8"/>
  <c r="D67" i="7"/>
  <c r="E59" i="8"/>
  <c r="E22" i="5"/>
  <c r="E24" i="5"/>
  <c r="J47" i="7"/>
  <c r="J48" i="7"/>
  <c r="J49" i="7"/>
  <c r="J50" i="7"/>
  <c r="B50" i="7"/>
  <c r="L50" i="7"/>
  <c r="E60" i="8"/>
  <c r="E23" i="5"/>
  <c r="I23" i="5"/>
  <c r="I24" i="5"/>
  <c r="I22" i="5"/>
  <c r="E67" i="7"/>
  <c r="E68" i="7"/>
  <c r="J84" i="7"/>
  <c r="K84" i="7"/>
  <c r="J85" i="7"/>
  <c r="K85" i="7"/>
  <c r="J86" i="7"/>
  <c r="K86" i="7"/>
  <c r="B87" i="7"/>
  <c r="C87" i="7"/>
  <c r="F87" i="7"/>
  <c r="G87" i="7"/>
  <c r="H87" i="7"/>
  <c r="I87" i="7"/>
  <c r="J87" i="7"/>
  <c r="K87" i="7"/>
  <c r="M87" i="7"/>
  <c r="L87" i="7"/>
  <c r="J96" i="7"/>
  <c r="K96" i="7"/>
  <c r="J97" i="7"/>
  <c r="J98" i="7"/>
  <c r="J99" i="7"/>
  <c r="B99" i="7"/>
  <c r="L99" i="7"/>
  <c r="K97" i="7"/>
  <c r="K98" i="7"/>
  <c r="C99" i="7"/>
  <c r="F99" i="7"/>
  <c r="G99" i="7"/>
  <c r="H99" i="7"/>
  <c r="I99" i="7"/>
  <c r="K99" i="7"/>
  <c r="M99" i="7"/>
  <c r="E79" i="8"/>
  <c r="E45" i="5"/>
  <c r="J47" i="5"/>
  <c r="E77" i="8"/>
  <c r="E128" i="8"/>
  <c r="E56" i="8"/>
  <c r="E17" i="5"/>
  <c r="E51" i="8"/>
  <c r="E41" i="8"/>
  <c r="E33" i="8"/>
  <c r="E22" i="8"/>
  <c r="E13" i="8"/>
  <c r="E56" i="5"/>
  <c r="E80" i="5"/>
  <c r="I80" i="5"/>
  <c r="E79" i="5"/>
  <c r="E78" i="5"/>
  <c r="E77" i="5"/>
  <c r="I77" i="5"/>
  <c r="E76" i="5"/>
  <c r="I76" i="5"/>
  <c r="E73" i="5"/>
  <c r="I75" i="5"/>
  <c r="E72" i="5"/>
  <c r="E71" i="5"/>
  <c r="E70" i="5"/>
  <c r="E69" i="5"/>
  <c r="E68" i="5"/>
  <c r="E67" i="5"/>
  <c r="E66" i="5"/>
  <c r="E65" i="5"/>
  <c r="E64" i="5"/>
  <c r="E63" i="5"/>
  <c r="E68" i="8"/>
  <c r="E35" i="5"/>
  <c r="E67" i="8"/>
  <c r="E33" i="5"/>
  <c r="I33" i="5"/>
  <c r="D10" i="7"/>
  <c r="E50" i="8"/>
  <c r="E62" i="5"/>
  <c r="I62" i="5"/>
  <c r="E61" i="5"/>
  <c r="E60" i="5"/>
  <c r="I60" i="5"/>
  <c r="E57" i="5"/>
  <c r="I59" i="5"/>
  <c r="E54" i="5"/>
  <c r="I54" i="5"/>
  <c r="E48" i="5"/>
  <c r="E43" i="5"/>
  <c r="I44" i="5"/>
  <c r="E42" i="5"/>
  <c r="I42" i="5"/>
  <c r="E41" i="5"/>
  <c r="I41" i="5"/>
  <c r="E40" i="5"/>
  <c r="I40" i="5"/>
  <c r="E39" i="5"/>
  <c r="I39" i="5"/>
  <c r="E38" i="5"/>
  <c r="I38" i="5"/>
  <c r="E37" i="5"/>
  <c r="I37" i="5"/>
  <c r="E31" i="5"/>
  <c r="I32" i="5"/>
  <c r="E28" i="5"/>
  <c r="I29" i="5"/>
  <c r="E25" i="5"/>
  <c r="I27" i="5"/>
  <c r="E16" i="5"/>
  <c r="I16" i="5"/>
  <c r="E15" i="5"/>
  <c r="I15" i="5"/>
  <c r="E14" i="5"/>
  <c r="I14" i="5"/>
  <c r="E13" i="5"/>
  <c r="I46" i="5"/>
  <c r="I74" i="5"/>
  <c r="I73" i="5"/>
  <c r="I43" i="5"/>
  <c r="I58" i="5"/>
  <c r="I30" i="5"/>
  <c r="I28" i="5"/>
  <c r="I52" i="5"/>
  <c r="I48" i="5"/>
  <c r="I51" i="5"/>
  <c r="I50" i="5"/>
  <c r="I53" i="5"/>
  <c r="I49" i="5"/>
  <c r="H39" i="5"/>
  <c r="H40" i="5"/>
  <c r="H38" i="5"/>
  <c r="D11" i="7"/>
  <c r="D12" i="7"/>
  <c r="J35" i="7"/>
  <c r="J36" i="7"/>
  <c r="J37" i="7"/>
  <c r="J38" i="7"/>
  <c r="B38" i="7"/>
  <c r="L38" i="7"/>
  <c r="E58" i="8"/>
  <c r="E21" i="5"/>
  <c r="I21" i="5"/>
  <c r="K35" i="7"/>
  <c r="K36" i="7"/>
  <c r="K37" i="7"/>
  <c r="C38" i="7"/>
  <c r="F38" i="7"/>
  <c r="G38" i="7"/>
  <c r="H38" i="7"/>
  <c r="I38" i="7"/>
  <c r="K47" i="7"/>
  <c r="K48" i="7"/>
  <c r="K49" i="7"/>
  <c r="C50" i="7"/>
  <c r="F50" i="7"/>
  <c r="G50" i="7"/>
  <c r="H50" i="7"/>
  <c r="I50" i="7"/>
  <c r="K38" i="7"/>
  <c r="M38" i="7"/>
  <c r="I47" i="5"/>
  <c r="I25" i="5"/>
  <c r="J46" i="5"/>
  <c r="I55" i="5"/>
  <c r="I26" i="5"/>
  <c r="I20" i="5"/>
  <c r="I19" i="5"/>
  <c r="I17" i="5"/>
  <c r="I18" i="5"/>
  <c r="I31" i="5"/>
  <c r="I57" i="5"/>
  <c r="I45" i="5"/>
  <c r="J45" i="5"/>
  <c r="K50" i="7"/>
  <c r="M50" i="7"/>
  <c r="I35" i="5"/>
  <c r="I36" i="5"/>
  <c r="I34" i="5"/>
</calcChain>
</file>

<file path=xl/sharedStrings.xml><?xml version="1.0" encoding="utf-8"?>
<sst xmlns="http://schemas.openxmlformats.org/spreadsheetml/2006/main" count="1364" uniqueCount="741">
  <si>
    <t>1.1.1</t>
  </si>
  <si>
    <t>Nom de l'indicateur</t>
  </si>
  <si>
    <t>Descriptif</t>
  </si>
  <si>
    <t>Ces indicateurs estiment les émissions annuelles des six polluants atmosphériques exigés dans le contenu réglementaire des PCAET (décret n°2016-849 du 28 juin 2016 et arrêté du 4 août 2016 relatifs au plan climat-air-énergie territorial) : oxydes d’azote (NOx), les particules PM 10 et PM 2,5 et les composés organiques volatils (COV), tels que définis au I de l’article R. 221-1 du même code, ainsi que le dioxyde de soufre (SO2 ) et l’ammoniac (NH3). Préciser l'année de référence en commentaire. Les données peuvent être fournies notamment par les associations agrées pour la surveillance de la qualité de l'air (AASQA). L'évaluation est basée sur l'évolution de l'indicateur.</t>
  </si>
  <si>
    <t>Concentration des émissions des  polluants atmosphériques (μg/m3)</t>
  </si>
  <si>
    <t xml:space="preserve">Puissance de la production d’énergies renouvelables (MW, par filière) </t>
  </si>
  <si>
    <t>Objectifs émissions GES en 2021-2026-2030-2050 (teq Co2)</t>
  </si>
  <si>
    <t>Objectifs consommation d'énergie en 2021-2026-2030-2050 (GWh)</t>
  </si>
  <si>
    <t>Objectifs émissions de polluants atmosphériques 2021-2026-2030-2050 (tonnes)</t>
  </si>
  <si>
    <t>1.1.2</t>
  </si>
  <si>
    <t>Concentration des émissions des  polluants atmosphériques (μg/m3)</t>
  </si>
  <si>
    <t xml:space="preserve">
Valorisation des CEE (kWhcumac 
valorisé/an)
</t>
  </si>
  <si>
    <t>Les kWhcumac valorisés chaque année par la collectivité sont calculés selon les modalités règlementaires du dispositif des certificats d'économie d'énergie. Il s'agit de ceux dont la rente revient à la collectivité.</t>
  </si>
  <si>
    <t>5.2.1</t>
  </si>
  <si>
    <t>5.1.1</t>
  </si>
  <si>
    <t>Nombre de réunions du comité de pilotage / an</t>
  </si>
  <si>
    <t>5.1.2</t>
  </si>
  <si>
    <t>Nombre annuel de sessions de formation et de sensibilisation réalisées sur la thématique Climat Air Energie</t>
  </si>
  <si>
    <t>% d’agents au sein de la collectivité ayant réalisé une formation Climat Air Energie</t>
  </si>
  <si>
    <t>5.1.3</t>
  </si>
  <si>
    <t>Part du budget consacré à des projets de coopération décentralisée en lien avec le climat, l’air ou l’énergie (%)</t>
  </si>
  <si>
    <t>L'indicateur mesure le montant des subventions ou investissements consentis pour les projets de coopération décentralisée, en lien avec le climat, l’air et l’énergie, rapporté au budget total (investissement et fonctionnement) de la collectivité. Pour information, l'aide publique au développement en France est estimée à 0,38% du RNB en 2017, toutes thématiques confondues (santé, éducation, alimentaire, eau, climat...). Lors du sommet du millénaire de 2000, l'objectif fixé par la commission européenne était d'atteindre 0,7 % du RNB en 2015.</t>
  </si>
  <si>
    <t>6.1.1</t>
  </si>
  <si>
    <t>Nombre ou % de partenaires engagés sur des objectifs chiffrés et datés</t>
  </si>
  <si>
    <t>Nombre de signataires de charte d’engagement</t>
  </si>
  <si>
    <t>tCO2 évitées par les projets de coopération</t>
  </si>
  <si>
    <t>Nombre de partenaires/personnes participant aux rencontres</t>
  </si>
  <si>
    <t>Nombre de projets intercommunaux sur l'énergie et le climat</t>
  </si>
  <si>
    <t>6.1.2</t>
  </si>
  <si>
    <t>Nombre de réunions proposées par la collectivité / an</t>
  </si>
  <si>
    <t>Budget annuel dédié à la concertation</t>
  </si>
  <si>
    <t>6.5.1</t>
  </si>
  <si>
    <t>Nombre d'heures de consultations et de conseils sur la thématique climat air énergie pour 100 hab / an</t>
  </si>
  <si>
    <t>6.5.4</t>
  </si>
  <si>
    <t>6.5.5</t>
  </si>
  <si>
    <t xml:space="preserve">
Il s'agit du nombre de manifestions/actions de communication menées sur le thème de l'énergie et du climat. L'évaluation est différenciée selon la taille de la collectivité. Cet indicateur fait partie d'un ensemble (indicateurs qualitatifs et quantitatifs).
Valeur limite : 
2 (&lt; 3 000 hab)
5 (&gt; 3 000 hab)
10 (&gt; 50 000 hab)
Les actions importantes peuvent être comptées comme équivalentes à deux actions.
</t>
  </si>
  <si>
    <t>6.1.3</t>
  </si>
  <si>
    <t>Nombre de visiteurs par manifestation/action sur l’action, l’énergie et le climat</t>
  </si>
  <si>
    <t>Part d'établissements scolaires couverts par un PDES ou un pédibus/vélobus</t>
  </si>
  <si>
    <t>L'indicateur comptabilise le nombre d'établissement scolaires (écoles primaires, collèges, lycées) couverts par un Plan de Déplacements Etablissements Scolaires ou un pédibus/vélobus (pour les écoles primaires principalement) sur le territoire et le rapporte au nombre total d'établissements scolaires. Ce chiffre doit être en augmentation chaque année. Des valeurs indicatives limites (10%) et cibles (30%) sont données, basées sur des données ADEME et les meilleurs scores des collectivités Cit'ergie.</t>
  </si>
  <si>
    <t>6.5.3</t>
  </si>
  <si>
    <t>% d’établissement participant à la démarche éco-école (labellisé ou non)</t>
  </si>
  <si>
    <t>% d’élèves concernés par une démarche de sensibilisation</t>
  </si>
  <si>
    <t>Consommation d’énergie des écoles/établissements petite enfance gérés par la collectivité</t>
  </si>
  <si>
    <t>Consommation d’eau des écoles/établissements petite enfance gérés par la collectivité</t>
  </si>
  <si>
    <t>Part des surfaces agricoles et naturelles (%)</t>
  </si>
  <si>
    <t>Surface annuelle artificialisée (ha/an)</t>
  </si>
  <si>
    <t>Il s'agit de la mesure de la consommation ou de la réintroduction d'espaces naturels et agricoles au fil des ans grâce au suivi des surfaces réservées à ces usages dans les PLU, mesuré en pourcentage de la surface totale de la collectivité (ha cumulé des zones N et A/ha total). Ces surfaces sont non imperméabilisées, capteuses de CO2, productrices de ressources alimentaires, énergétiques, et de biodiversité. La valeur obtenue doit être comparée avec l'indicateur issu de la précédente version du document d'urbanisme de la collectivité.</t>
  </si>
  <si>
    <t>L’indicateur mesure les surfaces artificialisées chaque année a minima par l’habitat et les activités, et dans la mesure du possible également pour les autres motifs (infrastructures routières, etc.). Si l’indicateur n’est pas disponible annuellement, il s’agit de la moyenne annuelle sur une période plus large, établi à l’occasion de l’élaboration ou de la révision du PLU ou du SCOT (évaluation règlementaire de la consommation d'espaces naturels, agricoles et forestiers).</t>
  </si>
  <si>
    <t xml:space="preserve">Indicateurs présents dans le référentiel d’évaluation des opérations d’aménagement AEU2 : http://www.ademe.fr/referentiel-devaluation-operations-damenagement-aeu2 </t>
  </si>
  <si>
    <t>% du territoire urbanisé couvert par des exigences de performances énergétiques et environnementales renforcées : surfaces des zones du PLU intégrant des exigences en matière de performances énergétiques et environnementales renforcées au sens de l’article L151-21 du code de l’urbanisme, par rapport à la surface totale des zones U et AU du territoire</t>
  </si>
  <si>
    <t>1.3.1</t>
  </si>
  <si>
    <t>Cep moyen sur les PC déposés dans l’année</t>
  </si>
  <si>
    <t>BBio moyen sur les PC déposés dans l’année</t>
  </si>
  <si>
    <t>Nb de PC avec Cep&lt;RT2012</t>
  </si>
  <si>
    <t>nb d’opérations allant au-delà de la RT/nb total d’opérations réalisées dans l’année</t>
  </si>
  <si>
    <t>1.3.2</t>
  </si>
  <si>
    <t>6.3.1</t>
  </si>
  <si>
    <t>Nombre de logements rénovés énergétiquement (nb logements rénovés/100 logements existants)</t>
  </si>
  <si>
    <t>L'indicateur mesure le nombre annuel de logements rénovés via les dispositifs de subventionnement et d’accompagnement dont la collectivité est partenaire, ramené au nombre de logements du territoire (pour 100 logements). Pour rappel l’objectif national du plan de rénovation énergétique de l’habitat est de 500 000 logements rénovés par an en 2017, soit 1,4 logements rénovés pour 100 logements existants (35,425 millions de logements en 2016 selon l’INSEE).</t>
  </si>
  <si>
    <t>1.2.5</t>
  </si>
  <si>
    <t>% de bâtiments avec affichage du DPE (concernés ou non par l'obligation de réalisation et d'affichage du DPE)</t>
  </si>
  <si>
    <t>%  de contrats  de maintenance  et d’exploitation avec garantie de performance et/ou variantes à l’intéressement</t>
  </si>
  <si>
    <t xml:space="preserve">Evolution de la consommation d’énergie (kWh) sur une période donnée en % </t>
  </si>
  <si>
    <t>Evolution des dépenses d’énergies (Euros) sur une période donnée en %</t>
  </si>
  <si>
    <t>Evolution des émissions de GES (teqCO2) sur une période donnée en %</t>
  </si>
  <si>
    <t>2.1.1</t>
  </si>
  <si>
    <t>Economies d'énergie et réduction de GES engendrées par les travaux effectuées (suivi précis, sur les bâtiments sur lequel des travaux ont été effectués)</t>
  </si>
  <si>
    <t>Economies financières réalisées sur l’année suivant la modification, et/ou économies moyennes sur 3 ans (pour tenir compte des variations possibles à cause de facteurs externes)</t>
  </si>
  <si>
    <t>2.1.2</t>
  </si>
  <si>
    <t>Nombre de bâtiments rénovés BBC sur le nombre total de bâtiments rénovés</t>
  </si>
  <si>
    <t>Nombre de bâtiments neufs labellisés E+C- sur le nombre total de bâtiments construits</t>
  </si>
  <si>
    <t>2.1.3</t>
  </si>
  <si>
    <t>2.2.3</t>
  </si>
  <si>
    <t>2.2.4</t>
  </si>
  <si>
    <t>2.2.5</t>
  </si>
  <si>
    <t>Nombre de partenariats avec les acteurs du bâtiment</t>
  </si>
  <si>
    <t>Nombres de groupements d’artisans</t>
  </si>
  <si>
    <t>Economies d'énergie et de GES générées par les conseils</t>
  </si>
  <si>
    <t>6.2.2</t>
  </si>
  <si>
    <t>2.3.2</t>
  </si>
  <si>
    <t>3.3.1</t>
  </si>
  <si>
    <t>3.3.2</t>
  </si>
  <si>
    <t>1.2.1</t>
  </si>
  <si>
    <t>Consommation de l’éclairage public 
(kWh/hab.an)</t>
  </si>
  <si>
    <t xml:space="preserve">L’indicateur est en énergie finale et inclut les consommations pour la signalisation et l’éclairage du mobilier urbain (ex : abri-bus). La valeur limite est inspirée (valeur moyenne arrondie) de l’enquête ADEME-AITF-EDF-GDF « Energie et patrimoine communal 2012 », en énergie finale. La valeur cible correspond aux meilleures scores obtenues par des collectivités Cit’ergie. Pour les EPCI, l’indicateur n’est renseigné que si la compétence a été transférée totalement (pas uniquement sur les zones communautaires). 
Valeur limite : 90 kWh/hab (énergie finale, d'après données enquête AITF 2012, pour les villes moyennes)
Valeur cible : 60 kWh/hab
</t>
  </si>
  <si>
    <t xml:space="preserve">Puissance moyenne des points lumineux (kW/points lumineux) : Il s’agit de la puissance totale installée divisée par le nombre total de points lumineux (&lt; 0,16 kW/points lumineux. La valeur limite est issue de l’enquête ADEME-AITF-EDF-GDF « Energie et patrimoine communal 2012 », en énergie finale. </t>
  </si>
  <si>
    <t>TeqCO2 et kWh économisés via le plan d’optimisation de l’éclairage public</t>
  </si>
  <si>
    <t>2.3.1</t>
  </si>
  <si>
    <t>Nombre (ou puissance) de raccordements EnR aux réseaux de distribution d’énergie</t>
  </si>
  <si>
    <t>3.1.1</t>
  </si>
  <si>
    <t>Nb d’entreprises pratiquant la récupération de chaleur</t>
  </si>
  <si>
    <t>Nb d’installations de cogénération</t>
  </si>
  <si>
    <t>3.2.1</t>
  </si>
  <si>
    <t>Il s'agit de mesurer la part d'énergie renouvelable et de récupération (ENR&amp;R) du réseau de chaleur de la collectivité. La méthodologie de calcul doit être conforme à celle élaborée par le SNCU, reprise réglementairement dans le cadre de l'instruction fiscale ou le classement du réseau de chaleur. En présence de plusieurs réseaux de chaleur, une moyenne doit être réalisée. La valeur cible est fixée à 75%.</t>
  </si>
  <si>
    <t>3.2.2</t>
  </si>
  <si>
    <t>Puissance photovoltaïque installée sur le territoire (Wc/hab)</t>
  </si>
  <si>
    <t>L'installation de panneaux solaires photovoltaïques est possible dans toutes les collectivités. Un indicateur en puissance installée plutôt qu'en production permet de ne pas prendre en compte les différences d'ensoleillement des territoires. Les valeurs cibles sont établies à partir des données collectées dans le cadre des démarches Cit'ergie.
Les valeurs cibles sont les suivantes : 
- pour les collectivités &gt; 100 000 habitants : 20 Wc/hab (Métropole) / 60 Wc/hab (DOM-ROM)
- pour les collectivités &gt; 50 000 habitants : 40 Wc/hab (Métropole) - 120 Wc/hab (DOM-ROM)
- pour les collectivités &lt; 50 000 habitants : 60 Wc/hab (Métropole) - 180 Wc/hab (DOM-ROM)</t>
  </si>
  <si>
    <t>Mix énergétique proposé par les régies et SEM fournisseur d'électricité
(%)</t>
  </si>
  <si>
    <t>3.2.3</t>
  </si>
  <si>
    <t>Consommation énergétique des STEP kWh/kgDBO5 éliminé</t>
  </si>
  <si>
    <t>L'indicateur de consommation énergétique des STEP (station d'épuration) s'exprime en kWh/kg de DBO5 (demande biologique en oxygène mesuré à 5 jours) éliminés, plus fiables que les indicateurs en kWh/m3 d'eau traité. La composition des eaux entrantes influe en effet sur les consommations énergétiques de la station sans pour autant refléter ses performances. Le privilège est donc donné à cet indicateur, qui se situe habituellement se situe, selon la filière, autour des valeurs suivantes : boues activées entre 2 et 4, SBR (réacteur biologique séquencé) autour de 4 et BRM (bioréacteur à membranes) autour de 5 (dires d'experts). L'énergie est mesurée en énergie finale. Dans le cas d'une moyenne entre plusieurs STEP, pondérer selon les équivalents habitants.
Valeur limite : BA : 4, SBR 5, BRM 7 
Valeur cible : 2, SBR 3, BRM 4</t>
  </si>
  <si>
    <t>% de boues valorisées par méthanisation : L'indicateur mesure le pourcentage de boues valorisées par méthanisation, sachant qu'une seconde valorisation par épandage ou incinération avec récupération de chaleur est possible par la suite. La méthanisation réduit la quantité des  boues, il faudra traiter le digestat par la suite.</t>
  </si>
  <si>
    <t>Part modale de la voiture (en nombre de déplacements)</t>
  </si>
  <si>
    <t>Taux de motorisation des ménages</t>
  </si>
  <si>
    <t>Véhicules*kilomètres en voiture</t>
  </si>
  <si>
    <t xml:space="preserve">Kilomètres parcourus par mode de transport et déclinés par motif </t>
  </si>
  <si>
    <t xml:space="preserve">Nombre de trajets par mode utilisé </t>
  </si>
  <si>
    <t>1.2.2</t>
  </si>
  <si>
    <t>Part modale piéton</t>
  </si>
  <si>
    <t>Part modale vélo</t>
  </si>
  <si>
    <t>Part modale TC</t>
  </si>
  <si>
    <t>Indicateur alternatif à la part modale TC (à définir par la collectivité et son conseiller le cas échéant)</t>
  </si>
  <si>
    <t>L'indicateur comptabilise le nombre d'employés couverts par un Plan de Déplacements Entreprise (PDE) et Administration (PDA) sur le territoire et le rapporte à la population active du territoire. Ce chiffre doit être en augmentation chaque année. Des valeurs indicatives limites et cibles sont données, basées sur des données ADEME (enquête nationale 2009 et Poitou-Charentes 2012) et les meilleurs scores des collectivités Cit'ergie.</t>
  </si>
  <si>
    <t>La part modale est une part modale en nombre de déplacements. 
Les valeurs limites et cibles (limite de 20%, cible de 30%) sont données à titre indicatif pour le conseiller, qui doit également juger de l'évolution de la part modale au fil du temps et des caractéristiques du territoire (ville centre dense favorisant la marche ou territoire étendu d'une agglomération...). A défaut de posséder les parts modales issues d'une enquête ménages, les collectivités peuvent utiliser les données INSEE donnant les parts modales des déplacements domicile-travail pour la population active (tableau NAV2A ou NAV2B).</t>
  </si>
  <si>
    <t>La part modale est une part modale en nombre de déplacements. 
Il s’agit (si possible) des transports en commun en général : bus urbain, car interurbain, tram, métro, train..., pas uniquement les TCU (transport collectif urbain). La rentabilité économique du système est prise en compte dans la réduction de potentiel. Les valeurs limites et cibles (début de valorisation entre 5 et 10% selon les infrastructures en place, cible &gt;20% -région parisienne) sont données à titre indicatif pour le conseiller, qui doit également juger de l'évolution de la part modale au fil du temps et de l'offre TC sur le territoire. A défaut de posséder les parts modales issues d'une enquête ménages, les collectivités peuvent utiliser les données INSEE donnant les parts modales des déplacements domicile-travail  pour la population active (tableau NAV2A ou NAV2B).</t>
  </si>
  <si>
    <t>Nombre de participants aux évènements</t>
  </si>
  <si>
    <t>4.1.1</t>
  </si>
  <si>
    <t>L'indicateur mesure la consommation d'énergie en kWh (gazole, essence, GPL, GNV, électricité, biogaz, agro-carburants...) des véhicules de type "véhicule particulier" pour le fonctionnement de la collectivité, divisé par le nombre d'agents et/ou par kilomètre effectué. Facteurs de conversion simplifiés : gazole et essence 10 kWh/L, GPL 7 kWh/L, GNV 11 kWh/m3.</t>
  </si>
  <si>
    <t>% d'agents formés à l'éco-conduite</t>
  </si>
  <si>
    <t>4.1.2</t>
  </si>
  <si>
    <t>% de stationnement en règle pour 100 véhicules / % de stationnement gênant ou dangereux</t>
  </si>
  <si>
    <t>Nombre de parking relais</t>
  </si>
  <si>
    <t>Taux d’occupation des parkings relais</t>
  </si>
  <si>
    <t>4.2.1</t>
  </si>
  <si>
    <t>nombres d'axes intégrés dans l'outil de gestion du trafic</t>
  </si>
  <si>
    <t>4.2.2</t>
  </si>
  <si>
    <t>Diminution des gaz à effet de serre liée à l’optimisation des flux de marchandises sur le territoire</t>
  </si>
  <si>
    <t>4.2.3</t>
  </si>
  <si>
    <t>4.3.1</t>
  </si>
  <si>
    <t>Part de voiries aménagées pour les cycles (% 
Ou à défaut km/1000hab)</t>
  </si>
  <si>
    <t>% de linéaires de voiries en zone apaisée correspond à la part du linéaire cyclable « en site propre » (voirie non partagée avec l’automobile ou les bus)</t>
  </si>
  <si>
    <t>Taux de remplissage des places de stationnement cycliste</t>
  </si>
  <si>
    <t xml:space="preserve">Budget de la politique cyclable de la collectivité en euros.an.habitant </t>
  </si>
  <si>
    <t>Nombre de vélos proposés par la collectivité / 10 000 habitants (cf. étude d’évaluation des services vélos de l’ADEME, 2016). (Moyenne EPCI &lt; 100 000 hab : 15-30 vélos pour 10 000 hab ; Strasbourg : + 100 vélos / 10 000 hab)</t>
  </si>
  <si>
    <t>4.3.2</t>
  </si>
  <si>
    <t>Fréquentation des TC (voyages/hab)</t>
  </si>
  <si>
    <t xml:space="preserve">Il s'agit du nombre moyen de voyages en transport en commun effectué chaque année par un habitant.
Valeur limite : 32 (&lt;100 000 hab) et 64 (&gt;100 000 hab)
Valeur cible : 114 (&lt;100 000 hab) et 140 (&gt;100 000 hab)
 Source de l'indicateur : L'année 2007 des transports urbains, GART – Enquête annuelle sur les transports urbains (CERTU-DGITMGART-UTP) sur 192 réseaux.
</t>
  </si>
  <si>
    <t>Maillage du territoire par le réseau TC</t>
  </si>
  <si>
    <t>L'indicateur a pour objectif de mesurer le maillage du territoire par les TC : nombre moyen d'arrêts par km du réseau de transport en commun, nb arrêts/hab, km de réseau/hab ou par ha de territoire, % de population desservie dans un rayon de 300-500 mètres... L'indicateur est basé sur une moyenne tous modes de TC confondus.</t>
  </si>
  <si>
    <t>Fréquence en heure de pointe : Il s'agit d'étudier la répartition des lignes de TC urbains par tranches de fréquence en heure de pointe (3 tranches étudiées : lignes avec fréquence &lt;10 minutes, entre 10 et 20 minutes et lignes &gt;20 minutes), un jour classique de semaine. 1/3 des lignes dans chaque catégorie reflète une bonne qualité.</t>
  </si>
  <si>
    <t>% de linéaires de voiries dédiés aux transports en commun/TCSP</t>
  </si>
  <si>
    <t>Affichage CO2 en GCO2/voyages.km : Indicateur fourni par chaque transporteur à l’AOM pour situer le réseau à la fois en termes de fréquentation moyenne par bus mais aussi sur les consommations moyenne des véhicules et le mix énergétique du parc</t>
  </si>
  <si>
    <t>4.3.3</t>
  </si>
  <si>
    <t>Part de surface agricole certifiée agriculture biologique ou en conversion et haute valeur environnementale (%)</t>
  </si>
  <si>
    <t>Part de produits biologiques dans la restauration collective publique (%)</t>
  </si>
  <si>
    <t>Quantité moyenne de viande par repas dans la restauration collective publique (g/repas)</t>
  </si>
  <si>
    <t>L’indicateur mesure le ratio moyen de viande par repas : la quantité totale annuelle de viande achetée dans la restauration collectivité publique (maîtrisée par la collectivité) est divisée par le nombre de repas servi sur l’année.</t>
  </si>
  <si>
    <t xml:space="preserve">Sur le secteur agricole : </t>
  </si>
  <si>
    <t>Part de bio (et en conversion) dans la SAU</t>
  </si>
  <si>
    <t>Part de producteurs engagés dans une démarche agro-écologique (hve niveau 3)</t>
  </si>
  <si>
    <t>Part de producteurs engagés dans une démarche qualité (signe officiels d’identification de la qualité et de l’origine –siqo- : AOP, AOC, IGP, STD, label rouge, AB)</t>
  </si>
  <si>
    <t>% d'agriculteurs ayant suivi une formation pour améliorer la durabilité des pratiques agricoles (rapporté au nombre total d'agriculteurs) : gestion des intrants, de l'eau, énergies renouvelables, qualité des sols, rotation des cultures, biodiversité…exploitations agricoles sur le territoire</t>
  </si>
  <si>
    <t>% de terres agricoles louées en bail environnemental sur le territoire</t>
  </si>
  <si>
    <t>nb de contrats MAEC (mesures agro-environnementales et climatiques)</t>
  </si>
  <si>
    <t>nb d'installations-conversions à l'agriculture biologique par an</t>
  </si>
  <si>
    <t>nb d’exploitations agricoles sur le territoire</t>
  </si>
  <si>
    <t>nombre de nouveaux agriculteurs installés grâce à l'intervention de la collectivité</t>
  </si>
  <si>
    <t>Surface d’agroforesterie</t>
  </si>
  <si>
    <t>Sur le secteur de la transformation</t>
  </si>
  <si>
    <t>Taux de transformateurs travaillant avec des produits locaux (IAA, artisans)</t>
  </si>
  <si>
    <t>Taux de commerces/points de vente dans lesquels on peut trouver des produits locaux</t>
  </si>
  <si>
    <t>% de produits locaux dans la restauration collective</t>
  </si>
  <si>
    <t>% de produits avec des signes de qualité (siqo) dans la restauration collective</t>
  </si>
  <si>
    <t>% de repas végétariens dans la restauration collective (ou taux de prise de l’alternative végétarienne)</t>
  </si>
  <si>
    <t>Nombre de personnes formées aux enjeux de la restauration durable dans le personnel de la collectivité</t>
  </si>
  <si>
    <t>Quantités de gaspillage alimentaire en restauration collective par repas servi (volume de biodéchets)</t>
  </si>
  <si>
    <t>% de bio ; de local ; de qualité, dans les événements proposés par la collectivité</t>
  </si>
  <si>
    <t>6.4.1</t>
  </si>
  <si>
    <t>Part de surface forestière certifiée</t>
  </si>
  <si>
    <t>L'indicateur mesure le % de surfaces forestières certifiées FSC ou PEFC (par rapport à la surface forestière totale). Les objectifs sont basés sur les valeurs moyennes françaises et des dires d'experts  ADEME.</t>
  </si>
  <si>
    <t>Nombre d’opérations de construction / rénovation bois effectuées à partir de bois local sur le territoire et/ou par la collectivité</t>
  </si>
  <si>
    <t>Taux de prélèvements de bois en forêt : comparer les prélèvements de bois en forêt avec l’accroissement biologique annuel. Il permet de situer la zone étudiée en termes d’exploitabilité, de dynamisme d’exploitation et d’estimer l’état des peuplements forestiers.</t>
  </si>
  <si>
    <t>Teq CO2 évitées par l’utilisation du bois énergie et du bois matériau  (méthodologie en discussion dans le groupe d’experts nationaux « forêt/filière bois et PCAET» créé en 2017)</t>
  </si>
  <si>
    <t>6.4.2</t>
  </si>
  <si>
    <t>L'objectif est de mesurer les efforts de la collectivité en matière de limitation des engrais sur ses espaces verts. La quantité annuelle d'engrais apportée est divisée par la surface d'espaces verts gérés par la collectivité. L'unité de l'indicateur est fixé selon les possibilités de la collectivité et les produits employés : unité d'azote/m2, kg/m2, litre/m2, euros/m2...</t>
  </si>
  <si>
    <t>L'objectif est de mesurer les efforts de la collectivité en matière de limitation des consommations d'eau pour l'arrosage de ses espaces verts. Le volume annuel d'eau est divisé par la surface d'espaces verts gérés par la collectivité. L'unité de l'indicateur est en m3/m2. Les espaces verts sont entendus au sens large, à savoir : parcs et jardins, espaces sportifs végétalisés, ronds-points ou accotement enherbées de la compétence de la collectivité.</t>
  </si>
  <si>
    <t>Part des aires protégées / superficie totale du territoire</t>
  </si>
  <si>
    <t>Nombre d'espèces menacées (liste UICN) affectées par des activités (indicateur GRI, volet biodiversité)</t>
  </si>
  <si>
    <t>Linéaire de haies</t>
  </si>
  <si>
    <t>ha ou % d’espaces verts créés</t>
  </si>
  <si>
    <t>Economies d’énergie réalisées via les politiques de limitation de l’éclairage nocturne</t>
  </si>
  <si>
    <t>3.3.4</t>
  </si>
  <si>
    <t>5.2.2</t>
  </si>
  <si>
    <t>Existence de zones de publicité restreinte</t>
  </si>
  <si>
    <t>Nombre de familles impliquées dans le défi FAEP</t>
  </si>
  <si>
    <t>Nombre de familles et population du territoire couverte cherchant à réduire activement sa consommation énergétique</t>
  </si>
  <si>
    <t>6.5.2</t>
  </si>
  <si>
    <t>Production de déchets ménagers et assimilés (avec déblais et gravats) par habitant (kg/hab.an)</t>
  </si>
  <si>
    <t xml:space="preserve">Nombre de collectivités participantes à la semaine européenne de réduction des déchets </t>
  </si>
  <si>
    <t>Nombre de contrats passés avec des repreneurs locaux pour les flux de déchets recyclables</t>
  </si>
  <si>
    <t>Nombre de participants à des réunions d’informations/formation organisées pour les habitants par an</t>
  </si>
  <si>
    <t>Évolution des tonnages récupérés aux points de collecte</t>
  </si>
  <si>
    <t xml:space="preserve">Diminution des tonnages envoyés à l’incinération </t>
  </si>
  <si>
    <t>Diminution des tonnages mis en décharge</t>
  </si>
  <si>
    <t>1.2.3</t>
  </si>
  <si>
    <t>L'indicateur mesure la part de biogaz valorisé par le centre de stockage des déchets. La valeur limite de 75% est fixée par le seuil de valorisation permettant la modulation de la TGAP. Valeur cible : 100%</t>
  </si>
  <si>
    <t>Pourcentage  de biodéchets  détournés des filières de mise en décharge et d’incinération.</t>
  </si>
  <si>
    <t>Taux de participation de la population à du compostage de proximité.</t>
  </si>
  <si>
    <t>Taux de participation de la population à la collecte sélective des biodéchets.</t>
  </si>
  <si>
    <t>Tonnage de compost utilisé localement par les agriculteurs.</t>
  </si>
  <si>
    <t>Nombre d’exploitations agricoles se procurant  localement du compost issu de biodéchets.</t>
  </si>
  <si>
    <t>Nombre  d’exploitations agricoles engagées dans un programme de co-compostage.</t>
  </si>
  <si>
    <t>Nombre de composteurs distribués sur le territoire</t>
  </si>
  <si>
    <t>Divers indicateurs sur le compostage</t>
  </si>
  <si>
    <t>Divers indicateurs sur le biogaz de décharges</t>
  </si>
  <si>
    <t>Taux de captage du biogaz sur les anciennes décharges en réhabilitation.</t>
  </si>
  <si>
    <t>Nombre de tonnes équivalent CO2 évitées par le captage du biogaz.</t>
  </si>
  <si>
    <t>Courbe des quantités de biogaz produit théoriquement et de biogaz collecté.</t>
  </si>
  <si>
    <t>6.2.1</t>
  </si>
  <si>
    <t xml:space="preserve">Taux d’hébergements labellisés Ecolabel européen (ou équivalent)
</t>
  </si>
  <si>
    <t xml:space="preserve">
Nombre d'hébergements labellisés Ecolabel Européen / Total d'hébergements touristiques sur le territoire
(Indicateur complémentaire : Nombre d’hébergements labellisés Ecolabel Européen)
</t>
  </si>
  <si>
    <t>Budget annuel de la collectivité pour soutenir le tourisme durable</t>
  </si>
  <si>
    <t>Nombre de km de circuits de randonnée pédestre / cyclable / équestre créés ou remis en état</t>
  </si>
  <si>
    <t>% de visiteurs utilisant TC / Evolution dans le temps / Taux de fréquentation</t>
  </si>
  <si>
    <t>Nombre de formation réalisées - nombre de participants / nombre d'actions de sensibilisation effectuées - nombre de personnes sensibilisées</t>
  </si>
  <si>
    <t>6.3.2</t>
  </si>
  <si>
    <t>Réduction des émissions de gaz à effet de serre ou de polluants atmosphériques démontrée sur certaines actions (par exemple tonnes de CO2 économisées sur la base des objectifs fixés)</t>
  </si>
  <si>
    <t>Indicateur exigé dans la règlementation PCAET (diagnostic). Arrêté du 4 août 2016 relatif au plan climat-air-énergie territorial. Ramené à l’hectare pour comparaison.</t>
  </si>
  <si>
    <t>2.2.1 (et 2.2.2)</t>
  </si>
  <si>
    <t>Part de bâtiments de classe F ou G selon le DPE pour les GES (ou équivalent)</t>
  </si>
  <si>
    <t>Part de bâtiments de classe A ou B selon le DPE pour les GES (ou équivalent)</t>
  </si>
  <si>
    <t>Emissions de gaz à effet de serre du résidentiel  (teq CO2)</t>
  </si>
  <si>
    <t>Emissions de gaz à effet de serre du tertiaire (teq CO2)</t>
  </si>
  <si>
    <t>Emissions de gaz à effet de serre du transport routier(teq CO2)</t>
  </si>
  <si>
    <t>Emissions de gaz à effet de serre annuelles du territoire par habitant (teq CO2/hab)</t>
  </si>
  <si>
    <t>Emissions de gaz à effet de serre de secteurs "autres transports" (teq CO2)</t>
  </si>
  <si>
    <t>Emissions de gaz à effet de serre de l'agriculture (teq CO2)</t>
  </si>
  <si>
    <t>Emissions de gaz à effet de serre des déchets (teq CO2)</t>
  </si>
  <si>
    <t>Emissions de gaz à effet de serre de l'industrie hors branche énergie (teq CO2)</t>
  </si>
  <si>
    <t xml:space="preserve">Cet indicateur estime la consommation énergétique finale annuelle du territoire, selon les exigences réglementaires des PCAET (décret n°2016-849 du 28 juin 2016 et arrêté du 4 août 2016 relatifs au plan climat-air-énergie territorial). </t>
  </si>
  <si>
    <t>Pour faciliter les comparaisons, l’indicateur est ramené au nombre d’habitants (population municipale selon l’INSEE). Préciser l'année de référence en commentaire. L'évaluation est basée sur l'évolution de l'indicateur.</t>
  </si>
  <si>
    <t>Consommation énergétique annuelle du territoire par habitant (MWh/hab.an)</t>
  </si>
  <si>
    <t>Consommation énergétique globale annuelle du territoire (GWh)</t>
  </si>
  <si>
    <t>Production d’énergie renouvelable globale du territoire (% de la consommation)</t>
  </si>
  <si>
    <t>Production d’énergie renouvelable globale du territoire (MWh)</t>
  </si>
  <si>
    <t>Production de chaleur/froid renouvelable  (MWh)</t>
  </si>
  <si>
    <t>Production d'électricité renouvelable  (MWh)</t>
  </si>
  <si>
    <t>Consommation d'énergie finale des bâtiments publics (MWh)</t>
  </si>
  <si>
    <t xml:space="preserve">Recyclage matière et organique des déchets ménagers et assimilés (%)
</t>
  </si>
  <si>
    <t>Production d'électricité renouvelable - patrimoine collectivité (MWh)</t>
  </si>
  <si>
    <t>Consommation énergétique du secteur "autres transports" (teq CO2)</t>
  </si>
  <si>
    <t>Consommation énergétique annuelle du territoire pour la chaleur et le rafraîchissement (GWh)</t>
  </si>
  <si>
    <t>Proportion du territoire avec gestion spécifique des eaux pluviales : Cet indicateur mesure la proportion du territoire où la collectivité limite le ruissellement des eaux pluviales par infiltration/rétention ou est équipé d'un système séparatif. Le conseiller peut se référer au schéma directeur d'assainissement. La proportion de territoire couvert donne le % de l'indicateur.</t>
  </si>
  <si>
    <t>Emissions directes de polluants atmosphériques du secteur agriculture par ha (tonne/ha)</t>
  </si>
  <si>
    <t>oui/non</t>
  </si>
  <si>
    <t>Engagement dans la Convention des Maires</t>
  </si>
  <si>
    <t>Labellisation nationale Ecoquartier d’une ou plusieurs opérations</t>
  </si>
  <si>
    <t>Engagement dans la campagne européenne Display</t>
  </si>
  <si>
    <t>Utilisation d’une GTB ou une GTC sur un ou plusieurs bâtiments</t>
  </si>
  <si>
    <t>Territoire Zéro Déchets, Zéro Gaspillage</t>
  </si>
  <si>
    <t>Taux de participation des membres du comité de pilotage</t>
  </si>
  <si>
    <t>Nombre de projets de coopération significatifs et multi-acteurs par an sur le climat, l’air et l’énergie (inclus projets européens, projets de coopération décentralisée…)</t>
  </si>
  <si>
    <t>Consommation annuelle d'énergie des véhicules (VP) de la collectivité (kWh/an.km)</t>
  </si>
  <si>
    <t>Consommation annuelle d'énergie des véhicules (VP) de la collectivité (kWh/an.employé)</t>
  </si>
  <si>
    <t>Part de la population active couverte par un PDE/PDA (%)</t>
  </si>
  <si>
    <t>Nombre de réunions entre communes et intercommunalité sur le sujet climat-air-énergie par an</t>
  </si>
  <si>
    <t>L'indicateur mesure la consommation énergétique totale (toute énergie, tout usage) du patrimoine bâti à la charge directe de la commune, en énergie finale. Les piscines et patinoires, si elles sont à la charge de la collectivité sont prises en compte, mais pas les services publics eau, assainissement, déchets, ni l'éclairage public.</t>
  </si>
  <si>
    <t>Nombre d'heures d'éclairement</t>
  </si>
  <si>
    <t>% de communes pratiquant l'extinction (pour les EPCI compétents)</t>
  </si>
  <si>
    <t>Nb de point lumineux/hab ou /km</t>
  </si>
  <si>
    <t>Budget électricité pour  l'éclairage public (kwh/hab)</t>
  </si>
  <si>
    <t>Parts modales des déplacements professionnels (en nombre de déplacement et km parcourus)</t>
  </si>
  <si>
    <t>Consommation annuelle d’énergie des véhicules utilitaires</t>
  </si>
  <si>
    <t>teqCO2, PM10 et NOx évitées</t>
  </si>
  <si>
    <t xml:space="preserve">Nombre de contacts (appels téléphoniques, rendez-vous physique, etc.) au centre de mobilité </t>
  </si>
  <si>
    <t>Emissions annuelles de GES du parc de véhicules (par km effectué,  par agent)</t>
  </si>
  <si>
    <t>Nombre total de kilomètres effectués par les véhicules de la collectivité</t>
  </si>
  <si>
    <t>Nombre de teqCO2 évités grace au plan de mobilité de la collectivité</t>
  </si>
  <si>
    <t>Coût des réparations liées à des problèmes mécaniques (usure)</t>
  </si>
  <si>
    <t>Durée d'usage des véhicules</t>
  </si>
  <si>
    <t>Nombre de véhicules motorisés rapporté au nombre d'agents</t>
  </si>
  <si>
    <t>L'indicateur mesure le nombre de places de stationnement public pour les voitures par habitant (stationnements publics gratuit ou payant, sur voirie ou dans des ouvrages, exploité en régie par la collectivité –commune ou EPCI- ou délégué). Si le périmètre suivi est partiel, l’indiquer en commentaire.</t>
  </si>
  <si>
    <t>% de point durs traités</t>
  </si>
  <si>
    <t>L'indicateur suit une estimation de la séquestration nette de dioxyde de carbone, identifiant au moins les sols agricoles et la forêt, en tenant compte des changements d’affectation des terres (décret n°2016-849 du 28 juin 2016 et arrêté du 4 août 2016 relatifs au plan climat-air-énergie territorial).</t>
  </si>
  <si>
    <t>Séquestration nette de dioxyde de carbone des sols et de la forêt (teq CO2)</t>
  </si>
  <si>
    <t>Composante de l'indicateur 6a : encombrants, déchets verts, déblais et gravats…</t>
  </si>
  <si>
    <t>Composante de l'indicateur 6a : emballages, déchets fermentescibles, verre…</t>
  </si>
  <si>
    <t xml:space="preserve">
Production Ordures ménagères résiduelles (kg/hab)</t>
  </si>
  <si>
    <t xml:space="preserve">Production de déchets collectés sélectivement, soit en porte-à-porte, soit en apport volontaire (kg/hab)
</t>
  </si>
  <si>
    <t>Production de déchets occasionnels (kg/hab)</t>
  </si>
  <si>
    <t>Les déchets ménagers et assimilés comprennent les ordures ménagères résiduelles, les collectes sélectives et les déchets collectés en déchèteries (y compris déchets et gravats), soit la totalité des déchets des ménages et des non ménages pris en charge par le service public. Les déchets produits par les services municipaux (déchets de l’assainissement collectif, déchets de nettoyage des rues, de marché, …) ne relèvent pas de ce périmètre.  Le calcul ne considère que les services de collecte opérationnels, c'est-à-dire ceux qui ont fonctionné au moins une journée au cours de l'année de référence du calcul et les déchèteries opérationnelles, c'est-à-dire des déchèteries qui ont été ouvertes au moins une journée au cours de l'année de référence du calcul. 
La valeur limite est issue des chiffres-clés déchets de l’ADEME, édition 2016, basé sur l’enquête Collecte 2013 et la valeur cible des 47 territoires pionniers en France.
Valeur limite : 573 kg/hab.an
Valeur cible : 480 kg/hab.an</t>
  </si>
  <si>
    <t>6.3.3</t>
  </si>
  <si>
    <t>Nombre d'entreprises et/ou d'organismes de formation impliqués par la collectivité</t>
  </si>
  <si>
    <t>Nombre de manifestations/actions par an sur le climat l'air et l'énergie</t>
  </si>
  <si>
    <t>Nombre de signataires de chartes d’engagement/sites certifiés ISO50001</t>
  </si>
  <si>
    <t>Budget en euros.an pour les actions à destination des entreprises pour l’amélioration de leurs performances énergétiques</t>
  </si>
  <si>
    <t>Part de bâtiments ayant fait l'objet d'un suivi annuel de ses consommations</t>
  </si>
  <si>
    <t>Consommation d’eau des piscines (l/utilisateur.an)</t>
  </si>
  <si>
    <t>Potentiel d’énergie de récupération à l’horizon 2021, 2026, 2030-31, 2050 (indicateurs réglementaires PCAET)</t>
  </si>
  <si>
    <t>Energie produite par cogénération (MWh)</t>
  </si>
  <si>
    <t>Chaleur fatale récupérée  (MWh)</t>
  </si>
  <si>
    <r>
      <t>Il s’agit de la part (en poids) des déchets ménagers et assimilés (DMA, cf. définition ci-dessus</t>
    </r>
    <r>
      <rPr>
        <sz val="11"/>
        <rFont val="Calibri"/>
        <family val="2"/>
        <scheme val="minor"/>
      </rPr>
      <t>)</t>
    </r>
    <r>
      <rPr>
        <sz val="11"/>
        <color theme="1"/>
        <rFont val="Calibri"/>
        <family val="2"/>
        <scheme val="minor"/>
      </rPr>
      <t xml:space="preserve"> orientés vers le recyclage matière et organique. Le recyclage consiste en toute opération de valorisation par laquelle les déchets, y compris organiques, sont retraités en substances, matières ou produits pour resservir à leur fonction initiale ou à d’autres fins (définition du code de l’environnement). La valorisation énergétique n'est pas prise en compte ici. 
NB : On mesure les déchets « orientés vers le recyclage », les refus de tri ne sont donc pas déduits. Ne sont pas considérés ici comme « orientés vers le recyclage » les déchets entrant dans des installations de tri mécanobiologique. Pour ces derniers, seuls les flux sortant orientés vers la valorisation organique (compostage ou méthanisation) ou vers le recyclage matière (métaux récupérés) sont à intégrer dans les flux « orientés vers le recyclage ». Les mâchefers valorisés ainsi que les métaux récupérés sur mâchefers ne sont pas intégrés. 
</t>
    </r>
  </si>
  <si>
    <t>Part de bâtiments publics de classe F ou G selon le DPE pour l'énergie (ou équivalent)</t>
  </si>
  <si>
    <t>Part de bâtiments publics de classe A ou B selon le DPE pour l'énergie (ou équivalent)</t>
  </si>
  <si>
    <t>Part de bâtiments publics ayant fait l'objet d'un diagnostic énergétique</t>
  </si>
  <si>
    <t>L'indicateur mesure le rapport entre les achats d'électricité renouvelable et le montant total des achats d'électricité de la collectivité pour les bâtiments et équipements de la collectivité (y compris services publics eaux, assainissement, déchets et éclairage public s’ils sont de la compétence de la collectivité) (en kWh ou MWh).</t>
  </si>
  <si>
    <t>En remplacement de l'indicateur sur les parts modales des transports en commun, la collectivité peut mesurer par un autre indicateur la progression d'un moyen de transport alternatif à la voiture individuelle, mieux adapté à sa situation (milieu rural notamment) : co-voiturage, transport à la demande... Il peut également s’agir de la part de déplacements intermodaux réalisés par les habitants du territoire, c’est-à-dire la part de déplacements mécanisés (tout mode hors marche-a-pied)  composés d'au moins deux trajets effectués à l’aide de plusieurs modes mécanisés. Pour obtenir la totalité des points, la valeur collectée doit témoigner d'une bonne performance de la collectivité par rapport à des valeurs de références nationales ou locales. A préciser en commentaires.
A titre indicatif,  [valeur limite ; valeur cible] pour la part de déplacements intermodaux: 
Pour les collectivités &gt; 800 000 hab: [4% ; 12%]
Pour les collectivités &gt; 300 000 hab :  [2% : 6%]
Pour les collectivités &gt; 50 000 hab : [0,5% ; 2%]
Pour les collectivités &lt;50 000 hab : [0,25% ; 1,2%]
(source : analyse de rapport d’études et de recherches sur l’intermodalité, CEREMA – IFSTTAR, 2015 et 2016, &lt;halshs-01386613&gt;, &lt;halshs-01386621&gt;  et tendances observées depuis 1985 dans le cadre des EMD)</t>
  </si>
  <si>
    <t xml:space="preserve">L'indicateur mesure le kilométrage de voiries aménagées (pistes le long de la voirie, bandes cyclables et couloirs bus autorisés aux vélos, les zones 30, les aires piétonnes…) sur le kilométrage total de voirie. Les aménagements à double-sens compte pour 1, les sens unique pour 0,5 ; les aménagements hors voirie ne sont pas pris en compte (voies vertes, pistes ne suivant pas le tracé de la voirie, allées de parcs, ...). A défaut, un indicateur en km/1000 habitants pourra être utilisé. Les valeurs de références sont basées sur un traitement des données du Club des villes et territoires cyclables, dans le cadre de l’Observatoire des mobilités actives, enquête 2015-2016.
Valeurs limites : 
- 25% ou 1 km/1000 hab (ville)
- 20% ou 0,8 km/1000 hab(EPCI)
Valeurs cibles (objectifs) : 
- 50% ou 2 km/1000 hab  (ville)
- 40% ou 1,5 km/1000 hab (EPCI)
</t>
  </si>
  <si>
    <t>Puissance de la production d’énergies renouvelables sur le territoire (par filière) (MW)</t>
  </si>
  <si>
    <t>L'indicateur mesure la part de bâtiments publics (de préférence en surface, et par défaut en nombre) ayant fait l'objet d'un diagnostic énergétique (à minima de type DPE, et de préférence un audit énergétique plus poussé). Le périmètre des bâtiments pris en compte est le plus large possible : celui dont elle est propriétaire ou celui dont elle est locataire ; les diagnostics pouvant être portés et financés par le propriétaire ou l'utilisateur. Si le suivi est effectué conjointement au niveau communal et intercommunal, l'indicateur peut-être décomposé en deux volets : part de bâtiments communaux ayant fait l'objet d'un diagnostic énergétique et part de bâtiments intercommunaux ayant fait l'objet d'un diagnostic énergétique.</t>
  </si>
  <si>
    <t>L'indicateur suit et totalise les budgets annuels associés aux actions les plus clairement identifiables de la politique climat-air-énergie de la collectivité, en fonctionnement et en investissement. L'indicateur doit exister et être suivi annuellement pour être valorisé (pas de valeur limite ou cible). Pour faciliter la comparaison au fil du temps et entre collectivités, le budget est rapporté au nombre d'habitant et la décomposition suivante peut être utilisée : 
- études/expertises concernant la maîtrise de l’énergie et la baisse des émissions de GES dans les différents secteurs consommateurs et émetteurs, les énergies renouvelables, l'adaptation au changement climatique, la qualité de l'air 
- politique cyclable (études, infrastructures et services) 
- actions communication/sensibilisation climat-air-énergie 
- subventions climat-air-énergie 
- projets de coopération climat-air-énergie 
- travaux de rénovation énergétique du patrimoine public 
- installations d'énergie renouvelable 
A noter : Dans une approche véritablement transversale et intégrée, l'ensemble des budgets des différents services contribuent à la politique climat-air-énergie, mais dans une proportion difficilement quantifiable.  Les budgets associés aux services déchets/eau/assainissement/transports publics/voirie, sont notamment associés à cette politique, mais répondent à des objectifs plus larges.</t>
  </si>
  <si>
    <t xml:space="preserve">Budget associé à la politique climat-air-énergie
(euros/hab.an)
</t>
  </si>
  <si>
    <t>L'indicateur mesure le montant des dépenses engagées pour les projets de coopération significatifs et multi-acteurs par an sur le climat, l’air et l’énergie (hors coopération décentralisée), rapporté au budget total (investissement et fonctionnement) de la collectivité.</t>
  </si>
  <si>
    <t>Nombre de personnes dont le poste comprend des missions en lien avec la politique climat-air-énergie  (indicateur complémentaire au nombre d’ETP)</t>
  </si>
  <si>
    <t>L’indicateur mesure le nombre de personnes en équivalent temps plein dédiées à la mise en œuvre de la politique climat-air-énergie. Pour être comptabilisé à 100%, l’intitulé du poste doit clairement se référer à cette politique (e : chargé de mission énergie, plan climat, mobilité douce…) ; pour des postes mixtes (ex : chargé de mission bâtiments), le poste ne doit pas être compté entièrement dans l’indicateur, mais uniquement l’estimation du % des tâches en lien avec la politique climat-air-énergie. Le personnel externe (prestataires) ne doit pas être pris en compte. Pour faciliter la comparaison, le nombre d’ETP est ramené au nombre total d'ETP de la collectivité.</t>
  </si>
  <si>
    <t>Part d'ETP de la collectivité  dédié à la mise en œuvre de la politique climat air énergie ( %)</t>
  </si>
  <si>
    <t>Compacité des formes urbaines</t>
  </si>
  <si>
    <t>L'indicateur mesure la part (en surface -à défaut en nombre) de bâtiments, soumis ou non à l'obligation de réalisation du DPE,  dont la collectivité est propriétaire (ou mis à disposition avec transferts des droits patrimoniaux) compris dans les classes A et B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</si>
  <si>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L'indicateur mesure la part (en surface -à défaut en nombre) de bâtiments, soumis ou non à l'obligation de réalisation du DPE, dont la collectivité est propriétaire (ou mis à disposition avec transferts des droits patrimoniaux) compris dans les classes A et B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</si>
  <si>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L'indicateur mesure la part (en surface -à défaut en nombre) de bâtiments, soumis ou non à l'obligation de réalisation du DPE,  dont la collectivité est propriétaire (ou mis à disposition avec transferts des droits patrimoniaux) compris dans les classes F et G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</si>
  <si>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L'indicateur mesure la part (en surface -à défaut en nombre) de bâtiments, , soumis ou non à l'obligation de réalisation du DPE,  dont la collectivité est propriétaire (ou mis à disposition avec transferts des droits patrimoniaux) compris dans les classes F et G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</si>
  <si>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2.3.5</t>
  </si>
  <si>
    <t>Dépenses énergétiques - véhicules (euros)</t>
  </si>
  <si>
    <t>Dépenses  énergétiques - bâtiments (euros)</t>
  </si>
  <si>
    <t>Dépenses énergétiques - éclairage public  (euros)</t>
  </si>
  <si>
    <t>Dépenses énergétiques de la collectivité (euros)</t>
  </si>
  <si>
    <t>L'indicateur mesure les dépenses d’énergie payées directement par la collectivité, c’est-à-dire celles payées par la collectivité aux fournisseurs et aux exploitants (uniquement le poste combustibles P1 dans ce dernier cas) pour le patrimoine bâti, l’éclairage public et les carburants des véhicules. Les trois postes de dépenses sont également suivis indépendamment. Rapportées au nombre d'habitants, pour les communes, les valeurs peuvent-être comparées avec des valeurs de références  tirées de l'enquête ADEME-AITF-EDF-GDF "Energie et patrimoine communal 2012".</t>
  </si>
  <si>
    <t>Taux de production d'électricité renouvelable sur le territoire (%)</t>
  </si>
  <si>
    <t>Part modale des déplacements alternatifs à la voiture individuelle pour les déplacements  domicile-travail des agents de la collectivité (%)</t>
  </si>
  <si>
    <t>Via une enquête réalisée auprès des agents, l’indicateur mesure la part modale (en nombre de déplacements) cumulée des déplacements alternatifs à la voiture individuelle (somme des parts modales marche, vélo, transport en commun, co-voiturage) dans les déplacements domicile-travail des agents. L’indicateur est décliné si possible également en kilomètres parcourus.</t>
  </si>
  <si>
    <t>Nombre de kilomètres parcourus par les vélos de services</t>
  </si>
  <si>
    <t>Part de voiries « apaisées » (%)</t>
  </si>
  <si>
    <t>L’indicateur mesure la part des voiries où un dispositif règlementaire permet l’apaisement de la circulation (réduction des vitesses en dessous de 50 km/heures ou limitation de la circulation) par rapport au linéaire total de voirie de la collectivité. Les dispositifs pris en compte sont les zones de rencontre, les zones 30, les aires piétonnes, les zones de circulation restreinte.</t>
  </si>
  <si>
    <t>Nombre de places de stationnement public pour les voitures par habitant (nb/hab)</t>
  </si>
  <si>
    <t>Emissions annuelles de Nox (tonnes)</t>
  </si>
  <si>
    <t>Emissions annuelles de PM10 (tonnes)</t>
  </si>
  <si>
    <t>Emissions annuelles de PM2,5 (tonnes)</t>
  </si>
  <si>
    <t>Emissions annuelles de COV (tonnes)</t>
  </si>
  <si>
    <t xml:space="preserve"> km et % de linéaires de voiries dédiées aux piétons/de chemins piétons</t>
  </si>
  <si>
    <t xml:space="preserve">L'indicateur mesure le nombre de places de stationnement vélo pour 100 habitants : arceaux sur l’espace public, consignes ou boxes à vélos, stationnements vélos en gare, en parking automobiles... Attention, les stationnements de type râtelier vélo ou « pince-roues » sur l’espace public, qui ne permettent pas une accroche sécuritaire, ne sont pas pris en compte.
Valeurs limites : 2 (commune) et 1 (EPCI)
Valeurs cibles (objectifs) : 4 (communes) et 2 (EPCI)
(analyse d'après Club des villes et territoires cyclables, dans le cadre de l’Observatoire des mobilités actives, enquête 2013)
Pour les collectivités rurales, se focaliser sur la présence d’abris et de stationnements proposés aux endroits clés (centres bourgs, autour des écoles et pôles d’activités, lieux publics de rencontre, commerces, etc). </t>
  </si>
  <si>
    <t>Nombre de places de stationnement vélo, hors pince-roues (nb / 100 habitants)</t>
  </si>
  <si>
    <t>Le rendement de l'UIOM (unité d'incinération des ordures ménagères) est calculé selon la formule permettant la modulation du taux de la TGAP (arrêté du 7 décembre 2016 modifiant l'arrêté du 20 septembre 2002 relatif aux installations d'incinération et de coïncinération de déchets non dangereux et aux installations incinérant des déchets d'activités de soins à risques infectieux). Le niveau de performance énergétique choisi comme valeur cible est celui utilisé à l'article 266 nonies du code des douanes pour bénéficier d’une TGAP réduite.
Valeur limite et cible : 65%</t>
  </si>
  <si>
    <t xml:space="preserve">L'indicateur mesure l'électricité et la chaleur (en kWh) produite à partir de biodéchets pour l'ensemble du territoire (ménages et activités économiques, agricoles...). A défaut, l'indicateur indique le tonnage des biodéchets collectés de manière séparative. Pour information, le ratio moyen de déchets alimentaires collectés par l’ensemble des collectivités en France en 2015 est de 63 kg/habitant desservi (étude suivi technico-économique biodéchets, Ademe, 2017) : 
- 46 kg/habitant desservi pour la collecte de déchets alimentaires seuls 
- 99 kg/habitant desservi pour la collecte de déchets alimentaires et déchets verts </t>
  </si>
  <si>
    <t>Nombre de ménages demandeurs et bénéficiaires du FSL pour l’aide au paiement des factures d’énergie sur le territoire</t>
  </si>
  <si>
    <t>L’indicateur mesure annuellement le nombre de ménages demandeurs et bénéficiaires du fond de solidarité logement (FSL) pour l’aide au paiement des factures d’énergie sur le territoire. Il peut être obtenu auprès des Conseils Départementaux qui gèrent ce fond (indicateur suivi au niveau national par l’office national de la précarité énergétique).</t>
  </si>
  <si>
    <t>Nombre de dossiers « Habiter mieux » déposés à l’Anah sur le territoire</t>
  </si>
  <si>
    <t>L’indicateur mesure le nombre de dossier déposés chaque année auprès de l’ANAH dans le cadre du programme Habiter mieux. Ce programme vise les propriétaires occupants (sous conditions de ressources) et les propriétaires bailleurs.</t>
  </si>
  <si>
    <t>kWhcumac économisés via les CEE « précarité énergétique »</t>
  </si>
  <si>
    <t>Montant des aides financières à l’énergie des CCAS/CIAS</t>
  </si>
  <si>
    <t>% de ménages en situation de précarité énergétique sur le territoire (cf. indicateurs de l’ONPE basés sur le taux d’effort énergétique -TEE, l’indicateur « bas revenus dépenses élevées » -BRDE- et le froid ressenti)</t>
  </si>
  <si>
    <t>Part moyenne d'entreprises du bâtiment qualifiées en RGE (%) : ll s'agit de la part moyenne d'entreprises de construction (artisans et bureaux d'études) dont le siège est domicilié sur la collectivité et qui sont qualifiées RGE.</t>
  </si>
  <si>
    <r>
      <t>Budget annuel travaux de rénovation/m</t>
    </r>
    <r>
      <rPr>
        <vertAlign val="superscript"/>
        <sz val="6.6"/>
        <rFont val="Calibri"/>
        <family val="2"/>
        <scheme val="minor"/>
      </rPr>
      <t>2</t>
    </r>
    <r>
      <rPr>
        <sz val="11"/>
        <rFont val="Calibri"/>
        <family val="2"/>
        <scheme val="minor"/>
      </rPr>
      <t xml:space="preserve"> du patrimoine</t>
    </r>
  </si>
  <si>
    <r>
      <t>kms de voirie apaisée</t>
    </r>
    <r>
      <rPr>
        <b/>
        <sz val="11"/>
        <rFont val="Calibri"/>
        <family val="2"/>
        <scheme val="minor"/>
      </rPr>
      <t xml:space="preserve"> </t>
    </r>
  </si>
  <si>
    <r>
      <t xml:space="preserve">Taux de récolte : </t>
    </r>
    <r>
      <rPr>
        <sz val="11"/>
        <rFont val="Calibri"/>
        <family val="2"/>
        <scheme val="minor"/>
      </rPr>
      <t>Récolte commercialisée par usages et % par usages : M3 de Bois d’œuvre (BO) récolté/an ; M3 de Bois d’industrie (BI) récolté/an ; et M3 de Bois d’énergie (BE) récolté/an  (% BO/ (BO+BI+BE) ; % BI/ (BO+BI+BE), % BE/ (BO+BI+BE) </t>
    </r>
  </si>
  <si>
    <t>Taux de captage du biogaz</t>
  </si>
  <si>
    <t>Nombre de parking utilisés pour d'autres finalités que le stationnement</t>
  </si>
  <si>
    <t>Nombre de places de stationnement réellement utilisées en fonction du nombre de salariés, des logements, de la surface des lieux d'activités…</t>
  </si>
  <si>
    <t>Nombre de places par salarié et/ou le nombre de places par habitant</t>
  </si>
  <si>
    <t>Nombre de places en fonction de la surface de l'entreprise ou des logements</t>
  </si>
  <si>
    <t>Taux de remplissage moyen et le taux de remplissage maximal</t>
  </si>
  <si>
    <t>Coût d'investissement et d'entretien du stationnement</t>
  </si>
  <si>
    <t>Recettes liées au stationnement</t>
  </si>
  <si>
    <t>Nombre d’abonnés mensuels et annuels aux transports en commun</t>
  </si>
  <si>
    <t>Quantité de biodéchets ; de déchets d’emballages</t>
  </si>
  <si>
    <t>Cet indicateur mesure la production d'électricité renouvelable sur le territoire, par la collectivité, ses partenaires et les particuliers, rapporté à la consommation totale d'électricité du territoire (énergie finale). Les énergies renouvelables considérées sont celles citées dans le décret Décret n° 2016-849 du 28 juin 2016  relatif au plan climat-air-énergie territorial  (éolien  terrestre,  solaire  photovoltaïque,  solaire  thermodynamique,  hydraulique,  biomasse  solide, biogaz,  géothermie). L'électricité produite par cogénération via incinération des déchets en mélange compte pour 50% comme une énergie renouvelable (biomasse solide). La cogénération à partir d'énergie fossile n'est pas prise en compte. La collectivité doit avoir effectué un bilan de ses consommations et productions d'ENR tel que décrit à l'action 1.1.2.
Valeur cible pour les territoires sans potentiel éolien et hydraulique : 16%
Valeur cible pour les territoires à fort potentiel : 40%
Valeur cible pour les DOM : 75%</t>
  </si>
  <si>
    <t>Cet indicateur mesure la production de chaleur et de rafraichissement  renouvelable sur le territoire (initiative publique et privée), divisée par les consommations totales de chaleur et de froid du territoire (en énergie finale). Les énergies renouvelables prise en compte sont celles citées selon les filières citées dans le Décret n° 2016-849 du 28 juin 2016  relatif au plan climat-air-énergie territorial :  biomasse  solide,  pompes  à  chaleur,  géothermie,  solaire  thermique,  biogaz. Par convention, 50% de la chaleur produite par l’incinération des déchets est considérée issue de déchets urbains renouvelables (source DGEC, dans ses bilans). Les pompes à chaleur prise en compte sont les pompes à chaleur eau/eau, sol/eau, sol/sol  avec une efficacité énergétique ≥ 126 % (PAC basse température) et une efficacité énergétique ≥ 111 % (PAC moyenne ou haute température) (exigences du crédit d’impôt pour la transition énergétique 2018). La cogénération à partir d'énergie fossile n'est pas prise en compte. Pour connaître cet indicateur, la collectivité doit avoir effectué un bilan de ses consommations et production d'ENR tel que décrit à l'action 1.1.2.
Valeur cible : 38% en Métropole, 75% dans les DOM</t>
  </si>
  <si>
    <t>Les SEM et régies peuvent, en plus de leur propre production d’énergies renouvelables, acheter de l'électricité renouvelable ou verte (labellisée) pour compléter leur offre. Les objectifs fixés (production et achat) sont basés sur les objectifs 2030 de la loi de transition énergétique. 
Valeur cible Métropole : 40% 
Valeur cible DOM-ROM : 100%</t>
  </si>
  <si>
    <t>2.2.1  (et 2.2.2)</t>
  </si>
  <si>
    <t>-</t>
  </si>
  <si>
    <t>Consommation de chaleur/rafraichissement renouvelable et de récupération - patrimoine collectivité   (MWh)</t>
  </si>
  <si>
    <t>Part des achats d’électricité renouvelable de la collectivité (%)</t>
  </si>
  <si>
    <t>Consommation moyenne d'eau dans les bâtiments de la collectivité (l/m².an)</t>
  </si>
  <si>
    <t>Cet indicateur est le ratio entre la consommation d'énergie pour le chauffage assurée par le(s) réseau(x) de chaleur ENR&amp;R et la consommation totale d'énergie pour le chauffage du territoire (pour le résidentiel et le tertiaire, donc hors industrie).
La valeur limite est basée sur le taux moyen de couverture des besoins de chaleur par les réseaux de chaleur en Europe (source : AMORCE)
ATTENTION : Les réseaux de chaleur 100% fossiles ne sont pas pris en compte ici
Valeur cible : 10%</t>
  </si>
  <si>
    <t>Taux de bâtiment public raccordés à un réseau de chaleur majoritairement alimenté par des EnR&amp;R : L’indicateur mesure la part (en surface) des bâtiments publics fournis en chaleur et en froid par un réseau de majoritairement alimenté par des EnR&amp;R</t>
  </si>
  <si>
    <t xml:space="preserve">Taux de bois local dans l'approvisionnement des chaufferies : L'indicateur mesure la part de bois local utilisée pour la consommation de la/des chaufferie(s) alimentant les bâtiments et équipements publics ou des chaufferies bois maîtrisées par la collectivité en tant qu'autorité organisatrice de la distribution de chaleur. Pour être considérée comme "locale", la biomasse doit être issue d’un bassin d’approvisionnement local situé dans un rayon de 100 kilomètres autour de la collectivité. Pour un EPCI, cet indicateur peut également être suivi à l'échelle de chacune de ses communes membres. </t>
  </si>
  <si>
    <t>oui</t>
  </si>
  <si>
    <t>Taux de couverture par les énergies renouvelables et de récupération des besoins en chaleur et rafraichissement - patrimoine collectivité (%)</t>
  </si>
  <si>
    <t>composante de l'indicateur 13a</t>
  </si>
  <si>
    <t>Taux de production d'électricité renouvelable  - patrimoine collectivité (%)</t>
  </si>
  <si>
    <t xml:space="preserve">Pour les bâtiments et équipements publics, l'indicateur mesure  la consommation de chaleur/rafraichissement issue d’energie renouvelable et de récupération. Le patrimoine en DSP est inclus si possible ainsi que les services publics eau/assainissement/déchets lorsqu'ils sont de la compétence de la collectivité. Pour les collectivités compétentes, la récupération de chaleur des UIOM ainsi que sur les eaux usées/épurées peut ainsi être prise en compte pour la part autoconsommée sur place (bâtiments de la collectivité et process). Les pompes à chaleur prise en compte sont les pompes à chaleur eau/eau, sol/eau, sol/sol avec une efficacité énergétique ≥ 126 % (PAC basse température) et une efficacité énergétique ≥ 111 % (PAC moyenne ou haute température). Pour les bâtiments publics desservis par des réseaux de chaleur, le taux d’EnR&amp;R du réseau est défini réglementairement et s’apprécie au regard du bulletin officiel des impôts vis-a-vis de la TVA réduite (BOI-TVA-LIQ-30 chapitre 2.140). La co-génération fossile n’est pas prise en compte.) </t>
  </si>
  <si>
    <t>Déclinaison de l'indicateur 17a. L'indicateur mesure le rapport de la production d'électricité d'origine renouvelable (installations financées en totalité ou en majorité par la collectivité et de sa compétence : éolien, photovoltaïque, hydraulique, marémotrice, géothermie haute température, électricité issue de l'incinération des déchets à hauteur de 50%, cogénération biomasse/biogaz...) sur la consommation totale d'électricité des bâtiments et équipements communaux (y compris l'éclairage public et les services industriels de la compétence de la collectivité) en énergie finale. Le patrimoine en DSP est inclus si possible.</t>
  </si>
  <si>
    <t>L'indicateur mesure la production d'électricité d'origine renouvelable (installations financées en totalité ou en majorité par la collectivité et de sa compétence : éolien, photovoltaïque, hydraulique, marémotrice, géothermie haute température, électricité issue de l'incinération des déchets à hauteur de 50%, cogénération biomasse/biogaz...).</t>
  </si>
  <si>
    <t>Déclinaison de l'indicateur 16a. Pour les bâtiments et équipements publics, l'indicateur mesure le rapport de la consommation de chaleur/rafraichissement issue d’energie renouvelable et de récupération sur la consommation totale d'énergie pour les usages thermiques (chauffage, eau chaude sanitaire, climatisation-rafraichissement) en énergie finale. Le patrimoine en DSP est inclus si possible. Les consommations thermiques des services publics eau/assainissement/déchets sont prises en compte lorsqu'ils sont de la compétence de la collectivité. Pour les collectivités compétentes, la récupération de chaleur des UIOM ainsi que sur les eaux usées/épurées peut ainsi être prise en compte pour la part autoconsommée sur place (bâtiments de la collectivité et process). Les pompes à chaleur prise en compte sont les pompes à chaleur eau/eau, sol/eau, sol/sol  avec une efficacité énergétique ≥ 126 % (PAC basse température) et une efficacité énergétique ≥ 111 % (PAC moyenne ou haute température). Pour les bâtiments publics desservis par des réseaux de chaleur, le taux d’EnR&amp;R du réseau est défini réglementairement et s’apprécie au regard du bulletin officiel des impôts vis-a-vis de la TVA réduite (BOI-TVA-LIQ-30 chapitre 2.140). La co-génération fossile n’est pas prise en compte.)</t>
  </si>
  <si>
    <t>Décomposition par secteur réglementaire de l'indicateur global 1</t>
  </si>
  <si>
    <t>Décomposition par usage de l'indicateur 2a - utile aux calculs des taux de production ENR (dénominateur)</t>
  </si>
  <si>
    <t>Déclinaison en % de la consommation énergétique du territoire de l'indicateur 3a</t>
  </si>
  <si>
    <t>Décomposition par secteur réglementaire de l'indicateur global 2a</t>
  </si>
  <si>
    <t>Cet indicateur mesure la production de chaleur et de rafraichissement  renouvelable sur le territoire (initiative publique et privée). Les énergies renouvelables prise en compte sont celles citées selon les filières citées dans le Décret n° 2016-849 du 28 juin 2016  relatif au plan climat-air-énergie territorial :  biomasse  solide,  pompes  à  chaleur,  géothermie,  solaire  thermique,  biogaz. Par convention, 50% de la chaleur produite par l’incinération des déchets est considérée issue de déchets urbains renouvelables (source DGEC, dans ses bilans). Les pompes à chaleur prise en compte sont les pompes à chaleur eau/eau, sol/eau, sol/sol  avec une efficacité énergétique ≥ 126 % (PAC basse température) et une efficacité énergétique ≥ 111 % (PAC moyenne ou haute température) (exigences du crédit d’impôt pour la transition énergétique 2018). La cogénération à partir d'énergie fossile n'est pas prise en compte.</t>
  </si>
  <si>
    <t>4.1.1 (et 4.3.1)</t>
  </si>
  <si>
    <t>4.1.1 (et 4.3.2)</t>
  </si>
  <si>
    <t>4.1.1 (et 4.3.3)</t>
  </si>
  <si>
    <t>1.2.4 (et 6.5.4)</t>
  </si>
  <si>
    <t>déclinaison par kilomètre de l'indicateur 40a</t>
  </si>
  <si>
    <t>6.4.2 (et 6.4.1)</t>
  </si>
  <si>
    <t>Composante de l'indicateur 49a</t>
  </si>
  <si>
    <t>Budget politique cyclable  (euros)</t>
  </si>
  <si>
    <t>Budget études/expertises MDE/ENR/qualité de l'air/adaptation au changement climatique (euros)</t>
  </si>
  <si>
    <t>Budget actions communication/sensibilisation climat-air-énergie  (euros)</t>
  </si>
  <si>
    <t>Montant des aides financières accordées aux particuliers et acteurs privés (euros)</t>
  </si>
  <si>
    <t>Budget projets de coopération  (euros)</t>
  </si>
  <si>
    <t>Budget travaux rénovation énergétique patrimoine public  (euros)</t>
  </si>
  <si>
    <t>Budget installations ENR publiques  (euros)</t>
  </si>
  <si>
    <t>Composante de l'indicateur 49a. L’indicateur mesure le budget global dédié par la collectivité au développement de la pratique cyclable sur son territoire : études, infrastructures et services.</t>
  </si>
  <si>
    <t>Budget politique cyclable  (euros/hab.an)</t>
  </si>
  <si>
    <t>Montant des aides financières accordées aux particuliers et acteurs privés (euros/hab.an)</t>
  </si>
  <si>
    <t>Composante de l'indicateur 49a. Il s'agit du montant des subventions octroyées par la collectivité aux particuliers et autres acteurs privés dans le domaine énergétique et climatique. La part financée par la collectivité dans des subventions partenariales est prise en compte.</t>
  </si>
  <si>
    <t>Déclinaison par habitant.</t>
  </si>
  <si>
    <t>Composante de l'indicateur 63a</t>
  </si>
  <si>
    <t>AIDE AUX CALCULS DE POINTS POUR LE CONSEILLER CIT'ERGIE</t>
  </si>
  <si>
    <t>4.3.1 (et 4.2.2)</t>
  </si>
  <si>
    <t>La part modale est une part modale en nombre de déplacements. 
Les valeurs limites et cibles sont données à titre indicatif pour le conseiller, qui doit également juger de l'évolution de la part modale au fil du temps et selon le territoire. En France, la moyenne est de 3%, la valeur max est atteinte à Strasbourg avec 10% des déplacements. En Allemagne les parts modales atteignent 25% dans plusieurs villes. A défaut de posséder les parts modales issues d'une enquête ménages, les collectivités peuvent utiliser les données INSEE donnant les parts modales des déplacements domicile-travail pour la population active (tableau NAV2A ou NAV2B).</t>
  </si>
  <si>
    <t>Part des marchés (en nombre) intégrant des clauses environnementales dans les spécifications techniques ou les critères d’attribution en augmentation</t>
  </si>
  <si>
    <t>Part des marchés intégrant des clauses environnementales (%)</t>
  </si>
  <si>
    <t>4.1.1 (et 4.3.3, 4.3.4)</t>
  </si>
  <si>
    <t>4.3.4</t>
  </si>
  <si>
    <t>Nombre d’aires de co-voiturage ou de places dédiées au co-voiturage</t>
  </si>
  <si>
    <t>Taux d’occupation des aires de co-voiturage</t>
  </si>
  <si>
    <t xml:space="preserve">Nombre d'heures de consultations et de conseil sur l'énergie et la construction pour 100 hab / an
Valeur limite = 10 min /100 hab
Valeur cible = 60 min / 100 hab
</t>
  </si>
  <si>
    <t>Valeur limite</t>
  </si>
  <si>
    <t>Valeur cible</t>
  </si>
  <si>
    <t>Notation max</t>
  </si>
  <si>
    <t>Notation obtenue</t>
  </si>
  <si>
    <r>
      <t>Emissions annuelles de SO</t>
    </r>
    <r>
      <rPr>
        <vertAlign val="subscript"/>
        <sz val="11"/>
        <color rgb="FF000000"/>
        <rFont val="Calibri"/>
        <family val="2"/>
        <scheme val="minor"/>
      </rPr>
      <t xml:space="preserve">2 </t>
    </r>
    <r>
      <rPr>
        <sz val="11"/>
        <color rgb="FF000000"/>
        <rFont val="Calibri"/>
        <family val="2"/>
        <scheme val="minor"/>
      </rPr>
      <t xml:space="preserve"> (tonnes)</t>
    </r>
  </si>
  <si>
    <r>
      <t>Emissions annuelles de NH</t>
    </r>
    <r>
      <rPr>
        <vertAlign val="subscript"/>
        <sz val="11"/>
        <color rgb="FF000000"/>
        <rFont val="Calibri"/>
        <family val="2"/>
        <scheme val="minor"/>
      </rPr>
      <t>3</t>
    </r>
    <r>
      <rPr>
        <sz val="11"/>
        <color rgb="FF000000"/>
        <rFont val="Calibri"/>
        <family val="2"/>
        <scheme val="minor"/>
      </rPr>
      <t xml:space="preserve"> (tonnes)</t>
    </r>
  </si>
  <si>
    <r>
      <t>Quantité annuelle d'engrais/m</t>
    </r>
    <r>
      <rPr>
        <vertAlign val="superscript"/>
        <sz val="11"/>
        <color rgb="FF000000"/>
        <rFont val="Calibri"/>
        <family val="2"/>
        <scheme val="minor"/>
      </rPr>
      <t>2</t>
    </r>
    <r>
      <rPr>
        <sz val="11"/>
        <color rgb="FF000000"/>
        <rFont val="Calibri"/>
        <family val="2"/>
        <scheme val="minor"/>
      </rPr>
      <t xml:space="preserve"> d'espaces verts</t>
    </r>
  </si>
  <si>
    <r>
      <t>Quantité annuelle d'eau/m</t>
    </r>
    <r>
      <rPr>
        <vertAlign val="superscript"/>
        <sz val="11"/>
        <color rgb="FF000000"/>
        <rFont val="Calibri"/>
        <family val="2"/>
        <scheme val="minor"/>
      </rPr>
      <t xml:space="preserve">2 </t>
    </r>
    <r>
      <rPr>
        <sz val="11"/>
        <color rgb="FF000000"/>
        <rFont val="Calibri"/>
        <family val="2"/>
        <scheme val="minor"/>
      </rPr>
      <t>d'espaces verts</t>
    </r>
  </si>
  <si>
    <t>Cette liste indicative d'indicateurs complémentaires permet à la collectivité de préciser le suivi de son plan d'actions, si elle le juge utile. Pour le conseiller Cit'ergie, ils peuvent constituer une indication suplémentaire permettant d'apprécier la qualité/l'avancement/la réalisation des actions.</t>
  </si>
  <si>
    <t>Pour faciliter les comparaisons, l’indicateur est ramené au nombre d’habitants (population municipale selon l’INSEE). Préciser l'année de référence en commentaire. Pour rappel, objectifs nationaux : division par 4 (-75 %) des émissions de gaz à effet de serre d’ici 2050 par rapport à 1990 (loi POPE) et étape intermédiaire de -40% entre 1990 et 2030 (loi de transition énergétique). L'évaluation est basée plutôt sur l'évolution de l'indicateur.</t>
  </si>
  <si>
    <t>Trois indicateurs au choix :
- rapport annuel entre nouvelle surface construite ou réhabilitée sur des sites en reconversion (sites déjà urbanisés : friches industrielles, dents creuses, habitat insalubre...) / nouvelle surface construite en extension (en limite d'urbanisation ou sur des espaces naturels ou agricoles). La comptabilisation se fait sur la base des permis de construire. Pour une agglomération, le ratio de 2 (soit 1/3 en extension et 2/3 en renouvellement) est une bonne performance ; pour une ville-centre les objectifs visés pourront être plus élevés.
- nombre de nouveaux logements collectifs et individuels groupés / nb total de logements autorisés dans l’année (disponibles dans la base SITADEL) la valeur moyenne des régions françaises est indiquée pour information (45%).
- part du foncier en friche : L’indicateur permet d’identifier et caractériser les gisements fonciers locaux qualifiés comme étant « en friche ». Les enjeux sont d’effectuer une veille foncière, d’anticiper la formation de friches et d’étudier la mutabilité des espaces en friche. Compacité des formes urbaines</t>
  </si>
  <si>
    <t>La collectivité possède un Agenda 21</t>
  </si>
  <si>
    <t>Nombre d’utilisateurs d’un service d’auto-partage/de co-voiturage local/d’auto-stop organisé (selon offre)</t>
  </si>
  <si>
    <t>Consommation d'énergie finale des bâtiments publics (kWh/hab)</t>
  </si>
  <si>
    <t>L'indicateur mesure la consommation énergétique totale (toute énergie, tout usage) du patrimoine bâti à la charge directe de la commune, en énergie finale, rapportée par habitant et comparée à la valeur moyenne française (tirée de l'enquête ADEME-AITF-EDF-GDF "Energie et patrimoine communal 2012") selon la taille de la collectivité. Les piscines et patinoires, si elles sont à la charge de la collectivité sont prises en compte, mais pas les services publics eau, assainissement, déchets, ni l'éclairage public. Pour les EPCI, l'indicateur en kWh/m².an est plus pertinent.</t>
  </si>
  <si>
    <t>Les déchets ménagers et assimilés comprennent les ordures ménagères résiduelles, les collectes sélectives et les déchets collectés en déchèteries (y compris déchets et gravats), soit la totalité des déchets des ménages et des non ménages pris en charge par le service public. Les déchets produits par les services municipaux (déchets de l’assainissement collectif, déchets de nettoyage des rues, de marché, …) ne relèvent pas de ce périmètre.  Le calcul ne considère que les services de collecte opérationnels, c'est-à-dire ceux qui ont fonctionné au moins une journée au cours de l'année de référence du calcul et les déchèteries opérationnelles, c'est-à-dire des déchèteries qui ont été ouvertes au moins une journée au cours de l'année de référence du calcul. 
La valeur limite est issue des chiffres-clés déchets de l’ADEME, édition 2016, basé sur l’enquête Collecte 2013 et la valeur cible des 47 territoires pionniers en France.</t>
  </si>
  <si>
    <t>L'objectif de cet indicateur est de juger de l'impact des mesures de planification des déplacements sur l'utilisation de la voiture sur le territoire, via le suivi de la part modale de la voiture (nombre de déplacements en voiture/nombre de déplacements). Pour information, des valeurs limites et cibles indicatives de parts modales sont données, basées sur les moyennes nationales et les meilleurs scores atteints par des collectivités Cit'ergie. Mais le conseiller doit apprécier les efforts de la collectivité, en fonction du contexte territorial, et les progrès réalisés sur l'indicateur.</t>
  </si>
  <si>
    <t>65% (ville dans une aire urbaine)
75% (EPCI ou ville hors aire urbaine)</t>
  </si>
  <si>
    <t>40% (ville dans une aire urbaine)
50% (EPCI ou ville hors aire urbaine)</t>
  </si>
  <si>
    <t>10% (PDU volontaire)
20% (PDU obligatoire)</t>
  </si>
  <si>
    <t>Selon contexte et progression</t>
  </si>
  <si>
    <t>Composante de l'indicateur 6a. L'indicateur concerne uniquement les ordures ménagères résiduelles, c’est-à-dire les déchets collectés en mélange (poubelles ordinaires). La valeur limite est issue des chiffres-clés déchets de l’ADEME, édition 2016, basé sur l’enquête Collecte 2013 et la valeur cible des 47 territoires pionniers en France.</t>
  </si>
  <si>
    <t>En nombre</t>
  </si>
  <si>
    <t>En surface</t>
  </si>
  <si>
    <r>
      <t xml:space="preserve">* Bâtiments </t>
    </r>
    <r>
      <rPr>
        <b/>
        <u/>
        <sz val="10"/>
        <rFont val="Verdana"/>
        <family val="2"/>
      </rPr>
      <t>avec ou sans</t>
    </r>
    <r>
      <rPr>
        <sz val="11"/>
        <color theme="1"/>
        <rFont val="Calibri"/>
        <family val="2"/>
        <scheme val="minor"/>
      </rPr>
      <t xml:space="preserve"> diagnostic énergétique (DPE ou équivalent), dont la collectivité est propriétaire</t>
    </r>
  </si>
  <si>
    <t>= part des bâtiments de classe A-B</t>
  </si>
  <si>
    <t>Total</t>
  </si>
  <si>
    <t>&lt;=10</t>
  </si>
  <si>
    <t>&lt;=3</t>
  </si>
  <si>
    <t>Autres bâtiments (par exemple : théâtres, salles de sport…)</t>
  </si>
  <si>
    <t>&lt;=30</t>
  </si>
  <si>
    <t>&lt;=12</t>
  </si>
  <si>
    <t>Bâtiments à occupation continue (par exemple : hopitaux…)</t>
  </si>
  <si>
    <t>&lt;=15</t>
  </si>
  <si>
    <t>&lt;= 5</t>
  </si>
  <si>
    <t xml:space="preserve">Bâtiments à usage principal de bureau, d'administration ou d'enseignement </t>
  </si>
  <si>
    <t>Nb classe A-B</t>
  </si>
  <si>
    <r>
      <t>Surface A-B
(m</t>
    </r>
    <r>
      <rPr>
        <vertAlign val="superscript"/>
        <sz val="10"/>
        <rFont val="Verdana"/>
        <family val="2"/>
      </rPr>
      <t>2</t>
    </r>
    <r>
      <rPr>
        <sz val="11"/>
        <color theme="1"/>
        <rFont val="Calibri"/>
        <family val="2"/>
        <scheme val="minor"/>
      </rPr>
      <t>)</t>
    </r>
  </si>
  <si>
    <t>Nb</t>
  </si>
  <si>
    <t>Surface</t>
  </si>
  <si>
    <t>Nombre</t>
  </si>
  <si>
    <r>
      <t>Surface (m</t>
    </r>
    <r>
      <rPr>
        <vertAlign val="superscript"/>
        <sz val="10"/>
        <rFont val="Verdana"/>
        <family val="2"/>
      </rPr>
      <t>2</t>
    </r>
    <r>
      <rPr>
        <sz val="11"/>
        <color theme="1"/>
        <rFont val="Calibri"/>
        <family val="2"/>
        <scheme val="minor"/>
      </rPr>
      <t>)</t>
    </r>
  </si>
  <si>
    <t>Comptabilisation A-B</t>
  </si>
  <si>
    <t>Classe B</t>
  </si>
  <si>
    <t>Classe A</t>
  </si>
  <si>
    <r>
      <t>Limite classe B**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</si>
  <si>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r>
      <t>Limite classe A**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</si>
  <si>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t>Comptabilisation totale des bâtiments en propriété*</t>
  </si>
  <si>
    <t>= part des bâtiments de classe F-G</t>
  </si>
  <si>
    <t>&gt; 95</t>
  </si>
  <si>
    <t>=&gt; 71</t>
  </si>
  <si>
    <t>&gt; 220</t>
  </si>
  <si>
    <t>=&gt; 161</t>
  </si>
  <si>
    <t>&gt; 145</t>
  </si>
  <si>
    <t>=&gt; 101</t>
  </si>
  <si>
    <t>Nb classe F-G</t>
  </si>
  <si>
    <r>
      <t>Surface F-G
(m</t>
    </r>
    <r>
      <rPr>
        <vertAlign val="superscript"/>
        <sz val="10"/>
        <rFont val="Verdana"/>
        <family val="2"/>
      </rPr>
      <t>2</t>
    </r>
    <r>
      <rPr>
        <sz val="11"/>
        <color theme="1"/>
        <rFont val="Calibri"/>
        <family val="2"/>
        <scheme val="minor"/>
      </rPr>
      <t>)</t>
    </r>
  </si>
  <si>
    <t>Comptabilisation F-G</t>
  </si>
  <si>
    <t>Classe G</t>
  </si>
  <si>
    <t>Classe F</t>
  </si>
  <si>
    <r>
      <t>Limite classe G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</si>
  <si>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r>
      <t>Limite classe F (kg</t>
    </r>
    <r>
      <rPr>
        <vertAlign val="subscript"/>
        <sz val="10"/>
        <rFont val="Verdana"/>
        <family val="2"/>
      </rPr>
      <t>eq</t>
    </r>
    <r>
      <rPr>
        <sz val="11"/>
        <color theme="1"/>
        <rFont val="Calibri"/>
        <family val="2"/>
        <scheme val="minor"/>
      </rPr>
      <t>CO</t>
    </r>
    <r>
      <rPr>
        <vertAlign val="subscript"/>
        <sz val="10"/>
        <rFont val="Verdana"/>
        <family val="2"/>
      </rPr>
      <t>2</t>
    </r>
    <r>
      <rPr>
        <sz val="11"/>
        <color theme="1"/>
        <rFont val="Calibri"/>
        <family val="2"/>
        <scheme val="minor"/>
      </rPr>
      <t>/m</t>
    </r>
    <r>
      <rPr>
        <vertAlign val="superscript"/>
        <sz val="10"/>
        <rFont val="Verdana"/>
        <family val="2"/>
      </rPr>
      <t>2</t>
    </r>
    <r>
      <rPr>
        <sz val="11"/>
        <color theme="1"/>
        <rFont val="Calibri"/>
        <family val="2"/>
        <scheme val="minor"/>
      </rPr>
      <t>.an)</t>
    </r>
  </si>
  <si>
    <t>La quantité annuelle indicative de gaz à effet de serre émis dans l’atmosphère du fait des quantités d’énergies finales est exprimée en quantité équivalente de dioxyde de carbone, suivant les conventions fixées à l'annexe 4.1 de l’arrêté du 15 septembre 2006 relatif au diagnostic de performance énergétique pour les bâtiments existants proposés à la vente en France métropolitaine (facteurs de conversion des kWh finaux en émissions de GES).</t>
  </si>
  <si>
    <t>Les remarques mentionnées pour le volet énergie du DPE restent valables ici.</t>
  </si>
  <si>
    <t>Remarques</t>
  </si>
  <si>
    <t xml:space="preserve"> (éclairage, bureautique, chauffage, production d'ECS, refroidissement, ascenseurs et autres usages)</t>
  </si>
  <si>
    <t>** énergie primaire pour tous les usages</t>
  </si>
  <si>
    <t>&lt;=90</t>
  </si>
  <si>
    <t>&lt;=210</t>
  </si>
  <si>
    <t>&lt;=100</t>
  </si>
  <si>
    <t>&lt;=110</t>
  </si>
  <si>
    <t>&lt;= 50</t>
  </si>
  <si>
    <t>Limite classe B** (kWh/m2.an)</t>
  </si>
  <si>
    <r>
      <t>Limite classe A** (kWh</t>
    </r>
    <r>
      <rPr>
        <vertAlign val="subscript"/>
        <sz val="10"/>
        <rFont val="Verdana"/>
        <family val="2"/>
      </rPr>
      <t>ep</t>
    </r>
    <r>
      <rPr>
        <sz val="11"/>
        <color theme="1"/>
        <rFont val="Calibri"/>
        <family val="2"/>
        <scheme val="minor"/>
      </rPr>
      <t>/m2.an)</t>
    </r>
  </si>
  <si>
    <t>Comptabilisation totale des bâtiments* en propriété</t>
  </si>
  <si>
    <r>
      <t xml:space="preserve">* Bâtiments </t>
    </r>
    <r>
      <rPr>
        <b/>
        <u/>
        <sz val="10"/>
        <rFont val="Verdana"/>
        <family val="2"/>
      </rPr>
      <t>avec ou sans</t>
    </r>
    <r>
      <rPr>
        <sz val="10"/>
        <rFont val="Verdana"/>
        <family val="2"/>
      </rPr>
      <t xml:space="preserve"> diagnostic énergétique (DPE ou équivalent), dont la collectivité est propriétaire</t>
    </r>
  </si>
  <si>
    <t>&gt; 510</t>
  </si>
  <si>
    <t>=&gt; 381</t>
  </si>
  <si>
    <t>&gt; 1130</t>
  </si>
  <si>
    <t>=&gt; 831</t>
  </si>
  <si>
    <t>&gt; 750</t>
  </si>
  <si>
    <t>=&gt; 541</t>
  </si>
  <si>
    <r>
      <t>Surface
(m</t>
    </r>
    <r>
      <rPr>
        <vertAlign val="superscript"/>
        <sz val="10"/>
        <rFont val="Verdana"/>
        <family val="2"/>
      </rPr>
      <t>2</t>
    </r>
    <r>
      <rPr>
        <sz val="11"/>
        <color theme="1"/>
        <rFont val="Calibri"/>
        <family val="2"/>
        <scheme val="minor"/>
      </rPr>
      <t>)</t>
    </r>
  </si>
  <si>
    <r>
      <t>Limite classe G** (kWh/m</t>
    </r>
    <r>
      <rPr>
        <vertAlign val="superscript"/>
        <sz val="10"/>
        <rFont val="Verdana"/>
        <family val="2"/>
      </rPr>
      <t>2</t>
    </r>
    <r>
      <rPr>
        <sz val="11"/>
        <color theme="1"/>
        <rFont val="Calibri"/>
        <family val="2"/>
        <scheme val="minor"/>
      </rPr>
      <t>.an)</t>
    </r>
  </si>
  <si>
    <r>
      <t>Limite classe F** (kWh</t>
    </r>
    <r>
      <rPr>
        <vertAlign val="subscript"/>
        <sz val="10"/>
        <rFont val="Verdana"/>
        <family val="2"/>
      </rPr>
      <t>ep</t>
    </r>
    <r>
      <rPr>
        <sz val="11"/>
        <color theme="1"/>
        <rFont val="Calibri"/>
        <family val="2"/>
        <scheme val="minor"/>
      </rPr>
      <t>/m</t>
    </r>
    <r>
      <rPr>
        <vertAlign val="superscript"/>
        <sz val="10"/>
        <rFont val="Verdana"/>
        <family val="2"/>
      </rPr>
      <t>2</t>
    </r>
    <r>
      <rPr>
        <sz val="11"/>
        <color theme="1"/>
        <rFont val="Calibri"/>
        <family val="2"/>
        <scheme val="minor"/>
      </rPr>
      <t>.an)</t>
    </r>
  </si>
  <si>
    <t>Comptabilisation totale des bâtiments en propriété *</t>
  </si>
  <si>
    <t>La comptabilisation des bâtiments devra se faire en priorité en surface de bâtiment. L'indicateur en nombre de bâtiment ne doit être utilisé qu'à défaut.</t>
  </si>
  <si>
    <t>- destinés à rester ouverts sur l'exterieur</t>
  </si>
  <si>
    <t>- qui doivent garantir des conditions de températures, d'hygrométrie ou de qualité de l'air nécessitant des règles particulières (notamment piscines et patinoires)</t>
  </si>
  <si>
    <t>Les  bâtiments  considérés  sont  ceux  pour  lesquels  de  l’énergie  est  utilisée  pour réguler  la  température  intérieure  pour  une  occupation  humaine. Sont exclus de cet indicateur les bâtiments mentionnés à l'article  R. 134-1  du  code  de  la  construction  et  de  l’habitation ou :</t>
  </si>
  <si>
    <t>- et accueillant un établissement recevant du public (ERP de classe 1 à 4)</t>
  </si>
  <si>
    <t>La réalisation et l'affichage du DPE est obligatoire pour les bâtiments publics :</t>
  </si>
  <si>
    <t>**SHON ; si une surface différente est prise en compte, merci de l'indiquer ici</t>
  </si>
  <si>
    <t xml:space="preserve">* le périmètre des bâtiments est ici le plus large possible : en propriété, en location, en DSP </t>
  </si>
  <si>
    <t>% des consommations des bâtiments diagnostiqués</t>
  </si>
  <si>
    <t>Consommation correspondante (énergie finale)</t>
  </si>
  <si>
    <t>% des surfaces diagnostiquées</t>
  </si>
  <si>
    <t>Surface correspondante</t>
  </si>
  <si>
    <t>% de bâtiments diagnostiqués</t>
  </si>
  <si>
    <t>Nombre de bâtiments diagnostiqués</t>
  </si>
  <si>
    <t>Consommation associée (énergie finale)</t>
  </si>
  <si>
    <t>Surface totale associée**</t>
  </si>
  <si>
    <t>Nombre total de bâtiments*</t>
  </si>
  <si>
    <t>INFORMATIONS GENERALES SUR LE PATRIMOINE</t>
  </si>
  <si>
    <t>Permet de remplir et d'interprêter l'indicateur 12 "Part des bâtiments diagnostiqués"</t>
  </si>
  <si>
    <t>INDICATEUR 19a : Bâtiments fortement émetteurs</t>
  </si>
  <si>
    <t>INDICATEUR 19b : Bâtiments faiblement émetteurs</t>
  </si>
  <si>
    <t>Consommation moyenne d'eau dans les bâtiments "enseignement/crèche" (l/m².an)</t>
  </si>
  <si>
    <t>Consommation moyenne d'eau dans les bâtiments "administration" (l/m².an)</t>
  </si>
  <si>
    <t>Composante de l'indicateur 21a</t>
  </si>
  <si>
    <t xml:space="preserve">L'objectif est de mesurer l'impact des mesures de limitation des consommations d'eau au fil des ans dans les bâtiments de la collectivités (hors piscine). Des valeurs moyennes comparatives pour 3 catégories de bâtiments (dans la catégorie "culture/sport", les piscines ne sont pas comptées) sont proposées pour aider le conseiller à situer la collectivité (regroupement effectué à partir de valeurs recueillies via Display, 2012). </t>
  </si>
  <si>
    <t>Consommation moyenne d'eau dans les bâtiments"culture/sport" (l/m².an)</t>
  </si>
  <si>
    <r>
      <t xml:space="preserve">46 kg/habitant desservi </t>
    </r>
    <r>
      <rPr>
        <i/>
        <sz val="9"/>
        <color theme="0" tint="-0.499984740745262"/>
        <rFont val="Calibri"/>
        <family val="2"/>
        <scheme val="minor"/>
      </rPr>
      <t xml:space="preserve">(collecte de déchets alimentaires seuls)
</t>
    </r>
    <r>
      <rPr>
        <i/>
        <sz val="11"/>
        <color theme="0" tint="-0.499984740745262"/>
        <rFont val="Calibri"/>
        <family val="2"/>
        <scheme val="minor"/>
      </rPr>
      <t xml:space="preserve">
99 kg/habitant desservi </t>
    </r>
    <r>
      <rPr>
        <i/>
        <sz val="9"/>
        <color theme="0" tint="-0.499984740745262"/>
        <rFont val="Calibri"/>
        <family val="2"/>
        <scheme val="minor"/>
      </rPr>
      <t>(collecte de déchets alimentaires et déchets verts)</t>
    </r>
  </si>
  <si>
    <t>5% (offre bus uniquement) 
10% (TCSP-tramway,BHNS...)</t>
  </si>
  <si>
    <t>4% ( &gt; 800 000 hab)
2% (&gt; 300 000 hab)
0,5%  (&gt; 50 000 hab)
0,25 % (&lt;50 000 hab)</t>
  </si>
  <si>
    <t>12% ( &gt; 800 000 hab)
6% (&gt; 300 000 hab)
2%  (&gt; 50 000 hab)
1,2 % (&lt;50 000 hab)</t>
  </si>
  <si>
    <t>Selon progression</t>
  </si>
  <si>
    <t>Selon  contexte et progression</t>
  </si>
  <si>
    <t>25% ou 1 km/1000 hab (ville)
20% ou 0,8 km/1000 hab (EPCI)</t>
  </si>
  <si>
    <t>2 (ville)
1 (EPCI)</t>
  </si>
  <si>
    <t>4 (ville)
2 (EPCI)</t>
  </si>
  <si>
    <t>32 (&lt;100 000 hab)
64 (&gt;100 000 hab)</t>
  </si>
  <si>
    <t>114 (&lt;100 000 hab)
140 (&gt;100 000 hab)</t>
  </si>
  <si>
    <t xml:space="preserve">Déclinaison par habitant.  Pour les collectivités compétentes en la matière, des valeurs de références ramenées au nombre d'habitants sont données à titre indicatif : valeur limite 5 euros/hab.an, valeur cible 10 euros/hab.an (source observatoire des mobilités actives, ADEME 2016) </t>
  </si>
  <si>
    <t>Taux de valorisation énergétique du biogaz des centres de stockage des déchets (en %)</t>
  </si>
  <si>
    <t xml:space="preserve">Rendement énergétique UIOM en % (valorisation énergétique électricité et chaleur) </t>
  </si>
  <si>
    <t>environ 10%</t>
  </si>
  <si>
    <t>environ 5%</t>
  </si>
  <si>
    <t>Présence de l'indicateur</t>
  </si>
  <si>
    <t>L’indicateur mesure la part des achats (en euros) labellisés « agriculture biologique » dans les achats totaux d’alimentation de la restauration collective publique (maîtrisée par la collectivité).  Pour la France métropole, la valeur limite est basée sur la part nationale des achats biologiques dans la restauration collective à caractère social en 2015 (3,2% - Agence Bio) et la valeur cible sur l’objectif 2022 du projet de loi pour l’équilibre des relations commerciales dans le secteur agricole et alimentaire et une alimentation saine et durable (20%).</t>
  </si>
  <si>
    <t>L'indicateur mesure le pourcentage % de SAU impliquée dans une démarche de certification environnementale (par rapport à la SAU totale) : agriculture biologique (certifiée et en conversion) et haute valeur environnementale (HVE). L'agriculture raisonnée (ou niveau 2 de certification environnementale selon les décrets et arrêtés du 20 et 21 juin 2011) n'est pas prise en compte. Pour la France métropole, la valeur limite est basée sur la valeur moyenne française des surfaces labellisées AB en 2016 (5,7% - Agence bio) et la valeur cible est basée sur l’objectif 2020 fixé dans la loi Grenelle I (20%).</t>
  </si>
  <si>
    <t>&gt; 70% (forêts communales)
&gt; 20% (forêts privées)</t>
  </si>
  <si>
    <t>N°</t>
  </si>
  <si>
    <t>N° mesure</t>
  </si>
  <si>
    <t>Production Ordures ménagères résiduelles (kg/hab)</t>
  </si>
  <si>
    <t>Recyclage matière et organique des déchets ménagers et assimilés (%)</t>
  </si>
  <si>
    <t>Taux d'énergie renouvelable et de récupération (ENR&amp;R) des réseaux de chaleur sur le territoire (en %)</t>
  </si>
  <si>
    <t>Taux de production d'énergie renouvelable pour la chaleur et le rafraîchissement sur le territoire (en %)</t>
  </si>
  <si>
    <t>Taux de couverture des besoins de chaleur du territoire (résidentiel et tertiaire) par les réseaux de chaleur ENR&amp;R (en %)</t>
  </si>
  <si>
    <t>Mix énergétique proposé par les régies et SEM fournisseur d'électricité (%)</t>
  </si>
  <si>
    <t>50% ou 2 km/1000 hab (ville)
40% ou 1,5 km/1000 hab (EPCI)</t>
  </si>
  <si>
    <t>Selon contexte</t>
  </si>
  <si>
    <t>Seuls les indicateurs pour lesquels des valeurs limites et cibles ont été définies sont repris ici. Pour les autres indicateurs, le conseiller doit se référer aux indications de l'aide à l'évaluation.</t>
  </si>
  <si>
    <t>Pour information</t>
  </si>
  <si>
    <t>Lorsque cela est possible, le tableur calcule automatiquement en colonne J la note (% de points) obtenue grâce à l'indicateur.</t>
  </si>
  <si>
    <t>Ce pourcentage est à additionner par le conseiller avec les autres  items de l'aide à l'évaluation.</t>
  </si>
  <si>
    <t>3.3.5</t>
  </si>
  <si>
    <t>Energie produite par la valorisation des biodéchets en kWh/an (à défaut kg/hab.an de biodéchets collectés de manière séparative -méthanisation et/ou compostage-)</t>
  </si>
  <si>
    <t>Energie produite par la valorisation des biodéchets en kWh/an (à défaut kg/hab.an de biodéchets collectés de manière séparative)</t>
  </si>
  <si>
    <t>N° Mesure</t>
  </si>
  <si>
    <t>1a</t>
  </si>
  <si>
    <t>1b</t>
  </si>
  <si>
    <t>1c</t>
  </si>
  <si>
    <t>1d</t>
  </si>
  <si>
    <t>1e</t>
  </si>
  <si>
    <t>1f</t>
  </si>
  <si>
    <t>1g</t>
  </si>
  <si>
    <t>1h</t>
  </si>
  <si>
    <t>1i</t>
  </si>
  <si>
    <t>2a</t>
  </si>
  <si>
    <t>2b</t>
  </si>
  <si>
    <t>2c</t>
  </si>
  <si>
    <t>2d</t>
  </si>
  <si>
    <t>2e</t>
  </si>
  <si>
    <t>2f</t>
  </si>
  <si>
    <t>2g</t>
  </si>
  <si>
    <t>2h</t>
  </si>
  <si>
    <t>2i</t>
  </si>
  <si>
    <t>2j</t>
  </si>
  <si>
    <t>2k</t>
  </si>
  <si>
    <t>3a</t>
  </si>
  <si>
    <t>3b</t>
  </si>
  <si>
    <t>4a</t>
  </si>
  <si>
    <t>4b</t>
  </si>
  <si>
    <t>4c</t>
  </si>
  <si>
    <t>4d</t>
  </si>
  <si>
    <t>4e</t>
  </si>
  <si>
    <t>4f</t>
  </si>
  <si>
    <t>6c</t>
  </si>
  <si>
    <t>6d</t>
  </si>
  <si>
    <t>6b</t>
  </si>
  <si>
    <t>6a</t>
  </si>
  <si>
    <t>13a</t>
  </si>
  <si>
    <t>13b</t>
  </si>
  <si>
    <t>13c</t>
  </si>
  <si>
    <t>13d</t>
  </si>
  <si>
    <t>14a</t>
  </si>
  <si>
    <t>14b</t>
  </si>
  <si>
    <t>14c</t>
  </si>
  <si>
    <t>15a</t>
  </si>
  <si>
    <t>15b</t>
  </si>
  <si>
    <t>16a</t>
  </si>
  <si>
    <t>16b</t>
  </si>
  <si>
    <t>17a</t>
  </si>
  <si>
    <t>17b</t>
  </si>
  <si>
    <t>19a</t>
  </si>
  <si>
    <t>19b</t>
  </si>
  <si>
    <t>21a</t>
  </si>
  <si>
    <t>21b</t>
  </si>
  <si>
    <t>21c</t>
  </si>
  <si>
    <t>21d</t>
  </si>
  <si>
    <t>24a</t>
  </si>
  <si>
    <t>24b</t>
  </si>
  <si>
    <t>25a</t>
  </si>
  <si>
    <t>25b</t>
  </si>
  <si>
    <t>40a</t>
  </si>
  <si>
    <t>40b</t>
  </si>
  <si>
    <t>49a</t>
  </si>
  <si>
    <t>49b</t>
  </si>
  <si>
    <t>49c</t>
  </si>
  <si>
    <t>49d</t>
  </si>
  <si>
    <t>49e</t>
  </si>
  <si>
    <t>49f</t>
  </si>
  <si>
    <t>49g</t>
  </si>
  <si>
    <t>49h</t>
  </si>
  <si>
    <t>63a</t>
  </si>
  <si>
    <t>63b</t>
  </si>
  <si>
    <t>63c</t>
  </si>
  <si>
    <t>63d</t>
  </si>
  <si>
    <t>Valeur pour
AUDIT CIT'ERGIE</t>
  </si>
  <si>
    <t>Composante de l'indicateur 6a. L'indicateur concerne uniquement les ordures ménagères résiduelles, c’est-à-dire les déchets collectés en mélange (poubelles ordinaires). La valeur limite est issue des chiffres-clés déchets de l’ADEME, édition 2016, basé sur l’enquête Collecte 2013 et la valeur cible des 47 territoires pionniers en France.
Valeur limite : 265 kg/hab.an
Valeur cible : 120 kg/hab.an</t>
  </si>
  <si>
    <t>ANNEXE - INDICATEURS COMPLEMENTAIRES</t>
  </si>
  <si>
    <t>15% (&lt;50 000 hab)
25% (&gt;50 000 hab)</t>
  </si>
  <si>
    <t>25% (&lt;50 000 hab)
35% (&gt;50 000 hab)</t>
  </si>
  <si>
    <t>10% (collectivités françaises) 
25% (collectivités européennes)</t>
  </si>
  <si>
    <t>La part modale est une part modale en nombre de déplacements. 
Les valeurs limites et cibles (selon le nombre d'habitants, limite de 15-25%, cible de 25-35%) sont données à titre indicatif pour le conseiller, qui doit également juger de l'évolution de la part modale au fil du temps et des caractéristiques du territoire (ville centre dense favorisant la marche ou territoire étendu d'une agglomération...). A défaut de posséder les parts modales issues d'une enquête ménages, les collectivités peuvent utiliser les données INSEE donnant les parts modales des déplacements domicile-travail pour la population active (tableau NAV2A ou NAV2B).</t>
  </si>
  <si>
    <t>La part modale est une part modale en nombre de déplacements. 
Les valeurs limites et cibles sont données à titre indicatif pour le conseiller, qui doit également juger de l'évolution de la part modale au fil du temps et selon le territoire. En France, la moyenne est de 3%, les meilleures collectivités françaises atteignent 10% des déplacements. En Allemagne les parts modales atteignent 25% dans plusieurs villes. A défaut de posséder les parts modales issues d'une enquête ménages, les collectivités peuvent utiliser les données INSEE donnant les parts modales des déplacements domicile-travail pour la population active (tableau NAV2A ou NAV2B).</t>
  </si>
  <si>
    <t>Lauréat TEPCV (Territoire à Energie Positive pour la Croissance Verte)</t>
  </si>
  <si>
    <t>Existence d'un service de flexibilité local (ou boucle énergétique locale)</t>
  </si>
  <si>
    <t>La collectivité est partie prenante d'une SEM de production d'énergie renouvelable</t>
  </si>
  <si>
    <t>Un établissement local de distribution (ELD) est actif sur le territoire (Régie, SEM, SICAE..)</t>
  </si>
  <si>
    <t>Une OPAH (rénovation énergétique) est opérationnelle sur le territoire</t>
  </si>
  <si>
    <t>La collectivité est partie prenante dans le financement et la gouvernance d’une plateforme territoriale de la rénovation énergétique (PTRE)</t>
  </si>
  <si>
    <t>Présence d'un réseau de chaleur/froid urbain</t>
  </si>
  <si>
    <t>Classement d'un réseau de chaleur/froid urbain</t>
  </si>
  <si>
    <t>Présence d’un parc éolien</t>
  </si>
  <si>
    <t>La collectivité est (partiellement) incluse dans un Plan de Prévention de l'Atmosphère (PPA)</t>
  </si>
  <si>
    <t>Un PIG (rénovation énergétique) est opérationnel sur le territoire</t>
  </si>
  <si>
    <t>Existence d’une charte/référentiel d’urbanisme durable ou de construction durable locale</t>
  </si>
  <si>
    <t>Certification ISO 9001, 14001 ou 50001 (de la collectivité ou d'un service)</t>
  </si>
  <si>
    <t>Engagement dans une démarche Territoire à énergie positive du CLER (TEPOS)</t>
  </si>
  <si>
    <t>Cet indicateur mesure la production d'électricité renouvelable sur le territoire (initiative publique et privée). Les énergies renouvelables prise en compte sont celles citées selon les filières citées dans le Décret n° 2016-849 du 28 juin 2016  relatif au plan climat-air-énergie territorial :  éolien terrestre, solaire PV, solaire thermodynamique, hydraulique, biomasse solide, biogaz, géothermie.</t>
  </si>
  <si>
    <t>Les indicateurs dit "obligatoires" sont des indicateurs dont l'absence, à terme, pourrait être rédhibitoire pour l'obtention du label Cit'ergie.</t>
  </si>
  <si>
    <r>
      <t>Emissions de gaz à effet de serre globales annuelles du territoire (teq CO</t>
    </r>
    <r>
      <rPr>
        <b/>
        <vertAlign val="subscript"/>
        <sz val="11"/>
        <rFont val="Calibri"/>
        <family val="2"/>
        <scheme val="minor"/>
      </rPr>
      <t>2</t>
    </r>
    <r>
      <rPr>
        <b/>
        <sz val="11"/>
        <rFont val="Calibri"/>
        <family val="2"/>
        <scheme val="minor"/>
      </rPr>
      <t>)</t>
    </r>
  </si>
  <si>
    <t>PCAET</t>
  </si>
  <si>
    <t>L'indicateur mesure le kilométrage de voiries aménagées (pistes le long de la voirie, bandes cyclables et couloirs bus autorisés aux vélos, les zones 30, les aires piétonnes…) sur le kilométrage total de voirie. Les aménagements à double-sens compte pour 1, les sens unique pour 0,5 ; les aménagements hors voirie ne sont pas pris en compte (voies vertes, pistes ne suivant pas le tracé de la voirie, allées de parcs, ...). A défaut, un indicateur en km/1000 habitants pourra être utilisé. Les valeurs de références sont basées sur un traitement des données du Club des villes et territoires cyclables, dans le cadre de l’Observatoire des mobilités actives, enquête 2015-2016.
Valeurs limites :  25% ou 1 km/1000 hab (ville) et 20% ou 0,8 km/1000 hab(EPCI)
Valeurs cibles (objectifs) :  50% ou 2 km/1000 hab  (ville) et 40% ou 1,5 km/1000 hab (EPCI)</t>
  </si>
  <si>
    <t>Commentaires (année, source, précision méthodologique)</t>
  </si>
  <si>
    <t>Oblig. Cit'ergie</t>
  </si>
  <si>
    <t>INDICATEURS PRIORITAIRES D'EVALUATION DES MESURES CIT'ERGIE</t>
  </si>
  <si>
    <t>Ces indicateurs ont été considérés comme les plus pertinents pour refléter la situation et la performance climat-air-énergie des collectivités, au regard du catalogue de mesures Cit'ergie. Ils sont utiles à la notation.</t>
  </si>
  <si>
    <t>L'objectif de cet indicateur est de juger de l'impact des mesures de planification des déplacements sur l'utilisation de la voiture sur le territoire, via le suivi de la part modale de la voiture (nombre de déplacements en voiture/nombre de déplacements). Pour information, des valeurs limites et cibles indicatives de parts modales sont données, basées sur les moyennes nationales et les meilleurs scores atteints par des collectivités Cit'ergie. Mais le conseiller doit apprécier les efforts de la collectivité, en fonction du contexte territorial, et les progrès réalisés sur l'indicateur.
Valeur limite : 65 % (ville dans une aire urbaine) / 75% (EPCI ou ville hors aire urbaine)
Valeur cible : 40 % (ville dans une aire urbaine) / 50 % (EPCI ou ville hors aire urbaine)</t>
  </si>
  <si>
    <t>Données générales</t>
  </si>
  <si>
    <t>Nom de la collectivité</t>
  </si>
  <si>
    <t>Nombre d'habitants*</t>
  </si>
  <si>
    <t>Présence d'un transport en commun en site propre lourd (métro, tramway, BHNS)</t>
  </si>
  <si>
    <t>* population municipale selon l'INSEE</t>
  </si>
  <si>
    <t>ACCUEIL - FICHE SIGNALETIQUE</t>
  </si>
  <si>
    <t>Les informations ci-dessous permettent de réaliser un suivi contextuel et statistique sur la mise en place de quelques actions clés par les collectivités Cit'ergie.</t>
  </si>
  <si>
    <t>Année de l'état des lieux Cit'ergie</t>
  </si>
  <si>
    <t>Consommation énergétique du résidentiel  (GWh)</t>
  </si>
  <si>
    <t>Consommation énergétique du tertiaire (GWh)</t>
  </si>
  <si>
    <t>Consommation énergétique  du transport routier(GWh)</t>
  </si>
  <si>
    <t>Consommation énergétique de l'agriculture (GWh)</t>
  </si>
  <si>
    <t>Consommation énergétique des déchets (GWh)</t>
  </si>
  <si>
    <t>Consommation énergétique de l'industrie hors branche énergie (GWh)</t>
  </si>
  <si>
    <t>En bleu, valeur  adaptée aux DOM</t>
  </si>
  <si>
    <t>Autres valeurs (années suivantes, précédentes)</t>
  </si>
  <si>
    <t>Cet indicateur mesure la production d’énergie renouvelable totale sur le territoire, selon les exigences réglementaires des PCAET (décret n°2016-849 du 28 juin 2016 et arrêté du 4 août 2016 relatifs au plan climat-air-énergie territorial), c'est à dire incluant les filières de production d’électricité  (éolien  terrestre,  solaire  photovoltaïque,  solaire  thermodynamique,  hydraulique,  biomasse  solide, biogaz,  géothermie),  de  chaleur  (biomasse  solide,  pompes  à  chaleur,  géothermie,  solaire  thermique,  biogaz), de biométhane et de biocarburants. Préciser l'année de référence en commentaire.</t>
  </si>
  <si>
    <t>L'indicateur, issu d'un diagnostic d'émissions de gaz à effet de serre mesure la quantité totale d'émissions annuelle des différents secteurs d'activités et des habitants du territoire, selon les exigences réglementaires des PCAET (décret n°2016-849 du 28 juin 2016 et arrêté du 4 août 2016 relatifs au plan climat-air-énergie territorial), à savoir : les  émissions  directes  produites par le secteur résidentiel, tertiaire, transport routier, autres transports, agriculture, déchets, industrie hors branche énergie, branche énergie (hors production d'électricité, de chaleur et de froid pour les émissions de gaz à effet de serre, dont les émissions correspondantes sont comptabilisées au stade de la consommation). Il ne s'agit pas du bilan GES "Patrimoine et compétences".</t>
  </si>
  <si>
    <t>Cet indicateur est le ratio entre la consommation d'énergie pour le chauffage assurée par le(s) réseau(x) de chaleur ENR&amp;R et la consommation totale d'énergie pour le chauffage du territoire (pour le résidentiel et le tertiaire, donc hors industrie).
La valeur limite (10%) est basée sur le taux moyen de couverture des besoins de chaleur par les réseaux de chaleur en Europe (source : AMORCE)
ATTENTION : Les réseaux de chaleur 100% fossiles ne sont pas pris en compte ici</t>
  </si>
  <si>
    <t>Les SEM et régies peuvent, en plus de leur propre production d’énergies renouvelables, acheter de l'électricité renouvelable ou verte (labellisée) pour compléter leur offre. Les objectifs fixés (production et achat) sont basés sur les objectifs 2030 de la loi de transition énergétique. 
Valeur cible : 40% (Métropole)  ; 100% (DOM)</t>
  </si>
  <si>
    <t xml:space="preserve">
Il s'agit du nombre de manifestions/actions de communication menées sur le thème de l'énergie et du climat. L'évaluation est différenciée selon la taille de la collectivité. Cet indicateur fait partie d'un ensemble (indicateurs qualitatifs et quantitatifs).
Valeur limite : 2 (&lt; 3 000 hab) ; 5 (&gt; 3 000 hab) ; 10 (&gt; 50 000 hab)
Les actions importantes peuvent être comptées comme équivalentes à deux actions.
</t>
  </si>
  <si>
    <t>L'indicateur mesure le rapport entre les achats d'électricité renouvelable et le montant total des achats d'électricité de la collectivité pour les bâtiments et équipements de la collectivité (y compris services publics eaux, assainissement, déchets et éclairage public s’ils sont de la compétence de la collectivité) (en kWh ou MWh). La cible est de 100%</t>
  </si>
  <si>
    <t>28a</t>
  </si>
  <si>
    <t>28b</t>
  </si>
  <si>
    <t>Consommation énergétique du système d'alimentation en eau potable (captage/traitement/distribution) en kWh/hab</t>
  </si>
  <si>
    <t>Rendement du système d'alimentation en eau potable (captage/traitement/distribution) en m3 brut/m3 vendu</t>
  </si>
  <si>
    <t>Le système d'alimentation en eau potable est très dépendant de l'état de la ressource en eau sur le territoire. L'évaluation des effets se fait donc de manière relative, sur plusieurs années, en étant vigilant sur les conditions climatiques de l'année étudiée. L'indicateur est en m3 brut/m3 vendu pour mesurer les pertes (la cible étant dans ce cas de se rapprocher de 1).</t>
  </si>
  <si>
    <t>Le système d'alimentation en eau potable est très dépendant de l'état de la ressource en eau sur le territoire. L'évaluation des effets se fait donc de manière relative, sur plusieurs années, en étant vigilant sur les conditions climatiques de l'année étudiée. L'indicateur peut être en kWh/hab.</t>
  </si>
  <si>
    <t>NR</t>
  </si>
  <si>
    <t>Non Renseigné</t>
  </si>
  <si>
    <r>
      <t xml:space="preserve">Valeur </t>
    </r>
    <r>
      <rPr>
        <i/>
        <sz val="10"/>
        <color theme="0"/>
        <rFont val="Calibri"/>
        <family val="2"/>
        <scheme val="minor"/>
      </rPr>
      <t>(remplissage automatique)</t>
    </r>
  </si>
  <si>
    <t>En italique gris, des valeurs de référence sont indiquées pour information, mais la progression de l'indicateur et la prise en compte du contexte sont des critères déterminants pour la notation.</t>
  </si>
  <si>
    <t>L'indicateur mesure la consommation énergétique totale (toute énergie, tout usage) du patrimoine bâti à la charge directe de la commune, en énergie finale, rapportée par rapport à la surface. Les piscines et patinoires, si elles sont à la charge de la collectivité sont prises en compte, mais pas les services publics eau, assainissement, déchets, ni l'éclairage public.</t>
  </si>
  <si>
    <t>DONNEES UTILES AUX CALCULS DES INDICATEURS 12, 15 et 19 (DOMAINE 2)</t>
  </si>
  <si>
    <t>Les données ne sont pas saisies ici, les valeurs sont reprises depuis l'onglet "indicateurs".</t>
  </si>
  <si>
    <t>Les indicateurs "réglementaires PCAET"  sont requis dans le cadre des Plans Climat Air Energie Territoriaux pour les collectivités obligées.</t>
  </si>
  <si>
    <t>Gras</t>
  </si>
  <si>
    <t>Gris</t>
  </si>
  <si>
    <t>Non Renseigné (inscrire cette mention plutôt que "0" pour limiter les confusions)</t>
  </si>
  <si>
    <t>Consommation énergétique annuelle du territoire pour l'électricité (GWh)</t>
  </si>
  <si>
    <t>Séquestration de la forêt  (teq CO2)</t>
  </si>
  <si>
    <t>Séquestration dans les terres agricoles et les prairies (teq CO2)</t>
  </si>
  <si>
    <t>Séquestration dans les autres sols (teq CO2)</t>
  </si>
  <si>
    <t>Données intermédiaires nécessaires aux calculs ou déclinaisons de certains indicateurs ; vous pouvez les masquer/afficher avec le signe +/- dans la marge gauche.</t>
  </si>
  <si>
    <t>REFERENTIEL CIT'ERGIE - Août 2018</t>
  </si>
  <si>
    <t>Document réalisé pour l'ADEME par le Bureau d'Appui Cit'ergie (AERE) - citergie@ademe.fr</t>
  </si>
  <si>
    <t>Cit'ergie est un dispositif européen de labellisation porté par l'ADEME.</t>
  </si>
  <si>
    <t>Consommation d'énergie finale des bâtiments publics (rapporté à la surface du patrimoine, en kWh/m²)</t>
  </si>
  <si>
    <t>Consommation d'énergie finale des bâtiments publics (rapporté au nb d'habitant, en kWh/hab)</t>
  </si>
  <si>
    <t>Part de surface forestière certifiée (%)</t>
  </si>
  <si>
    <t>Part du budget consacré aux projets de coopération significatifs et multi-acteurs par an sur le climat, l’air et l’énergie (%)</t>
  </si>
  <si>
    <t>1.2.4</t>
  </si>
  <si>
    <t>- dotés d'une SHON ou d'une SU&gt;250 m² occupés par les services d'une collectivité (depuis 2017)</t>
  </si>
  <si>
    <r>
      <t>Dans le cadre de Cit'ergie, il faut encourager la réalisation de DPE ou démarche équivalente (par exemple Display) pour tous les bâtiments publics, soumis ou non à cette obligation</t>
    </r>
    <r>
      <rPr>
        <sz val="10"/>
        <rFont val="Verdana"/>
        <family val="2"/>
      </rPr>
      <t>. Cette démarche doit être réalisée, éventuellement par les services de la collectivité, selon les modalités de calcul du DPE pour les bâtiments publics :
- Les usages pris en compte sont l'éclairage, la bureautique, le chauffage, la production d'eau chaude sanitaire, le refroidissement, les ascenseurs et les autres usages, en valeur moyenne sur 3 ans (ou à défaut sur la durée effective des relevés de consommation ramenée à une année complète).
- La production d'énergie renouvelable produite à demeure est déduite de la consommation.
- Le ratio en kWh/m2.an est exprimé en énergie primaire et la surface prise en compte est celle définie reglementairement pour l'affichage du DPE dans les bâtiments publics (Arrêté du 7 décembre 2007 relatif à l'affichage du diagnostic de performance énergétique dans les bâtiments publics en France métropolitaine : la SHON du bâtiment ou la surface utile de la partie du bâtiment concerné)
- Les facteurs de conversion de l’énergie finale (exprimée en PCI) en énergie primaire sont de 2,58 pour l’électricité et de 1 pour les autres énergies.</t>
    </r>
  </si>
  <si>
    <t>INDICATEUR 15a : Bâtiments énergivores (France métropole)</t>
  </si>
  <si>
    <t>INDICATEUR 15b : Bâtiments énergétiquement performants (France métropole)</t>
  </si>
  <si>
    <t>Cet indicateur n'est pas applicable pour les DOM.</t>
  </si>
  <si>
    <r>
      <t xml:space="preserve">Part de bâtiments de classe F ou G selon le DPE pour les GES (ou équivalent) </t>
    </r>
    <r>
      <rPr>
        <sz val="11"/>
        <color rgb="FF00B0F0"/>
        <rFont val="Calibri"/>
        <family val="2"/>
        <scheme val="minor"/>
      </rPr>
      <t>(hors DOM)</t>
    </r>
  </si>
  <si>
    <r>
      <t xml:space="preserve">Part de bâtiments de classe A ou B selon le DPE pour les GES (ou équivalent) </t>
    </r>
    <r>
      <rPr>
        <sz val="11"/>
        <color rgb="FF00B0F0"/>
        <rFont val="Calibri"/>
        <family val="2"/>
        <scheme val="minor"/>
      </rPr>
      <t xml:space="preserve"> (hors DOM)</t>
    </r>
  </si>
  <si>
    <t>Part de bâtiments =&lt;100 kWhep/m².an (calcul DPE ou équivalent) (DOM)</t>
  </si>
  <si>
    <t>Part de bâtiments &gt;=701 kWhep/m².an (calcul DPE ou équivalent) (DOM)</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</si>
  <si>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F et G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</si>
  <si>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A et B selon le DPE pour les GES.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</si>
  <si>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Dans les DOM, l'indicateur mesure la part (en surface -à défaut en nombre) de bâtiments dont la collectivité est propriétaire  (ou mis à disposition avec transfert des droits patrimoniaux) dont la consommation d'énergie primaire est inférieure ou égale à 100 kWhep/m². Les modalités de calcul sont celles du Diagnostic de Performance Energétique s'il existe dans le DOM concerné ou toute démarche équivalente. Les piscines/patinoires sont exclues.</t>
  </si>
  <si>
    <t>Dans les DOM, l'indicateur mesure la part (en surface -à défaut en nombre) de bâtiments dont la collectivité est propriétaire  (ou mis à disposition avec transfert des droits patrimoniaux) dont la consommation d'énergie primaire est supérieure ou égale à 701 kWhep/m². Les modalités de calcul sont celles du Diagnostic de Performance Energétique s'il existe dans le DOM concerné ou toute démarche équivalente. Les piscines/patinoires sont exclues.</t>
  </si>
  <si>
    <t>En France métropolitaire, l'indicateur mesure la part (en surface -à défaut en nombre) de bâtiments, soumis ou non à l'obligation de réalisation du DPE,  dont la collectivité est propriétaire (ou mis à disposition avec transferts des droits patrimoniaux) compris dans les classes A et B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La cible est d'atteindre 30% du parc dans les classes A et B (mais valorisation progressive à partir de 0%).</t>
  </si>
  <si>
    <t>En France métropolitaine, l'indicateur mesure la part (en surface -à défaut en nombre) de bâtiments, soumis ou non à l'obligation de réalisation du DPE,  dont la collectivité est propriétaire (ou mis à disposition avec transferts des droits patrimoniaux) compris dans les classes F et G selon le DPE pour l'énergie. Le patrimoine en DSP est inclus si possible.  Sont exclus de cet indicateur les bâtiments qui doivent garantir des conditions de températures, d'hygrométrie ou de qualité de l'air nécessitant des règles particulières (notamment piscines et patinoires) ou destinés à rester ouverts sur l'extérieur. Les classes de performance et les modalités de calcul sont celles du Diagnostic de Performance Energétique, telles qu'elles sont définies dans l'arrêté du 7 décembre 2007 relatif à l'affichage du DPE dans les bâtiments publics en France métropolitaine (énergie primaire et distinction de 3 catégories de bâtiments). Toute démarche équivalente pourra être prise en compte. L'indicateur permet de mesurer l'effort de la collectivité pour la rénovation de ces bâtiments les plus émetteurs. L'objectif est de ne plus avoir de patrimoine dans ces classes (valeur limite : 10%).</t>
  </si>
  <si>
    <t>Rappel : sont exclus de cet indicateur les bâtiments</t>
  </si>
  <si>
    <t>bleu</t>
  </si>
  <si>
    <t>Informations spécifiques DOM</t>
  </si>
  <si>
    <t>* énergie primaire pour tous les usages  (éclairage, bureautique, chauffage, production d'ECS, refroidissement, ascenseurs et autres usages)</t>
  </si>
  <si>
    <t>Total de batiments dont la collectivité est propriétaire</t>
  </si>
  <si>
    <t>15a.Bâtiments publics &gt;=701 kWhep/m².an*</t>
  </si>
  <si>
    <t>15b. Bâtiments publics =&lt; 100kWhep/m².an*</t>
  </si>
  <si>
    <r>
      <t>Dans le cadre de Cit'ergie, il faut encourager la réalisation de DPE ou démarche équivalente (par exemple Display) pour tous les bâtiments de la collectivité</t>
    </r>
    <r>
      <rPr>
        <sz val="11"/>
        <color rgb="FF00B0F0"/>
        <rFont val="Calibri"/>
        <family val="2"/>
        <scheme val="minor"/>
      </rPr>
      <t>. Cette démarche doit être réalisée, éventuellement par les services de la collectivité, selon les modalités de calcul du DPE en vigueur dans le DOM concerné ou toute démarche équivalente.</t>
    </r>
  </si>
  <si>
    <t>Ratio en m²</t>
  </si>
  <si>
    <t>Ratio en nb</t>
  </si>
  <si>
    <t>INDICATEURS 15a et 15b : UTILISATION DU DPE - volet ENERGIE - POUR CITERGIE (France Métropolitaine)</t>
  </si>
  <si>
    <t>INDICATEURS 19a et 19b : UTILISATION DU DPE - volet GES - POUR CITERGIE (France métropole)</t>
  </si>
  <si>
    <t>INDICATEURS 15a et 15b dans les DOM (pour afficher le tableau spécifique au DOM, cliquer sur le "+" dans la marge gauche pour afficher les lignes masquées)</t>
  </si>
  <si>
    <t>Version maj 12.11.2018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</si>
</sst>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quot; (commune &lt;2000 hab)&quot;"/>
    <numFmt numFmtId="165" formatCode="0&quot; (commune &lt;50000 hab)&quot;"/>
    <numFmt numFmtId="166" formatCode="0&quot; (commune &gt;50000 hab)&quot;"/>
    <numFmt numFmtId="167" formatCode="0%&quot; (avec chaufferie bois)&quot;"/>
    <numFmt numFmtId="168" formatCode="0%&quot; (sans chaufferie bois)&quot;"/>
    <numFmt numFmtId="169" formatCode="0%&quot; (DOM)&quot;"/>
    <numFmt numFmtId="170" formatCode="0&quot; (commune des DOM)&quot;"/>
    <numFmt numFmtId="171" formatCode="0%&quot; (communes)&quot;"/>
    <numFmt numFmtId="172" formatCode="0%&quot; (EPCI)&quot;"/>
    <numFmt numFmtId="173" formatCode="General\ &quot; (administration)&quot;"/>
    <numFmt numFmtId="174" formatCode="General\ &quot; (enseignement/crèche)&quot;"/>
    <numFmt numFmtId="175" formatCode="General\ &quot; (culture/sport)&quot;"/>
    <numFmt numFmtId="176" formatCode="0&quot; (&lt;50 000 hab)&quot;"/>
    <numFmt numFmtId="177" formatCode="0&quot; (&gt;50 000 hab)&quot;"/>
    <numFmt numFmtId="178" formatCode="0&quot; (&gt;100 000 hab)&quot;"/>
    <numFmt numFmtId="179" formatCode="0%&quot; (Métropole, potentiel fort)&quot;"/>
    <numFmt numFmtId="180" formatCode="0%&quot; (Métropole, potentiel courant)&quot;"/>
    <numFmt numFmtId="181" formatCode="0&quot; (boues activées)&quot;"/>
    <numFmt numFmtId="182" formatCode="0&quot; (SBR)&quot;"/>
    <numFmt numFmtId="183" formatCode="0&quot; (BRM)&quot;"/>
    <numFmt numFmtId="184" formatCode="General&quot; (&lt;3000hab)&quot;"/>
    <numFmt numFmtId="185" formatCode="General&quot; (&gt;3000hab)&quot;"/>
    <numFmt numFmtId="186" formatCode="&quot;environ&quot;\ 0%"/>
    <numFmt numFmtId="187" formatCode="0%&quot; (France métropole)&quot;"/>
    <numFmt numFmtId="188" formatCode="0%&quot; (sans SEM/regie)&quot;"/>
    <numFmt numFmtId="189" formatCode="0%&quot; (en présence de SEM/regie)&quot;"/>
    <numFmt numFmtId="190" formatCode="General&quot; (&gt;50000hab)&quot;"/>
  </numFmts>
  <fonts count="54" x14ac:knownFonts="1">
    <font>
      <sz val="11"/>
      <color theme="1"/>
      <name val="Calibri"/>
      <family val="2"/>
      <scheme val="minor"/>
    </font>
    <font>
      <b/>
      <sz val="11"/>
      <color theme="0"/>
      <name val="Calibri"/>
      <family val="2"/>
      <scheme val="minor"/>
    </font>
    <font>
      <b/>
      <u/>
      <sz val="11"/>
      <color theme="1"/>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i/>
      <sz val="11"/>
      <color theme="1"/>
      <name val="Calibri"/>
      <family val="2"/>
      <scheme val="minor"/>
    </font>
    <font>
      <sz val="11"/>
      <color rgb="FF00B050"/>
      <name val="Calibri"/>
      <family val="2"/>
      <scheme val="minor"/>
    </font>
    <font>
      <vertAlign val="subscript"/>
      <sz val="11"/>
      <color rgb="FF000000"/>
      <name val="Calibri"/>
      <family val="2"/>
      <scheme val="minor"/>
    </font>
    <font>
      <vertAlign val="superscript"/>
      <sz val="6.6"/>
      <name val="Calibri"/>
      <family val="2"/>
      <scheme val="minor"/>
    </font>
    <font>
      <b/>
      <sz val="11"/>
      <name val="Calibri"/>
      <family val="2"/>
      <scheme val="minor"/>
    </font>
    <font>
      <sz val="11"/>
      <name val="Calibri"/>
      <family val="2"/>
    </font>
    <font>
      <sz val="11"/>
      <color theme="1"/>
      <name val="Calibri"/>
      <family val="2"/>
      <scheme val="minor"/>
    </font>
    <font>
      <sz val="11"/>
      <color theme="0"/>
      <name val="Calibri"/>
      <family val="2"/>
      <scheme val="minor"/>
    </font>
    <font>
      <vertAlign val="superscript"/>
      <sz val="11"/>
      <color rgb="FF000000"/>
      <name val="Calibri"/>
      <family val="2"/>
      <scheme val="minor"/>
    </font>
    <font>
      <b/>
      <u/>
      <sz val="12"/>
      <color theme="1"/>
      <name val="Calibri"/>
      <family val="2"/>
      <scheme val="minor"/>
    </font>
    <font>
      <b/>
      <sz val="12"/>
      <color rgb="FFC00000"/>
      <name val="Calibri"/>
      <family val="2"/>
      <scheme val="minor"/>
    </font>
    <font>
      <sz val="12"/>
      <color rgb="FFC00000"/>
      <name val="Calibri"/>
      <family val="2"/>
      <scheme val="minor"/>
    </font>
    <font>
      <i/>
      <sz val="11"/>
      <color theme="0" tint="-0.499984740745262"/>
      <name val="Calibri"/>
      <family val="2"/>
      <scheme val="minor"/>
    </font>
    <font>
      <sz val="10"/>
      <name val="Verdana"/>
      <family val="2"/>
    </font>
    <font>
      <b/>
      <sz val="10"/>
      <name val="Verdana"/>
      <family val="2"/>
    </font>
    <font>
      <b/>
      <u/>
      <sz val="10"/>
      <name val="Verdana"/>
      <family val="2"/>
    </font>
    <font>
      <sz val="10"/>
      <color indexed="23"/>
      <name val="Verdana"/>
      <family val="2"/>
    </font>
    <font>
      <sz val="10"/>
      <color indexed="10"/>
      <name val="Verdana"/>
      <family val="2"/>
    </font>
    <font>
      <vertAlign val="superscript"/>
      <sz val="10"/>
      <name val="Verdana"/>
      <family val="2"/>
    </font>
    <font>
      <vertAlign val="subscript"/>
      <sz val="10"/>
      <name val="Verdana"/>
      <family val="2"/>
    </font>
    <font>
      <sz val="10"/>
      <name val="Arial"/>
      <family val="2"/>
    </font>
    <font>
      <b/>
      <sz val="10"/>
      <color indexed="9"/>
      <name val="Arial"/>
      <family val="2"/>
    </font>
    <font>
      <sz val="11"/>
      <color rgb="FF00B0F0"/>
      <name val="Calibri"/>
      <family val="2"/>
      <scheme val="minor"/>
    </font>
    <font>
      <sz val="10"/>
      <color rgb="FF00B0F0"/>
      <name val="Arial"/>
      <family val="2"/>
    </font>
    <font>
      <b/>
      <sz val="11"/>
      <color theme="1"/>
      <name val="Calibri"/>
      <family val="2"/>
      <scheme val="minor"/>
    </font>
    <font>
      <i/>
      <sz val="11"/>
      <color theme="1" tint="0.499984740745262"/>
      <name val="Calibri"/>
      <family val="2"/>
      <scheme val="minor"/>
    </font>
    <font>
      <i/>
      <sz val="9"/>
      <color theme="0" tint="-0.499984740745262"/>
      <name val="Calibri"/>
      <family val="2"/>
      <scheme val="minor"/>
    </font>
    <font>
      <i/>
      <sz val="10"/>
      <color theme="0" tint="-0.499984740745262"/>
      <name val="Arial"/>
      <family val="2"/>
    </font>
    <font>
      <i/>
      <sz val="10"/>
      <color theme="1" tint="0.499984740745262"/>
      <name val="Arial"/>
      <family val="2"/>
    </font>
    <font>
      <sz val="11"/>
      <color theme="0" tint="-0.499984740745262"/>
      <name val="Calibri"/>
      <family val="2"/>
      <scheme val="minor"/>
    </font>
    <font>
      <i/>
      <sz val="12"/>
      <name val="Calibri"/>
      <family val="2"/>
      <scheme val="minor"/>
    </font>
    <font>
      <b/>
      <sz val="11"/>
      <color rgb="FF000000"/>
      <name val="Calibri"/>
      <family val="2"/>
      <scheme val="minor"/>
    </font>
    <font>
      <b/>
      <vertAlign val="subscript"/>
      <sz val="11"/>
      <name val="Calibri"/>
      <family val="2"/>
      <scheme val="minor"/>
    </font>
    <font>
      <sz val="11"/>
      <color theme="1" tint="0.34998626667073579"/>
      <name val="Calibri"/>
      <family val="2"/>
      <scheme val="minor"/>
    </font>
    <font>
      <b/>
      <u/>
      <sz val="10"/>
      <name val="Arial"/>
      <family val="2"/>
    </font>
    <font>
      <i/>
      <sz val="10"/>
      <name val="Arial"/>
      <family val="2"/>
    </font>
    <font>
      <i/>
      <sz val="11"/>
      <color rgb="FF00B0F0"/>
      <name val="Calibri"/>
      <family val="2"/>
      <scheme val="minor"/>
    </font>
    <font>
      <i/>
      <sz val="10"/>
      <color theme="0"/>
      <name val="Calibri"/>
      <family val="2"/>
      <scheme val="minor"/>
    </font>
    <font>
      <u/>
      <sz val="11"/>
      <color theme="10"/>
      <name val="Calibri"/>
      <family val="2"/>
      <scheme val="minor"/>
    </font>
    <font>
      <i/>
      <sz val="11"/>
      <color theme="1" tint="0.34998626667073579"/>
      <name val="Calibri"/>
      <family val="2"/>
      <scheme val="minor"/>
    </font>
    <font>
      <i/>
      <sz val="10"/>
      <color theme="1"/>
      <name val="Calibri"/>
      <family val="2"/>
      <scheme val="minor"/>
    </font>
    <font>
      <i/>
      <sz val="9"/>
      <color rgb="FF00B0F0"/>
      <name val="Calibri"/>
      <family val="2"/>
      <scheme val="minor"/>
    </font>
    <font>
      <i/>
      <sz val="9"/>
      <name val="Calibri"/>
      <family val="2"/>
      <scheme val="minor"/>
    </font>
    <font>
      <sz val="10"/>
      <color rgb="FF00B0F0"/>
      <name val="Verdana"/>
      <family val="2"/>
    </font>
    <font>
      <b/>
      <sz val="10"/>
      <color rgb="FF00B0F0"/>
      <name val="Verdana"/>
      <family val="2"/>
    </font>
    <font>
      <sz val="10"/>
      <color theme="1" tint="0.499984740745262"/>
      <name val="Verdana"/>
      <family val="2"/>
    </font>
    <font>
      <sz val="11"/>
      <color theme="1" tint="0.499984740745262"/>
      <name val="Calibri"/>
      <family val="2"/>
      <scheme val="minor"/>
    </font>
    <font>
      <b/>
      <sz val="11"/>
      <color rgb="FF00B0F0"/>
      <name val="Calibri"/>
      <family val="2"/>
      <scheme val="minor"/>
    </font>
  </fonts>
  <fills count="2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26"/>
      </patternFill>
    </fill>
    <fill>
      <patternFill patternType="solid">
        <fgColor indexed="22"/>
        <bgColor indexed="44"/>
      </patternFill>
    </fill>
    <fill>
      <patternFill patternType="solid">
        <fgColor indexed="43"/>
        <bgColor indexed="26"/>
      </patternFill>
    </fill>
    <fill>
      <patternFill patternType="solid">
        <fgColor indexed="16"/>
        <bgColor indexed="37"/>
      </patternFill>
    </fill>
    <fill>
      <patternFill patternType="solid">
        <fgColor theme="5" tint="-0.249977111117893"/>
        <bgColor indexed="26"/>
      </patternFill>
    </fill>
    <fill>
      <patternFill patternType="solid">
        <fgColor theme="5" tint="-0.249977111117893"/>
        <bgColor indexed="37"/>
      </patternFill>
    </fill>
    <fill>
      <patternFill patternType="solid">
        <fgColor rgb="FFFFFF99"/>
        <bgColor indexed="26"/>
      </patternFill>
    </fill>
    <fill>
      <patternFill patternType="solid">
        <fgColor theme="5" tint="0.79998168889431442"/>
        <bgColor indexed="64"/>
      </patternFill>
    </fill>
    <fill>
      <patternFill patternType="solid">
        <fgColor theme="3" tint="0.59999389629810485"/>
        <bgColor indexed="64"/>
      </patternFill>
    </fill>
    <fill>
      <patternFill patternType="solid">
        <fgColor rgb="FFFFFFCC"/>
        <bgColor indexed="26"/>
      </patternFill>
    </fill>
    <fill>
      <patternFill patternType="solid">
        <fgColor theme="0" tint="-4.9989318521683403E-2"/>
        <bgColor indexed="64"/>
      </patternFill>
    </fill>
    <fill>
      <patternFill patternType="solid">
        <fgColor rgb="FF00B0F0"/>
        <bgColor indexed="37"/>
      </patternFill>
    </fill>
    <fill>
      <patternFill patternType="solid">
        <fgColor theme="0"/>
        <bgColor indexed="44"/>
      </patternFill>
    </fill>
    <fill>
      <patternFill patternType="solid">
        <fgColor rgb="FF00B0F0"/>
        <bgColor indexed="4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medium">
        <color indexed="8"/>
      </right>
      <top style="thin">
        <color indexed="8"/>
      </top>
      <bottom/>
      <diagonal/>
    </border>
    <border>
      <left style="medium">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medium">
        <color indexed="8"/>
      </top>
      <bottom style="thin">
        <color indexed="8"/>
      </bottom>
      <diagonal/>
    </border>
    <border>
      <left style="thin">
        <color indexed="8"/>
      </left>
      <right style="medium">
        <color indexed="8"/>
      </right>
      <top/>
      <bottom/>
      <diagonal/>
    </border>
    <border>
      <left style="medium">
        <color indexed="8"/>
      </left>
      <right style="thin">
        <color indexed="8"/>
      </right>
      <top/>
      <bottom/>
      <diagonal/>
    </border>
    <border>
      <left style="thin">
        <color indexed="8"/>
      </left>
      <right style="medium">
        <color indexed="8"/>
      </right>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bottom style="thin">
        <color indexed="8"/>
      </bottom>
      <diagonal/>
    </border>
    <border>
      <left style="thin">
        <color indexed="8"/>
      </left>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22"/>
      </bottom>
      <diagonal/>
    </border>
    <border>
      <left style="thin">
        <color indexed="8"/>
      </left>
      <right style="medium">
        <color indexed="64"/>
      </right>
      <top style="thin">
        <color indexed="22"/>
      </top>
      <bottom style="thin">
        <color indexed="22"/>
      </bottom>
      <diagonal/>
    </border>
    <border>
      <left style="thin">
        <color indexed="8"/>
      </left>
      <right style="medium">
        <color indexed="64"/>
      </right>
      <top style="thin">
        <color indexed="22"/>
      </top>
      <bottom style="thin">
        <color indexed="8"/>
      </bottom>
      <diagonal/>
    </border>
    <border>
      <left style="medium">
        <color indexed="64"/>
      </left>
      <right/>
      <top style="thin">
        <color indexed="8"/>
      </top>
      <bottom style="thin">
        <color indexed="8"/>
      </bottom>
      <diagonal/>
    </border>
    <border>
      <left style="medium">
        <color indexed="64"/>
      </left>
      <right/>
      <top/>
      <bottom/>
      <diagonal/>
    </border>
    <border>
      <left/>
      <right style="medium">
        <color indexed="8"/>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
    <xf numFmtId="0" fontId="0" fillId="0" borderId="0"/>
    <xf numFmtId="9" fontId="12" fillId="0" borderId="0" applyFont="0" applyFill="0" applyBorder="0" applyAlignment="0" applyProtection="0"/>
    <xf numFmtId="0" fontId="19" fillId="0" borderId="0"/>
    <xf numFmtId="0" fontId="44" fillId="0" borderId="0" applyNumberFormat="0" applyFill="0" applyBorder="0" applyAlignment="0" applyProtection="0"/>
  </cellStyleXfs>
  <cellXfs count="451">
    <xf numFmtId="0" fontId="0" fillId="0" borderId="0" xfId="0"/>
    <xf numFmtId="0" fontId="2" fillId="3" borderId="0" xfId="0" applyFont="1" applyFill="1"/>
    <xf numFmtId="0" fontId="1" fillId="2" borderId="1" xfId="0" applyFont="1" applyFill="1" applyBorder="1" applyAlignment="1">
      <alignment wrapText="1"/>
    </xf>
    <xf numFmtId="0" fontId="3" fillId="0" borderId="1" xfId="0" applyFont="1" applyBorder="1" applyAlignment="1">
      <alignment horizontal="left" vertical="center" wrapText="1"/>
    </xf>
    <xf numFmtId="0" fontId="0" fillId="3" borderId="0" xfId="0" applyFont="1" applyFill="1"/>
    <xf numFmtId="0" fontId="4" fillId="3" borderId="0" xfId="0" applyFont="1" applyFill="1"/>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3" borderId="1" xfId="0" applyFont="1" applyFill="1" applyBorder="1" applyAlignment="1">
      <alignment horizontal="left" wrapText="1"/>
    </xf>
    <xf numFmtId="0" fontId="5" fillId="0" borderId="1" xfId="0" applyFont="1" applyBorder="1" applyAlignment="1">
      <alignment horizontal="left" vertical="center" wrapText="1"/>
    </xf>
    <xf numFmtId="0" fontId="0" fillId="0" borderId="0" xfId="0" applyFont="1" applyFill="1"/>
    <xf numFmtId="0" fontId="7" fillId="3" borderId="0" xfId="0" applyFont="1" applyFill="1"/>
    <xf numFmtId="0" fontId="5"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justify" vertical="center"/>
    </xf>
    <xf numFmtId="0" fontId="3" fillId="0" borderId="3" xfId="0" applyFont="1" applyBorder="1" applyAlignment="1">
      <alignment horizontal="center" vertical="center" wrapText="1"/>
    </xf>
    <xf numFmtId="0" fontId="5" fillId="0" borderId="1" xfId="0" applyFont="1" applyBorder="1" applyAlignment="1">
      <alignment horizontal="left" wrapText="1"/>
    </xf>
    <xf numFmtId="0" fontId="11" fillId="0" borderId="1" xfId="0" applyFont="1" applyBorder="1" applyAlignment="1">
      <alignment horizontal="left" vertical="center" wrapText="1"/>
    </xf>
    <xf numFmtId="0" fontId="3" fillId="0"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1" xfId="0" applyFont="1" applyBorder="1" applyAlignment="1">
      <alignment horizontal="left" vertical="center" wrapText="1"/>
    </xf>
    <xf numFmtId="0" fontId="3" fillId="0" borderId="1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5" fillId="0" borderId="11" xfId="0" applyFont="1" applyBorder="1" applyAlignment="1">
      <alignment horizontal="left" vertical="center" wrapText="1"/>
    </xf>
    <xf numFmtId="0" fontId="3" fillId="0" borderId="13" xfId="0" applyFont="1" applyFill="1" applyBorder="1" applyAlignment="1">
      <alignment horizontal="left" vertical="center" wrapText="1"/>
    </xf>
    <xf numFmtId="0" fontId="3" fillId="0" borderId="11" xfId="0" applyFont="1" applyBorder="1" applyAlignment="1">
      <alignment horizontal="justify" vertical="center" wrapText="1"/>
    </xf>
    <xf numFmtId="0" fontId="5" fillId="0" borderId="11" xfId="0" applyFont="1" applyBorder="1" applyAlignment="1">
      <alignment horizontal="justify" vertical="center" wrapText="1"/>
    </xf>
    <xf numFmtId="0" fontId="3" fillId="0" borderId="11" xfId="0" applyFont="1" applyBorder="1" applyAlignment="1">
      <alignment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10" xfId="0" applyFont="1" applyFill="1" applyBorder="1" applyAlignment="1">
      <alignment horizontal="center" vertical="center"/>
    </xf>
    <xf numFmtId="0" fontId="0" fillId="3" borderId="11" xfId="0" applyFont="1" applyFill="1" applyBorder="1" applyAlignment="1">
      <alignment horizontal="left" vertical="center" wrapText="1"/>
    </xf>
    <xf numFmtId="0" fontId="0" fillId="0" borderId="10"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1" xfId="0" applyFont="1" applyFill="1" applyBorder="1" applyAlignment="1">
      <alignment horizontal="left" vertical="center" wrapText="1"/>
    </xf>
    <xf numFmtId="0" fontId="5" fillId="0" borderId="10" xfId="0" applyFont="1" applyFill="1" applyBorder="1" applyAlignment="1">
      <alignment horizontal="center" vertical="center"/>
    </xf>
    <xf numFmtId="0" fontId="0" fillId="3" borderId="5" xfId="0" applyFont="1" applyFill="1" applyBorder="1" applyAlignment="1">
      <alignment horizontal="center" vertical="center" wrapText="1"/>
    </xf>
    <xf numFmtId="0" fontId="0" fillId="3" borderId="16" xfId="0" applyFont="1" applyFill="1" applyBorder="1" applyAlignment="1">
      <alignment horizontal="left" vertical="center" wrapText="1"/>
    </xf>
    <xf numFmtId="0" fontId="0" fillId="3" borderId="18" xfId="0" applyFont="1" applyFill="1" applyBorder="1" applyAlignment="1">
      <alignment horizontal="left" vertical="center" wrapText="1"/>
    </xf>
    <xf numFmtId="0" fontId="0" fillId="3" borderId="19" xfId="0" applyFont="1" applyFill="1" applyBorder="1" applyAlignment="1">
      <alignment horizontal="center" vertical="center"/>
    </xf>
    <xf numFmtId="0" fontId="0" fillId="3" borderId="21" xfId="0" applyFont="1" applyFill="1" applyBorder="1" applyAlignment="1">
      <alignment horizontal="left" vertical="center" wrapText="1"/>
    </xf>
    <xf numFmtId="0" fontId="0" fillId="3" borderId="0" xfId="0" applyFill="1"/>
    <xf numFmtId="0" fontId="0" fillId="0" borderId="1" xfId="0" applyFont="1" applyBorder="1" applyAlignment="1">
      <alignment horizontal="center" vertical="center" wrapText="1"/>
    </xf>
    <xf numFmtId="0" fontId="0" fillId="0" borderId="11" xfId="0" applyFont="1" applyBorder="1" applyAlignment="1">
      <alignment vertical="center" wrapText="1"/>
    </xf>
    <xf numFmtId="0" fontId="0" fillId="0" borderId="11" xfId="0" applyFont="1" applyBorder="1" applyAlignment="1">
      <alignment horizontal="justify" vertical="center" wrapText="1"/>
    </xf>
    <xf numFmtId="0" fontId="15" fillId="3" borderId="0" xfId="0" applyFont="1" applyFill="1"/>
    <xf numFmtId="0" fontId="16" fillId="3" borderId="0" xfId="0" applyFont="1" applyFill="1"/>
    <xf numFmtId="0" fontId="6" fillId="3" borderId="0" xfId="0" applyFont="1" applyFill="1"/>
    <xf numFmtId="0" fontId="0" fillId="3" borderId="0" xfId="0" applyFill="1" applyBorder="1"/>
    <xf numFmtId="0" fontId="17" fillId="3" borderId="0" xfId="0" applyFont="1" applyFill="1"/>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0" fillId="0" borderId="0" xfId="0" applyFill="1"/>
    <xf numFmtId="0" fontId="19" fillId="7" borderId="0" xfId="2" applyFill="1" applyProtection="1"/>
    <xf numFmtId="0" fontId="19" fillId="7" borderId="0" xfId="2" applyFont="1" applyFill="1" applyAlignment="1" applyProtection="1">
      <alignment horizontal="center"/>
    </xf>
    <xf numFmtId="0" fontId="19" fillId="7" borderId="0" xfId="2" applyFont="1" applyFill="1" applyBorder="1" applyAlignment="1" applyProtection="1">
      <alignment horizontal="left" vertical="center"/>
    </xf>
    <xf numFmtId="0" fontId="20" fillId="7" borderId="0" xfId="2" applyFont="1" applyFill="1" applyProtection="1"/>
    <xf numFmtId="0" fontId="19" fillId="7" borderId="0" xfId="2" applyFont="1" applyFill="1" applyProtection="1"/>
    <xf numFmtId="9" fontId="22" fillId="8" borderId="28" xfId="2" applyNumberFormat="1" applyFont="1" applyFill="1" applyBorder="1" applyAlignment="1" applyProtection="1">
      <alignment horizontal="center"/>
    </xf>
    <xf numFmtId="9" fontId="19" fillId="8" borderId="28" xfId="2" applyNumberFormat="1" applyFill="1" applyBorder="1" applyAlignment="1" applyProtection="1">
      <alignment horizontal="center"/>
    </xf>
    <xf numFmtId="0" fontId="22" fillId="7" borderId="29" xfId="2" applyFont="1" applyFill="1" applyBorder="1" applyAlignment="1" applyProtection="1">
      <alignment horizontal="center" vertical="center"/>
    </xf>
    <xf numFmtId="0" fontId="19" fillId="7" borderId="30" xfId="2" applyFill="1" applyBorder="1" applyAlignment="1" applyProtection="1">
      <alignment horizontal="center"/>
    </xf>
    <xf numFmtId="0" fontId="19" fillId="7" borderId="31" xfId="2" applyFill="1" applyBorder="1" applyAlignment="1" applyProtection="1">
      <alignment horizontal="center" vertical="center"/>
    </xf>
    <xf numFmtId="0" fontId="22" fillId="7" borderId="31" xfId="2" applyFont="1" applyFill="1" applyBorder="1" applyAlignment="1" applyProtection="1">
      <alignment horizontal="center" vertical="center"/>
    </xf>
    <xf numFmtId="0" fontId="19" fillId="7" borderId="32" xfId="2" applyFill="1" applyBorder="1" applyProtection="1"/>
    <xf numFmtId="0" fontId="19" fillId="7" borderId="33" xfId="2" applyFill="1" applyBorder="1" applyProtection="1"/>
    <xf numFmtId="0" fontId="22" fillId="7" borderId="34" xfId="2" applyFont="1" applyFill="1" applyBorder="1" applyAlignment="1" applyProtection="1">
      <alignment horizontal="center" vertical="center"/>
    </xf>
    <xf numFmtId="0" fontId="19" fillId="7" borderId="30" xfId="2" applyFill="1" applyBorder="1" applyAlignment="1" applyProtection="1">
      <alignment horizontal="center" vertical="center"/>
    </xf>
    <xf numFmtId="0" fontId="19" fillId="7" borderId="35" xfId="2" applyFont="1" applyFill="1" applyBorder="1" applyAlignment="1" applyProtection="1">
      <alignment wrapText="1"/>
    </xf>
    <xf numFmtId="0" fontId="22" fillId="7" borderId="36" xfId="2" applyFont="1" applyFill="1" applyBorder="1" applyAlignment="1" applyProtection="1">
      <alignment horizontal="center" vertical="center"/>
    </xf>
    <xf numFmtId="0" fontId="19" fillId="7" borderId="37" xfId="2" applyFill="1" applyBorder="1" applyAlignment="1" applyProtection="1">
      <alignment horizontal="center" vertical="center"/>
    </xf>
    <xf numFmtId="0" fontId="22" fillId="9" borderId="38" xfId="2" applyFont="1" applyFill="1" applyBorder="1" applyAlignment="1" applyProtection="1">
      <alignment horizontal="center" vertical="center"/>
      <protection locked="0"/>
    </xf>
    <xf numFmtId="0" fontId="23" fillId="9" borderId="39" xfId="2" applyFont="1" applyFill="1" applyBorder="1" applyAlignment="1" applyProtection="1">
      <alignment horizontal="center" vertical="center"/>
      <protection locked="0"/>
    </xf>
    <xf numFmtId="0" fontId="22" fillId="9" borderId="39" xfId="2" applyFont="1" applyFill="1" applyBorder="1" applyAlignment="1" applyProtection="1">
      <alignment horizontal="center" vertical="center"/>
      <protection locked="0"/>
    </xf>
    <xf numFmtId="0" fontId="23" fillId="9" borderId="40" xfId="2" applyFont="1" applyFill="1" applyBorder="1" applyAlignment="1" applyProtection="1">
      <alignment horizontal="center" vertical="center"/>
      <protection locked="0"/>
    </xf>
    <xf numFmtId="0" fontId="19" fillId="7" borderId="41" xfId="2" applyFont="1" applyFill="1" applyBorder="1" applyAlignment="1" applyProtection="1">
      <alignment horizontal="center" vertical="center"/>
    </xf>
    <xf numFmtId="0" fontId="19" fillId="7" borderId="42" xfId="2" applyFont="1" applyFill="1" applyBorder="1" applyAlignment="1" applyProtection="1">
      <alignment horizontal="center" vertical="center"/>
    </xf>
    <xf numFmtId="0" fontId="22" fillId="9" borderId="43" xfId="2" applyFont="1" applyFill="1" applyBorder="1" applyAlignment="1" applyProtection="1">
      <alignment horizontal="center" vertical="center"/>
      <protection locked="0"/>
    </xf>
    <xf numFmtId="0" fontId="23" fillId="9" borderId="37" xfId="2" applyFont="1" applyFill="1" applyBorder="1" applyAlignment="1" applyProtection="1">
      <alignment horizontal="center" vertical="center"/>
      <protection locked="0"/>
    </xf>
    <xf numFmtId="0" fontId="19" fillId="8" borderId="44" xfId="2" applyFont="1" applyFill="1" applyBorder="1" applyAlignment="1" applyProtection="1">
      <alignment vertical="center" wrapText="1"/>
    </xf>
    <xf numFmtId="0" fontId="19" fillId="7" borderId="40" xfId="2" applyFill="1" applyBorder="1" applyAlignment="1" applyProtection="1">
      <alignment horizontal="center" vertical="center"/>
    </xf>
    <xf numFmtId="0" fontId="22" fillId="9" borderId="36" xfId="2" applyFont="1" applyFill="1" applyBorder="1" applyAlignment="1" applyProtection="1">
      <alignment horizontal="center" vertical="center"/>
      <protection locked="0"/>
    </xf>
    <xf numFmtId="0" fontId="23" fillId="9" borderId="45" xfId="2" applyFont="1" applyFill="1" applyBorder="1" applyAlignment="1" applyProtection="1">
      <alignment horizontal="center" vertical="center"/>
      <protection locked="0"/>
    </xf>
    <xf numFmtId="0" fontId="22" fillId="9" borderId="45" xfId="2" applyFont="1" applyFill="1" applyBorder="1" applyAlignment="1" applyProtection="1">
      <alignment horizontal="center" vertical="center"/>
      <protection locked="0"/>
    </xf>
    <xf numFmtId="0" fontId="19" fillId="7" borderId="46" xfId="2" applyFont="1" applyFill="1" applyBorder="1" applyAlignment="1" applyProtection="1">
      <alignment horizontal="center" vertical="center"/>
    </xf>
    <xf numFmtId="0" fontId="19" fillId="7" borderId="47" xfId="2" applyFont="1" applyFill="1" applyBorder="1" applyAlignment="1" applyProtection="1">
      <alignment horizontal="center" vertical="center"/>
    </xf>
    <xf numFmtId="0" fontId="22" fillId="9" borderId="48" xfId="2" applyFont="1" applyFill="1" applyBorder="1" applyAlignment="1" applyProtection="1">
      <alignment horizontal="center" vertical="center"/>
      <protection locked="0"/>
    </xf>
    <xf numFmtId="0" fontId="19" fillId="8" borderId="49" xfId="2" applyFont="1" applyFill="1" applyBorder="1" applyAlignment="1" applyProtection="1">
      <alignment vertical="center" wrapText="1"/>
    </xf>
    <xf numFmtId="0" fontId="19" fillId="8" borderId="50" xfId="2" applyFont="1" applyFill="1" applyBorder="1" applyAlignment="1" applyProtection="1">
      <alignment vertical="center" wrapText="1"/>
    </xf>
    <xf numFmtId="0" fontId="22" fillId="8" borderId="51" xfId="2" applyFont="1" applyFill="1" applyBorder="1" applyAlignment="1" applyProtection="1">
      <alignment horizontal="center" vertical="center" wrapText="1"/>
    </xf>
    <xf numFmtId="0" fontId="19" fillId="8" borderId="52" xfId="2" applyFont="1" applyFill="1" applyBorder="1" applyAlignment="1" applyProtection="1">
      <alignment horizontal="center" vertical="center" wrapText="1"/>
    </xf>
    <xf numFmtId="0" fontId="22" fillId="8" borderId="53" xfId="2" applyFont="1" applyFill="1" applyBorder="1" applyAlignment="1" applyProtection="1">
      <alignment horizontal="center" vertical="center" wrapText="1"/>
    </xf>
    <xf numFmtId="0" fontId="19" fillId="8" borderId="54" xfId="2" applyFont="1" applyFill="1" applyBorder="1" applyAlignment="1" applyProtection="1">
      <alignment horizontal="center" vertical="center" wrapText="1"/>
    </xf>
    <xf numFmtId="0" fontId="22" fillId="8" borderId="54" xfId="2" applyFont="1" applyFill="1" applyBorder="1" applyAlignment="1" applyProtection="1">
      <alignment horizontal="center" vertical="center" wrapText="1"/>
    </xf>
    <xf numFmtId="0" fontId="19" fillId="8" borderId="55" xfId="2" applyFont="1" applyFill="1" applyBorder="1" applyAlignment="1" applyProtection="1">
      <alignment horizontal="center" vertical="center" wrapText="1"/>
    </xf>
    <xf numFmtId="0" fontId="21" fillId="7" borderId="0" xfId="2" applyFont="1" applyFill="1" applyProtection="1"/>
    <xf numFmtId="0" fontId="19" fillId="10" borderId="0" xfId="2" applyFill="1" applyProtection="1"/>
    <xf numFmtId="0" fontId="20" fillId="7" borderId="0" xfId="2" quotePrefix="1" applyFont="1" applyFill="1" applyProtection="1"/>
    <xf numFmtId="0" fontId="19" fillId="7" borderId="0" xfId="2" applyFont="1" applyFill="1" applyAlignment="1" applyProtection="1">
      <alignment wrapText="1"/>
    </xf>
    <xf numFmtId="0" fontId="19" fillId="7" borderId="0" xfId="2" quotePrefix="1" applyFont="1" applyFill="1" applyProtection="1"/>
    <xf numFmtId="0" fontId="19" fillId="11" borderId="0" xfId="2" applyFill="1" applyProtection="1"/>
    <xf numFmtId="0" fontId="19" fillId="12" borderId="0" xfId="2" applyFill="1" applyProtection="1"/>
    <xf numFmtId="0" fontId="19" fillId="13" borderId="1" xfId="2" applyFill="1" applyBorder="1" applyProtection="1">
      <protection locked="0"/>
    </xf>
    <xf numFmtId="0" fontId="19" fillId="7" borderId="0" xfId="2" applyFont="1" applyFill="1" applyAlignment="1" applyProtection="1">
      <alignment horizontal="left"/>
    </xf>
    <xf numFmtId="0" fontId="19" fillId="0" borderId="0" xfId="2" applyFill="1" applyBorder="1" applyProtection="1"/>
    <xf numFmtId="0" fontId="19" fillId="13" borderId="1" xfId="2" applyFont="1" applyFill="1" applyBorder="1" applyProtection="1">
      <protection locked="0"/>
    </xf>
    <xf numFmtId="0" fontId="19" fillId="7" borderId="1" xfId="2" applyFont="1" applyFill="1" applyBorder="1" applyProtection="1"/>
    <xf numFmtId="0" fontId="19" fillId="7" borderId="6" xfId="2" applyFont="1" applyFill="1" applyBorder="1" applyProtection="1"/>
    <xf numFmtId="0" fontId="19" fillId="7" borderId="5" xfId="2" applyFont="1" applyFill="1" applyBorder="1" applyProtection="1"/>
    <xf numFmtId="0" fontId="19" fillId="3" borderId="0" xfId="2" applyFill="1" applyProtection="1"/>
    <xf numFmtId="0" fontId="26" fillId="3" borderId="0" xfId="2" applyFont="1" applyFill="1" applyProtection="1"/>
    <xf numFmtId="0" fontId="27" fillId="12" borderId="0" xfId="2" applyFont="1" applyFill="1" applyProtection="1"/>
    <xf numFmtId="0" fontId="19" fillId="0" borderId="0" xfId="2" applyFill="1" applyBorder="1" applyProtection="1">
      <protection locked="0"/>
    </xf>
    <xf numFmtId="0" fontId="1" fillId="2" borderId="60" xfId="0" applyFont="1" applyFill="1" applyBorder="1" applyAlignment="1">
      <alignment horizontal="center" vertical="center" wrapText="1"/>
    </xf>
    <xf numFmtId="0" fontId="3" fillId="0" borderId="61" xfId="0" applyFont="1" applyBorder="1" applyAlignment="1">
      <alignment horizontal="left" vertical="center" wrapText="1"/>
    </xf>
    <xf numFmtId="0" fontId="3" fillId="3" borderId="61" xfId="0" applyFont="1" applyFill="1" applyBorder="1" applyAlignment="1">
      <alignment horizontal="left" vertical="center" wrapText="1"/>
    </xf>
    <xf numFmtId="0" fontId="0" fillId="3" borderId="61" xfId="0" applyFont="1" applyFill="1" applyBorder="1" applyAlignment="1">
      <alignment horizontal="left" vertical="center" wrapText="1"/>
    </xf>
    <xf numFmtId="0" fontId="5" fillId="3" borderId="61" xfId="0" applyFont="1" applyFill="1" applyBorder="1" applyAlignment="1">
      <alignment horizontal="left" vertical="center" wrapText="1"/>
    </xf>
    <xf numFmtId="0" fontId="0" fillId="3" borderId="64" xfId="0" applyFont="1" applyFill="1" applyBorder="1" applyAlignment="1">
      <alignment horizontal="left" vertical="center" wrapText="1"/>
    </xf>
    <xf numFmtId="0" fontId="3" fillId="0" borderId="11" xfId="0" applyFont="1" applyBorder="1" applyAlignment="1">
      <alignment horizontal="center" vertical="center" wrapText="1"/>
    </xf>
    <xf numFmtId="0" fontId="3" fillId="3" borderId="11"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0" fillId="3" borderId="10" xfId="0" applyFill="1" applyBorder="1" applyAlignment="1">
      <alignment horizontal="center" vertical="center"/>
    </xf>
    <xf numFmtId="0" fontId="0" fillId="3" borderId="11" xfId="0" applyFill="1" applyBorder="1" applyAlignment="1">
      <alignment horizontal="center" vertical="center"/>
    </xf>
    <xf numFmtId="164" fontId="0" fillId="3" borderId="10" xfId="0" applyNumberFormat="1" applyFill="1" applyBorder="1" applyAlignment="1">
      <alignment horizontal="center" vertical="center"/>
    </xf>
    <xf numFmtId="165" fontId="0" fillId="3" borderId="10" xfId="0" applyNumberFormat="1" applyFill="1" applyBorder="1" applyAlignment="1">
      <alignment horizontal="center" vertical="center"/>
    </xf>
    <xf numFmtId="166" fontId="0" fillId="3" borderId="10" xfId="0" applyNumberFormat="1" applyFill="1" applyBorder="1" applyAlignment="1">
      <alignment horizontal="center" vertical="center"/>
    </xf>
    <xf numFmtId="170" fontId="28" fillId="3" borderId="10" xfId="0" applyNumberFormat="1" applyFont="1" applyFill="1" applyBorder="1" applyAlignment="1">
      <alignment horizontal="center" vertical="center"/>
    </xf>
    <xf numFmtId="0" fontId="28" fillId="3" borderId="11" xfId="0" applyFont="1" applyFill="1" applyBorder="1" applyAlignment="1">
      <alignment horizontal="center" vertical="center"/>
    </xf>
    <xf numFmtId="9" fontId="28" fillId="3" borderId="10" xfId="0" applyNumberFormat="1" applyFont="1" applyFill="1" applyBorder="1" applyAlignment="1">
      <alignment horizontal="center" vertical="center"/>
    </xf>
    <xf numFmtId="9" fontId="28" fillId="3" borderId="11" xfId="0" applyNumberFormat="1" applyFont="1" applyFill="1" applyBorder="1" applyAlignment="1">
      <alignment horizontal="center" vertical="center"/>
    </xf>
    <xf numFmtId="9" fontId="5" fillId="3" borderId="10" xfId="0" applyNumberFormat="1" applyFont="1" applyFill="1" applyBorder="1" applyAlignment="1">
      <alignment horizontal="center" vertical="center"/>
    </xf>
    <xf numFmtId="171" fontId="5" fillId="3" borderId="11" xfId="0" applyNumberFormat="1" applyFont="1" applyFill="1" applyBorder="1" applyAlignment="1">
      <alignment horizontal="center" vertical="center"/>
    </xf>
    <xf numFmtId="172" fontId="5" fillId="3" borderId="11" xfId="0" applyNumberFormat="1" applyFont="1" applyFill="1" applyBorder="1" applyAlignment="1">
      <alignment horizontal="center" vertical="center"/>
    </xf>
    <xf numFmtId="169" fontId="28" fillId="3" borderId="11" xfId="0" applyNumberFormat="1" applyFont="1" applyFill="1" applyBorder="1" applyAlignment="1">
      <alignment horizontal="center" vertical="center"/>
    </xf>
    <xf numFmtId="0" fontId="26" fillId="7" borderId="10" xfId="0" applyFont="1" applyFill="1" applyBorder="1" applyAlignment="1" applyProtection="1">
      <alignment horizontal="center" vertical="center"/>
    </xf>
    <xf numFmtId="0" fontId="26" fillId="7" borderId="11" xfId="0" applyFont="1" applyFill="1" applyBorder="1" applyAlignment="1" applyProtection="1">
      <alignment horizontal="center" vertical="center" wrapText="1"/>
    </xf>
    <xf numFmtId="174" fontId="26" fillId="7" borderId="10" xfId="0" applyNumberFormat="1" applyFont="1" applyFill="1" applyBorder="1" applyAlignment="1" applyProtection="1">
      <alignment horizontal="center" vertical="center"/>
    </xf>
    <xf numFmtId="173" fontId="26" fillId="7" borderId="10" xfId="0" applyNumberFormat="1" applyFont="1" applyFill="1" applyBorder="1" applyAlignment="1" applyProtection="1">
      <alignment horizontal="center" vertical="center"/>
    </xf>
    <xf numFmtId="175" fontId="26" fillId="7" borderId="10" xfId="0" applyNumberFormat="1" applyFont="1" applyFill="1" applyBorder="1" applyAlignment="1" applyProtection="1">
      <alignment horizontal="center" vertical="center"/>
    </xf>
    <xf numFmtId="180" fontId="5" fillId="3" borderId="11" xfId="0" applyNumberFormat="1" applyFont="1" applyFill="1" applyBorder="1" applyAlignment="1">
      <alignment horizontal="center" vertical="center"/>
    </xf>
    <xf numFmtId="179" fontId="5" fillId="3" borderId="11" xfId="0" applyNumberFormat="1" applyFont="1" applyFill="1" applyBorder="1" applyAlignment="1">
      <alignment horizontal="center" vertical="center"/>
    </xf>
    <xf numFmtId="176" fontId="26" fillId="7" borderId="72" xfId="0" applyNumberFormat="1" applyFont="1" applyFill="1" applyBorder="1" applyAlignment="1" applyProtection="1">
      <alignment horizontal="center" vertical="center" wrapText="1"/>
    </xf>
    <xf numFmtId="177" fontId="26" fillId="7" borderId="73" xfId="0" applyNumberFormat="1" applyFont="1" applyFill="1" applyBorder="1" applyAlignment="1" applyProtection="1">
      <alignment horizontal="center" vertical="center" wrapText="1"/>
    </xf>
    <xf numFmtId="178" fontId="26" fillId="7" borderId="74" xfId="0" applyNumberFormat="1" applyFont="1" applyFill="1" applyBorder="1" applyAlignment="1" applyProtection="1">
      <alignment horizontal="center" vertical="center" wrapText="1"/>
    </xf>
    <xf numFmtId="176" fontId="29" fillId="7" borderId="72" xfId="0" applyNumberFormat="1" applyFont="1" applyFill="1" applyBorder="1" applyAlignment="1" applyProtection="1">
      <alignment horizontal="center" vertical="center" wrapText="1"/>
    </xf>
    <xf numFmtId="177" fontId="29" fillId="7" borderId="73" xfId="0" applyNumberFormat="1" applyFont="1" applyFill="1" applyBorder="1" applyAlignment="1" applyProtection="1">
      <alignment horizontal="center" vertical="center" wrapText="1"/>
    </xf>
    <xf numFmtId="178" fontId="29" fillId="7" borderId="74" xfId="0" applyNumberFormat="1" applyFont="1" applyFill="1" applyBorder="1" applyAlignment="1" applyProtection="1">
      <alignment horizontal="center" vertical="center" wrapText="1"/>
    </xf>
    <xf numFmtId="181" fontId="5" fillId="3" borderId="10" xfId="1" applyNumberFormat="1" applyFont="1" applyFill="1" applyBorder="1" applyAlignment="1">
      <alignment horizontal="center" vertical="center"/>
    </xf>
    <xf numFmtId="1" fontId="5" fillId="3" borderId="11" xfId="1" applyNumberFormat="1" applyFont="1" applyFill="1" applyBorder="1" applyAlignment="1">
      <alignment horizontal="center" vertical="center"/>
    </xf>
    <xf numFmtId="182" fontId="5" fillId="3" borderId="10" xfId="1" applyNumberFormat="1" applyFont="1" applyFill="1" applyBorder="1" applyAlignment="1">
      <alignment horizontal="center" vertical="center"/>
    </xf>
    <xf numFmtId="183" fontId="5" fillId="3" borderId="10" xfId="1" applyNumberFormat="1" applyFont="1" applyFill="1" applyBorder="1" applyAlignment="1">
      <alignment horizontal="center" vertical="center"/>
    </xf>
    <xf numFmtId="0" fontId="18" fillId="3" borderId="10" xfId="0" applyFont="1" applyFill="1" applyBorder="1" applyAlignment="1">
      <alignment horizontal="center" vertical="center" wrapText="1"/>
    </xf>
    <xf numFmtId="0" fontId="18" fillId="3" borderId="11" xfId="0" applyFont="1" applyFill="1" applyBorder="1" applyAlignment="1">
      <alignment horizontal="center" vertical="center"/>
    </xf>
    <xf numFmtId="9" fontId="33" fillId="7" borderId="75" xfId="0" applyNumberFormat="1" applyFont="1" applyFill="1" applyBorder="1" applyAlignment="1" applyProtection="1">
      <alignment horizontal="center" vertical="center"/>
    </xf>
    <xf numFmtId="9" fontId="33" fillId="7" borderId="11" xfId="0" applyNumberFormat="1" applyFont="1" applyFill="1" applyBorder="1" applyAlignment="1" applyProtection="1">
      <alignment horizontal="center" vertical="center"/>
    </xf>
    <xf numFmtId="9" fontId="33" fillId="7" borderId="11" xfId="0" applyNumberFormat="1" applyFont="1" applyFill="1" applyBorder="1" applyAlignment="1" applyProtection="1">
      <alignment horizontal="center" vertical="center" wrapText="1"/>
    </xf>
    <xf numFmtId="9" fontId="33" fillId="7" borderId="75" xfId="0" applyNumberFormat="1" applyFont="1" applyFill="1" applyBorder="1" applyAlignment="1" applyProtection="1">
      <alignment horizontal="center" vertical="center" wrapText="1"/>
    </xf>
    <xf numFmtId="0" fontId="18" fillId="3" borderId="24" xfId="0" applyFont="1" applyFill="1" applyBorder="1" applyAlignment="1">
      <alignment horizontal="center" vertical="center" wrapText="1"/>
    </xf>
    <xf numFmtId="0" fontId="18" fillId="3" borderId="13" xfId="0" applyFont="1" applyFill="1" applyBorder="1" applyAlignment="1">
      <alignment horizontal="center" vertical="center" wrapText="1"/>
    </xf>
    <xf numFmtId="9" fontId="34" fillId="7" borderId="10" xfId="0" applyNumberFormat="1" applyFont="1" applyFill="1" applyBorder="1" applyAlignment="1" applyProtection="1">
      <alignment horizontal="center" vertical="center" wrapText="1"/>
    </xf>
    <xf numFmtId="9" fontId="34" fillId="7" borderId="11" xfId="0" applyNumberFormat="1" applyFont="1" applyFill="1" applyBorder="1" applyAlignment="1" applyProtection="1">
      <alignment horizontal="center" vertical="center" wrapText="1"/>
    </xf>
    <xf numFmtId="0" fontId="18" fillId="3" borderId="11" xfId="0" applyFont="1" applyFill="1" applyBorder="1" applyAlignment="1">
      <alignment horizontal="center" vertical="center" wrapText="1"/>
    </xf>
    <xf numFmtId="0" fontId="18" fillId="3" borderId="10" xfId="0" applyFont="1" applyFill="1" applyBorder="1" applyAlignment="1">
      <alignment horizontal="center" vertical="center"/>
    </xf>
    <xf numFmtId="10" fontId="18" fillId="3" borderId="12" xfId="0" applyNumberFormat="1" applyFont="1" applyFill="1" applyBorder="1" applyAlignment="1">
      <alignment horizontal="center" vertical="center"/>
    </xf>
    <xf numFmtId="10" fontId="18" fillId="3" borderId="13" xfId="0" applyNumberFormat="1" applyFont="1" applyFill="1" applyBorder="1" applyAlignment="1">
      <alignment horizontal="center" vertical="center"/>
    </xf>
    <xf numFmtId="184" fontId="5" fillId="3" borderId="10" xfId="0" applyNumberFormat="1" applyFont="1" applyFill="1" applyBorder="1" applyAlignment="1">
      <alignment horizontal="center" vertical="center"/>
    </xf>
    <xf numFmtId="10" fontId="18" fillId="3" borderId="11" xfId="0" applyNumberFormat="1" applyFont="1" applyFill="1" applyBorder="1" applyAlignment="1">
      <alignment horizontal="center" vertical="center"/>
    </xf>
    <xf numFmtId="185" fontId="5" fillId="3" borderId="10" xfId="0" applyNumberFormat="1" applyFont="1" applyFill="1" applyBorder="1" applyAlignment="1">
      <alignment horizontal="center" vertical="center"/>
    </xf>
    <xf numFmtId="9" fontId="26" fillId="7" borderId="10" xfId="0" applyNumberFormat="1" applyFont="1" applyFill="1" applyBorder="1" applyAlignment="1" applyProtection="1">
      <alignment horizontal="center" vertical="center" wrapText="1"/>
    </xf>
    <xf numFmtId="9" fontId="18" fillId="3" borderId="10" xfId="0" applyNumberFormat="1" applyFont="1" applyFill="1" applyBorder="1" applyAlignment="1">
      <alignment horizontal="center" vertical="center"/>
    </xf>
    <xf numFmtId="9" fontId="18" fillId="3" borderId="11" xfId="0" applyNumberFormat="1" applyFont="1" applyFill="1" applyBorder="1" applyAlignment="1">
      <alignment horizontal="center" vertical="center"/>
    </xf>
    <xf numFmtId="0" fontId="0" fillId="3" borderId="19" xfId="0" applyFill="1" applyBorder="1" applyAlignment="1">
      <alignment horizontal="center" vertical="center"/>
    </xf>
    <xf numFmtId="0" fontId="0" fillId="3" borderId="21" xfId="0" applyFill="1" applyBorder="1" applyAlignment="1">
      <alignment horizontal="center" vertical="center"/>
    </xf>
    <xf numFmtId="167" fontId="0" fillId="3" borderId="10" xfId="0" applyNumberFormat="1" applyFill="1" applyBorder="1" applyAlignment="1">
      <alignment horizontal="center" vertical="center"/>
    </xf>
    <xf numFmtId="168" fontId="0" fillId="3" borderId="10" xfId="0" applyNumberFormat="1" applyFill="1" applyBorder="1" applyAlignment="1">
      <alignment horizontal="center" vertical="center"/>
    </xf>
    <xf numFmtId="169" fontId="28" fillId="3" borderId="10" xfId="0" applyNumberFormat="1" applyFont="1" applyFill="1" applyBorder="1" applyAlignment="1">
      <alignment horizontal="center" vertical="center"/>
    </xf>
    <xf numFmtId="9" fontId="26" fillId="0" borderId="11" xfId="0" applyNumberFormat="1" applyFont="1" applyFill="1" applyBorder="1" applyAlignment="1" applyProtection="1">
      <alignment horizontal="center" vertical="center"/>
    </xf>
    <xf numFmtId="9" fontId="26" fillId="7" borderId="10" xfId="0" applyNumberFormat="1" applyFont="1" applyFill="1" applyBorder="1" applyAlignment="1" applyProtection="1">
      <alignment horizontal="center" vertical="center"/>
    </xf>
    <xf numFmtId="9" fontId="18" fillId="3" borderId="12" xfId="0" applyNumberFormat="1" applyFont="1" applyFill="1" applyBorder="1" applyAlignment="1">
      <alignment horizontal="center" vertical="center"/>
    </xf>
    <xf numFmtId="0" fontId="35" fillId="3" borderId="10" xfId="0" applyFont="1" applyFill="1" applyBorder="1" applyAlignment="1">
      <alignment horizontal="center" vertical="center"/>
    </xf>
    <xf numFmtId="186" fontId="0" fillId="3" borderId="10" xfId="0" applyNumberFormat="1" applyFill="1" applyBorder="1" applyAlignment="1">
      <alignment horizontal="center" vertical="center"/>
    </xf>
    <xf numFmtId="186" fontId="0" fillId="3" borderId="19" xfId="0" applyNumberFormat="1" applyFill="1" applyBorder="1" applyAlignment="1">
      <alignment horizontal="center" vertical="center"/>
    </xf>
    <xf numFmtId="9" fontId="18" fillId="3" borderId="11" xfId="0" applyNumberFormat="1" applyFont="1" applyFill="1" applyBorder="1" applyAlignment="1">
      <alignment horizontal="center" vertical="center" wrapText="1"/>
    </xf>
    <xf numFmtId="187" fontId="0" fillId="3" borderId="10" xfId="0" applyNumberFormat="1" applyFill="1" applyBorder="1" applyAlignment="1">
      <alignment horizontal="center" vertical="center"/>
    </xf>
    <xf numFmtId="9" fontId="10" fillId="5" borderId="66" xfId="1" applyFont="1" applyFill="1" applyBorder="1" applyAlignment="1">
      <alignment horizontal="center" vertical="center" wrapText="1"/>
    </xf>
    <xf numFmtId="9" fontId="30" fillId="5" borderId="66" xfId="1" applyFont="1" applyFill="1" applyBorder="1" applyAlignment="1">
      <alignment horizontal="center" vertical="center"/>
    </xf>
    <xf numFmtId="0" fontId="30" fillId="5" borderId="70" xfId="0" applyFont="1" applyFill="1" applyBorder="1" applyAlignment="1">
      <alignment horizontal="center" vertical="center"/>
    </xf>
    <xf numFmtId="0" fontId="31" fillId="3" borderId="0" xfId="0" applyFont="1" applyFill="1"/>
    <xf numFmtId="0" fontId="0" fillId="3" borderId="1" xfId="0" applyFont="1" applyFill="1" applyBorder="1" applyAlignment="1">
      <alignment horizontal="center" wrapText="1"/>
    </xf>
    <xf numFmtId="0" fontId="5" fillId="3" borderId="1" xfId="0" applyFont="1" applyFill="1" applyBorder="1" applyAlignment="1">
      <alignment horizontal="center" wrapText="1"/>
    </xf>
    <xf numFmtId="0" fontId="5" fillId="4" borderId="1" xfId="0" applyFont="1" applyFill="1" applyBorder="1" applyAlignment="1">
      <alignment horizontal="center" vertical="center" wrapText="1"/>
    </xf>
    <xf numFmtId="0" fontId="39" fillId="0" borderId="10" xfId="0" applyFont="1" applyFill="1" applyBorder="1" applyAlignment="1">
      <alignment horizontal="center" vertical="center"/>
    </xf>
    <xf numFmtId="0" fontId="39" fillId="0" borderId="1" xfId="0" applyFont="1" applyFill="1" applyBorder="1" applyAlignment="1">
      <alignment horizontal="center" vertical="center" wrapText="1"/>
    </xf>
    <xf numFmtId="0" fontId="39" fillId="0" borderId="11" xfId="0" applyFont="1" applyFill="1" applyBorder="1" applyAlignment="1">
      <alignment horizontal="left" vertical="center" wrapText="1"/>
    </xf>
    <xf numFmtId="0" fontId="10" fillId="14" borderId="1" xfId="0" applyFont="1" applyFill="1" applyBorder="1" applyAlignment="1">
      <alignment horizontal="center" vertical="center" wrapText="1"/>
    </xf>
    <xf numFmtId="0" fontId="10" fillId="14" borderId="11" xfId="0" applyFont="1" applyFill="1" applyBorder="1" applyAlignment="1">
      <alignment horizontal="left" vertical="center" wrapText="1"/>
    </xf>
    <xf numFmtId="0" fontId="37" fillId="14" borderId="11" xfId="0" applyFont="1" applyFill="1" applyBorder="1" applyAlignment="1">
      <alignment horizontal="left" vertical="center" wrapText="1"/>
    </xf>
    <xf numFmtId="0" fontId="10" fillId="14" borderId="10" xfId="0" applyFont="1" applyFill="1" applyBorder="1" applyAlignment="1">
      <alignment horizontal="center" vertical="center"/>
    </xf>
    <xf numFmtId="0" fontId="39" fillId="0" borderId="0" xfId="0" applyFont="1" applyFill="1"/>
    <xf numFmtId="0" fontId="39" fillId="0" borderId="13" xfId="0" applyFont="1" applyFill="1" applyBorder="1" applyAlignment="1">
      <alignment horizontal="left" vertical="center" wrapText="1"/>
    </xf>
    <xf numFmtId="0" fontId="39" fillId="0" borderId="11" xfId="0" applyFont="1" applyFill="1" applyBorder="1" applyAlignment="1">
      <alignment horizontal="left" vertical="center"/>
    </xf>
    <xf numFmtId="0" fontId="10" fillId="15" borderId="10" xfId="0" applyFont="1" applyFill="1" applyBorder="1" applyAlignment="1">
      <alignment horizontal="center" vertical="center"/>
    </xf>
    <xf numFmtId="0" fontId="39" fillId="15" borderId="10" xfId="0" applyFont="1" applyFill="1" applyBorder="1" applyAlignment="1">
      <alignment horizontal="center" vertical="center"/>
    </xf>
    <xf numFmtId="0" fontId="0" fillId="15" borderId="10" xfId="0" applyFont="1" applyFill="1" applyBorder="1" applyAlignment="1">
      <alignment horizontal="center" vertical="center"/>
    </xf>
    <xf numFmtId="0" fontId="39" fillId="0" borderId="10" xfId="0" applyFont="1" applyFill="1" applyBorder="1" applyAlignment="1">
      <alignment horizontal="center" vertical="center" wrapText="1"/>
    </xf>
    <xf numFmtId="0" fontId="39" fillId="0" borderId="11" xfId="0" applyFont="1" applyFill="1" applyBorder="1" applyAlignment="1">
      <alignment horizontal="center" vertical="center" wrapText="1"/>
    </xf>
    <xf numFmtId="0" fontId="37" fillId="14" borderId="11"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7" fillId="14" borderId="10" xfId="0" applyFont="1" applyFill="1" applyBorder="1" applyAlignment="1">
      <alignment horizontal="center" vertical="center" wrapText="1"/>
    </xf>
    <xf numFmtId="0" fontId="40" fillId="7" borderId="0" xfId="0" applyFont="1" applyFill="1" applyProtection="1"/>
    <xf numFmtId="0" fontId="26" fillId="7" borderId="0" xfId="0" applyFont="1" applyFill="1" applyProtection="1"/>
    <xf numFmtId="0" fontId="26" fillId="7" borderId="45" xfId="0" applyFont="1" applyFill="1" applyBorder="1" applyProtection="1"/>
    <xf numFmtId="0" fontId="26" fillId="9" borderId="45" xfId="0" applyFont="1" applyFill="1" applyBorder="1" applyAlignment="1" applyProtection="1">
      <alignment horizontal="center" wrapText="1"/>
      <protection locked="0"/>
    </xf>
    <xf numFmtId="0" fontId="0" fillId="9" borderId="45" xfId="0" applyFill="1" applyBorder="1" applyAlignment="1" applyProtection="1">
      <alignment horizontal="center" wrapText="1"/>
      <protection locked="0"/>
    </xf>
    <xf numFmtId="0" fontId="5" fillId="3" borderId="1" xfId="0" applyFont="1" applyFill="1" applyBorder="1" applyAlignment="1">
      <alignment horizontal="justify" vertical="center"/>
    </xf>
    <xf numFmtId="0" fontId="5" fillId="3" borderId="1" xfId="0" applyFont="1" applyFill="1" applyBorder="1"/>
    <xf numFmtId="0" fontId="5" fillId="3" borderId="1" xfId="0" applyFont="1" applyFill="1" applyBorder="1" applyAlignment="1">
      <alignment horizontal="left" vertical="center" wrapText="1"/>
    </xf>
    <xf numFmtId="0" fontId="5" fillId="3" borderId="0" xfId="0" applyFont="1" applyFill="1"/>
    <xf numFmtId="0" fontId="5" fillId="3" borderId="1" xfId="0" applyFont="1" applyFill="1" applyBorder="1" applyAlignment="1">
      <alignment vertical="center" wrapText="1"/>
    </xf>
    <xf numFmtId="0" fontId="41" fillId="3" borderId="0" xfId="0" applyFont="1" applyFill="1" applyAlignment="1">
      <alignment horizontal="left"/>
    </xf>
    <xf numFmtId="0" fontId="26" fillId="16" borderId="45" xfId="0" applyFont="1" applyFill="1" applyBorder="1" applyProtection="1"/>
    <xf numFmtId="0" fontId="0" fillId="16" borderId="45" xfId="0" applyFill="1" applyBorder="1" applyAlignment="1" applyProtection="1">
      <alignment wrapText="1"/>
    </xf>
    <xf numFmtId="0" fontId="0" fillId="16" borderId="45" xfId="0" applyFill="1" applyBorder="1" applyProtection="1"/>
    <xf numFmtId="0" fontId="1" fillId="2" borderId="2" xfId="0" applyFont="1" applyFill="1" applyBorder="1" applyAlignment="1">
      <alignment horizontal="center"/>
    </xf>
    <xf numFmtId="0" fontId="30" fillId="3" borderId="0" xfId="0" applyFont="1" applyFill="1"/>
    <xf numFmtId="0" fontId="42" fillId="3" borderId="0" xfId="0" applyFont="1" applyFill="1" applyAlignment="1">
      <alignment horizontal="left"/>
    </xf>
    <xf numFmtId="9" fontId="30" fillId="5" borderId="69" xfId="1" applyFont="1" applyFill="1" applyBorder="1" applyAlignment="1">
      <alignment horizontal="center" vertical="center"/>
    </xf>
    <xf numFmtId="9" fontId="35" fillId="3" borderId="11" xfId="0" applyNumberFormat="1" applyFont="1" applyFill="1" applyBorder="1" applyAlignment="1">
      <alignment horizontal="center" vertical="center"/>
    </xf>
    <xf numFmtId="0" fontId="5" fillId="3" borderId="10" xfId="0" applyFont="1" applyFill="1" applyBorder="1" applyAlignment="1">
      <alignment horizontal="center" vertical="center"/>
    </xf>
    <xf numFmtId="0" fontId="5" fillId="3" borderId="1" xfId="0" applyFont="1" applyFill="1" applyBorder="1" applyAlignment="1">
      <alignment horizontal="center" vertical="center" wrapText="1"/>
    </xf>
    <xf numFmtId="0" fontId="39" fillId="3" borderId="10" xfId="0" applyFont="1" applyFill="1" applyBorder="1" applyAlignment="1">
      <alignment horizontal="center" vertical="center"/>
    </xf>
    <xf numFmtId="0" fontId="39" fillId="3"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0" borderId="11" xfId="0" applyFont="1" applyBorder="1" applyAlignment="1">
      <alignment horizontal="left" vertical="center" wrapText="1"/>
    </xf>
    <xf numFmtId="0" fontId="0" fillId="3" borderId="1" xfId="0" applyFont="1" applyFill="1" applyBorder="1" applyAlignment="1">
      <alignment horizontal="center"/>
    </xf>
    <xf numFmtId="0" fontId="0" fillId="3" borderId="0" xfId="0" applyFont="1" applyFill="1" applyAlignment="1">
      <alignment horizontal="center"/>
    </xf>
    <xf numFmtId="9" fontId="5" fillId="0" borderId="11" xfId="1" applyFont="1" applyFill="1" applyBorder="1" applyAlignment="1">
      <alignment horizontal="center" vertical="center" wrapText="1"/>
    </xf>
    <xf numFmtId="0" fontId="1" fillId="2" borderId="65" xfId="0" applyFont="1" applyFill="1" applyBorder="1" applyAlignment="1">
      <alignment horizontal="center" vertical="center" wrapText="1"/>
    </xf>
    <xf numFmtId="9" fontId="28" fillId="0" borderId="11" xfId="1" applyFont="1" applyFill="1" applyBorder="1" applyAlignment="1">
      <alignment horizontal="center" vertical="center"/>
    </xf>
    <xf numFmtId="9" fontId="29" fillId="0" borderId="11" xfId="0" applyNumberFormat="1" applyFont="1" applyFill="1" applyBorder="1" applyAlignment="1" applyProtection="1">
      <alignment horizontal="center" vertical="center"/>
    </xf>
    <xf numFmtId="0" fontId="10" fillId="5" borderId="1" xfId="0" applyFont="1" applyFill="1" applyBorder="1" applyAlignment="1">
      <alignment horizontal="center"/>
    </xf>
    <xf numFmtId="0" fontId="31" fillId="0" borderId="11" xfId="0" applyFont="1" applyFill="1" applyBorder="1" applyAlignment="1">
      <alignment horizontal="center" vertical="center" wrapText="1"/>
    </xf>
    <xf numFmtId="9" fontId="12" fillId="0" borderId="11" xfId="1" applyFont="1" applyFill="1" applyBorder="1" applyAlignment="1">
      <alignment horizontal="center" vertical="center"/>
    </xf>
    <xf numFmtId="0" fontId="31" fillId="0" borderId="13" xfId="0" applyFont="1" applyFill="1" applyBorder="1" applyAlignment="1">
      <alignment horizontal="center" vertical="center" wrapText="1"/>
    </xf>
    <xf numFmtId="9" fontId="12" fillId="0" borderId="21" xfId="1" applyFont="1" applyFill="1" applyBorder="1" applyAlignment="1">
      <alignment horizontal="center" vertical="center"/>
    </xf>
    <xf numFmtId="0" fontId="3" fillId="0" borderId="13" xfId="0" applyFont="1" applyBorder="1" applyAlignment="1">
      <alignment horizontal="left" vertical="center" wrapText="1"/>
    </xf>
    <xf numFmtId="0" fontId="39" fillId="0" borderId="2"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7" xfId="0" applyFont="1" applyFill="1" applyBorder="1" applyAlignment="1">
      <alignment horizontal="center" vertical="center"/>
    </xf>
    <xf numFmtId="0" fontId="3" fillId="3" borderId="62" xfId="0" applyFont="1" applyFill="1" applyBorder="1" applyAlignment="1">
      <alignment horizontal="left" vertical="center" wrapText="1"/>
    </xf>
    <xf numFmtId="0" fontId="3" fillId="3" borderId="13"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5" xfId="0" applyFont="1" applyFill="1" applyBorder="1" applyAlignment="1">
      <alignment horizontal="center" vertical="center"/>
    </xf>
    <xf numFmtId="9" fontId="30" fillId="5" borderId="66" xfId="0" applyNumberFormat="1" applyFont="1" applyFill="1" applyBorder="1" applyAlignment="1">
      <alignment horizontal="center" vertical="center"/>
    </xf>
    <xf numFmtId="0" fontId="30" fillId="5" borderId="66" xfId="0" applyFont="1" applyFill="1" applyBorder="1" applyAlignment="1">
      <alignment horizontal="center" vertical="center"/>
    </xf>
    <xf numFmtId="9" fontId="0" fillId="3" borderId="10" xfId="0" applyNumberFormat="1" applyFill="1" applyBorder="1" applyAlignment="1">
      <alignment horizontal="center" vertical="center"/>
    </xf>
    <xf numFmtId="9" fontId="0" fillId="3" borderId="11" xfId="0" applyNumberFormat="1" applyFill="1" applyBorder="1" applyAlignment="1">
      <alignment horizontal="center" vertical="center"/>
    </xf>
    <xf numFmtId="9" fontId="30" fillId="5" borderId="67" xfId="1" applyFont="1" applyFill="1" applyBorder="1" applyAlignment="1">
      <alignment horizontal="center" vertical="center"/>
    </xf>
    <xf numFmtId="0" fontId="0" fillId="3"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11" xfId="0" applyFont="1" applyBorder="1" applyAlignment="1">
      <alignment horizontal="center" vertical="center" wrapText="1"/>
    </xf>
    <xf numFmtId="0" fontId="39" fillId="0" borderId="12" xfId="0" applyFont="1" applyFill="1" applyBorder="1" applyAlignment="1">
      <alignment horizontal="center" vertical="center" wrapText="1"/>
    </xf>
    <xf numFmtId="0" fontId="39" fillId="0" borderId="13" xfId="0" applyFont="1" applyFill="1" applyBorder="1" applyAlignment="1">
      <alignment horizontal="center" vertical="center" wrapText="1"/>
    </xf>
    <xf numFmtId="0" fontId="39" fillId="0" borderId="11"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30" fillId="14" borderId="10" xfId="0" applyFont="1" applyFill="1" applyBorder="1" applyAlignment="1">
      <alignment horizontal="center" vertical="center"/>
    </xf>
    <xf numFmtId="0" fontId="30" fillId="14" borderId="1" xfId="0" applyFont="1" applyFill="1" applyBorder="1" applyAlignment="1">
      <alignment horizontal="center" vertical="center" wrapText="1"/>
    </xf>
    <xf numFmtId="0" fontId="37" fillId="14" borderId="1" xfId="0" applyFont="1" applyFill="1" applyBorder="1" applyAlignment="1">
      <alignment horizontal="center" vertical="center" wrapText="1"/>
    </xf>
    <xf numFmtId="0" fontId="44" fillId="0" borderId="0" xfId="3"/>
    <xf numFmtId="0" fontId="10" fillId="6" borderId="65" xfId="0" applyFont="1" applyFill="1" applyBorder="1" applyAlignment="1" applyProtection="1">
      <alignment horizontal="center" vertical="center" wrapText="1"/>
      <protection locked="0"/>
    </xf>
    <xf numFmtId="0" fontId="10" fillId="6" borderId="22" xfId="0" applyFont="1" applyFill="1" applyBorder="1" applyAlignment="1" applyProtection="1">
      <alignment horizontal="center" vertical="center" wrapText="1"/>
      <protection locked="0"/>
    </xf>
    <xf numFmtId="0" fontId="37" fillId="14" borderId="66" xfId="0" applyFont="1" applyFill="1" applyBorder="1" applyAlignment="1" applyProtection="1">
      <alignment horizontal="center" vertical="center" wrapText="1"/>
      <protection locked="0"/>
    </xf>
    <xf numFmtId="0" fontId="5" fillId="14" borderId="23" xfId="0" applyFont="1" applyFill="1" applyBorder="1" applyAlignment="1" applyProtection="1">
      <alignment vertical="center" wrapText="1"/>
      <protection locked="0"/>
    </xf>
    <xf numFmtId="0" fontId="39" fillId="0" borderId="66" xfId="0" applyFont="1" applyFill="1" applyBorder="1" applyAlignment="1" applyProtection="1">
      <alignment horizontal="center" vertical="center" wrapText="1"/>
      <protection locked="0"/>
    </xf>
    <xf numFmtId="0" fontId="39" fillId="0" borderId="23" xfId="0" applyFont="1" applyFill="1" applyBorder="1" applyAlignment="1" applyProtection="1">
      <alignment vertical="center" wrapText="1"/>
      <protection locked="0"/>
    </xf>
    <xf numFmtId="0" fontId="10" fillId="14" borderId="23" xfId="0" applyFont="1" applyFill="1" applyBorder="1" applyAlignment="1" applyProtection="1">
      <alignment vertical="center" wrapText="1"/>
      <protection locked="0"/>
    </xf>
    <xf numFmtId="10" fontId="39" fillId="0" borderId="66" xfId="0" applyNumberFormat="1" applyFont="1" applyFill="1" applyBorder="1" applyAlignment="1" applyProtection="1">
      <alignment horizontal="center" vertical="center" wrapText="1"/>
      <protection locked="0"/>
    </xf>
    <xf numFmtId="0" fontId="3" fillId="0" borderId="66" xfId="0" applyFont="1" applyBorder="1" applyAlignment="1" applyProtection="1">
      <alignment horizontal="center" vertical="center" wrapText="1"/>
      <protection locked="0"/>
    </xf>
    <xf numFmtId="0" fontId="5" fillId="0" borderId="23" xfId="0" applyFont="1" applyFill="1" applyBorder="1" applyAlignment="1" applyProtection="1">
      <alignment vertical="center" wrapText="1"/>
      <protection locked="0"/>
    </xf>
    <xf numFmtId="0" fontId="3" fillId="0" borderId="66" xfId="0" applyFont="1" applyFill="1" applyBorder="1" applyAlignment="1" applyProtection="1">
      <alignment horizontal="center" vertical="center" wrapText="1"/>
      <protection locked="0"/>
    </xf>
    <xf numFmtId="0" fontId="0" fillId="0" borderId="66" xfId="0" applyFont="1" applyFill="1" applyBorder="1" applyAlignment="1" applyProtection="1">
      <alignment horizontal="center" vertical="center" wrapText="1"/>
      <protection locked="0"/>
    </xf>
    <xf numFmtId="0" fontId="5" fillId="0" borderId="66" xfId="0" applyFont="1" applyFill="1" applyBorder="1" applyAlignment="1" applyProtection="1">
      <alignment horizontal="center" vertical="center" wrapText="1"/>
      <protection locked="0"/>
    </xf>
    <xf numFmtId="9" fontId="3" fillId="0" borderId="66" xfId="0" applyNumberFormat="1" applyFont="1" applyBorder="1" applyAlignment="1" applyProtection="1">
      <alignment horizontal="center" vertical="center" wrapText="1"/>
      <protection locked="0"/>
    </xf>
    <xf numFmtId="0" fontId="3" fillId="3" borderId="66" xfId="0" applyFont="1" applyFill="1" applyBorder="1" applyAlignment="1" applyProtection="1">
      <alignment horizontal="center" vertical="center" wrapText="1"/>
      <protection locked="0"/>
    </xf>
    <xf numFmtId="0" fontId="5" fillId="0" borderId="66" xfId="0" applyFont="1" applyBorder="1" applyAlignment="1" applyProtection="1">
      <alignment horizontal="center" vertical="center" wrapText="1"/>
      <protection locked="0"/>
    </xf>
    <xf numFmtId="0" fontId="5" fillId="0" borderId="24" xfId="0" applyFont="1" applyFill="1" applyBorder="1" applyAlignment="1" applyProtection="1">
      <alignment vertical="center" wrapText="1"/>
      <protection locked="0"/>
    </xf>
    <xf numFmtId="0" fontId="3" fillId="0" borderId="67" xfId="0" applyFont="1" applyFill="1" applyBorder="1" applyAlignment="1" applyProtection="1">
      <alignment horizontal="center" vertical="center" wrapText="1"/>
      <protection locked="0"/>
    </xf>
    <xf numFmtId="0" fontId="39" fillId="0" borderId="24" xfId="0" applyFont="1" applyFill="1" applyBorder="1" applyAlignment="1" applyProtection="1">
      <alignment vertical="center" wrapText="1"/>
      <protection locked="0"/>
    </xf>
    <xf numFmtId="0" fontId="3" fillId="0" borderId="67" xfId="0" applyFont="1" applyBorder="1" applyAlignment="1" applyProtection="1">
      <alignment horizontal="center" vertical="center" wrapText="1"/>
      <protection locked="0"/>
    </xf>
    <xf numFmtId="0" fontId="5" fillId="0" borderId="76" xfId="0" applyFont="1" applyFill="1" applyBorder="1" applyAlignment="1" applyProtection="1">
      <alignment vertical="center" wrapText="1"/>
      <protection locked="0"/>
    </xf>
    <xf numFmtId="0" fontId="5" fillId="0" borderId="25" xfId="0" applyFont="1" applyFill="1" applyBorder="1" applyAlignment="1" applyProtection="1">
      <alignment vertical="center" wrapText="1"/>
      <protection locked="0"/>
    </xf>
    <xf numFmtId="0" fontId="3" fillId="0" borderId="70" xfId="0" applyFont="1" applyBorder="1" applyAlignment="1" applyProtection="1">
      <alignment horizontal="center" vertical="center" wrapText="1"/>
      <protection locked="0"/>
    </xf>
    <xf numFmtId="0" fontId="5" fillId="0" borderId="26" xfId="0" applyFont="1" applyFill="1" applyBorder="1" applyAlignment="1" applyProtection="1">
      <alignment vertical="center" wrapText="1"/>
      <protection locked="0"/>
    </xf>
    <xf numFmtId="0" fontId="45" fillId="0" borderId="0" xfId="0" applyFont="1" applyFill="1"/>
    <xf numFmtId="0" fontId="30" fillId="14" borderId="1" xfId="0" applyFont="1" applyFill="1" applyBorder="1" applyAlignment="1">
      <alignment horizontal="center"/>
    </xf>
    <xf numFmtId="0" fontId="0" fillId="15" borderId="1" xfId="0" applyFont="1" applyFill="1" applyBorder="1" applyAlignment="1">
      <alignment horizontal="center"/>
    </xf>
    <xf numFmtId="0" fontId="39" fillId="0" borderId="1" xfId="0" applyFont="1" applyFill="1" applyBorder="1" applyAlignment="1">
      <alignment horizontal="center"/>
    </xf>
    <xf numFmtId="9" fontId="0" fillId="3" borderId="10" xfId="0" applyNumberFormat="1" applyFill="1" applyBorder="1" applyAlignment="1">
      <alignment horizontal="center" vertical="center"/>
    </xf>
    <xf numFmtId="188" fontId="5" fillId="3" borderId="10" xfId="0" applyNumberFormat="1" applyFont="1" applyFill="1" applyBorder="1" applyAlignment="1">
      <alignment horizontal="center" vertical="center"/>
    </xf>
    <xf numFmtId="188" fontId="28" fillId="3" borderId="10" xfId="0" applyNumberFormat="1" applyFont="1" applyFill="1" applyBorder="1" applyAlignment="1">
      <alignment horizontal="center" vertical="center"/>
    </xf>
    <xf numFmtId="189" fontId="48" fillId="3" borderId="10" xfId="0" applyNumberFormat="1" applyFont="1" applyFill="1" applyBorder="1" applyAlignment="1">
      <alignment horizontal="center" vertical="center"/>
    </xf>
    <xf numFmtId="189" fontId="47" fillId="3" borderId="10" xfId="0" applyNumberFormat="1" applyFont="1" applyFill="1" applyBorder="1" applyAlignment="1">
      <alignment horizontal="center" vertical="center"/>
    </xf>
    <xf numFmtId="190" fontId="5" fillId="3" borderId="10" xfId="0" applyNumberFormat="1" applyFont="1" applyFill="1" applyBorder="1" applyAlignment="1">
      <alignment horizontal="center" vertical="center"/>
    </xf>
    <xf numFmtId="0" fontId="49" fillId="7" borderId="0" xfId="2" applyFont="1" applyFill="1" applyProtection="1"/>
    <xf numFmtId="0" fontId="28" fillId="3" borderId="10"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11" xfId="0" applyFont="1" applyBorder="1" applyAlignment="1">
      <alignment horizontal="left" vertical="center" wrapText="1"/>
    </xf>
    <xf numFmtId="9" fontId="28" fillId="0" borderId="66" xfId="0" applyNumberFormat="1" applyFont="1" applyBorder="1" applyAlignment="1" applyProtection="1">
      <alignment horizontal="center" vertical="center" wrapText="1"/>
      <protection locked="0"/>
    </xf>
    <xf numFmtId="0" fontId="0" fillId="7" borderId="0" xfId="0" applyFill="1" applyProtection="1"/>
    <xf numFmtId="0" fontId="20" fillId="7" borderId="0" xfId="0" applyFont="1" applyFill="1" applyProtection="1"/>
    <xf numFmtId="0" fontId="0" fillId="18" borderId="0" xfId="0" applyFill="1" applyProtection="1"/>
    <xf numFmtId="0" fontId="27" fillId="18" borderId="0" xfId="0" applyFont="1" applyFill="1" applyProtection="1"/>
    <xf numFmtId="0" fontId="28" fillId="0" borderId="1" xfId="0" applyFont="1" applyFill="1" applyBorder="1" applyAlignment="1">
      <alignment horizontal="center"/>
    </xf>
    <xf numFmtId="0" fontId="42" fillId="3" borderId="0" xfId="0" applyFont="1" applyFill="1"/>
    <xf numFmtId="0" fontId="28" fillId="7" borderId="0" xfId="0" applyFont="1" applyFill="1" applyProtection="1"/>
    <xf numFmtId="0" fontId="50" fillId="7" borderId="0" xfId="0" applyFont="1" applyFill="1" applyProtection="1"/>
    <xf numFmtId="0" fontId="0" fillId="8" borderId="81" xfId="0" applyFont="1" applyFill="1" applyBorder="1" applyAlignment="1" applyProtection="1">
      <alignment vertical="center" wrapText="1"/>
    </xf>
    <xf numFmtId="0" fontId="19" fillId="8" borderId="84" xfId="0" applyFont="1" applyFill="1" applyBorder="1" applyAlignment="1" applyProtection="1">
      <alignment horizontal="center" vertical="center" wrapText="1"/>
    </xf>
    <xf numFmtId="0" fontId="22" fillId="8" borderId="85" xfId="0" applyFont="1" applyFill="1" applyBorder="1" applyAlignment="1" applyProtection="1">
      <alignment horizontal="center" vertical="center" wrapText="1"/>
    </xf>
    <xf numFmtId="0" fontId="51" fillId="8" borderId="85" xfId="0" applyFont="1" applyFill="1" applyBorder="1" applyAlignment="1" applyProtection="1">
      <alignment horizontal="center" vertical="center" wrapText="1"/>
    </xf>
    <xf numFmtId="0" fontId="19" fillId="19" borderId="82" xfId="0" applyFont="1" applyFill="1" applyBorder="1" applyAlignment="1" applyProtection="1">
      <alignment horizontal="center" vertical="center" wrapText="1"/>
    </xf>
    <xf numFmtId="9" fontId="0" fillId="7" borderId="7" xfId="1" applyFont="1" applyFill="1" applyBorder="1" applyAlignment="1" applyProtection="1">
      <alignment horizontal="center"/>
    </xf>
    <xf numFmtId="9" fontId="52" fillId="7" borderId="9" xfId="1" applyFont="1" applyFill="1" applyBorder="1" applyAlignment="1" applyProtection="1">
      <alignment horizontal="center"/>
    </xf>
    <xf numFmtId="9" fontId="0" fillId="7" borderId="19" xfId="1" applyFont="1" applyFill="1" applyBorder="1" applyAlignment="1" applyProtection="1">
      <alignment horizontal="center"/>
    </xf>
    <xf numFmtId="9" fontId="52" fillId="7" borderId="21" xfId="1" applyFont="1" applyFill="1" applyBorder="1" applyAlignment="1" applyProtection="1">
      <alignment horizontal="center"/>
    </xf>
    <xf numFmtId="0" fontId="0" fillId="7" borderId="7" xfId="0" applyFill="1" applyBorder="1" applyAlignment="1" applyProtection="1">
      <alignment horizontal="center"/>
    </xf>
    <xf numFmtId="0" fontId="0" fillId="7" borderId="19" xfId="0" applyFill="1" applyBorder="1" applyAlignment="1" applyProtection="1">
      <alignment horizontal="center"/>
    </xf>
    <xf numFmtId="0" fontId="0" fillId="7" borderId="0" xfId="0" applyFill="1" applyAlignment="1" applyProtection="1">
      <alignment horizontal="center"/>
    </xf>
    <xf numFmtId="0" fontId="28" fillId="3" borderId="61" xfId="0" applyFont="1" applyFill="1" applyBorder="1" applyAlignment="1">
      <alignment horizontal="left" vertical="center" wrapText="1"/>
    </xf>
    <xf numFmtId="9" fontId="53" fillId="5" borderId="66" xfId="0" applyNumberFormat="1" applyFont="1" applyFill="1" applyBorder="1" applyAlignment="1">
      <alignment horizontal="center" vertical="center"/>
    </xf>
    <xf numFmtId="0" fontId="28" fillId="3" borderId="62" xfId="0" applyFont="1" applyFill="1" applyBorder="1" applyAlignment="1">
      <alignment horizontal="left" vertical="center" wrapText="1"/>
    </xf>
    <xf numFmtId="0" fontId="52" fillId="7" borderId="9" xfId="0" applyFont="1" applyFill="1" applyBorder="1" applyAlignment="1" applyProtection="1">
      <alignment horizontal="center"/>
    </xf>
    <xf numFmtId="0" fontId="52" fillId="7" borderId="21" xfId="0" applyFont="1" applyFill="1" applyBorder="1" applyAlignment="1" applyProtection="1">
      <alignment horizontal="center"/>
    </xf>
    <xf numFmtId="0" fontId="51" fillId="19" borderId="83" xfId="0" applyFont="1" applyFill="1" applyBorder="1" applyAlignment="1" applyProtection="1">
      <alignment horizontal="center" vertical="center" wrapText="1"/>
    </xf>
    <xf numFmtId="0" fontId="13" fillId="20" borderId="22" xfId="0" applyFont="1" applyFill="1" applyBorder="1" applyAlignment="1" applyProtection="1">
      <alignment vertical="center" wrapText="1"/>
    </xf>
    <xf numFmtId="0" fontId="13" fillId="20" borderId="26" xfId="0" applyFont="1" applyFill="1" applyBorder="1" applyAlignment="1" applyProtection="1">
      <alignment vertical="center" wrapText="1"/>
    </xf>
    <xf numFmtId="0" fontId="28" fillId="7" borderId="0" xfId="0" applyFont="1" applyFill="1" applyBorder="1" applyAlignment="1" applyProtection="1">
      <alignment horizontal="left" vertical="center"/>
    </xf>
    <xf numFmtId="0" fontId="36" fillId="3" borderId="0" xfId="0" applyFont="1" applyFill="1" applyAlignment="1">
      <alignment horizontal="left" wrapText="1"/>
    </xf>
    <xf numFmtId="0" fontId="46" fillId="17" borderId="0" xfId="0" applyFont="1" applyFill="1" applyAlignment="1">
      <alignment horizontal="center"/>
    </xf>
    <xf numFmtId="0" fontId="3" fillId="0" borderId="13" xfId="0" applyFont="1" applyBorder="1" applyAlignment="1">
      <alignment horizontal="left" vertical="center" wrapText="1"/>
    </xf>
    <xf numFmtId="0" fontId="3" fillId="0" borderId="16" xfId="0" applyFont="1" applyBorder="1" applyAlignment="1">
      <alignment horizontal="left" vertical="center" wrapText="1"/>
    </xf>
    <xf numFmtId="0" fontId="3" fillId="0" borderId="18" xfId="0" applyFont="1" applyBorder="1" applyAlignment="1">
      <alignment horizontal="left" vertical="center" wrapText="1"/>
    </xf>
    <xf numFmtId="0" fontId="39" fillId="0" borderId="12" xfId="0" applyFont="1" applyFill="1" applyBorder="1" applyAlignment="1">
      <alignment horizontal="center" vertical="center"/>
    </xf>
    <xf numFmtId="0" fontId="39" fillId="0" borderId="17" xfId="0" applyFont="1" applyFill="1" applyBorder="1" applyAlignment="1">
      <alignment horizontal="center" vertical="center"/>
    </xf>
    <xf numFmtId="0" fontId="39" fillId="0" borderId="2" xfId="0" applyFont="1" applyFill="1" applyBorder="1" applyAlignment="1">
      <alignment horizontal="center" vertical="center" wrapText="1"/>
    </xf>
    <xf numFmtId="0" fontId="39" fillId="0" borderId="4" xfId="0" applyFont="1" applyFill="1" applyBorder="1" applyAlignment="1">
      <alignment horizontal="center" vertical="center" wrapText="1"/>
    </xf>
    <xf numFmtId="9" fontId="0" fillId="3" borderId="12" xfId="0" applyNumberFormat="1" applyFill="1" applyBorder="1" applyAlignment="1">
      <alignment horizontal="center" vertical="center"/>
    </xf>
    <xf numFmtId="0" fontId="0" fillId="3" borderId="15" xfId="0" applyFill="1" applyBorder="1" applyAlignment="1">
      <alignment horizontal="center" vertical="center"/>
    </xf>
    <xf numFmtId="0" fontId="0" fillId="3" borderId="17" xfId="0" applyFill="1" applyBorder="1" applyAlignment="1">
      <alignment horizontal="center" vertical="center"/>
    </xf>
    <xf numFmtId="169" fontId="28" fillId="3" borderId="12" xfId="0" applyNumberFormat="1" applyFont="1" applyFill="1" applyBorder="1" applyAlignment="1">
      <alignment horizontal="center" vertical="center"/>
    </xf>
    <xf numFmtId="169" fontId="28" fillId="3" borderId="15" xfId="0" applyNumberFormat="1" applyFont="1" applyFill="1" applyBorder="1" applyAlignment="1">
      <alignment horizontal="center" vertical="center"/>
    </xf>
    <xf numFmtId="169" fontId="28" fillId="3" borderId="17" xfId="0" applyNumberFormat="1" applyFont="1" applyFill="1" applyBorder="1" applyAlignment="1">
      <alignment horizontal="center" vertical="center"/>
    </xf>
    <xf numFmtId="0" fontId="0" fillId="3" borderId="12" xfId="0" applyFont="1" applyFill="1" applyBorder="1" applyAlignment="1">
      <alignment horizontal="center" vertical="center"/>
    </xf>
    <xf numFmtId="0" fontId="0" fillId="3" borderId="17" xfId="0" applyFont="1" applyFill="1" applyBorder="1" applyAlignment="1">
      <alignment horizontal="center" vertical="center"/>
    </xf>
    <xf numFmtId="0" fontId="3" fillId="3" borderId="62"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3" xfId="0" applyFont="1" applyFill="1" applyBorder="1" applyAlignment="1">
      <alignment horizontal="left" vertical="center" wrapText="1"/>
    </xf>
    <xf numFmtId="0" fontId="3" fillId="3" borderId="13"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5" xfId="0" applyFont="1" applyFill="1" applyBorder="1" applyAlignment="1">
      <alignment horizontal="center" vertical="center"/>
    </xf>
    <xf numFmtId="9" fontId="30" fillId="5" borderId="67" xfId="0" applyNumberFormat="1" applyFont="1" applyFill="1" applyBorder="1" applyAlignment="1">
      <alignment horizontal="center" vertical="center"/>
    </xf>
    <xf numFmtId="9" fontId="30" fillId="5" borderId="68" xfId="0" applyNumberFormat="1" applyFont="1" applyFill="1" applyBorder="1" applyAlignment="1">
      <alignment horizontal="center" vertical="center"/>
    </xf>
    <xf numFmtId="0" fontId="3" fillId="3" borderId="6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63" xfId="0" applyFont="1" applyFill="1" applyBorder="1" applyAlignment="1">
      <alignment horizontal="center" vertical="center" wrapText="1"/>
    </xf>
    <xf numFmtId="9" fontId="10" fillId="5" borderId="67" xfId="1" applyFont="1" applyFill="1" applyBorder="1" applyAlignment="1">
      <alignment horizontal="center" vertical="center"/>
    </xf>
    <xf numFmtId="9" fontId="10" fillId="5" borderId="69" xfId="1" applyFont="1" applyFill="1" applyBorder="1" applyAlignment="1">
      <alignment horizontal="center" vertical="center"/>
    </xf>
    <xf numFmtId="9" fontId="10" fillId="5" borderId="68" xfId="1" applyFont="1" applyFill="1" applyBorder="1" applyAlignment="1">
      <alignment horizontal="center" vertical="center"/>
    </xf>
    <xf numFmtId="0" fontId="30" fillId="5" borderId="67" xfId="0" applyFont="1" applyFill="1" applyBorder="1" applyAlignment="1">
      <alignment horizontal="center" vertical="center"/>
    </xf>
    <xf numFmtId="0" fontId="30" fillId="5" borderId="69" xfId="0" applyFont="1" applyFill="1" applyBorder="1" applyAlignment="1">
      <alignment horizontal="center" vertical="center"/>
    </xf>
    <xf numFmtId="0" fontId="30" fillId="5" borderId="68" xfId="0" applyFont="1" applyFill="1" applyBorder="1" applyAlignment="1">
      <alignment horizontal="center" vertical="center"/>
    </xf>
    <xf numFmtId="9" fontId="30" fillId="5" borderId="66" xfId="0" applyNumberFormat="1" applyFont="1" applyFill="1" applyBorder="1" applyAlignment="1">
      <alignment horizontal="center" vertical="center"/>
    </xf>
    <xf numFmtId="0" fontId="30" fillId="5" borderId="66" xfId="0" applyFont="1" applyFill="1" applyBorder="1" applyAlignment="1">
      <alignment horizontal="center" vertical="center"/>
    </xf>
    <xf numFmtId="1" fontId="26" fillId="7" borderId="71" xfId="0" applyNumberFormat="1" applyFont="1" applyFill="1" applyBorder="1" applyAlignment="1" applyProtection="1">
      <alignment horizontal="center" vertical="center" wrapText="1"/>
    </xf>
    <xf numFmtId="1" fontId="29" fillId="7" borderId="71" xfId="0" applyNumberFormat="1" applyFont="1" applyFill="1" applyBorder="1" applyAlignment="1" applyProtection="1">
      <alignment horizontal="center" vertical="center" wrapText="1"/>
    </xf>
    <xf numFmtId="9" fontId="10" fillId="5" borderId="66" xfId="0" applyNumberFormat="1" applyFont="1" applyFill="1" applyBorder="1" applyAlignment="1">
      <alignment horizontal="center" vertical="center"/>
    </xf>
    <xf numFmtId="0" fontId="10" fillId="5" borderId="66" xfId="0" applyFont="1" applyFill="1" applyBorder="1" applyAlignment="1">
      <alignment horizontal="center" vertical="center"/>
    </xf>
    <xf numFmtId="0" fontId="5" fillId="3" borderId="62" xfId="0" applyFont="1" applyFill="1" applyBorder="1" applyAlignment="1">
      <alignment horizontal="left" vertical="center" wrapText="1"/>
    </xf>
    <xf numFmtId="0" fontId="5" fillId="3" borderId="63" xfId="0" applyFont="1" applyFill="1" applyBorder="1" applyAlignment="1">
      <alignment horizontal="left" vertical="center" wrapText="1"/>
    </xf>
    <xf numFmtId="0" fontId="5" fillId="3" borderId="13"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3" fillId="0" borderId="62" xfId="0" applyFont="1" applyBorder="1" applyAlignment="1">
      <alignment horizontal="left" vertical="center" wrapText="1"/>
    </xf>
    <xf numFmtId="0" fontId="3" fillId="0" borderId="0" xfId="0" applyFont="1" applyBorder="1" applyAlignment="1">
      <alignment horizontal="left" vertical="center" wrapText="1"/>
    </xf>
    <xf numFmtId="0" fontId="3" fillId="0" borderId="63" xfId="0" applyFont="1" applyBorder="1" applyAlignment="1">
      <alignment horizontal="left" vertical="center" wrapText="1"/>
    </xf>
    <xf numFmtId="9" fontId="0" fillId="3" borderId="10" xfId="0" applyNumberFormat="1" applyFill="1" applyBorder="1" applyAlignment="1">
      <alignment horizontal="center" vertical="center"/>
    </xf>
    <xf numFmtId="9" fontId="0" fillId="3" borderId="11" xfId="0" applyNumberFormat="1" applyFill="1" applyBorder="1" applyAlignment="1">
      <alignment horizontal="center" vertical="center"/>
    </xf>
    <xf numFmtId="0" fontId="10" fillId="5" borderId="67" xfId="1" applyNumberFormat="1" applyFont="1" applyFill="1" applyBorder="1" applyAlignment="1">
      <alignment horizontal="center" vertical="center"/>
    </xf>
    <xf numFmtId="0" fontId="10" fillId="5" borderId="69" xfId="1" applyNumberFormat="1" applyFont="1" applyFill="1" applyBorder="1" applyAlignment="1">
      <alignment horizontal="center" vertical="center"/>
    </xf>
    <xf numFmtId="0" fontId="10" fillId="5" borderId="68" xfId="1" applyNumberFormat="1" applyFont="1" applyFill="1" applyBorder="1" applyAlignment="1">
      <alignment horizontal="center" vertical="center"/>
    </xf>
    <xf numFmtId="9" fontId="30" fillId="5" borderId="67" xfId="1" applyFont="1" applyFill="1" applyBorder="1" applyAlignment="1">
      <alignment horizontal="center" vertical="center"/>
    </xf>
    <xf numFmtId="9" fontId="30" fillId="5" borderId="68" xfId="1" applyFont="1" applyFill="1" applyBorder="1" applyAlignment="1">
      <alignment horizontal="center" vertical="center"/>
    </xf>
    <xf numFmtId="0" fontId="0" fillId="3" borderId="62"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63" xfId="0" applyFont="1" applyFill="1" applyBorder="1" applyAlignment="1">
      <alignment horizontal="left" vertical="center" wrapText="1"/>
    </xf>
    <xf numFmtId="0" fontId="50" fillId="7" borderId="0" xfId="0" applyFont="1" applyFill="1" applyBorder="1" applyAlignment="1" applyProtection="1">
      <alignment wrapText="1"/>
    </xf>
    <xf numFmtId="0" fontId="20" fillId="7" borderId="0" xfId="2" applyFont="1" applyFill="1" applyBorder="1" applyAlignment="1" applyProtection="1">
      <alignment wrapText="1"/>
    </xf>
    <xf numFmtId="0" fontId="27" fillId="10" borderId="27" xfId="2" applyFont="1" applyFill="1" applyBorder="1" applyAlignment="1" applyProtection="1">
      <alignment horizontal="center"/>
    </xf>
    <xf numFmtId="0" fontId="19" fillId="8" borderId="58" xfId="2" applyFont="1" applyFill="1" applyBorder="1" applyAlignment="1" applyProtection="1">
      <alignment horizontal="center" vertical="center" wrapText="1"/>
    </xf>
    <xf numFmtId="0" fontId="19" fillId="8" borderId="57" xfId="2" applyFont="1" applyFill="1" applyBorder="1" applyAlignment="1" applyProtection="1">
      <alignment horizontal="center" vertical="center" wrapText="1"/>
    </xf>
    <xf numFmtId="0" fontId="19" fillId="8" borderId="56" xfId="2" applyFont="1" applyFill="1" applyBorder="1" applyAlignment="1" applyProtection="1">
      <alignment horizontal="center" vertical="center" wrapText="1"/>
    </xf>
    <xf numFmtId="0" fontId="19" fillId="8" borderId="59" xfId="2" applyFont="1" applyFill="1" applyBorder="1" applyAlignment="1" applyProtection="1">
      <alignment horizontal="center" vertical="center" wrapText="1"/>
    </xf>
    <xf numFmtId="0" fontId="19" fillId="7" borderId="0" xfId="2" applyFont="1" applyFill="1" applyAlignment="1" applyProtection="1">
      <alignment horizontal="left" wrapText="1"/>
    </xf>
    <xf numFmtId="0" fontId="19" fillId="7" borderId="0" xfId="2" applyFont="1" applyFill="1" applyBorder="1" applyAlignment="1" applyProtection="1">
      <alignment horizontal="left" vertical="top" wrapText="1"/>
    </xf>
    <xf numFmtId="0" fontId="27" fillId="10" borderId="35" xfId="2" applyFont="1" applyFill="1" applyBorder="1" applyAlignment="1" applyProtection="1">
      <alignment horizontal="center"/>
    </xf>
    <xf numFmtId="0" fontId="27" fillId="10" borderId="34" xfId="2" applyFont="1" applyFill="1" applyBorder="1" applyAlignment="1" applyProtection="1">
      <alignment horizontal="center"/>
    </xf>
    <xf numFmtId="0" fontId="27" fillId="10" borderId="28" xfId="2" applyFont="1" applyFill="1" applyBorder="1" applyAlignment="1" applyProtection="1">
      <alignment horizontal="center"/>
    </xf>
    <xf numFmtId="0" fontId="19" fillId="8" borderId="50" xfId="2" applyFont="1" applyFill="1" applyBorder="1" applyAlignment="1" applyProtection="1">
      <alignment horizontal="center" vertical="center" wrapText="1"/>
    </xf>
    <xf numFmtId="0" fontId="19" fillId="8" borderId="77" xfId="2" applyFont="1" applyFill="1" applyBorder="1" applyAlignment="1" applyProtection="1">
      <alignment horizontal="center" vertical="center" wrapText="1"/>
    </xf>
    <xf numFmtId="0" fontId="19" fillId="8" borderId="80" xfId="2" applyFont="1" applyFill="1" applyBorder="1" applyAlignment="1" applyProtection="1">
      <alignment horizontal="center" vertical="center" wrapText="1"/>
    </xf>
    <xf numFmtId="0" fontId="19" fillId="8" borderId="55" xfId="2" applyFont="1" applyFill="1" applyBorder="1" applyAlignment="1" applyProtection="1">
      <alignment horizontal="center" vertical="center" wrapText="1"/>
    </xf>
    <xf numFmtId="0" fontId="19" fillId="8" borderId="79" xfId="2" applyFont="1" applyFill="1" applyBorder="1" applyAlignment="1" applyProtection="1">
      <alignment horizontal="center" vertical="center" wrapText="1"/>
    </xf>
    <xf numFmtId="0" fontId="19" fillId="8" borderId="53" xfId="2" applyFont="1" applyFill="1" applyBorder="1" applyAlignment="1" applyProtection="1">
      <alignment horizontal="center" vertical="center" wrapText="1"/>
    </xf>
    <xf numFmtId="0" fontId="19" fillId="8" borderId="78" xfId="2" applyFont="1" applyFill="1" applyBorder="1" applyAlignment="1" applyProtection="1">
      <alignment horizontal="center" vertical="center" wrapText="1"/>
    </xf>
    <xf numFmtId="0" fontId="6" fillId="3" borderId="0" xfId="0" applyFont="1" applyFill="1" applyAlignment="1">
      <alignment horizontal="left" wrapText="1"/>
    </xf>
  </cellXfs>
  <cellStyles count="4">
    <cellStyle name="Lien hypertexte" xfId="3" builtinId="8"/>
    <cellStyle name="Normal" xfId="0" builtinId="0"/>
    <cellStyle name="Normal 2" xfId="2"/>
    <cellStyle name="Pourcentage" xfId="1" builtinId="5"/>
  </cellStyles>
  <dxfs count="0"/>
  <tableStyles count="0" defaultTableStyle="TableStyleMedium2" defaultPivotStyle="PivotStyleLight16"/>
  <colors>
    <mruColors>
      <color rgb="FFFF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Indicateurs Cit''ergie'!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hyperlink" Target="#Annexe!A1"/><Relationship Id="rId2" Type="http://schemas.openxmlformats.org/officeDocument/2006/relationships/hyperlink" Target="#'Aide aux calculs'!A1"/><Relationship Id="rId1" Type="http://schemas.openxmlformats.org/officeDocument/2006/relationships/image" Target="../media/image2.jpeg"/><Relationship Id="rId4" Type="http://schemas.openxmlformats.org/officeDocument/2006/relationships/hyperlink" Target="#'Donn&#233;es patrimoine'!A1"/></Relationships>
</file>

<file path=xl/drawings/_rels/drawing3.xml.rels><?xml version="1.0" encoding="UTF-8" standalone="yes"?>
<Relationships xmlns="http://schemas.openxmlformats.org/package/2006/relationships"><Relationship Id="rId2" Type="http://schemas.openxmlformats.org/officeDocument/2006/relationships/hyperlink" Target="#'Indicateurs Cit''ergie'!A1"/><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ateurs Cit''ergie'!A1"/></Relationships>
</file>

<file path=xl/drawings/_rels/drawing5.xml.rels><?xml version="1.0" encoding="UTF-8" standalone="yes"?>
<Relationships xmlns="http://schemas.openxmlformats.org/package/2006/relationships"><Relationship Id="rId2" Type="http://schemas.openxmlformats.org/officeDocument/2006/relationships/hyperlink" Target="#'Indicateurs Cit''ergie'!A1"/><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5362576</xdr:colOff>
      <xdr:row>0</xdr:row>
      <xdr:rowOff>66675</xdr:rowOff>
    </xdr:from>
    <xdr:to>
      <xdr:col>1</xdr:col>
      <xdr:colOff>1409700</xdr:colOff>
      <xdr:row>2</xdr:row>
      <xdr:rowOff>169066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2576" y="66675"/>
          <a:ext cx="1562100" cy="502441"/>
        </a:xfrm>
        <a:prstGeom prst="rect">
          <a:avLst/>
        </a:prstGeom>
      </xdr:spPr>
    </xdr:pic>
    <xdr:clientData/>
  </xdr:twoCellAnchor>
  <xdr:twoCellAnchor>
    <xdr:from>
      <xdr:col>0</xdr:col>
      <xdr:colOff>3305175</xdr:colOff>
      <xdr:row>0</xdr:row>
      <xdr:rowOff>114300</xdr:rowOff>
    </xdr:from>
    <xdr:to>
      <xdr:col>0</xdr:col>
      <xdr:colOff>5029189</xdr:colOff>
      <xdr:row>2</xdr:row>
      <xdr:rowOff>83344</xdr:rowOff>
    </xdr:to>
    <xdr:sp macro="" textlink="">
      <xdr:nvSpPr>
        <xdr:cNvPr id="3" name="Plaque 2">
          <a:hlinkClick xmlns:r="http://schemas.openxmlformats.org/officeDocument/2006/relationships" r:id="rId2"/>
        </xdr:cNvPr>
        <xdr:cNvSpPr/>
      </xdr:nvSpPr>
      <xdr:spPr>
        <a:xfrm>
          <a:off x="3305175" y="114300"/>
          <a:ext cx="172401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SAISIR INDICATEURS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4635500</xdr:colOff>
      <xdr:row>0</xdr:row>
      <xdr:rowOff>0</xdr:rowOff>
    </xdr:from>
    <xdr:to>
      <xdr:col>3</xdr:col>
      <xdr:colOff>6503054</xdr:colOff>
      <xdr:row>3</xdr:row>
      <xdr:rowOff>10191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9800" y="0"/>
          <a:ext cx="1867554" cy="600741"/>
        </a:xfrm>
        <a:prstGeom prst="rect">
          <a:avLst/>
        </a:prstGeom>
      </xdr:spPr>
    </xdr:pic>
    <xdr:clientData/>
  </xdr:twoCellAnchor>
  <xdr:twoCellAnchor>
    <xdr:from>
      <xdr:col>5</xdr:col>
      <xdr:colOff>785296</xdr:colOff>
      <xdr:row>3</xdr:row>
      <xdr:rowOff>68527</xdr:rowOff>
    </xdr:from>
    <xdr:to>
      <xdr:col>6</xdr:col>
      <xdr:colOff>705910</xdr:colOff>
      <xdr:row>5</xdr:row>
      <xdr:rowOff>56621</xdr:rowOff>
    </xdr:to>
    <xdr:sp macro="" textlink="">
      <xdr:nvSpPr>
        <xdr:cNvPr id="4" name="Plaque 3">
          <a:hlinkClick xmlns:r="http://schemas.openxmlformats.org/officeDocument/2006/relationships" r:id="rId2"/>
        </xdr:cNvPr>
        <xdr:cNvSpPr/>
      </xdr:nvSpPr>
      <xdr:spPr>
        <a:xfrm>
          <a:off x="12548671" y="659077"/>
          <a:ext cx="193991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fr-FR" sz="1000" b="1">
              <a:solidFill>
                <a:sysClr val="windowText" lastClr="000000"/>
              </a:solidFill>
            </a:rPr>
            <a:t>AIDE AU CALCUL DE POINTS</a:t>
          </a:r>
        </a:p>
      </xdr:txBody>
    </xdr:sp>
    <xdr:clientData/>
  </xdr:twoCellAnchor>
  <xdr:twoCellAnchor>
    <xdr:from>
      <xdr:col>5</xdr:col>
      <xdr:colOff>776564</xdr:colOff>
      <xdr:row>6</xdr:row>
      <xdr:rowOff>23811</xdr:rowOff>
    </xdr:from>
    <xdr:to>
      <xdr:col>6</xdr:col>
      <xdr:colOff>687917</xdr:colOff>
      <xdr:row>9</xdr:row>
      <xdr:rowOff>11905</xdr:rowOff>
    </xdr:to>
    <xdr:sp macro="" textlink="">
      <xdr:nvSpPr>
        <xdr:cNvPr id="6" name="Plaque 5">
          <a:hlinkClick xmlns:r="http://schemas.openxmlformats.org/officeDocument/2006/relationships" r:id="rId3"/>
        </xdr:cNvPr>
        <xdr:cNvSpPr/>
      </xdr:nvSpPr>
      <xdr:spPr>
        <a:xfrm>
          <a:off x="12539939" y="1185861"/>
          <a:ext cx="1930653"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000" b="1">
              <a:solidFill>
                <a:sysClr val="windowText" lastClr="000000"/>
              </a:solidFill>
            </a:rPr>
            <a:t>AUTRES INDICATEURS</a:t>
          </a:r>
        </a:p>
      </xdr:txBody>
    </xdr:sp>
    <xdr:clientData/>
  </xdr:twoCellAnchor>
  <xdr:twoCellAnchor>
    <xdr:from>
      <xdr:col>5</xdr:col>
      <xdr:colOff>786077</xdr:colOff>
      <xdr:row>0</xdr:row>
      <xdr:rowOff>156898</xdr:rowOff>
    </xdr:from>
    <xdr:to>
      <xdr:col>6</xdr:col>
      <xdr:colOff>665693</xdr:colOff>
      <xdr:row>2</xdr:row>
      <xdr:rowOff>122502</xdr:rowOff>
    </xdr:to>
    <xdr:sp macro="" textlink="">
      <xdr:nvSpPr>
        <xdr:cNvPr id="7" name="Plaque 6">
          <a:hlinkClick xmlns:r="http://schemas.openxmlformats.org/officeDocument/2006/relationships" r:id="rId4"/>
        </xdr:cNvPr>
        <xdr:cNvSpPr/>
      </xdr:nvSpPr>
      <xdr:spPr>
        <a:xfrm>
          <a:off x="12549452" y="156898"/>
          <a:ext cx="1898916" cy="36565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fr-FR" sz="1000" b="1" baseline="0">
              <a:solidFill>
                <a:sysClr val="windowText" lastClr="000000"/>
              </a:solidFill>
            </a:rPr>
            <a:t>SAISIE DONNEES PATRIMOINE</a:t>
          </a:r>
          <a:endParaRPr lang="fr-FR" sz="10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1038225</xdr:colOff>
      <xdr:row>0</xdr:row>
      <xdr:rowOff>66675</xdr:rowOff>
    </xdr:from>
    <xdr:to>
      <xdr:col>9</xdr:col>
      <xdr:colOff>9525</xdr:colOff>
      <xdr:row>2</xdr:row>
      <xdr:rowOff>169066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58275" y="66675"/>
          <a:ext cx="1562100" cy="502441"/>
        </a:xfrm>
        <a:prstGeom prst="rect">
          <a:avLst/>
        </a:prstGeom>
      </xdr:spPr>
    </xdr:pic>
    <xdr:clientData/>
  </xdr:twoCellAnchor>
  <xdr:twoCellAnchor>
    <xdr:from>
      <xdr:col>6</xdr:col>
      <xdr:colOff>1352550</xdr:colOff>
      <xdr:row>0</xdr:row>
      <xdr:rowOff>133350</xdr:rowOff>
    </xdr:from>
    <xdr:to>
      <xdr:col>7</xdr:col>
      <xdr:colOff>752464</xdr:colOff>
      <xdr:row>2</xdr:row>
      <xdr:rowOff>102394</xdr:rowOff>
    </xdr:to>
    <xdr:sp macro="" textlink="">
      <xdr:nvSpPr>
        <xdr:cNvPr id="3" name="Plaque 2">
          <a:hlinkClick xmlns:r="http://schemas.openxmlformats.org/officeDocument/2006/relationships" r:id="rId2"/>
        </xdr:cNvPr>
        <xdr:cNvSpPr/>
      </xdr:nvSpPr>
      <xdr:spPr>
        <a:xfrm>
          <a:off x="7143750" y="133350"/>
          <a:ext cx="1628764"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0</xdr:row>
      <xdr:rowOff>76200</xdr:rowOff>
    </xdr:from>
    <xdr:to>
      <xdr:col>6</xdr:col>
      <xdr:colOff>676264</xdr:colOff>
      <xdr:row>2</xdr:row>
      <xdr:rowOff>45244</xdr:rowOff>
    </xdr:to>
    <xdr:sp macro="" textlink="">
      <xdr:nvSpPr>
        <xdr:cNvPr id="2" name="Plaque 1">
          <a:hlinkClick xmlns:r="http://schemas.openxmlformats.org/officeDocument/2006/relationships" r:id="rId1"/>
        </xdr:cNvPr>
        <xdr:cNvSpPr/>
      </xdr:nvSpPr>
      <xdr:spPr>
        <a:xfrm>
          <a:off x="6276975" y="76200"/>
          <a:ext cx="1581139"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twoCellAnchor editAs="oneCell">
    <xdr:from>
      <xdr:col>7</xdr:col>
      <xdr:colOff>247649</xdr:colOff>
      <xdr:row>0</xdr:row>
      <xdr:rowOff>29581</xdr:rowOff>
    </xdr:from>
    <xdr:to>
      <xdr:col>9</xdr:col>
      <xdr:colOff>324503</xdr:colOff>
      <xdr:row>2</xdr:row>
      <xdr:rowOff>83712</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77224" y="29581"/>
          <a:ext cx="1400829" cy="4541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4124324</xdr:colOff>
      <xdr:row>0</xdr:row>
      <xdr:rowOff>0</xdr:rowOff>
    </xdr:from>
    <xdr:to>
      <xdr:col>2</xdr:col>
      <xdr:colOff>25145</xdr:colOff>
      <xdr:row>2</xdr:row>
      <xdr:rowOff>95160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49" y="0"/>
          <a:ext cx="1539621" cy="495210"/>
        </a:xfrm>
        <a:prstGeom prst="rect">
          <a:avLst/>
        </a:prstGeom>
      </xdr:spPr>
    </xdr:pic>
    <xdr:clientData/>
  </xdr:twoCellAnchor>
  <xdr:twoCellAnchor>
    <xdr:from>
      <xdr:col>1</xdr:col>
      <xdr:colOff>2543174</xdr:colOff>
      <xdr:row>0</xdr:row>
      <xdr:rowOff>76200</xdr:rowOff>
    </xdr:from>
    <xdr:to>
      <xdr:col>1</xdr:col>
      <xdr:colOff>4124313</xdr:colOff>
      <xdr:row>2</xdr:row>
      <xdr:rowOff>45244</xdr:rowOff>
    </xdr:to>
    <xdr:sp macro="" textlink="">
      <xdr:nvSpPr>
        <xdr:cNvPr id="3" name="Plaque 2">
          <a:hlinkClick xmlns:r="http://schemas.openxmlformats.org/officeDocument/2006/relationships" r:id="rId2"/>
        </xdr:cNvPr>
        <xdr:cNvSpPr/>
      </xdr:nvSpPr>
      <xdr:spPr>
        <a:xfrm>
          <a:off x="3276599" y="76200"/>
          <a:ext cx="1581139" cy="369094"/>
        </a:xfrm>
        <a:prstGeom prst="bevel">
          <a:avLst/>
        </a:prstGeom>
        <a:solidFill>
          <a:schemeClr val="bg1">
            <a:lumMod val="85000"/>
          </a:schemeClr>
        </a:solidFill>
        <a:ln>
          <a:solidFill>
            <a:schemeClr val="bg1">
              <a:lumMod val="9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ctr"/>
          <a:r>
            <a:rPr lang="fr-FR" sz="1100" b="1">
              <a:solidFill>
                <a:sysClr val="windowText" lastClr="000000"/>
              </a:solidFill>
            </a:rPr>
            <a:t>RETOUR INDICATEURS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E38"/>
  <sheetViews>
    <sheetView tabSelected="1" workbookViewId="0">
      <selection activeCell="I13" sqref="I13"/>
    </sheetView>
  </sheetViews>
  <sheetFormatPr baseColWidth="10" defaultRowHeight="15" x14ac:dyDescent="0.25"/>
  <cols>
    <col min="1" max="1" width="82.7109375" style="47" customWidth="1"/>
    <col min="2" max="2" width="22.140625" style="47" customWidth="1"/>
    <col min="3" max="3" width="0" style="47" hidden="1" customWidth="1"/>
    <col min="4" max="16384" width="11.42578125" style="47"/>
  </cols>
  <sheetData>
    <row r="1" spans="1:5" ht="15.75" x14ac:dyDescent="0.25">
      <c r="A1" s="51" t="s">
        <v>704</v>
      </c>
    </row>
    <row r="2" spans="1:5" ht="15.75" x14ac:dyDescent="0.25">
      <c r="A2" s="55" t="s">
        <v>665</v>
      </c>
    </row>
    <row r="3" spans="1:5" ht="15.75" x14ac:dyDescent="0.25">
      <c r="A3" s="55"/>
    </row>
    <row r="4" spans="1:5" x14ac:dyDescent="0.25">
      <c r="A4" s="222" t="s">
        <v>660</v>
      </c>
      <c r="B4" s="223"/>
      <c r="C4" s="223"/>
    </row>
    <row r="5" spans="1:5" x14ac:dyDescent="0.25">
      <c r="A5" s="224" t="s">
        <v>661</v>
      </c>
      <c r="B5" s="233"/>
      <c r="C5" s="225"/>
    </row>
    <row r="6" spans="1:5" x14ac:dyDescent="0.25">
      <c r="A6" s="224" t="s">
        <v>662</v>
      </c>
      <c r="B6" s="234"/>
      <c r="C6" s="226"/>
      <c r="E6" s="300"/>
    </row>
    <row r="7" spans="1:5" x14ac:dyDescent="0.25">
      <c r="A7" s="224" t="s">
        <v>667</v>
      </c>
      <c r="B7" s="235"/>
      <c r="C7" s="226"/>
    </row>
    <row r="8" spans="1:5" x14ac:dyDescent="0.25">
      <c r="A8" s="232" t="s">
        <v>664</v>
      </c>
    </row>
    <row r="9" spans="1:5" x14ac:dyDescent="0.25">
      <c r="A9" s="232"/>
    </row>
    <row r="10" spans="1:5" ht="36.75" customHeight="1" x14ac:dyDescent="0.25">
      <c r="A10" s="370" t="s">
        <v>666</v>
      </c>
      <c r="B10" s="370"/>
      <c r="C10" s="370"/>
    </row>
    <row r="12" spans="1:5" x14ac:dyDescent="0.25">
      <c r="B12" s="236" t="s">
        <v>245</v>
      </c>
    </row>
    <row r="13" spans="1:5" x14ac:dyDescent="0.25">
      <c r="A13" s="227" t="s">
        <v>649</v>
      </c>
      <c r="B13" s="22"/>
      <c r="C13" s="56" t="s">
        <v>0</v>
      </c>
    </row>
    <row r="14" spans="1:5" x14ac:dyDescent="0.25">
      <c r="A14" s="227" t="s">
        <v>246</v>
      </c>
      <c r="B14" s="22"/>
      <c r="C14" s="57" t="s">
        <v>0</v>
      </c>
    </row>
    <row r="15" spans="1:5" x14ac:dyDescent="0.25">
      <c r="A15" s="228" t="s">
        <v>420</v>
      </c>
      <c r="B15" s="22"/>
      <c r="C15" s="57"/>
    </row>
    <row r="16" spans="1:5" x14ac:dyDescent="0.25">
      <c r="A16" s="229" t="s">
        <v>636</v>
      </c>
      <c r="B16" s="22"/>
      <c r="C16" s="57"/>
    </row>
    <row r="17" spans="1:3" x14ac:dyDescent="0.25">
      <c r="A17" s="230" t="s">
        <v>648</v>
      </c>
      <c r="B17" s="22"/>
      <c r="C17" s="57"/>
    </row>
    <row r="18" spans="1:3" x14ac:dyDescent="0.25">
      <c r="A18" s="228" t="s">
        <v>645</v>
      </c>
      <c r="B18" s="22"/>
      <c r="C18" s="57"/>
    </row>
    <row r="19" spans="1:3" x14ac:dyDescent="0.25">
      <c r="A19" s="229" t="s">
        <v>644</v>
      </c>
      <c r="B19" s="22"/>
      <c r="C19" s="57" t="s">
        <v>83</v>
      </c>
    </row>
    <row r="20" spans="1:3" x14ac:dyDescent="0.25">
      <c r="A20" s="229" t="s">
        <v>642</v>
      </c>
      <c r="B20" s="22"/>
      <c r="C20" s="57" t="s">
        <v>83</v>
      </c>
    </row>
    <row r="21" spans="1:3" x14ac:dyDescent="0.25">
      <c r="A21" s="229" t="s">
        <v>643</v>
      </c>
      <c r="B21" s="22"/>
      <c r="C21" s="57" t="s">
        <v>83</v>
      </c>
    </row>
    <row r="22" spans="1:3" x14ac:dyDescent="0.25">
      <c r="A22" s="229" t="s">
        <v>250</v>
      </c>
      <c r="B22" s="22"/>
      <c r="C22" s="57" t="s">
        <v>195</v>
      </c>
    </row>
    <row r="23" spans="1:3" ht="30" x14ac:dyDescent="0.25">
      <c r="A23" s="229" t="s">
        <v>641</v>
      </c>
      <c r="B23" s="22"/>
      <c r="C23" s="57" t="s">
        <v>60</v>
      </c>
    </row>
    <row r="24" spans="1:3" x14ac:dyDescent="0.25">
      <c r="A24" s="228" t="s">
        <v>638</v>
      </c>
      <c r="B24" s="22"/>
      <c r="C24" s="57"/>
    </row>
    <row r="25" spans="1:3" x14ac:dyDescent="0.25">
      <c r="A25" s="228" t="s">
        <v>639</v>
      </c>
      <c r="B25" s="22"/>
      <c r="C25" s="57"/>
    </row>
    <row r="26" spans="1:3" x14ac:dyDescent="0.25">
      <c r="A26" s="229" t="s">
        <v>640</v>
      </c>
      <c r="B26" s="22"/>
      <c r="C26" s="57" t="s">
        <v>60</v>
      </c>
    </row>
    <row r="27" spans="1:3" x14ac:dyDescent="0.25">
      <c r="A27" s="229" t="s">
        <v>646</v>
      </c>
      <c r="B27" s="22"/>
      <c r="C27" s="57" t="s">
        <v>60</v>
      </c>
    </row>
    <row r="28" spans="1:3" x14ac:dyDescent="0.25">
      <c r="A28" s="229" t="s">
        <v>647</v>
      </c>
      <c r="B28" s="22"/>
      <c r="C28" s="57" t="s">
        <v>51</v>
      </c>
    </row>
    <row r="29" spans="1:3" x14ac:dyDescent="0.25">
      <c r="A29" s="229" t="s">
        <v>247</v>
      </c>
      <c r="B29" s="22"/>
      <c r="C29" s="57" t="s">
        <v>51</v>
      </c>
    </row>
    <row r="30" spans="1:3" x14ac:dyDescent="0.25">
      <c r="A30" s="229" t="s">
        <v>248</v>
      </c>
      <c r="B30" s="22"/>
      <c r="C30" s="57" t="s">
        <v>66</v>
      </c>
    </row>
    <row r="31" spans="1:3" x14ac:dyDescent="0.25">
      <c r="A31" s="229" t="s">
        <v>249</v>
      </c>
      <c r="B31" s="22"/>
      <c r="C31" s="57" t="s">
        <v>66</v>
      </c>
    </row>
    <row r="32" spans="1:3" x14ac:dyDescent="0.25">
      <c r="A32" s="231" t="s">
        <v>637</v>
      </c>
      <c r="B32" s="22"/>
      <c r="C32" s="57" t="s">
        <v>90</v>
      </c>
    </row>
    <row r="33" spans="1:3" x14ac:dyDescent="0.25">
      <c r="A33" s="231" t="s">
        <v>663</v>
      </c>
      <c r="B33" s="22"/>
      <c r="C33" s="57"/>
    </row>
    <row r="34" spans="1:3" x14ac:dyDescent="0.25">
      <c r="A34" s="231" t="s">
        <v>184</v>
      </c>
      <c r="B34" s="22"/>
      <c r="C34" s="57" t="s">
        <v>187</v>
      </c>
    </row>
    <row r="35" spans="1:3" x14ac:dyDescent="0.25">
      <c r="A35" s="54"/>
      <c r="B35" s="54"/>
      <c r="C35" s="54"/>
    </row>
    <row r="36" spans="1:3" x14ac:dyDescent="0.25">
      <c r="A36" s="371" t="s">
        <v>706</v>
      </c>
      <c r="B36" s="371"/>
    </row>
    <row r="37" spans="1:3" x14ac:dyDescent="0.25">
      <c r="A37" s="371" t="s">
        <v>705</v>
      </c>
      <c r="B37" s="371"/>
    </row>
    <row r="38" spans="1:3" x14ac:dyDescent="0.25">
      <c r="A38" s="371" t="s">
        <v>740</v>
      </c>
      <c r="B38" s="371"/>
    </row>
  </sheetData>
  <mergeCells count="4">
    <mergeCell ref="A10:C10"/>
    <mergeCell ref="A36:B36"/>
    <mergeCell ref="A37:B37"/>
    <mergeCell ref="A38:B38"/>
  </mergeCells>
  <dataValidations count="1">
    <dataValidation type="list" allowBlank="1" showInputMessage="1" showErrorMessage="1" sqref="B13:B34">
      <formula1>"oui,non"</formula1>
    </dataValidation>
  </dataValidations>
  <pageMargins left="0.70866141732283472" right="0.70866141732283472" top="0.74803149606299213" bottom="0.74803149606299213" header="0.31496062992125984" footer="0.31496062992125984"/>
  <pageSetup paperSize="9" orientation="portrait" horizontalDpi="300" verticalDpi="300" r:id="rId1"/>
  <headerFooter>
    <oddHeader>&amp;LIndicateurs Cit'ergie - 2018</oddHeader>
    <oddFooter>&amp;LRéalisé pour l'ADEME par le Bureau d'Appui Cit'ergie (AERE)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outlinePr summaryBelow="0" summaryRight="0"/>
  </sheetPr>
  <dimension ref="A1:I133"/>
  <sheetViews>
    <sheetView zoomScale="80" zoomScaleNormal="80" workbookViewId="0">
      <pane xSplit="3" ySplit="11" topLeftCell="D61" activePane="bottomRight" state="frozen"/>
      <selection pane="topRight" activeCell="D1" sqref="D1"/>
      <selection pane="bottomLeft" activeCell="A11" sqref="A11"/>
      <selection pane="bottomRight" activeCell="J63" sqref="J63"/>
    </sheetView>
  </sheetViews>
  <sheetFormatPr baseColWidth="10" defaultRowHeight="15" outlineLevelRow="1" x14ac:dyDescent="0.25"/>
  <cols>
    <col min="1" max="1" width="7" style="4" customWidth="1"/>
    <col min="2" max="2" width="10.140625" style="4" customWidth="1"/>
    <col min="3" max="3" width="41" style="4" customWidth="1"/>
    <col min="4" max="4" width="97.85546875" style="4" customWidth="1"/>
    <col min="5" max="5" width="20.42578125" style="248" customWidth="1"/>
    <col min="6" max="6" width="30.28515625" style="4" customWidth="1"/>
    <col min="7" max="7" width="23.5703125" style="4" customWidth="1"/>
    <col min="8" max="8" width="7.7109375" style="4" customWidth="1"/>
    <col min="9" max="9" width="9" style="4" customWidth="1"/>
    <col min="10" max="10" width="19.42578125" style="4" customWidth="1"/>
    <col min="11" max="16384" width="11.42578125" style="4"/>
  </cols>
  <sheetData>
    <row r="1" spans="1:9" ht="15.75" x14ac:dyDescent="0.25">
      <c r="A1" s="51" t="s">
        <v>704</v>
      </c>
    </row>
    <row r="2" spans="1:9" ht="15.75" x14ac:dyDescent="0.25">
      <c r="A2" s="55" t="s">
        <v>657</v>
      </c>
    </row>
    <row r="4" spans="1:9" x14ac:dyDescent="0.25">
      <c r="A4" s="53" t="s">
        <v>658</v>
      </c>
    </row>
    <row r="5" spans="1:9" x14ac:dyDescent="0.25">
      <c r="A5" s="326" t="s">
        <v>696</v>
      </c>
      <c r="B5" s="53" t="s">
        <v>651</v>
      </c>
    </row>
    <row r="6" spans="1:9" x14ac:dyDescent="0.25">
      <c r="A6" s="327"/>
      <c r="B6" s="53" t="s">
        <v>695</v>
      </c>
    </row>
    <row r="7" spans="1:9" x14ac:dyDescent="0.25">
      <c r="A7" s="328" t="s">
        <v>697</v>
      </c>
      <c r="B7" s="325" t="s">
        <v>703</v>
      </c>
    </row>
    <row r="8" spans="1:9" x14ac:dyDescent="0.25">
      <c r="A8" s="247" t="s">
        <v>688</v>
      </c>
      <c r="B8" s="53" t="s">
        <v>698</v>
      </c>
    </row>
    <row r="9" spans="1:9" x14ac:dyDescent="0.25">
      <c r="A9" s="345" t="s">
        <v>728</v>
      </c>
      <c r="B9" s="346" t="s">
        <v>729</v>
      </c>
    </row>
    <row r="10" spans="1:9" ht="15.75" thickBot="1" x14ac:dyDescent="0.3"/>
    <row r="11" spans="1:9" ht="27.75" customHeight="1" x14ac:dyDescent="0.25">
      <c r="A11" s="32" t="s">
        <v>541</v>
      </c>
      <c r="B11" s="33" t="s">
        <v>558</v>
      </c>
      <c r="C11" s="33" t="s">
        <v>1</v>
      </c>
      <c r="D11" s="34" t="s">
        <v>2</v>
      </c>
      <c r="E11" s="301" t="s">
        <v>628</v>
      </c>
      <c r="F11" s="302" t="s">
        <v>655</v>
      </c>
      <c r="G11" s="302" t="s">
        <v>675</v>
      </c>
      <c r="H11" s="32" t="s">
        <v>653</v>
      </c>
      <c r="I11" s="34" t="s">
        <v>656</v>
      </c>
    </row>
    <row r="12" spans="1:9" ht="120" collapsed="1" x14ac:dyDescent="0.25">
      <c r="A12" s="212" t="s">
        <v>559</v>
      </c>
      <c r="B12" s="205" t="s">
        <v>0</v>
      </c>
      <c r="C12" s="205" t="s">
        <v>652</v>
      </c>
      <c r="D12" s="206" t="s">
        <v>677</v>
      </c>
      <c r="E12" s="303" t="s">
        <v>688</v>
      </c>
      <c r="F12" s="304"/>
      <c r="G12" s="304"/>
      <c r="H12" s="221" t="s">
        <v>366</v>
      </c>
      <c r="I12" s="217" t="s">
        <v>366</v>
      </c>
    </row>
    <row r="13" spans="1:9" ht="75" hidden="1" outlineLevel="1" x14ac:dyDescent="0.25">
      <c r="A13" s="202" t="s">
        <v>560</v>
      </c>
      <c r="B13" s="203" t="s">
        <v>0</v>
      </c>
      <c r="C13" s="203" t="s">
        <v>225</v>
      </c>
      <c r="D13" s="204" t="s">
        <v>418</v>
      </c>
      <c r="E13" s="305" t="e">
        <f>E12/Accueil!B6</f>
        <v>#VALUE!</v>
      </c>
      <c r="F13" s="306"/>
      <c r="G13" s="306"/>
      <c r="H13" s="215"/>
      <c r="I13" s="216"/>
    </row>
    <row r="14" spans="1:9" ht="30" hidden="1" outlineLevel="1" x14ac:dyDescent="0.25">
      <c r="A14" s="213" t="s">
        <v>561</v>
      </c>
      <c r="B14" s="203" t="s">
        <v>711</v>
      </c>
      <c r="C14" s="203" t="s">
        <v>222</v>
      </c>
      <c r="D14" s="204" t="s">
        <v>374</v>
      </c>
      <c r="E14" s="305" t="s">
        <v>688</v>
      </c>
      <c r="F14" s="306"/>
      <c r="G14" s="306"/>
      <c r="H14" s="215" t="s">
        <v>366</v>
      </c>
      <c r="I14" s="216"/>
    </row>
    <row r="15" spans="1:9" ht="42.75" hidden="1" customHeight="1" outlineLevel="1" x14ac:dyDescent="0.25">
      <c r="A15" s="213" t="s">
        <v>562</v>
      </c>
      <c r="B15" s="203" t="s">
        <v>57</v>
      </c>
      <c r="C15" s="203" t="s">
        <v>223</v>
      </c>
      <c r="D15" s="204" t="s">
        <v>374</v>
      </c>
      <c r="E15" s="305" t="s">
        <v>688</v>
      </c>
      <c r="F15" s="306"/>
      <c r="G15" s="306"/>
      <c r="H15" s="215" t="s">
        <v>366</v>
      </c>
      <c r="I15" s="216"/>
    </row>
    <row r="16" spans="1:9" ht="30" hidden="1" outlineLevel="1" x14ac:dyDescent="0.25">
      <c r="A16" s="213" t="s">
        <v>563</v>
      </c>
      <c r="B16" s="203" t="s">
        <v>108</v>
      </c>
      <c r="C16" s="203" t="s">
        <v>224</v>
      </c>
      <c r="D16" s="204" t="s">
        <v>374</v>
      </c>
      <c r="E16" s="305" t="s">
        <v>688</v>
      </c>
      <c r="F16" s="306"/>
      <c r="G16" s="306"/>
      <c r="H16" s="215" t="s">
        <v>366</v>
      </c>
      <c r="I16" s="216"/>
    </row>
    <row r="17" spans="1:9" ht="30" hidden="1" outlineLevel="1" x14ac:dyDescent="0.25">
      <c r="A17" s="213" t="s">
        <v>564</v>
      </c>
      <c r="B17" s="203" t="s">
        <v>108</v>
      </c>
      <c r="C17" s="203" t="s">
        <v>226</v>
      </c>
      <c r="D17" s="204" t="s">
        <v>374</v>
      </c>
      <c r="E17" s="305" t="s">
        <v>688</v>
      </c>
      <c r="F17" s="306"/>
      <c r="G17" s="306"/>
      <c r="H17" s="215" t="s">
        <v>366</v>
      </c>
      <c r="I17" s="216"/>
    </row>
    <row r="18" spans="1:9" ht="30" hidden="1" outlineLevel="1" x14ac:dyDescent="0.25">
      <c r="A18" s="213" t="s">
        <v>565</v>
      </c>
      <c r="B18" s="203" t="s">
        <v>168</v>
      </c>
      <c r="C18" s="203" t="s">
        <v>227</v>
      </c>
      <c r="D18" s="204" t="s">
        <v>374</v>
      </c>
      <c r="E18" s="305" t="s">
        <v>688</v>
      </c>
      <c r="F18" s="306"/>
      <c r="G18" s="306"/>
      <c r="H18" s="215" t="s">
        <v>366</v>
      </c>
      <c r="I18" s="216"/>
    </row>
    <row r="19" spans="1:9" ht="30" hidden="1" outlineLevel="1" x14ac:dyDescent="0.25">
      <c r="A19" s="213" t="s">
        <v>566</v>
      </c>
      <c r="B19" s="203" t="s">
        <v>195</v>
      </c>
      <c r="C19" s="203" t="s">
        <v>228</v>
      </c>
      <c r="D19" s="204" t="s">
        <v>374</v>
      </c>
      <c r="E19" s="305" t="s">
        <v>688</v>
      </c>
      <c r="F19" s="306"/>
      <c r="G19" s="306"/>
      <c r="H19" s="215" t="s">
        <v>366</v>
      </c>
      <c r="I19" s="216"/>
    </row>
    <row r="20" spans="1:9" ht="30" hidden="1" outlineLevel="1" x14ac:dyDescent="0.25">
      <c r="A20" s="213" t="s">
        <v>567</v>
      </c>
      <c r="B20" s="203" t="s">
        <v>57</v>
      </c>
      <c r="C20" s="203" t="s">
        <v>229</v>
      </c>
      <c r="D20" s="204" t="s">
        <v>374</v>
      </c>
      <c r="E20" s="305" t="s">
        <v>688</v>
      </c>
      <c r="F20" s="306"/>
      <c r="G20" s="306"/>
      <c r="H20" s="215" t="s">
        <v>366</v>
      </c>
      <c r="I20" s="216"/>
    </row>
    <row r="21" spans="1:9" ht="45" collapsed="1" x14ac:dyDescent="0.25">
      <c r="A21" s="212" t="s">
        <v>568</v>
      </c>
      <c r="B21" s="205" t="s">
        <v>0</v>
      </c>
      <c r="C21" s="205" t="s">
        <v>233</v>
      </c>
      <c r="D21" s="206" t="s">
        <v>230</v>
      </c>
      <c r="E21" s="303" t="s">
        <v>688</v>
      </c>
      <c r="F21" s="307"/>
      <c r="G21" s="307"/>
      <c r="H21" s="221" t="s">
        <v>366</v>
      </c>
      <c r="I21" s="217" t="s">
        <v>366</v>
      </c>
    </row>
    <row r="22" spans="1:9" ht="45" hidden="1" outlineLevel="1" x14ac:dyDescent="0.25">
      <c r="A22" s="202" t="s">
        <v>569</v>
      </c>
      <c r="B22" s="203" t="s">
        <v>0</v>
      </c>
      <c r="C22" s="203" t="s">
        <v>232</v>
      </c>
      <c r="D22" s="204" t="s">
        <v>231</v>
      </c>
      <c r="E22" s="305" t="e">
        <f>E21/Accueil!B6</f>
        <v>#VALUE!</v>
      </c>
      <c r="F22" s="306"/>
      <c r="G22" s="306"/>
      <c r="H22" s="215"/>
      <c r="I22" s="216"/>
    </row>
    <row r="23" spans="1:9" ht="45" hidden="1" outlineLevel="1" x14ac:dyDescent="0.25">
      <c r="A23" s="202" t="s">
        <v>570</v>
      </c>
      <c r="B23" s="203" t="s">
        <v>95</v>
      </c>
      <c r="C23" s="203" t="s">
        <v>242</v>
      </c>
      <c r="D23" s="204" t="s">
        <v>375</v>
      </c>
      <c r="E23" s="305" t="s">
        <v>688</v>
      </c>
      <c r="F23" s="306"/>
      <c r="G23" s="306"/>
      <c r="H23" s="215"/>
      <c r="I23" s="216"/>
    </row>
    <row r="24" spans="1:9" ht="30" hidden="1" outlineLevel="1" x14ac:dyDescent="0.25">
      <c r="A24" s="202" t="s">
        <v>571</v>
      </c>
      <c r="B24" s="203" t="s">
        <v>99</v>
      </c>
      <c r="C24" s="203" t="s">
        <v>699</v>
      </c>
      <c r="D24" s="204" t="s">
        <v>375</v>
      </c>
      <c r="E24" s="305" t="s">
        <v>688</v>
      </c>
      <c r="F24" s="306"/>
      <c r="G24" s="306"/>
      <c r="H24" s="215"/>
      <c r="I24" s="216"/>
    </row>
    <row r="25" spans="1:9" ht="30" hidden="1" outlineLevel="1" x14ac:dyDescent="0.25">
      <c r="A25" s="213" t="s">
        <v>572</v>
      </c>
      <c r="B25" s="203" t="s">
        <v>711</v>
      </c>
      <c r="C25" s="203" t="s">
        <v>668</v>
      </c>
      <c r="D25" s="204" t="s">
        <v>377</v>
      </c>
      <c r="E25" s="305" t="s">
        <v>688</v>
      </c>
      <c r="F25" s="306"/>
      <c r="G25" s="306"/>
      <c r="H25" s="215" t="s">
        <v>366</v>
      </c>
      <c r="I25" s="216"/>
    </row>
    <row r="26" spans="1:9" ht="30" hidden="1" outlineLevel="1" x14ac:dyDescent="0.25">
      <c r="A26" s="213" t="s">
        <v>573</v>
      </c>
      <c r="B26" s="203" t="s">
        <v>57</v>
      </c>
      <c r="C26" s="203" t="s">
        <v>669</v>
      </c>
      <c r="D26" s="204" t="s">
        <v>377</v>
      </c>
      <c r="E26" s="305" t="s">
        <v>688</v>
      </c>
      <c r="F26" s="306"/>
      <c r="G26" s="306"/>
      <c r="H26" s="215" t="s">
        <v>366</v>
      </c>
      <c r="I26" s="216"/>
    </row>
    <row r="27" spans="1:9" ht="30" hidden="1" outlineLevel="1" x14ac:dyDescent="0.25">
      <c r="A27" s="213" t="s">
        <v>574</v>
      </c>
      <c r="B27" s="203" t="s">
        <v>108</v>
      </c>
      <c r="C27" s="203" t="s">
        <v>670</v>
      </c>
      <c r="D27" s="204" t="s">
        <v>377</v>
      </c>
      <c r="E27" s="305" t="s">
        <v>688</v>
      </c>
      <c r="F27" s="306"/>
      <c r="G27" s="306"/>
      <c r="H27" s="215" t="s">
        <v>366</v>
      </c>
      <c r="I27" s="216"/>
    </row>
    <row r="28" spans="1:9" ht="30" hidden="1" outlineLevel="1" x14ac:dyDescent="0.25">
      <c r="A28" s="213" t="s">
        <v>575</v>
      </c>
      <c r="B28" s="203" t="s">
        <v>108</v>
      </c>
      <c r="C28" s="203" t="s">
        <v>241</v>
      </c>
      <c r="D28" s="204" t="s">
        <v>377</v>
      </c>
      <c r="E28" s="305" t="s">
        <v>688</v>
      </c>
      <c r="F28" s="306"/>
      <c r="G28" s="306"/>
      <c r="H28" s="215" t="s">
        <v>366</v>
      </c>
      <c r="I28" s="216"/>
    </row>
    <row r="29" spans="1:9" ht="30" hidden="1" outlineLevel="1" x14ac:dyDescent="0.25">
      <c r="A29" s="213" t="s">
        <v>576</v>
      </c>
      <c r="B29" s="203" t="s">
        <v>168</v>
      </c>
      <c r="C29" s="203" t="s">
        <v>671</v>
      </c>
      <c r="D29" s="204" t="s">
        <v>377</v>
      </c>
      <c r="E29" s="305" t="s">
        <v>688</v>
      </c>
      <c r="F29" s="306"/>
      <c r="G29" s="306"/>
      <c r="H29" s="215" t="s">
        <v>366</v>
      </c>
      <c r="I29" s="216"/>
    </row>
    <row r="30" spans="1:9" ht="30" hidden="1" outlineLevel="1" x14ac:dyDescent="0.25">
      <c r="A30" s="213" t="s">
        <v>577</v>
      </c>
      <c r="B30" s="203" t="s">
        <v>195</v>
      </c>
      <c r="C30" s="203" t="s">
        <v>672</v>
      </c>
      <c r="D30" s="204" t="s">
        <v>377</v>
      </c>
      <c r="E30" s="305" t="s">
        <v>688</v>
      </c>
      <c r="F30" s="306"/>
      <c r="G30" s="306"/>
      <c r="H30" s="215" t="s">
        <v>366</v>
      </c>
      <c r="I30" s="216"/>
    </row>
    <row r="31" spans="1:9" ht="30" hidden="1" outlineLevel="1" x14ac:dyDescent="0.25">
      <c r="A31" s="213" t="s">
        <v>578</v>
      </c>
      <c r="B31" s="203" t="s">
        <v>57</v>
      </c>
      <c r="C31" s="203" t="s">
        <v>673</v>
      </c>
      <c r="D31" s="204" t="s">
        <v>377</v>
      </c>
      <c r="E31" s="305" t="s">
        <v>688</v>
      </c>
      <c r="F31" s="306"/>
      <c r="G31" s="306"/>
      <c r="H31" s="215" t="s">
        <v>366</v>
      </c>
      <c r="I31" s="216"/>
    </row>
    <row r="32" spans="1:9" ht="105" customHeight="1" collapsed="1" x14ac:dyDescent="0.25">
      <c r="A32" s="212" t="s">
        <v>579</v>
      </c>
      <c r="B32" s="205" t="s">
        <v>0</v>
      </c>
      <c r="C32" s="205" t="s">
        <v>235</v>
      </c>
      <c r="D32" s="206" t="s">
        <v>676</v>
      </c>
      <c r="E32" s="303" t="s">
        <v>688</v>
      </c>
      <c r="F32" s="307"/>
      <c r="G32" s="307"/>
      <c r="H32" s="221" t="s">
        <v>366</v>
      </c>
      <c r="I32" s="217" t="s">
        <v>366</v>
      </c>
    </row>
    <row r="33" spans="1:9" ht="42.75" hidden="1" customHeight="1" outlineLevel="1" x14ac:dyDescent="0.25">
      <c r="A33" s="202" t="s">
        <v>580</v>
      </c>
      <c r="B33" s="203" t="s">
        <v>0</v>
      </c>
      <c r="C33" s="203" t="s">
        <v>234</v>
      </c>
      <c r="D33" s="204" t="s">
        <v>376</v>
      </c>
      <c r="E33" s="308" t="e">
        <f>E32/(E21*1000)</f>
        <v>#VALUE!</v>
      </c>
      <c r="F33" s="306"/>
      <c r="G33" s="306"/>
      <c r="H33" s="215"/>
      <c r="I33" s="216"/>
    </row>
    <row r="34" spans="1:9" ht="35.25" customHeight="1" x14ac:dyDescent="0.25">
      <c r="A34" s="214" t="s">
        <v>581</v>
      </c>
      <c r="B34" s="8" t="s">
        <v>0</v>
      </c>
      <c r="C34" s="6" t="s">
        <v>325</v>
      </c>
      <c r="D34" s="372" t="s">
        <v>3</v>
      </c>
      <c r="E34" s="309" t="s">
        <v>688</v>
      </c>
      <c r="F34" s="310"/>
      <c r="G34" s="310"/>
      <c r="H34" s="218" t="s">
        <v>366</v>
      </c>
      <c r="I34" s="125"/>
    </row>
    <row r="35" spans="1:9" ht="21" customHeight="1" x14ac:dyDescent="0.25">
      <c r="A35" s="214" t="s">
        <v>582</v>
      </c>
      <c r="B35" s="8" t="s">
        <v>0</v>
      </c>
      <c r="C35" s="6" t="s">
        <v>326</v>
      </c>
      <c r="D35" s="373"/>
      <c r="E35" s="309" t="s">
        <v>688</v>
      </c>
      <c r="F35" s="310"/>
      <c r="G35" s="310"/>
      <c r="H35" s="218" t="s">
        <v>366</v>
      </c>
      <c r="I35" s="125"/>
    </row>
    <row r="36" spans="1:9" ht="18.75" customHeight="1" x14ac:dyDescent="0.25">
      <c r="A36" s="214" t="s">
        <v>583</v>
      </c>
      <c r="B36" s="8" t="s">
        <v>0</v>
      </c>
      <c r="C36" s="6" t="s">
        <v>327</v>
      </c>
      <c r="D36" s="373"/>
      <c r="E36" s="309" t="s">
        <v>688</v>
      </c>
      <c r="F36" s="310"/>
      <c r="G36" s="310"/>
      <c r="H36" s="218" t="s">
        <v>366</v>
      </c>
      <c r="I36" s="125"/>
    </row>
    <row r="37" spans="1:9" ht="18" customHeight="1" x14ac:dyDescent="0.25">
      <c r="A37" s="214" t="s">
        <v>584</v>
      </c>
      <c r="B37" s="8" t="s">
        <v>0</v>
      </c>
      <c r="C37" s="6" t="s">
        <v>328</v>
      </c>
      <c r="D37" s="373"/>
      <c r="E37" s="309" t="s">
        <v>688</v>
      </c>
      <c r="F37" s="310"/>
      <c r="G37" s="310"/>
      <c r="H37" s="218" t="s">
        <v>366</v>
      </c>
      <c r="I37" s="125"/>
    </row>
    <row r="38" spans="1:9" ht="30.75" customHeight="1" x14ac:dyDescent="0.25">
      <c r="A38" s="214" t="s">
        <v>585</v>
      </c>
      <c r="B38" s="8" t="s">
        <v>0</v>
      </c>
      <c r="C38" s="6" t="s">
        <v>413</v>
      </c>
      <c r="D38" s="373"/>
      <c r="E38" s="309" t="s">
        <v>688</v>
      </c>
      <c r="F38" s="310"/>
      <c r="G38" s="310"/>
      <c r="H38" s="218" t="s">
        <v>366</v>
      </c>
      <c r="I38" s="125"/>
    </row>
    <row r="39" spans="1:9" ht="18.75" customHeight="1" x14ac:dyDescent="0.25">
      <c r="A39" s="214" t="s">
        <v>586</v>
      </c>
      <c r="B39" s="8" t="s">
        <v>0</v>
      </c>
      <c r="C39" s="6" t="s">
        <v>414</v>
      </c>
      <c r="D39" s="374"/>
      <c r="E39" s="309" t="s">
        <v>688</v>
      </c>
      <c r="F39" s="310"/>
      <c r="G39" s="310"/>
      <c r="H39" s="218" t="s">
        <v>366</v>
      </c>
      <c r="I39" s="125"/>
    </row>
    <row r="40" spans="1:9" ht="145.5" customHeight="1" x14ac:dyDescent="0.25">
      <c r="A40" s="297">
        <v>5</v>
      </c>
      <c r="B40" s="298" t="s">
        <v>108</v>
      </c>
      <c r="C40" s="299" t="s">
        <v>103</v>
      </c>
      <c r="D40" s="207" t="s">
        <v>659</v>
      </c>
      <c r="E40" s="303" t="s">
        <v>688</v>
      </c>
      <c r="F40" s="307"/>
      <c r="G40" s="307"/>
      <c r="H40" s="221"/>
      <c r="I40" s="217" t="s">
        <v>366</v>
      </c>
    </row>
    <row r="41" spans="1:9" ht="180" collapsed="1" x14ac:dyDescent="0.25">
      <c r="A41" s="208" t="s">
        <v>590</v>
      </c>
      <c r="B41" s="205" t="s">
        <v>195</v>
      </c>
      <c r="C41" s="205" t="s">
        <v>188</v>
      </c>
      <c r="D41" s="206" t="s">
        <v>281</v>
      </c>
      <c r="E41" s="303" t="e">
        <f>E42+E43+E44</f>
        <v>#VALUE!</v>
      </c>
      <c r="F41" s="307"/>
      <c r="G41" s="307"/>
      <c r="H41" s="221"/>
      <c r="I41" s="217" t="s">
        <v>366</v>
      </c>
    </row>
    <row r="42" spans="1:9" ht="90" hidden="1" outlineLevel="1" x14ac:dyDescent="0.25">
      <c r="A42" s="202" t="s">
        <v>589</v>
      </c>
      <c r="B42" s="203" t="s">
        <v>195</v>
      </c>
      <c r="C42" s="203" t="s">
        <v>278</v>
      </c>
      <c r="D42" s="204" t="s">
        <v>629</v>
      </c>
      <c r="E42" s="305" t="s">
        <v>688</v>
      </c>
      <c r="F42" s="306"/>
      <c r="G42" s="306"/>
      <c r="H42" s="215"/>
      <c r="I42" s="216"/>
    </row>
    <row r="43" spans="1:9" ht="66.75" hidden="1" customHeight="1" outlineLevel="1" x14ac:dyDescent="0.25">
      <c r="A43" s="202" t="s">
        <v>587</v>
      </c>
      <c r="B43" s="203" t="s">
        <v>195</v>
      </c>
      <c r="C43" s="203" t="s">
        <v>279</v>
      </c>
      <c r="D43" s="204" t="s">
        <v>277</v>
      </c>
      <c r="E43" s="305" t="s">
        <v>688</v>
      </c>
      <c r="F43" s="306"/>
      <c r="G43" s="306"/>
      <c r="H43" s="215"/>
      <c r="I43" s="216"/>
    </row>
    <row r="44" spans="1:9" ht="37.5" hidden="1" customHeight="1" outlineLevel="1" x14ac:dyDescent="0.25">
      <c r="A44" s="202" t="s">
        <v>588</v>
      </c>
      <c r="B44" s="203" t="s">
        <v>195</v>
      </c>
      <c r="C44" s="203" t="s">
        <v>280</v>
      </c>
      <c r="D44" s="204" t="s">
        <v>276</v>
      </c>
      <c r="E44" s="305" t="s">
        <v>688</v>
      </c>
      <c r="F44" s="306"/>
      <c r="G44" s="306"/>
      <c r="H44" s="215"/>
      <c r="I44" s="216"/>
    </row>
    <row r="45" spans="1:9" ht="180" x14ac:dyDescent="0.25">
      <c r="A45" s="36">
        <v>7</v>
      </c>
      <c r="B45" s="8" t="s">
        <v>195</v>
      </c>
      <c r="C45" s="8" t="s">
        <v>239</v>
      </c>
      <c r="D45" s="37" t="s">
        <v>292</v>
      </c>
      <c r="E45" s="305" t="s">
        <v>688</v>
      </c>
      <c r="F45" s="310"/>
      <c r="G45" s="310"/>
      <c r="H45" s="272"/>
      <c r="I45" s="127"/>
    </row>
    <row r="46" spans="1:9" ht="75" x14ac:dyDescent="0.25">
      <c r="A46" s="41">
        <v>8</v>
      </c>
      <c r="B46" s="16" t="s">
        <v>382</v>
      </c>
      <c r="C46" s="16" t="s">
        <v>58</v>
      </c>
      <c r="D46" s="25" t="s">
        <v>59</v>
      </c>
      <c r="E46" s="311" t="s">
        <v>688</v>
      </c>
      <c r="F46" s="310"/>
      <c r="G46" s="310"/>
      <c r="H46" s="275"/>
      <c r="I46" s="276"/>
    </row>
    <row r="47" spans="1:9" ht="235.5" customHeight="1" x14ac:dyDescent="0.25">
      <c r="A47" s="38">
        <v>9</v>
      </c>
      <c r="B47" s="39" t="s">
        <v>51</v>
      </c>
      <c r="C47" s="7" t="s">
        <v>307</v>
      </c>
      <c r="D47" s="40" t="s">
        <v>419</v>
      </c>
      <c r="E47" s="312" t="s">
        <v>688</v>
      </c>
      <c r="F47" s="310"/>
      <c r="G47" s="310"/>
      <c r="H47" s="273"/>
      <c r="I47" s="274"/>
    </row>
    <row r="48" spans="1:9" ht="118.5" customHeight="1" x14ac:dyDescent="0.25">
      <c r="A48" s="38">
        <v>10</v>
      </c>
      <c r="B48" s="39" t="s">
        <v>51</v>
      </c>
      <c r="C48" s="7" t="s">
        <v>45</v>
      </c>
      <c r="D48" s="24" t="s">
        <v>47</v>
      </c>
      <c r="E48" s="312" t="s">
        <v>688</v>
      </c>
      <c r="F48" s="310"/>
      <c r="G48" s="310"/>
      <c r="H48" s="275"/>
      <c r="I48" s="276"/>
    </row>
    <row r="49" spans="1:9" ht="105.75" customHeight="1" x14ac:dyDescent="0.25">
      <c r="A49" s="36">
        <v>11</v>
      </c>
      <c r="B49" s="8" t="s">
        <v>51</v>
      </c>
      <c r="C49" s="6" t="s">
        <v>46</v>
      </c>
      <c r="D49" s="23" t="s">
        <v>48</v>
      </c>
      <c r="E49" s="312" t="s">
        <v>688</v>
      </c>
      <c r="F49" s="310"/>
      <c r="G49" s="310"/>
      <c r="H49" s="218"/>
      <c r="I49" s="125"/>
    </row>
    <row r="50" spans="1:9" ht="147" customHeight="1" x14ac:dyDescent="0.25">
      <c r="A50" s="36">
        <v>12</v>
      </c>
      <c r="B50" s="8" t="s">
        <v>66</v>
      </c>
      <c r="C50" s="14" t="s">
        <v>295</v>
      </c>
      <c r="D50" s="23" t="s">
        <v>300</v>
      </c>
      <c r="E50" s="309" t="e">
        <f>'Données patrimoine'!D10</f>
        <v>#DIV/0!</v>
      </c>
      <c r="F50" s="310"/>
      <c r="G50" s="310"/>
      <c r="H50" s="218"/>
      <c r="I50" s="125"/>
    </row>
    <row r="51" spans="1:9" ht="128.25" customHeight="1" x14ac:dyDescent="0.25">
      <c r="A51" s="41" t="s">
        <v>591</v>
      </c>
      <c r="B51" s="16" t="s">
        <v>66</v>
      </c>
      <c r="C51" s="16" t="s">
        <v>316</v>
      </c>
      <c r="D51" s="25" t="s">
        <v>317</v>
      </c>
      <c r="E51" s="313" t="e">
        <f>E52+E53+E54</f>
        <v>#VALUE!</v>
      </c>
      <c r="F51" s="310"/>
      <c r="G51" s="310"/>
      <c r="H51" s="277"/>
      <c r="I51" s="278"/>
    </row>
    <row r="52" spans="1:9" ht="12.75" customHeight="1" outlineLevel="1" x14ac:dyDescent="0.25">
      <c r="A52" s="202" t="s">
        <v>592</v>
      </c>
      <c r="B52" s="203" t="s">
        <v>66</v>
      </c>
      <c r="C52" s="203" t="s">
        <v>314</v>
      </c>
      <c r="D52" s="204" t="s">
        <v>368</v>
      </c>
      <c r="E52" s="313" t="s">
        <v>688</v>
      </c>
      <c r="F52" s="306"/>
      <c r="G52" s="306"/>
      <c r="H52" s="215"/>
      <c r="I52" s="216"/>
    </row>
    <row r="53" spans="1:9" outlineLevel="1" x14ac:dyDescent="0.25">
      <c r="A53" s="202" t="s">
        <v>593</v>
      </c>
      <c r="B53" s="203" t="s">
        <v>120</v>
      </c>
      <c r="C53" s="203" t="s">
        <v>313</v>
      </c>
      <c r="D53" s="204" t="s">
        <v>368</v>
      </c>
      <c r="E53" s="313" t="s">
        <v>688</v>
      </c>
      <c r="F53" s="306"/>
      <c r="G53" s="306"/>
      <c r="H53" s="215"/>
      <c r="I53" s="216"/>
    </row>
    <row r="54" spans="1:9" ht="30" outlineLevel="1" x14ac:dyDescent="0.25">
      <c r="A54" s="202" t="s">
        <v>594</v>
      </c>
      <c r="B54" s="203" t="s">
        <v>312</v>
      </c>
      <c r="C54" s="203" t="s">
        <v>315</v>
      </c>
      <c r="D54" s="204" t="s">
        <v>368</v>
      </c>
      <c r="E54" s="313" t="s">
        <v>688</v>
      </c>
      <c r="F54" s="306"/>
      <c r="G54" s="306"/>
      <c r="H54" s="215"/>
      <c r="I54" s="216"/>
    </row>
    <row r="55" spans="1:9" ht="87" customHeight="1" x14ac:dyDescent="0.25">
      <c r="A55" s="41" t="s">
        <v>595</v>
      </c>
      <c r="B55" s="16" t="s">
        <v>219</v>
      </c>
      <c r="C55" s="16" t="s">
        <v>238</v>
      </c>
      <c r="D55" s="25" t="s">
        <v>257</v>
      </c>
      <c r="E55" s="311" t="s">
        <v>688</v>
      </c>
      <c r="F55" s="310"/>
      <c r="G55" s="310"/>
      <c r="H55" s="275"/>
      <c r="I55" s="276"/>
    </row>
    <row r="56" spans="1:9" ht="107.25" customHeight="1" outlineLevel="1" x14ac:dyDescent="0.25">
      <c r="A56" s="202" t="s">
        <v>596</v>
      </c>
      <c r="B56" s="203" t="s">
        <v>358</v>
      </c>
      <c r="C56" s="203" t="s">
        <v>708</v>
      </c>
      <c r="D56" s="204" t="s">
        <v>423</v>
      </c>
      <c r="E56" s="305" t="e">
        <f>E55*1000/Accueil!B6</f>
        <v>#VALUE!</v>
      </c>
      <c r="F56" s="306"/>
      <c r="G56" s="306"/>
      <c r="H56" s="215"/>
      <c r="I56" s="216"/>
    </row>
    <row r="57" spans="1:9" ht="68.25" customHeight="1" outlineLevel="1" x14ac:dyDescent="0.25">
      <c r="A57" s="208" t="s">
        <v>597</v>
      </c>
      <c r="B57" s="205" t="s">
        <v>358</v>
      </c>
      <c r="C57" s="205" t="s">
        <v>707</v>
      </c>
      <c r="D57" s="206" t="s">
        <v>692</v>
      </c>
      <c r="E57" s="303" t="s">
        <v>688</v>
      </c>
      <c r="F57" s="307"/>
      <c r="G57" s="307"/>
      <c r="H57" s="221"/>
      <c r="I57" s="217" t="s">
        <v>366</v>
      </c>
    </row>
    <row r="58" spans="1:9" ht="209.25" customHeight="1" x14ac:dyDescent="0.25">
      <c r="A58" s="36" t="s">
        <v>598</v>
      </c>
      <c r="B58" s="8" t="s">
        <v>219</v>
      </c>
      <c r="C58" s="14" t="s">
        <v>293</v>
      </c>
      <c r="D58" s="23" t="s">
        <v>726</v>
      </c>
      <c r="E58" s="314" t="e">
        <f>'Données patrimoine'!L38</f>
        <v>#DIV/0!</v>
      </c>
      <c r="F58" s="310"/>
      <c r="G58" s="310"/>
      <c r="H58" s="218"/>
      <c r="I58" s="125"/>
    </row>
    <row r="59" spans="1:9" ht="141.75" customHeight="1" outlineLevel="1" x14ac:dyDescent="0.25">
      <c r="A59" s="336" t="s">
        <v>598</v>
      </c>
      <c r="B59" s="337" t="s">
        <v>219</v>
      </c>
      <c r="C59" s="338" t="s">
        <v>720</v>
      </c>
      <c r="D59" s="339" t="s">
        <v>724</v>
      </c>
      <c r="E59" s="340" t="e">
        <f>'Données patrimoine'!D67</f>
        <v>#DIV/0!</v>
      </c>
      <c r="F59" s="310"/>
      <c r="G59" s="310"/>
      <c r="H59" s="218"/>
      <c r="I59" s="125"/>
    </row>
    <row r="60" spans="1:9" ht="224.25" customHeight="1" x14ac:dyDescent="0.25">
      <c r="A60" s="36" t="s">
        <v>599</v>
      </c>
      <c r="B60" s="8" t="s">
        <v>219</v>
      </c>
      <c r="C60" s="14" t="s">
        <v>294</v>
      </c>
      <c r="D60" s="23" t="s">
        <v>725</v>
      </c>
      <c r="E60" s="314" t="e">
        <f>'Données patrimoine'!L50</f>
        <v>#DIV/0!</v>
      </c>
      <c r="F60" s="310"/>
      <c r="G60" s="310"/>
      <c r="H60" s="218"/>
      <c r="I60" s="125"/>
    </row>
    <row r="61" spans="1:9" ht="102" customHeight="1" outlineLevel="1" x14ac:dyDescent="0.25">
      <c r="A61" s="336" t="s">
        <v>599</v>
      </c>
      <c r="B61" s="337" t="s">
        <v>219</v>
      </c>
      <c r="C61" s="338" t="s">
        <v>719</v>
      </c>
      <c r="D61" s="339" t="s">
        <v>723</v>
      </c>
      <c r="E61" s="340" t="e">
        <f>'Données patrimoine'!D68</f>
        <v>#DIV/0!</v>
      </c>
      <c r="F61" s="310"/>
      <c r="G61" s="310"/>
      <c r="H61" s="218"/>
      <c r="I61" s="125"/>
    </row>
    <row r="62" spans="1:9" ht="165" x14ac:dyDescent="0.25">
      <c r="A62" s="38" t="s">
        <v>600</v>
      </c>
      <c r="B62" s="39" t="s">
        <v>73</v>
      </c>
      <c r="C62" s="7" t="s">
        <v>360</v>
      </c>
      <c r="D62" s="24" t="s">
        <v>370</v>
      </c>
      <c r="E62" s="311" t="s">
        <v>688</v>
      </c>
      <c r="F62" s="310"/>
      <c r="G62" s="310"/>
      <c r="H62" s="275"/>
      <c r="I62" s="276"/>
    </row>
    <row r="63" spans="1:9" s="209" customFormat="1" ht="214.5" customHeight="1" outlineLevel="1" x14ac:dyDescent="0.25">
      <c r="A63" s="202" t="s">
        <v>601</v>
      </c>
      <c r="B63" s="203" t="s">
        <v>73</v>
      </c>
      <c r="C63" s="203" t="s">
        <v>367</v>
      </c>
      <c r="D63" s="204" t="s">
        <v>373</v>
      </c>
      <c r="E63" s="305" t="s">
        <v>688</v>
      </c>
      <c r="F63" s="306"/>
      <c r="G63" s="306"/>
      <c r="H63" s="215"/>
      <c r="I63" s="216"/>
    </row>
    <row r="64" spans="1:9" ht="60" x14ac:dyDescent="0.25">
      <c r="A64" s="36" t="s">
        <v>602</v>
      </c>
      <c r="B64" s="8" t="s">
        <v>74</v>
      </c>
      <c r="C64" s="22" t="s">
        <v>240</v>
      </c>
      <c r="D64" s="26" t="s">
        <v>372</v>
      </c>
      <c r="E64" s="315" t="s">
        <v>688</v>
      </c>
      <c r="F64" s="310"/>
      <c r="G64" s="310"/>
      <c r="H64" s="279"/>
      <c r="I64" s="126"/>
    </row>
    <row r="65" spans="1:9" s="209" customFormat="1" ht="107.25" customHeight="1" outlineLevel="1" x14ac:dyDescent="0.25">
      <c r="A65" s="202" t="s">
        <v>603</v>
      </c>
      <c r="B65" s="203" t="s">
        <v>74</v>
      </c>
      <c r="C65" s="203" t="s">
        <v>369</v>
      </c>
      <c r="D65" s="204" t="s">
        <v>371</v>
      </c>
      <c r="E65" s="305" t="s">
        <v>688</v>
      </c>
      <c r="F65" s="306"/>
      <c r="G65" s="306"/>
      <c r="H65" s="215"/>
      <c r="I65" s="216"/>
    </row>
    <row r="66" spans="1:9" ht="60" x14ac:dyDescent="0.25">
      <c r="A66" s="36">
        <v>18</v>
      </c>
      <c r="B66" s="8" t="s">
        <v>74</v>
      </c>
      <c r="C66" s="14" t="s">
        <v>361</v>
      </c>
      <c r="D66" s="27" t="s">
        <v>681</v>
      </c>
      <c r="E66" s="316" t="s">
        <v>688</v>
      </c>
      <c r="F66" s="310"/>
      <c r="G66" s="310"/>
      <c r="H66" s="280"/>
      <c r="I66" s="281"/>
    </row>
    <row r="67" spans="1:9" ht="192.75" customHeight="1" x14ac:dyDescent="0.25">
      <c r="A67" s="36" t="s">
        <v>604</v>
      </c>
      <c r="B67" s="8" t="s">
        <v>75</v>
      </c>
      <c r="C67" s="6" t="s">
        <v>717</v>
      </c>
      <c r="D67" s="23" t="s">
        <v>721</v>
      </c>
      <c r="E67" s="314" t="e">
        <f>'Données patrimoine'!L87</f>
        <v>#DIV/0!</v>
      </c>
      <c r="F67" s="310"/>
      <c r="G67" s="310"/>
      <c r="H67" s="218"/>
      <c r="I67" s="125"/>
    </row>
    <row r="68" spans="1:9" ht="192.75" customHeight="1" x14ac:dyDescent="0.25">
      <c r="A68" s="36" t="s">
        <v>605</v>
      </c>
      <c r="B68" s="8" t="s">
        <v>75</v>
      </c>
      <c r="C68" s="6" t="s">
        <v>718</v>
      </c>
      <c r="D68" s="23" t="s">
        <v>722</v>
      </c>
      <c r="E68" s="314" t="e">
        <f>'Données patrimoine'!L87</f>
        <v>#DIV/0!</v>
      </c>
      <c r="F68" s="310"/>
      <c r="G68" s="310"/>
      <c r="H68" s="218"/>
      <c r="I68" s="125"/>
    </row>
    <row r="69" spans="1:9" ht="154.5" customHeight="1" x14ac:dyDescent="0.25">
      <c r="A69" s="36">
        <v>20</v>
      </c>
      <c r="B69" s="8" t="s">
        <v>88</v>
      </c>
      <c r="C69" s="6" t="s">
        <v>84</v>
      </c>
      <c r="D69" s="23" t="s">
        <v>85</v>
      </c>
      <c r="E69" s="309" t="s">
        <v>688</v>
      </c>
      <c r="F69" s="310"/>
      <c r="G69" s="310"/>
      <c r="H69" s="218"/>
      <c r="I69" s="125"/>
    </row>
    <row r="70" spans="1:9" ht="96.75" customHeight="1" x14ac:dyDescent="0.25">
      <c r="A70" s="36" t="s">
        <v>606</v>
      </c>
      <c r="B70" s="8" t="s">
        <v>80</v>
      </c>
      <c r="C70" s="6" t="s">
        <v>362</v>
      </c>
      <c r="D70" s="23" t="s">
        <v>519</v>
      </c>
      <c r="E70" s="309" t="s">
        <v>688</v>
      </c>
      <c r="F70" s="310"/>
      <c r="G70" s="310"/>
      <c r="H70" s="218"/>
      <c r="I70" s="125"/>
    </row>
    <row r="71" spans="1:9" ht="30" outlineLevel="1" x14ac:dyDescent="0.25">
      <c r="A71" s="202" t="s">
        <v>607</v>
      </c>
      <c r="B71" s="203" t="s">
        <v>80</v>
      </c>
      <c r="C71" s="203" t="s">
        <v>516</v>
      </c>
      <c r="D71" s="204" t="s">
        <v>518</v>
      </c>
      <c r="E71" s="309" t="s">
        <v>688</v>
      </c>
      <c r="F71" s="306"/>
      <c r="G71" s="306"/>
      <c r="H71" s="215"/>
      <c r="I71" s="216"/>
    </row>
    <row r="72" spans="1:9" ht="30" outlineLevel="1" x14ac:dyDescent="0.25">
      <c r="A72" s="202" t="s">
        <v>608</v>
      </c>
      <c r="B72" s="203" t="s">
        <v>80</v>
      </c>
      <c r="C72" s="203" t="s">
        <v>517</v>
      </c>
      <c r="D72" s="204" t="s">
        <v>518</v>
      </c>
      <c r="E72" s="309" t="s">
        <v>688</v>
      </c>
      <c r="F72" s="306"/>
      <c r="G72" s="306"/>
      <c r="H72" s="215"/>
      <c r="I72" s="216"/>
    </row>
    <row r="73" spans="1:9" ht="30" outlineLevel="1" x14ac:dyDescent="0.25">
      <c r="A73" s="202" t="s">
        <v>609</v>
      </c>
      <c r="B73" s="203" t="s">
        <v>80</v>
      </c>
      <c r="C73" s="203" t="s">
        <v>520</v>
      </c>
      <c r="D73" s="204" t="s">
        <v>518</v>
      </c>
      <c r="E73" s="309" t="s">
        <v>688</v>
      </c>
      <c r="F73" s="306"/>
      <c r="G73" s="306"/>
      <c r="H73" s="215"/>
      <c r="I73" s="216"/>
    </row>
    <row r="74" spans="1:9" ht="120.75" customHeight="1" x14ac:dyDescent="0.25">
      <c r="A74" s="36">
        <v>22</v>
      </c>
      <c r="B74" s="8" t="s">
        <v>95</v>
      </c>
      <c r="C74" s="6" t="s">
        <v>545</v>
      </c>
      <c r="D74" s="23" t="s">
        <v>94</v>
      </c>
      <c r="E74" s="309" t="s">
        <v>688</v>
      </c>
      <c r="F74" s="310"/>
      <c r="G74" s="310"/>
      <c r="H74" s="218"/>
      <c r="I74" s="125"/>
    </row>
    <row r="75" spans="1:9" ht="120.75" customHeight="1" x14ac:dyDescent="0.25">
      <c r="A75" s="38">
        <v>23</v>
      </c>
      <c r="B75" s="39" t="s">
        <v>95</v>
      </c>
      <c r="C75" s="7" t="s">
        <v>547</v>
      </c>
      <c r="D75" s="24" t="s">
        <v>678</v>
      </c>
      <c r="E75" s="309" t="s">
        <v>688</v>
      </c>
      <c r="F75" s="310"/>
      <c r="G75" s="310"/>
      <c r="H75" s="275"/>
      <c r="I75" s="276"/>
    </row>
    <row r="76" spans="1:9" ht="188.25" customHeight="1" x14ac:dyDescent="0.25">
      <c r="A76" s="214" t="s">
        <v>610</v>
      </c>
      <c r="B76" s="39" t="s">
        <v>95</v>
      </c>
      <c r="C76" s="21" t="s">
        <v>236</v>
      </c>
      <c r="D76" s="28" t="s">
        <v>378</v>
      </c>
      <c r="E76" s="309" t="s">
        <v>688</v>
      </c>
      <c r="F76" s="310"/>
      <c r="G76" s="317"/>
      <c r="H76" s="219" t="s">
        <v>366</v>
      </c>
      <c r="I76" s="220"/>
    </row>
    <row r="77" spans="1:9" ht="223.5" customHeight="1" x14ac:dyDescent="0.25">
      <c r="A77" s="208" t="s">
        <v>611</v>
      </c>
      <c r="B77" s="205" t="s">
        <v>95</v>
      </c>
      <c r="C77" s="205" t="s">
        <v>546</v>
      </c>
      <c r="D77" s="206" t="s">
        <v>356</v>
      </c>
      <c r="E77" s="303" t="e">
        <f>E76/(E23*1000)</f>
        <v>#VALUE!</v>
      </c>
      <c r="F77" s="307"/>
      <c r="G77" s="307"/>
      <c r="H77" s="221"/>
      <c r="I77" s="217" t="s">
        <v>366</v>
      </c>
    </row>
    <row r="78" spans="1:9" ht="120.75" customHeight="1" x14ac:dyDescent="0.25">
      <c r="A78" s="214" t="s">
        <v>612</v>
      </c>
      <c r="B78" s="39" t="s">
        <v>99</v>
      </c>
      <c r="C78" s="7" t="s">
        <v>237</v>
      </c>
      <c r="D78" s="28" t="s">
        <v>650</v>
      </c>
      <c r="E78" s="318" t="s">
        <v>688</v>
      </c>
      <c r="F78" s="310"/>
      <c r="G78" s="317"/>
      <c r="H78" s="219" t="s">
        <v>366</v>
      </c>
      <c r="I78" s="220"/>
    </row>
    <row r="79" spans="1:9" ht="222.75" customHeight="1" x14ac:dyDescent="0.25">
      <c r="A79" s="208" t="s">
        <v>613</v>
      </c>
      <c r="B79" s="205" t="s">
        <v>99</v>
      </c>
      <c r="C79" s="205" t="s">
        <v>318</v>
      </c>
      <c r="D79" s="206" t="s">
        <v>355</v>
      </c>
      <c r="E79" s="303" t="e">
        <f>E78/(E24*1000)</f>
        <v>#VALUE!</v>
      </c>
      <c r="F79" s="307"/>
      <c r="G79" s="307"/>
      <c r="H79" s="221"/>
      <c r="I79" s="217" t="s">
        <v>366</v>
      </c>
    </row>
    <row r="80" spans="1:9" ht="160.5" customHeight="1" x14ac:dyDescent="0.25">
      <c r="A80" s="36">
        <v>26</v>
      </c>
      <c r="B80" s="8" t="s">
        <v>99</v>
      </c>
      <c r="C80" s="6" t="s">
        <v>96</v>
      </c>
      <c r="D80" s="23" t="s">
        <v>97</v>
      </c>
      <c r="E80" s="309" t="s">
        <v>688</v>
      </c>
      <c r="F80" s="310"/>
      <c r="G80" s="310"/>
      <c r="H80" s="218"/>
      <c r="I80" s="125"/>
    </row>
    <row r="81" spans="1:9" ht="60" x14ac:dyDescent="0.25">
      <c r="A81" s="36">
        <v>27</v>
      </c>
      <c r="B81" s="8" t="s">
        <v>99</v>
      </c>
      <c r="C81" s="6" t="s">
        <v>98</v>
      </c>
      <c r="D81" s="23" t="s">
        <v>679</v>
      </c>
      <c r="E81" s="309" t="s">
        <v>688</v>
      </c>
      <c r="F81" s="310"/>
      <c r="G81" s="310"/>
      <c r="H81" s="218"/>
      <c r="I81" s="125"/>
    </row>
    <row r="82" spans="1:9" ht="60" x14ac:dyDescent="0.25">
      <c r="A82" s="36" t="s">
        <v>682</v>
      </c>
      <c r="B82" s="8" t="s">
        <v>81</v>
      </c>
      <c r="C82" s="6" t="s">
        <v>684</v>
      </c>
      <c r="D82" s="23" t="s">
        <v>687</v>
      </c>
      <c r="E82" s="309" t="s">
        <v>688</v>
      </c>
      <c r="F82" s="310"/>
      <c r="G82" s="310"/>
      <c r="H82" s="218"/>
      <c r="I82" s="125"/>
    </row>
    <row r="83" spans="1:9" ht="60" outlineLevel="1" x14ac:dyDescent="0.25">
      <c r="A83" s="243" t="s">
        <v>683</v>
      </c>
      <c r="B83" s="244" t="s">
        <v>81</v>
      </c>
      <c r="C83" s="245" t="s">
        <v>685</v>
      </c>
      <c r="D83" s="246" t="s">
        <v>686</v>
      </c>
      <c r="E83" s="309" t="s">
        <v>688</v>
      </c>
      <c r="F83" s="306"/>
      <c r="G83" s="306"/>
      <c r="H83" s="282"/>
      <c r="I83" s="283"/>
    </row>
    <row r="84" spans="1:9" ht="174.75" customHeight="1" x14ac:dyDescent="0.25">
      <c r="A84" s="36">
        <v>29</v>
      </c>
      <c r="B84" s="8" t="s">
        <v>82</v>
      </c>
      <c r="C84" s="6" t="s">
        <v>100</v>
      </c>
      <c r="D84" s="23" t="s">
        <v>101</v>
      </c>
      <c r="E84" s="309" t="s">
        <v>688</v>
      </c>
      <c r="F84" s="310"/>
      <c r="G84" s="310"/>
      <c r="H84" s="218"/>
      <c r="I84" s="125"/>
    </row>
    <row r="85" spans="1:9" ht="60" x14ac:dyDescent="0.25">
      <c r="A85" s="36">
        <v>30</v>
      </c>
      <c r="B85" s="8" t="s">
        <v>182</v>
      </c>
      <c r="C85" s="6" t="s">
        <v>415</v>
      </c>
      <c r="D85" s="23" t="s">
        <v>175</v>
      </c>
      <c r="E85" s="309" t="s">
        <v>688</v>
      </c>
      <c r="F85" s="310"/>
      <c r="G85" s="310"/>
      <c r="H85" s="218"/>
      <c r="I85" s="125"/>
    </row>
    <row r="86" spans="1:9" ht="105" customHeight="1" x14ac:dyDescent="0.25">
      <c r="A86" s="36">
        <v>31</v>
      </c>
      <c r="B86" s="8" t="s">
        <v>182</v>
      </c>
      <c r="C86" s="6" t="s">
        <v>416</v>
      </c>
      <c r="D86" s="23" t="s">
        <v>176</v>
      </c>
      <c r="E86" s="309" t="s">
        <v>688</v>
      </c>
      <c r="F86" s="310"/>
      <c r="G86" s="310"/>
      <c r="H86" s="218"/>
      <c r="I86" s="125"/>
    </row>
    <row r="87" spans="1:9" ht="105" x14ac:dyDescent="0.25">
      <c r="A87" s="36">
        <v>32</v>
      </c>
      <c r="B87" s="8" t="s">
        <v>555</v>
      </c>
      <c r="C87" s="6" t="s">
        <v>534</v>
      </c>
      <c r="D87" s="23" t="s">
        <v>332</v>
      </c>
      <c r="E87" s="309" t="s">
        <v>688</v>
      </c>
      <c r="F87" s="310"/>
      <c r="G87" s="310"/>
      <c r="H87" s="218"/>
      <c r="I87" s="125"/>
    </row>
    <row r="88" spans="1:9" ht="125.25" customHeight="1" x14ac:dyDescent="0.25">
      <c r="A88" s="36">
        <v>33</v>
      </c>
      <c r="B88" s="8" t="s">
        <v>555</v>
      </c>
      <c r="C88" s="6" t="s">
        <v>556</v>
      </c>
      <c r="D88" s="23" t="s">
        <v>333</v>
      </c>
      <c r="E88" s="309" t="s">
        <v>688</v>
      </c>
      <c r="F88" s="310"/>
      <c r="G88" s="310"/>
      <c r="H88" s="218"/>
      <c r="I88" s="125"/>
    </row>
    <row r="89" spans="1:9" ht="79.5" customHeight="1" x14ac:dyDescent="0.25">
      <c r="A89" s="36">
        <v>34</v>
      </c>
      <c r="B89" s="8" t="s">
        <v>555</v>
      </c>
      <c r="C89" s="6" t="s">
        <v>533</v>
      </c>
      <c r="D89" s="23" t="s">
        <v>196</v>
      </c>
      <c r="E89" s="309" t="s">
        <v>688</v>
      </c>
      <c r="F89" s="310"/>
      <c r="G89" s="310"/>
      <c r="H89" s="218"/>
      <c r="I89" s="125"/>
    </row>
    <row r="90" spans="1:9" ht="135" customHeight="1" x14ac:dyDescent="0.25">
      <c r="A90" s="36">
        <v>35</v>
      </c>
      <c r="B90" s="8" t="s">
        <v>379</v>
      </c>
      <c r="C90" s="6" t="s">
        <v>109</v>
      </c>
      <c r="D90" s="23" t="s">
        <v>634</v>
      </c>
      <c r="E90" s="309" t="s">
        <v>688</v>
      </c>
      <c r="F90" s="310"/>
      <c r="G90" s="310"/>
      <c r="H90" s="218"/>
      <c r="I90" s="125"/>
    </row>
    <row r="91" spans="1:9" ht="129.75" customHeight="1" x14ac:dyDescent="0.25">
      <c r="A91" s="36">
        <v>36</v>
      </c>
      <c r="B91" s="8" t="s">
        <v>380</v>
      </c>
      <c r="C91" s="6" t="s">
        <v>110</v>
      </c>
      <c r="D91" s="23" t="s">
        <v>635</v>
      </c>
      <c r="E91" s="309" t="s">
        <v>688</v>
      </c>
      <c r="F91" s="310"/>
      <c r="G91" s="310"/>
      <c r="H91" s="218"/>
      <c r="I91" s="125"/>
    </row>
    <row r="92" spans="1:9" ht="162.75" customHeight="1" x14ac:dyDescent="0.25">
      <c r="A92" s="36">
        <v>37</v>
      </c>
      <c r="B92" s="8" t="s">
        <v>381</v>
      </c>
      <c r="C92" s="6" t="s">
        <v>111</v>
      </c>
      <c r="D92" s="23" t="s">
        <v>115</v>
      </c>
      <c r="E92" s="309" t="s">
        <v>688</v>
      </c>
      <c r="F92" s="310"/>
      <c r="G92" s="310"/>
      <c r="H92" s="218"/>
      <c r="I92" s="125"/>
    </row>
    <row r="93" spans="1:9" ht="264" customHeight="1" x14ac:dyDescent="0.25">
      <c r="A93" s="36">
        <v>38</v>
      </c>
      <c r="B93" s="8" t="s">
        <v>404</v>
      </c>
      <c r="C93" s="6" t="s">
        <v>112</v>
      </c>
      <c r="D93" s="27" t="s">
        <v>297</v>
      </c>
      <c r="E93" s="309" t="s">
        <v>688</v>
      </c>
      <c r="F93" s="310"/>
      <c r="G93" s="310"/>
      <c r="H93" s="280"/>
      <c r="I93" s="281"/>
    </row>
    <row r="94" spans="1:9" ht="75" x14ac:dyDescent="0.25">
      <c r="A94" s="36">
        <v>39</v>
      </c>
      <c r="B94" s="8" t="s">
        <v>117</v>
      </c>
      <c r="C94" s="6" t="s">
        <v>255</v>
      </c>
      <c r="D94" s="23" t="s">
        <v>113</v>
      </c>
      <c r="E94" s="309" t="s">
        <v>688</v>
      </c>
      <c r="F94" s="310"/>
      <c r="G94" s="310"/>
      <c r="H94" s="218"/>
      <c r="I94" s="125"/>
    </row>
    <row r="95" spans="1:9" ht="60" x14ac:dyDescent="0.25">
      <c r="A95" s="36" t="s">
        <v>614</v>
      </c>
      <c r="B95" s="8" t="s">
        <v>120</v>
      </c>
      <c r="C95" s="9" t="s">
        <v>254</v>
      </c>
      <c r="D95" s="23" t="s">
        <v>118</v>
      </c>
      <c r="E95" s="309" t="s">
        <v>688</v>
      </c>
      <c r="F95" s="310"/>
      <c r="G95" s="310"/>
      <c r="H95" s="218"/>
      <c r="I95" s="125"/>
    </row>
    <row r="96" spans="1:9" ht="45" outlineLevel="1" x14ac:dyDescent="0.25">
      <c r="A96" s="202" t="s">
        <v>615</v>
      </c>
      <c r="B96" s="259" t="s">
        <v>120</v>
      </c>
      <c r="C96" s="259" t="s">
        <v>253</v>
      </c>
      <c r="D96" s="210" t="s">
        <v>383</v>
      </c>
      <c r="E96" s="309" t="s">
        <v>688</v>
      </c>
      <c r="F96" s="319"/>
      <c r="G96" s="319"/>
      <c r="H96" s="284"/>
      <c r="I96" s="285"/>
    </row>
    <row r="97" spans="1:9" s="12" customFormat="1" ht="115.5" customHeight="1" x14ac:dyDescent="0.25">
      <c r="A97" s="38">
        <v>41</v>
      </c>
      <c r="B97" s="39" t="s">
        <v>120</v>
      </c>
      <c r="C97" s="9" t="s">
        <v>319</v>
      </c>
      <c r="D97" s="29" t="s">
        <v>320</v>
      </c>
      <c r="E97" s="309" t="s">
        <v>688</v>
      </c>
      <c r="F97" s="310"/>
      <c r="G97" s="310"/>
      <c r="H97" s="218"/>
      <c r="I97" s="125"/>
    </row>
    <row r="98" spans="1:9" s="12" customFormat="1" ht="78" customHeight="1" x14ac:dyDescent="0.25">
      <c r="A98" s="38">
        <v>42</v>
      </c>
      <c r="B98" s="16" t="s">
        <v>124</v>
      </c>
      <c r="C98" s="201" t="s">
        <v>324</v>
      </c>
      <c r="D98" s="30" t="s">
        <v>272</v>
      </c>
      <c r="E98" s="309" t="s">
        <v>688</v>
      </c>
      <c r="F98" s="310"/>
      <c r="G98" s="310"/>
      <c r="H98" s="280"/>
      <c r="I98" s="281"/>
    </row>
    <row r="99" spans="1:9" ht="108" customHeight="1" x14ac:dyDescent="0.25">
      <c r="A99" s="36">
        <v>43</v>
      </c>
      <c r="B99" s="8" t="s">
        <v>400</v>
      </c>
      <c r="C99" s="6" t="s">
        <v>322</v>
      </c>
      <c r="D99" s="31" t="s">
        <v>323</v>
      </c>
      <c r="E99" s="309" t="s">
        <v>688</v>
      </c>
      <c r="F99" s="310"/>
      <c r="G99" s="310"/>
      <c r="H99" s="218"/>
      <c r="I99" s="125"/>
    </row>
    <row r="100" spans="1:9" ht="165" customHeight="1" x14ac:dyDescent="0.25">
      <c r="A100" s="36">
        <v>44</v>
      </c>
      <c r="B100" s="8" t="s">
        <v>135</v>
      </c>
      <c r="C100" s="6" t="s">
        <v>130</v>
      </c>
      <c r="D100" s="27" t="s">
        <v>654</v>
      </c>
      <c r="E100" s="309" t="s">
        <v>688</v>
      </c>
      <c r="F100" s="310"/>
      <c r="G100" s="310"/>
      <c r="H100" s="280"/>
      <c r="I100" s="281"/>
    </row>
    <row r="101" spans="1:9" ht="192" customHeight="1" x14ac:dyDescent="0.25">
      <c r="A101" s="36">
        <v>45</v>
      </c>
      <c r="B101" s="8" t="s">
        <v>135</v>
      </c>
      <c r="C101" s="6" t="s">
        <v>331</v>
      </c>
      <c r="D101" s="37" t="s">
        <v>330</v>
      </c>
      <c r="E101" s="309" t="s">
        <v>688</v>
      </c>
      <c r="F101" s="310"/>
      <c r="G101" s="310"/>
      <c r="H101" s="272"/>
      <c r="I101" s="127"/>
    </row>
    <row r="102" spans="1:9" ht="111.75" customHeight="1" x14ac:dyDescent="0.25">
      <c r="A102" s="36">
        <v>46</v>
      </c>
      <c r="B102" s="8" t="s">
        <v>143</v>
      </c>
      <c r="C102" s="6" t="s">
        <v>136</v>
      </c>
      <c r="D102" s="37" t="s">
        <v>137</v>
      </c>
      <c r="E102" s="309" t="s">
        <v>688</v>
      </c>
      <c r="F102" s="310"/>
      <c r="G102" s="310"/>
      <c r="H102" s="272"/>
      <c r="I102" s="127"/>
    </row>
    <row r="103" spans="1:9" ht="60" x14ac:dyDescent="0.25">
      <c r="A103" s="36">
        <v>47</v>
      </c>
      <c r="B103" s="8" t="s">
        <v>143</v>
      </c>
      <c r="C103" s="6" t="s">
        <v>138</v>
      </c>
      <c r="D103" s="23" t="s">
        <v>139</v>
      </c>
      <c r="E103" s="309" t="s">
        <v>688</v>
      </c>
      <c r="F103" s="310"/>
      <c r="G103" s="310"/>
      <c r="H103" s="218"/>
      <c r="I103" s="125"/>
    </row>
    <row r="104" spans="1:9" ht="105" x14ac:dyDescent="0.25">
      <c r="A104" s="36">
        <v>48</v>
      </c>
      <c r="B104" s="8" t="s">
        <v>14</v>
      </c>
      <c r="C104" s="6" t="s">
        <v>306</v>
      </c>
      <c r="D104" s="23" t="s">
        <v>305</v>
      </c>
      <c r="E104" s="309" t="s">
        <v>688</v>
      </c>
      <c r="F104" s="310"/>
      <c r="G104" s="310"/>
      <c r="H104" s="218"/>
      <c r="I104" s="125"/>
    </row>
    <row r="105" spans="1:9" ht="270" x14ac:dyDescent="0.25">
      <c r="A105" s="36" t="s">
        <v>616</v>
      </c>
      <c r="B105" s="8" t="s">
        <v>13</v>
      </c>
      <c r="C105" s="8" t="s">
        <v>302</v>
      </c>
      <c r="D105" s="27" t="s">
        <v>301</v>
      </c>
      <c r="E105" s="309" t="s">
        <v>688</v>
      </c>
      <c r="F105" s="310"/>
      <c r="G105" s="310"/>
      <c r="H105" s="280"/>
      <c r="I105" s="281"/>
    </row>
    <row r="106" spans="1:9" ht="45" outlineLevel="1" x14ac:dyDescent="0.25">
      <c r="A106" s="202" t="s">
        <v>617</v>
      </c>
      <c r="B106" s="203" t="s">
        <v>359</v>
      </c>
      <c r="C106" s="203" t="s">
        <v>387</v>
      </c>
      <c r="D106" s="211" t="s">
        <v>385</v>
      </c>
      <c r="E106" s="309" t="s">
        <v>688</v>
      </c>
      <c r="F106" s="306"/>
      <c r="G106" s="306"/>
      <c r="H106" s="202"/>
      <c r="I106" s="286"/>
    </row>
    <row r="107" spans="1:9" ht="45" outlineLevel="1" x14ac:dyDescent="0.25">
      <c r="A107" s="202" t="s">
        <v>618</v>
      </c>
      <c r="B107" s="203" t="s">
        <v>359</v>
      </c>
      <c r="C107" s="203" t="s">
        <v>388</v>
      </c>
      <c r="D107" s="211" t="s">
        <v>385</v>
      </c>
      <c r="E107" s="309" t="s">
        <v>688</v>
      </c>
      <c r="F107" s="306"/>
      <c r="G107" s="306"/>
      <c r="H107" s="215"/>
      <c r="I107" s="216"/>
    </row>
    <row r="108" spans="1:9" ht="45" outlineLevel="1" x14ac:dyDescent="0.25">
      <c r="A108" s="375" t="s">
        <v>619</v>
      </c>
      <c r="B108" s="377" t="s">
        <v>34</v>
      </c>
      <c r="C108" s="203" t="s">
        <v>389</v>
      </c>
      <c r="D108" s="204" t="s">
        <v>396</v>
      </c>
      <c r="E108" s="309" t="s">
        <v>688</v>
      </c>
      <c r="F108" s="306"/>
      <c r="G108" s="306"/>
      <c r="H108" s="215"/>
      <c r="I108" s="216"/>
    </row>
    <row r="109" spans="1:9" ht="55.5" customHeight="1" outlineLevel="1" x14ac:dyDescent="0.25">
      <c r="A109" s="376"/>
      <c r="B109" s="378"/>
      <c r="C109" s="203" t="s">
        <v>395</v>
      </c>
      <c r="D109" s="204" t="s">
        <v>397</v>
      </c>
      <c r="E109" s="309" t="s">
        <v>688</v>
      </c>
      <c r="F109" s="306"/>
      <c r="G109" s="306"/>
      <c r="H109" s="215"/>
      <c r="I109" s="216"/>
    </row>
    <row r="110" spans="1:9" outlineLevel="1" x14ac:dyDescent="0.25">
      <c r="A110" s="202" t="s">
        <v>620</v>
      </c>
      <c r="B110" s="203" t="s">
        <v>359</v>
      </c>
      <c r="C110" s="203" t="s">
        <v>390</v>
      </c>
      <c r="D110" s="211" t="s">
        <v>385</v>
      </c>
      <c r="E110" s="309" t="s">
        <v>688</v>
      </c>
      <c r="F110" s="306"/>
      <c r="G110" s="306"/>
      <c r="H110" s="215"/>
      <c r="I110" s="216"/>
    </row>
    <row r="111" spans="1:9" ht="30" outlineLevel="1" x14ac:dyDescent="0.25">
      <c r="A111" s="375" t="s">
        <v>621</v>
      </c>
      <c r="B111" s="377" t="s">
        <v>135</v>
      </c>
      <c r="C111" s="203" t="s">
        <v>386</v>
      </c>
      <c r="D111" s="204" t="s">
        <v>393</v>
      </c>
      <c r="E111" s="309" t="s">
        <v>688</v>
      </c>
      <c r="F111" s="306"/>
      <c r="G111" s="306"/>
      <c r="H111" s="215"/>
      <c r="I111" s="216"/>
    </row>
    <row r="112" spans="1:9" ht="45" outlineLevel="1" x14ac:dyDescent="0.25">
      <c r="A112" s="376"/>
      <c r="B112" s="378"/>
      <c r="C112" s="203" t="s">
        <v>394</v>
      </c>
      <c r="D112" s="204" t="s">
        <v>532</v>
      </c>
      <c r="E112" s="309" t="s">
        <v>688</v>
      </c>
      <c r="F112" s="306"/>
      <c r="G112" s="306"/>
      <c r="H112" s="215"/>
      <c r="I112" s="216"/>
    </row>
    <row r="113" spans="1:9" ht="30" outlineLevel="1" x14ac:dyDescent="0.25">
      <c r="A113" s="202" t="s">
        <v>622</v>
      </c>
      <c r="B113" s="203" t="s">
        <v>359</v>
      </c>
      <c r="C113" s="203" t="s">
        <v>391</v>
      </c>
      <c r="D113" s="211" t="s">
        <v>385</v>
      </c>
      <c r="E113" s="309" t="s">
        <v>688</v>
      </c>
      <c r="F113" s="306"/>
      <c r="G113" s="306"/>
      <c r="H113" s="215"/>
      <c r="I113" s="216"/>
    </row>
    <row r="114" spans="1:9" outlineLevel="1" x14ac:dyDescent="0.25">
      <c r="A114" s="202" t="s">
        <v>623</v>
      </c>
      <c r="B114" s="203" t="s">
        <v>359</v>
      </c>
      <c r="C114" s="203" t="s">
        <v>392</v>
      </c>
      <c r="D114" s="211" t="s">
        <v>385</v>
      </c>
      <c r="E114" s="309" t="s">
        <v>688</v>
      </c>
      <c r="F114" s="306"/>
      <c r="G114" s="306"/>
      <c r="H114" s="215"/>
      <c r="I114" s="216"/>
    </row>
    <row r="115" spans="1:9" ht="60" x14ac:dyDescent="0.25">
      <c r="A115" s="36">
        <v>50</v>
      </c>
      <c r="B115" s="8" t="s">
        <v>13</v>
      </c>
      <c r="C115" s="8" t="s">
        <v>11</v>
      </c>
      <c r="D115" s="23" t="s">
        <v>12</v>
      </c>
      <c r="E115" s="309" t="s">
        <v>688</v>
      </c>
      <c r="F115" s="310"/>
      <c r="G115" s="310"/>
      <c r="H115" s="218"/>
      <c r="I115" s="125"/>
    </row>
    <row r="116" spans="1:9" ht="45.75" customHeight="1" x14ac:dyDescent="0.25">
      <c r="A116" s="41">
        <v>51</v>
      </c>
      <c r="B116" s="16" t="s">
        <v>183</v>
      </c>
      <c r="C116" s="16" t="s">
        <v>403</v>
      </c>
      <c r="D116" s="25" t="s">
        <v>402</v>
      </c>
      <c r="E116" s="311" t="s">
        <v>688</v>
      </c>
      <c r="F116" s="310"/>
      <c r="G116" s="310"/>
      <c r="H116" s="275"/>
      <c r="I116" s="276"/>
    </row>
    <row r="117" spans="1:9" ht="90" x14ac:dyDescent="0.25">
      <c r="A117" s="36">
        <v>52</v>
      </c>
      <c r="B117" s="8" t="s">
        <v>22</v>
      </c>
      <c r="C117" s="15" t="s">
        <v>20</v>
      </c>
      <c r="D117" s="258" t="s">
        <v>21</v>
      </c>
      <c r="E117" s="320" t="s">
        <v>688</v>
      </c>
      <c r="F117" s="310"/>
      <c r="G117" s="317"/>
      <c r="H117" s="287"/>
      <c r="I117" s="288"/>
    </row>
    <row r="118" spans="1:9" ht="67.5" customHeight="1" x14ac:dyDescent="0.25">
      <c r="A118" s="36">
        <v>53</v>
      </c>
      <c r="B118" s="42" t="s">
        <v>22</v>
      </c>
      <c r="C118" s="6" t="s">
        <v>710</v>
      </c>
      <c r="D118" s="29" t="s">
        <v>303</v>
      </c>
      <c r="E118" s="320" t="s">
        <v>688</v>
      </c>
      <c r="F118" s="310"/>
      <c r="G118" s="310"/>
      <c r="H118" s="218"/>
      <c r="I118" s="289"/>
    </row>
    <row r="119" spans="1:9" ht="105" x14ac:dyDescent="0.25">
      <c r="A119" s="36">
        <v>54</v>
      </c>
      <c r="B119" s="8" t="s">
        <v>36</v>
      </c>
      <c r="C119" s="18" t="s">
        <v>284</v>
      </c>
      <c r="D119" s="43" t="s">
        <v>680</v>
      </c>
      <c r="E119" s="320" t="s">
        <v>688</v>
      </c>
      <c r="F119" s="317"/>
      <c r="G119" s="321"/>
      <c r="H119" s="290"/>
      <c r="I119" s="291"/>
    </row>
    <row r="120" spans="1:9" ht="60" x14ac:dyDescent="0.25">
      <c r="A120" s="36">
        <v>55</v>
      </c>
      <c r="B120" s="8" t="s">
        <v>209</v>
      </c>
      <c r="C120" s="48" t="s">
        <v>334</v>
      </c>
      <c r="D120" s="49" t="s">
        <v>335</v>
      </c>
      <c r="E120" s="320" t="s">
        <v>688</v>
      </c>
      <c r="F120" s="310"/>
      <c r="G120" s="310"/>
      <c r="H120" s="292"/>
      <c r="I120" s="293"/>
    </row>
    <row r="121" spans="1:9" ht="45" x14ac:dyDescent="0.25">
      <c r="A121" s="36">
        <v>56</v>
      </c>
      <c r="B121" s="8" t="s">
        <v>209</v>
      </c>
      <c r="C121" s="48" t="s">
        <v>336</v>
      </c>
      <c r="D121" s="50" t="s">
        <v>337</v>
      </c>
      <c r="E121" s="320" t="s">
        <v>688</v>
      </c>
      <c r="F121" s="310"/>
      <c r="G121" s="310"/>
      <c r="H121" s="292"/>
      <c r="I121" s="293"/>
    </row>
    <row r="122" spans="1:9" ht="60" x14ac:dyDescent="0.25">
      <c r="A122" s="36">
        <v>57</v>
      </c>
      <c r="B122" s="8" t="s">
        <v>216</v>
      </c>
      <c r="C122" s="265" t="s">
        <v>210</v>
      </c>
      <c r="D122" s="44" t="s">
        <v>211</v>
      </c>
      <c r="E122" s="320" t="s">
        <v>688</v>
      </c>
      <c r="F122" s="322"/>
      <c r="G122" s="322"/>
      <c r="H122" s="294"/>
      <c r="I122" s="295"/>
    </row>
    <row r="123" spans="1:9" ht="53.25" customHeight="1" x14ac:dyDescent="0.25">
      <c r="A123" s="36">
        <v>58</v>
      </c>
      <c r="B123" s="8" t="s">
        <v>168</v>
      </c>
      <c r="C123" s="6" t="s">
        <v>244</v>
      </c>
      <c r="D123" s="23" t="s">
        <v>218</v>
      </c>
      <c r="E123" s="320" t="s">
        <v>688</v>
      </c>
      <c r="F123" s="310"/>
      <c r="G123" s="310"/>
      <c r="H123" s="218"/>
      <c r="I123" s="125"/>
    </row>
    <row r="124" spans="1:9" ht="90" x14ac:dyDescent="0.25">
      <c r="A124" s="36">
        <v>59</v>
      </c>
      <c r="B124" s="8" t="s">
        <v>168</v>
      </c>
      <c r="C124" s="6" t="s">
        <v>144</v>
      </c>
      <c r="D124" s="23" t="s">
        <v>539</v>
      </c>
      <c r="E124" s="320" t="s">
        <v>688</v>
      </c>
      <c r="F124" s="310"/>
      <c r="G124" s="310"/>
      <c r="H124" s="218"/>
      <c r="I124" s="125"/>
    </row>
    <row r="125" spans="1:9" ht="90" x14ac:dyDescent="0.25">
      <c r="A125" s="36">
        <v>60</v>
      </c>
      <c r="B125" s="8" t="s">
        <v>168</v>
      </c>
      <c r="C125" s="6" t="s">
        <v>145</v>
      </c>
      <c r="D125" s="23" t="s">
        <v>538</v>
      </c>
      <c r="E125" s="320" t="s">
        <v>688</v>
      </c>
      <c r="F125" s="310"/>
      <c r="G125" s="310"/>
      <c r="H125" s="218"/>
      <c r="I125" s="125"/>
    </row>
    <row r="126" spans="1:9" ht="45" x14ac:dyDescent="0.25">
      <c r="A126" s="36">
        <v>61</v>
      </c>
      <c r="B126" s="8" t="s">
        <v>168</v>
      </c>
      <c r="C126" s="6" t="s">
        <v>146</v>
      </c>
      <c r="D126" s="23" t="s">
        <v>147</v>
      </c>
      <c r="E126" s="320" t="s">
        <v>688</v>
      </c>
      <c r="F126" s="310"/>
      <c r="G126" s="310"/>
      <c r="H126" s="218"/>
      <c r="I126" s="125"/>
    </row>
    <row r="127" spans="1:9" ht="87" customHeight="1" x14ac:dyDescent="0.25">
      <c r="A127" s="36">
        <v>62</v>
      </c>
      <c r="B127" s="8" t="s">
        <v>174</v>
      </c>
      <c r="C127" s="6" t="s">
        <v>709</v>
      </c>
      <c r="D127" s="23" t="s">
        <v>170</v>
      </c>
      <c r="E127" s="320" t="s">
        <v>688</v>
      </c>
      <c r="F127" s="310"/>
      <c r="G127" s="310"/>
      <c r="H127" s="218"/>
      <c r="I127" s="125"/>
    </row>
    <row r="128" spans="1:9" ht="57.75" customHeight="1" x14ac:dyDescent="0.25">
      <c r="A128" s="214" t="s">
        <v>624</v>
      </c>
      <c r="B128" s="8" t="s">
        <v>384</v>
      </c>
      <c r="C128" s="6" t="s">
        <v>275</v>
      </c>
      <c r="D128" s="23" t="s">
        <v>274</v>
      </c>
      <c r="E128" s="320" t="e">
        <f>E129+E130+E131</f>
        <v>#VALUE!</v>
      </c>
      <c r="F128" s="310"/>
      <c r="G128" s="310"/>
      <c r="H128" s="218" t="s">
        <v>366</v>
      </c>
      <c r="I128" s="125"/>
    </row>
    <row r="129" spans="1:9" s="12" customFormat="1" outlineLevel="1" x14ac:dyDescent="0.25">
      <c r="A129" s="213" t="s">
        <v>625</v>
      </c>
      <c r="B129" s="203" t="s">
        <v>174</v>
      </c>
      <c r="C129" s="203" t="s">
        <v>700</v>
      </c>
      <c r="D129" s="204" t="s">
        <v>398</v>
      </c>
      <c r="E129" s="320" t="s">
        <v>688</v>
      </c>
      <c r="F129" s="306"/>
      <c r="G129" s="306"/>
      <c r="H129" s="215" t="s">
        <v>366</v>
      </c>
      <c r="I129" s="216"/>
    </row>
    <row r="130" spans="1:9" s="12" customFormat="1" ht="30" outlineLevel="1" x14ac:dyDescent="0.25">
      <c r="A130" s="213" t="s">
        <v>626</v>
      </c>
      <c r="B130" s="203" t="s">
        <v>168</v>
      </c>
      <c r="C130" s="203" t="s">
        <v>701</v>
      </c>
      <c r="D130" s="204" t="s">
        <v>398</v>
      </c>
      <c r="E130" s="320" t="s">
        <v>688</v>
      </c>
      <c r="F130" s="306"/>
      <c r="G130" s="306"/>
      <c r="H130" s="215" t="s">
        <v>366</v>
      </c>
      <c r="I130" s="216"/>
    </row>
    <row r="131" spans="1:9" s="12" customFormat="1" outlineLevel="1" x14ac:dyDescent="0.25">
      <c r="A131" s="213" t="s">
        <v>627</v>
      </c>
      <c r="B131" s="203" t="s">
        <v>359</v>
      </c>
      <c r="C131" s="203" t="s">
        <v>702</v>
      </c>
      <c r="D131" s="204" t="s">
        <v>398</v>
      </c>
      <c r="E131" s="320" t="s">
        <v>688</v>
      </c>
      <c r="F131" s="306"/>
      <c r="G131" s="306"/>
      <c r="H131" s="215" t="s">
        <v>366</v>
      </c>
      <c r="I131" s="216"/>
    </row>
    <row r="132" spans="1:9" ht="100.5" customHeight="1" x14ac:dyDescent="0.25">
      <c r="A132" s="36">
        <v>64</v>
      </c>
      <c r="B132" s="8" t="s">
        <v>40</v>
      </c>
      <c r="C132" s="6" t="s">
        <v>38</v>
      </c>
      <c r="D132" s="23" t="s">
        <v>39</v>
      </c>
      <c r="E132" s="320" t="s">
        <v>688</v>
      </c>
      <c r="F132" s="310"/>
      <c r="G132" s="310"/>
      <c r="H132" s="218"/>
      <c r="I132" s="125"/>
    </row>
    <row r="133" spans="1:9" ht="60.75" thickBot="1" x14ac:dyDescent="0.3">
      <c r="A133" s="45">
        <v>65</v>
      </c>
      <c r="B133" s="35" t="s">
        <v>33</v>
      </c>
      <c r="C133" s="35" t="s">
        <v>32</v>
      </c>
      <c r="D133" s="46" t="s">
        <v>408</v>
      </c>
      <c r="E133" s="323" t="s">
        <v>688</v>
      </c>
      <c r="F133" s="324"/>
      <c r="G133" s="324"/>
      <c r="H133" s="296"/>
      <c r="I133" s="129"/>
    </row>
  </sheetData>
  <sheetProtection formatCells="0" formatColumns="0" formatRows="0" insertColumns="0" insertRows="0" deleteColumns="0" deleteRows="0" selectLockedCells="1" sort="0" autoFilter="0"/>
  <autoFilter ref="A11:I133"/>
  <mergeCells count="5">
    <mergeCell ref="D34:D39"/>
    <mergeCell ref="A108:A109"/>
    <mergeCell ref="B108:B109"/>
    <mergeCell ref="A111:A112"/>
    <mergeCell ref="B111:B112"/>
  </mergeCells>
  <pageMargins left="0.70866141732283472" right="0.70866141732283472" top="0.74803149606299213" bottom="0.74803149606299213" header="0.31496062992125984" footer="0.31496062992125984"/>
  <pageSetup paperSize="9" orientation="portrait" horizontalDpi="300" verticalDpi="300" r:id="rId1"/>
  <headerFooter>
    <oddHeader>&amp;LIndicateurs Cit'ergie - 2018</oddHeader>
    <oddFooter>&amp;LRéalisé pour l'ADEME par le Bureau d'Appui Cit'ergie (AERE)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P80"/>
  <sheetViews>
    <sheetView zoomScaleNormal="100" workbookViewId="0">
      <pane ySplit="12" topLeftCell="A25" activePane="bottomLeft" state="frozen"/>
      <selection pane="bottomLeft" activeCell="J24" sqref="J24"/>
    </sheetView>
  </sheetViews>
  <sheetFormatPr baseColWidth="10" defaultRowHeight="15" outlineLevelRow="1" x14ac:dyDescent="0.25"/>
  <cols>
    <col min="1" max="1" width="5.140625" style="47" customWidth="1"/>
    <col min="2" max="2" width="8" style="47" customWidth="1"/>
    <col min="3" max="3" width="24.85546875" style="47" customWidth="1"/>
    <col min="4" max="4" width="63.140625" style="47" hidden="1" customWidth="1"/>
    <col min="5" max="5" width="16" style="47" customWidth="1"/>
    <col min="6" max="6" width="33.140625" style="47" customWidth="1"/>
    <col min="7" max="7" width="33.42578125" style="47" customWidth="1"/>
    <col min="8" max="8" width="25.7109375" style="47" customWidth="1"/>
    <col min="9" max="9" width="13.140625" style="47" customWidth="1"/>
    <col min="10" max="10" width="27.42578125" style="47" customWidth="1"/>
    <col min="11" max="16384" width="11.42578125" style="47"/>
  </cols>
  <sheetData>
    <row r="1" spans="1:16" ht="15.75" x14ac:dyDescent="0.25">
      <c r="A1" s="51" t="s">
        <v>704</v>
      </c>
    </row>
    <row r="2" spans="1:16" ht="15.75" x14ac:dyDescent="0.25">
      <c r="A2" s="55" t="s">
        <v>399</v>
      </c>
    </row>
    <row r="3" spans="1:16" x14ac:dyDescent="0.25">
      <c r="A3" s="1"/>
    </row>
    <row r="4" spans="1:16" x14ac:dyDescent="0.25">
      <c r="A4" s="237" t="s">
        <v>694</v>
      </c>
    </row>
    <row r="5" spans="1:16" x14ac:dyDescent="0.25">
      <c r="A5" s="53" t="s">
        <v>551</v>
      </c>
    </row>
    <row r="6" spans="1:16" x14ac:dyDescent="0.25">
      <c r="A6" s="53" t="s">
        <v>553</v>
      </c>
    </row>
    <row r="7" spans="1:16" x14ac:dyDescent="0.25">
      <c r="A7" s="53" t="s">
        <v>554</v>
      </c>
    </row>
    <row r="8" spans="1:16" x14ac:dyDescent="0.25">
      <c r="A8" s="198" t="s">
        <v>691</v>
      </c>
    </row>
    <row r="9" spans="1:16" x14ac:dyDescent="0.25">
      <c r="A9" s="238" t="s">
        <v>674</v>
      </c>
      <c r="B9" s="198"/>
    </row>
    <row r="10" spans="1:16" x14ac:dyDescent="0.25">
      <c r="A10" s="253" t="s">
        <v>688</v>
      </c>
      <c r="B10" s="230" t="s">
        <v>689</v>
      </c>
    </row>
    <row r="11" spans="1:16" ht="15.75" thickBot="1" x14ac:dyDescent="0.3"/>
    <row r="12" spans="1:16" ht="40.5" x14ac:dyDescent="0.25">
      <c r="A12" s="32" t="s">
        <v>541</v>
      </c>
      <c r="B12" s="33" t="s">
        <v>542</v>
      </c>
      <c r="C12" s="34" t="s">
        <v>1</v>
      </c>
      <c r="D12" s="119" t="s">
        <v>2</v>
      </c>
      <c r="E12" s="250" t="s">
        <v>690</v>
      </c>
      <c r="F12" s="32" t="s">
        <v>409</v>
      </c>
      <c r="G12" s="34" t="s">
        <v>410</v>
      </c>
      <c r="H12" s="32" t="s">
        <v>411</v>
      </c>
      <c r="I12" s="34" t="s">
        <v>412</v>
      </c>
    </row>
    <row r="13" spans="1:16" s="58" customFormat="1" ht="64.5" customHeight="1" x14ac:dyDescent="0.25">
      <c r="A13" s="36">
        <v>5</v>
      </c>
      <c r="B13" s="8" t="s">
        <v>108</v>
      </c>
      <c r="C13" s="125" t="s">
        <v>103</v>
      </c>
      <c r="D13" s="120" t="s">
        <v>425</v>
      </c>
      <c r="E13" s="195" t="str">
        <f>'Indicateurs Cit''ergie'!E40</f>
        <v>NR</v>
      </c>
      <c r="F13" s="130" t="s">
        <v>426</v>
      </c>
      <c r="G13" s="131" t="s">
        <v>427</v>
      </c>
      <c r="H13" s="130" t="s">
        <v>428</v>
      </c>
      <c r="I13" s="254" t="s">
        <v>429</v>
      </c>
      <c r="J13" s="47"/>
      <c r="K13" s="47"/>
      <c r="L13" s="47"/>
      <c r="M13" s="47"/>
      <c r="N13" s="47"/>
      <c r="O13" s="47"/>
      <c r="P13" s="47"/>
    </row>
    <row r="14" spans="1:16" ht="76.5" customHeight="1" x14ac:dyDescent="0.25">
      <c r="A14" s="36" t="s">
        <v>590</v>
      </c>
      <c r="B14" s="8" t="s">
        <v>195</v>
      </c>
      <c r="C14" s="126" t="s">
        <v>188</v>
      </c>
      <c r="D14" s="121" t="s">
        <v>424</v>
      </c>
      <c r="E14" s="268" t="e">
        <f>'Indicateurs Cit''ergie'!E41</f>
        <v>#VALUE!</v>
      </c>
      <c r="F14" s="132">
        <v>573</v>
      </c>
      <c r="G14" s="133">
        <v>480</v>
      </c>
      <c r="H14" s="329">
        <v>0.1</v>
      </c>
      <c r="I14" s="255" t="e">
        <f>IF(E14&gt;F14,0,IF(E14&lt;G14,H14,(F14-E14)*H14/(F14-G14)))</f>
        <v>#VALUE!</v>
      </c>
    </row>
    <row r="15" spans="1:16" ht="55.5" customHeight="1" x14ac:dyDescent="0.25">
      <c r="A15" s="36" t="s">
        <v>589</v>
      </c>
      <c r="B15" s="8" t="s">
        <v>195</v>
      </c>
      <c r="C15" s="127" t="s">
        <v>543</v>
      </c>
      <c r="D15" s="122" t="s">
        <v>430</v>
      </c>
      <c r="E15" s="268" t="str">
        <f>'Indicateurs Cit''ergie'!E42</f>
        <v>NR</v>
      </c>
      <c r="F15" s="132">
        <v>265</v>
      </c>
      <c r="G15" s="133">
        <v>120</v>
      </c>
      <c r="H15" s="329">
        <v>0.05</v>
      </c>
      <c r="I15" s="255">
        <f>IF(E15&gt;F15,0,IF(E15&lt;G15,H15,(F15-E15)*H15/(F15-G15)))</f>
        <v>0</v>
      </c>
    </row>
    <row r="16" spans="1:16" ht="65.25" customHeight="1" x14ac:dyDescent="0.25">
      <c r="A16" s="36">
        <v>7</v>
      </c>
      <c r="B16" s="8" t="s">
        <v>195</v>
      </c>
      <c r="C16" s="127" t="s">
        <v>544</v>
      </c>
      <c r="D16" s="122" t="s">
        <v>292</v>
      </c>
      <c r="E16" s="267" t="str">
        <f>'Indicateurs Cit''ergie'!E45</f>
        <v>NR</v>
      </c>
      <c r="F16" s="269">
        <v>0.39</v>
      </c>
      <c r="G16" s="270">
        <v>0.55000000000000004</v>
      </c>
      <c r="H16" s="329">
        <v>0.05</v>
      </c>
      <c r="I16" s="255">
        <f>IF(E16&lt;F16,0,IF(E16&gt;G16,H16,(E16-F16)*H16/(G16-F16)))</f>
        <v>0.05</v>
      </c>
    </row>
    <row r="17" spans="1:9" ht="27" customHeight="1" x14ac:dyDescent="0.25">
      <c r="A17" s="385" t="s">
        <v>596</v>
      </c>
      <c r="B17" s="393" t="s">
        <v>358</v>
      </c>
      <c r="C17" s="390" t="s">
        <v>422</v>
      </c>
      <c r="D17" s="387" t="s">
        <v>423</v>
      </c>
      <c r="E17" s="409" t="e">
        <f>'Indicateurs Cit''ergie'!E56</f>
        <v>#VALUE!</v>
      </c>
      <c r="F17" s="134">
        <v>280</v>
      </c>
      <c r="G17" s="133" t="s">
        <v>359</v>
      </c>
      <c r="H17" s="421">
        <v>0.25</v>
      </c>
      <c r="I17" s="255" t="e">
        <f>IF(E17&gt;=F17,0,H17)</f>
        <v>#VALUE!</v>
      </c>
    </row>
    <row r="18" spans="1:9" ht="21" customHeight="1" x14ac:dyDescent="0.25">
      <c r="A18" s="396"/>
      <c r="B18" s="394"/>
      <c r="C18" s="391"/>
      <c r="D18" s="388"/>
      <c r="E18" s="409"/>
      <c r="F18" s="135">
        <v>405</v>
      </c>
      <c r="G18" s="133" t="s">
        <v>359</v>
      </c>
      <c r="H18" s="421"/>
      <c r="I18" s="255" t="e">
        <f>IF(E17&gt;=F18,0,H17)</f>
        <v>#VALUE!</v>
      </c>
    </row>
    <row r="19" spans="1:9" ht="24" customHeight="1" x14ac:dyDescent="0.25">
      <c r="A19" s="396"/>
      <c r="B19" s="394"/>
      <c r="C19" s="391"/>
      <c r="D19" s="388"/>
      <c r="E19" s="409"/>
      <c r="F19" s="136">
        <v>315</v>
      </c>
      <c r="G19" s="133" t="s">
        <v>359</v>
      </c>
      <c r="H19" s="421"/>
      <c r="I19" s="255" t="e">
        <f>IF(E17&gt;=F19,0,H17)</f>
        <v>#VALUE!</v>
      </c>
    </row>
    <row r="20" spans="1:9" ht="22.5" customHeight="1" x14ac:dyDescent="0.25">
      <c r="A20" s="386"/>
      <c r="B20" s="395"/>
      <c r="C20" s="392"/>
      <c r="D20" s="389"/>
      <c r="E20" s="409"/>
      <c r="F20" s="137">
        <v>60</v>
      </c>
      <c r="G20" s="138" t="s">
        <v>359</v>
      </c>
      <c r="H20" s="421"/>
      <c r="I20" s="251" t="e">
        <f>IF(E17&gt;=F20,0,H17)</f>
        <v>#VALUE!</v>
      </c>
    </row>
    <row r="21" spans="1:9" ht="78" customHeight="1" x14ac:dyDescent="0.25">
      <c r="A21" s="36" t="s">
        <v>598</v>
      </c>
      <c r="B21" s="8" t="s">
        <v>219</v>
      </c>
      <c r="C21" s="128" t="s">
        <v>293</v>
      </c>
      <c r="D21" s="121" t="s">
        <v>311</v>
      </c>
      <c r="E21" s="267" t="e">
        <f>'Indicateurs Cit''ergie'!E58</f>
        <v>#DIV/0!</v>
      </c>
      <c r="F21" s="269">
        <v>0.1</v>
      </c>
      <c r="G21" s="270">
        <v>0</v>
      </c>
      <c r="H21" s="329">
        <v>0.2</v>
      </c>
      <c r="I21" s="255" t="e">
        <f>IF(E21&gt;F21,0,IF(E21=G21,H21,(F21-E21)*H21/F21))</f>
        <v>#DIV/0!</v>
      </c>
    </row>
    <row r="22" spans="1:9" ht="78" customHeight="1" outlineLevel="1" x14ac:dyDescent="0.25">
      <c r="A22" s="336" t="s">
        <v>598</v>
      </c>
      <c r="B22" s="337" t="s">
        <v>219</v>
      </c>
      <c r="C22" s="338" t="s">
        <v>720</v>
      </c>
      <c r="D22" s="361"/>
      <c r="E22" s="362" t="e">
        <f>'Indicateurs Cit''ergie'!E59</f>
        <v>#DIV/0!</v>
      </c>
      <c r="F22" s="139">
        <v>0.1</v>
      </c>
      <c r="G22" s="140">
        <v>0</v>
      </c>
      <c r="H22" s="139">
        <v>0.2</v>
      </c>
      <c r="I22" s="251" t="e">
        <f>IF(E22&gt;F22,0,IF(E22=G22,H22,(F22-E22)*H22/F22))</f>
        <v>#DIV/0!</v>
      </c>
    </row>
    <row r="23" spans="1:9" ht="87.75" customHeight="1" x14ac:dyDescent="0.25">
      <c r="A23" s="36" t="s">
        <v>599</v>
      </c>
      <c r="B23" s="8" t="s">
        <v>219</v>
      </c>
      <c r="C23" s="128" t="s">
        <v>294</v>
      </c>
      <c r="D23" s="121" t="s">
        <v>308</v>
      </c>
      <c r="E23" s="267" t="e">
        <f>'Indicateurs Cit''ergie'!E60</f>
        <v>#DIV/0!</v>
      </c>
      <c r="F23" s="269">
        <v>0</v>
      </c>
      <c r="G23" s="270">
        <v>0.3</v>
      </c>
      <c r="H23" s="329">
        <v>0.2</v>
      </c>
      <c r="I23" s="255" t="e">
        <f>IF(E23&lt;F23,0,IF(E23&gt;G23,H23,(E23-F23)*H23/(G23-F23)))</f>
        <v>#DIV/0!</v>
      </c>
    </row>
    <row r="24" spans="1:9" ht="87.75" customHeight="1" outlineLevel="1" x14ac:dyDescent="0.25">
      <c r="A24" s="336" t="s">
        <v>599</v>
      </c>
      <c r="B24" s="337" t="s">
        <v>219</v>
      </c>
      <c r="C24" s="338" t="s">
        <v>719</v>
      </c>
      <c r="D24" s="363"/>
      <c r="E24" s="362" t="e">
        <f>'Indicateurs Cit''ergie'!E61</f>
        <v>#DIV/0!</v>
      </c>
      <c r="F24" s="139">
        <v>0</v>
      </c>
      <c r="G24" s="140">
        <v>0.3</v>
      </c>
      <c r="H24" s="139">
        <v>0.2</v>
      </c>
      <c r="I24" s="251" t="e">
        <f>IF(E24&lt;F24,0,IF(E24&gt;G24,H24,(E24-F24)*H24/(G24-F24)))</f>
        <v>#DIV/0!</v>
      </c>
    </row>
    <row r="25" spans="1:9" ht="30" customHeight="1" x14ac:dyDescent="0.25">
      <c r="A25" s="385" t="s">
        <v>601</v>
      </c>
      <c r="B25" s="393" t="s">
        <v>73</v>
      </c>
      <c r="C25" s="390" t="s">
        <v>367</v>
      </c>
      <c r="D25" s="387" t="s">
        <v>373</v>
      </c>
      <c r="E25" s="408" t="str">
        <f>'Indicateurs Cit''ergie'!E63</f>
        <v>NR</v>
      </c>
      <c r="F25" s="421">
        <v>0</v>
      </c>
      <c r="G25" s="422">
        <v>0.38</v>
      </c>
      <c r="H25" s="184">
        <v>0.8</v>
      </c>
      <c r="I25" s="255">
        <f>IF(E25&lt;F25,0,IF(E25&gt;G25,H25,(E25-F25)*H25/(G25-F25)))</f>
        <v>0.8</v>
      </c>
    </row>
    <row r="26" spans="1:9" ht="27.75" customHeight="1" x14ac:dyDescent="0.25">
      <c r="A26" s="396"/>
      <c r="B26" s="394"/>
      <c r="C26" s="391"/>
      <c r="D26" s="388"/>
      <c r="E26" s="408"/>
      <c r="F26" s="421"/>
      <c r="G26" s="422"/>
      <c r="H26" s="185">
        <v>1</v>
      </c>
      <c r="I26" s="255">
        <f>IF(E25&lt;F25,0,IF(E25&gt;G25,H26,(E25-F25)*H26/(G25-F25)))</f>
        <v>1</v>
      </c>
    </row>
    <row r="27" spans="1:9" ht="33" customHeight="1" x14ac:dyDescent="0.25">
      <c r="A27" s="386"/>
      <c r="B27" s="395"/>
      <c r="C27" s="392"/>
      <c r="D27" s="389"/>
      <c r="E27" s="408"/>
      <c r="F27" s="139">
        <v>0</v>
      </c>
      <c r="G27" s="140">
        <v>0.75</v>
      </c>
      <c r="H27" s="186">
        <v>1</v>
      </c>
      <c r="I27" s="251">
        <f>IF(E25&lt;F27,0,IF(E25&gt;G27,H27,(E25-F27)*H27/(G27-F27)))</f>
        <v>1</v>
      </c>
    </row>
    <row r="28" spans="1:9" ht="30.75" customHeight="1" x14ac:dyDescent="0.25">
      <c r="A28" s="385" t="s">
        <v>603</v>
      </c>
      <c r="B28" s="393" t="s">
        <v>74</v>
      </c>
      <c r="C28" s="390" t="s">
        <v>369</v>
      </c>
      <c r="D28" s="387" t="s">
        <v>371</v>
      </c>
      <c r="E28" s="412" t="str">
        <f>'Indicateurs Cit''ergie'!E65</f>
        <v>NR</v>
      </c>
      <c r="F28" s="141">
        <v>0</v>
      </c>
      <c r="G28" s="142">
        <v>0.32</v>
      </c>
      <c r="H28" s="329">
        <v>0.4</v>
      </c>
      <c r="I28" s="255">
        <f>IF($E$28&lt;F28,0,IF($E$28&gt;G28,H28,($E$28-F28)*H28/(G28-F28)))</f>
        <v>0.4</v>
      </c>
    </row>
    <row r="29" spans="1:9" ht="26.25" customHeight="1" x14ac:dyDescent="0.25">
      <c r="A29" s="396"/>
      <c r="B29" s="394"/>
      <c r="C29" s="391"/>
      <c r="D29" s="388"/>
      <c r="E29" s="413"/>
      <c r="F29" s="141">
        <v>0</v>
      </c>
      <c r="G29" s="143">
        <v>0.4</v>
      </c>
      <c r="H29" s="329">
        <v>0.4</v>
      </c>
      <c r="I29" s="255">
        <f>IF($E$28&lt;F29,0,IF($E$28&gt;G29,H29,($E$28-F29)*H29/(G29-F29)))</f>
        <v>0.4</v>
      </c>
    </row>
    <row r="30" spans="1:9" ht="31.5" customHeight="1" x14ac:dyDescent="0.25">
      <c r="A30" s="386"/>
      <c r="B30" s="395"/>
      <c r="C30" s="392"/>
      <c r="D30" s="389"/>
      <c r="E30" s="413"/>
      <c r="F30" s="139">
        <v>0</v>
      </c>
      <c r="G30" s="144">
        <v>0.75</v>
      </c>
      <c r="H30" s="139">
        <v>0.5</v>
      </c>
      <c r="I30" s="251">
        <f>IF($E$28&lt;F30,0,IF($E$28&gt;G30,H30,($E$28-F30)*H30/(G30-F30)))</f>
        <v>0.5</v>
      </c>
    </row>
    <row r="31" spans="1:9" ht="27.75" customHeight="1" x14ac:dyDescent="0.25">
      <c r="A31" s="385">
        <v>18</v>
      </c>
      <c r="B31" s="393" t="s">
        <v>74</v>
      </c>
      <c r="C31" s="416" t="s">
        <v>361</v>
      </c>
      <c r="D31" s="414" t="s">
        <v>296</v>
      </c>
      <c r="E31" s="408" t="str">
        <f>'Indicateurs Cit''ergie'!E66</f>
        <v>NR</v>
      </c>
      <c r="F31" s="269">
        <v>0</v>
      </c>
      <c r="G31" s="270">
        <v>1</v>
      </c>
      <c r="H31" s="329">
        <v>0.2</v>
      </c>
      <c r="I31" s="255">
        <f>IF($E$31&lt;F31,0,IF($E$31&gt;G31,H31,($E$31-F31)*H31/(G31-F31)))</f>
        <v>0.2</v>
      </c>
    </row>
    <row r="32" spans="1:9" ht="26.25" customHeight="1" x14ac:dyDescent="0.25">
      <c r="A32" s="386"/>
      <c r="B32" s="395"/>
      <c r="C32" s="417"/>
      <c r="D32" s="415"/>
      <c r="E32" s="409"/>
      <c r="F32" s="139">
        <v>0</v>
      </c>
      <c r="G32" s="144">
        <v>1</v>
      </c>
      <c r="H32" s="139">
        <v>0.1</v>
      </c>
      <c r="I32" s="251">
        <f>IF($E$31&lt;F32,0,IF($E$31&gt;G32,H32,($E$31-F32)*H32/(G32-F32)))</f>
        <v>0.1</v>
      </c>
    </row>
    <row r="33" spans="1:10" ht="33" customHeight="1" x14ac:dyDescent="0.25">
      <c r="A33" s="385" t="s">
        <v>604</v>
      </c>
      <c r="B33" s="393" t="s">
        <v>75</v>
      </c>
      <c r="C33" s="390" t="s">
        <v>220</v>
      </c>
      <c r="D33" s="121" t="s">
        <v>310</v>
      </c>
      <c r="E33" s="397" t="e">
        <f>'Indicateurs Cit''ergie'!E67</f>
        <v>#DIV/0!</v>
      </c>
      <c r="F33" s="269">
        <v>0.1</v>
      </c>
      <c r="G33" s="270">
        <v>0</v>
      </c>
      <c r="H33" s="329">
        <v>0.2</v>
      </c>
      <c r="I33" s="255" t="e">
        <f>IF(E33&gt;F33,0,IF(E33=G33,H33,(F33-E33)*H33/F33))</f>
        <v>#DIV/0!</v>
      </c>
    </row>
    <row r="34" spans="1:10" ht="27.75" customHeight="1" x14ac:dyDescent="0.25">
      <c r="A34" s="386"/>
      <c r="B34" s="395"/>
      <c r="C34" s="392"/>
      <c r="D34" s="121"/>
      <c r="E34" s="398"/>
      <c r="F34" s="139">
        <v>0.1</v>
      </c>
      <c r="G34" s="140">
        <v>0</v>
      </c>
      <c r="H34" s="186">
        <v>0.1</v>
      </c>
      <c r="I34" s="251" t="e">
        <f>IF(E33&gt;F34,0,IF(E33=G34,H34,(F34-E33)*H34/F34))</f>
        <v>#DIV/0!</v>
      </c>
    </row>
    <row r="35" spans="1:10" ht="28.5" customHeight="1" x14ac:dyDescent="0.25">
      <c r="A35" s="385" t="s">
        <v>605</v>
      </c>
      <c r="B35" s="393" t="s">
        <v>75</v>
      </c>
      <c r="C35" s="390" t="s">
        <v>221</v>
      </c>
      <c r="D35" s="121" t="s">
        <v>309</v>
      </c>
      <c r="E35" s="397" t="e">
        <f>'Indicateurs Cit''ergie'!E68</f>
        <v>#DIV/0!</v>
      </c>
      <c r="F35" s="269">
        <v>0</v>
      </c>
      <c r="G35" s="270">
        <v>0.3</v>
      </c>
      <c r="H35" s="329">
        <v>0.2</v>
      </c>
      <c r="I35" s="255" t="e">
        <f>IF(E35&gt;F35,0,IF(E35=G35,H35,(F35-E35)*H35/F35))</f>
        <v>#DIV/0!</v>
      </c>
    </row>
    <row r="36" spans="1:10" ht="27" customHeight="1" x14ac:dyDescent="0.25">
      <c r="A36" s="386"/>
      <c r="B36" s="395"/>
      <c r="C36" s="392"/>
      <c r="D36" s="121"/>
      <c r="E36" s="398"/>
      <c r="F36" s="139">
        <v>0</v>
      </c>
      <c r="G36" s="140">
        <v>0.3</v>
      </c>
      <c r="H36" s="186">
        <v>0.1</v>
      </c>
      <c r="I36" s="251" t="e">
        <f>IF(E35&gt;F36,0,IF(E35=G36,H36,(F36-E35)*H36/F36))</f>
        <v>#DIV/0!</v>
      </c>
    </row>
    <row r="37" spans="1:10" ht="60.75" customHeight="1" x14ac:dyDescent="0.25">
      <c r="A37" s="36">
        <v>20</v>
      </c>
      <c r="B37" s="8" t="s">
        <v>88</v>
      </c>
      <c r="C37" s="126" t="s">
        <v>84</v>
      </c>
      <c r="D37" s="121" t="s">
        <v>85</v>
      </c>
      <c r="E37" s="268" t="str">
        <f>'Indicateurs Cit''ergie'!E69</f>
        <v>NR</v>
      </c>
      <c r="F37" s="145">
        <v>90</v>
      </c>
      <c r="G37" s="146">
        <v>60</v>
      </c>
      <c r="H37" s="179">
        <v>0.1</v>
      </c>
      <c r="I37" s="187">
        <f>IF(E37&gt;F37,0,IF(E37&gt;G37,(F37-E37)*H37/(F37-G37),H37))</f>
        <v>0</v>
      </c>
    </row>
    <row r="38" spans="1:10" ht="28.5" customHeight="1" x14ac:dyDescent="0.25">
      <c r="A38" s="260" t="s">
        <v>607</v>
      </c>
      <c r="B38" s="393" t="s">
        <v>80</v>
      </c>
      <c r="C38" s="390" t="s">
        <v>362</v>
      </c>
      <c r="D38" s="418" t="s">
        <v>519</v>
      </c>
      <c r="E38" s="268" t="str">
        <f>'Indicateurs Cit''ergie'!E71</f>
        <v>NR</v>
      </c>
      <c r="F38" s="147">
        <v>300</v>
      </c>
      <c r="G38" s="146">
        <v>60</v>
      </c>
      <c r="H38" s="179">
        <f>10%/3</f>
        <v>3.3333333333333333E-2</v>
      </c>
      <c r="I38" s="187">
        <f>IF(E38&gt;F38,0,IF(E38&gt;G38,(F38-E38)*H38/(F38-G38),H38))</f>
        <v>0</v>
      </c>
    </row>
    <row r="39" spans="1:10" ht="26.25" customHeight="1" x14ac:dyDescent="0.25">
      <c r="A39" s="266" t="s">
        <v>608</v>
      </c>
      <c r="B39" s="394"/>
      <c r="C39" s="391"/>
      <c r="D39" s="419"/>
      <c r="E39" s="268" t="str">
        <f>'Indicateurs Cit''ergie'!E72</f>
        <v>NR</v>
      </c>
      <c r="F39" s="148">
        <v>240</v>
      </c>
      <c r="G39" s="146">
        <v>30</v>
      </c>
      <c r="H39" s="179">
        <f t="shared" ref="H39:H40" si="0">10%/3</f>
        <v>3.3333333333333333E-2</v>
      </c>
      <c r="I39" s="187">
        <f>IF(E39&gt;F39,0,IF(E39&gt;G39,(F39-E39)*H39/(F39-G39),H39))</f>
        <v>0</v>
      </c>
    </row>
    <row r="40" spans="1:10" ht="30.75" customHeight="1" x14ac:dyDescent="0.25">
      <c r="A40" s="261" t="s">
        <v>609</v>
      </c>
      <c r="B40" s="395"/>
      <c r="C40" s="392"/>
      <c r="D40" s="420"/>
      <c r="E40" s="268" t="str">
        <f>'Indicateurs Cit''ergie'!E73</f>
        <v>NR</v>
      </c>
      <c r="F40" s="149">
        <v>180</v>
      </c>
      <c r="G40" s="133">
        <v>40</v>
      </c>
      <c r="H40" s="179">
        <f t="shared" si="0"/>
        <v>3.3333333333333333E-2</v>
      </c>
      <c r="I40" s="187">
        <f>IF(E40&gt;F40,0,IF(E40&gt;G40,(F40-E40)*H40/(F40-G40),H40))</f>
        <v>0</v>
      </c>
    </row>
    <row r="41" spans="1:10" ht="91.5" customHeight="1" x14ac:dyDescent="0.25">
      <c r="A41" s="36">
        <v>22</v>
      </c>
      <c r="B41" s="8" t="s">
        <v>95</v>
      </c>
      <c r="C41" s="126" t="s">
        <v>545</v>
      </c>
      <c r="D41" s="121" t="s">
        <v>94</v>
      </c>
      <c r="E41" s="267" t="str">
        <f>'Indicateurs Cit''ergie'!E74</f>
        <v>NR</v>
      </c>
      <c r="F41" s="269">
        <v>0</v>
      </c>
      <c r="G41" s="270">
        <v>0.75</v>
      </c>
      <c r="H41" s="188">
        <v>0.3</v>
      </c>
      <c r="I41" s="187">
        <f>IF(E41&lt;F41,0,IF(E41&gt;G41,H41,(E41-F41)*H41/(G41-F41)))</f>
        <v>0.3</v>
      </c>
    </row>
    <row r="42" spans="1:10" ht="90.75" customHeight="1" x14ac:dyDescent="0.25">
      <c r="A42" s="36">
        <v>23</v>
      </c>
      <c r="B42" s="8" t="s">
        <v>95</v>
      </c>
      <c r="C42" s="126" t="s">
        <v>547</v>
      </c>
      <c r="D42" s="121" t="s">
        <v>363</v>
      </c>
      <c r="E42" s="267" t="str">
        <f>'Indicateurs Cit''ergie'!E75</f>
        <v>NR</v>
      </c>
      <c r="F42" s="269">
        <v>0</v>
      </c>
      <c r="G42" s="270">
        <v>0.1</v>
      </c>
      <c r="H42" s="188">
        <v>0.2</v>
      </c>
      <c r="I42" s="187">
        <f>IF(E42&lt;F42,0,IF(E42&gt;G42,H42,(E42-F42)*H42/(G42-F42)))</f>
        <v>0.2</v>
      </c>
    </row>
    <row r="43" spans="1:10" ht="36.75" customHeight="1" x14ac:dyDescent="0.25">
      <c r="A43" s="385" t="s">
        <v>611</v>
      </c>
      <c r="B43" s="393" t="s">
        <v>95</v>
      </c>
      <c r="C43" s="390" t="s">
        <v>546</v>
      </c>
      <c r="D43" s="399" t="s">
        <v>356</v>
      </c>
      <c r="E43" s="397" t="e">
        <f>'Indicateurs Cit''ergie'!E77</f>
        <v>#VALUE!</v>
      </c>
      <c r="F43" s="269">
        <v>0</v>
      </c>
      <c r="G43" s="270">
        <v>0.38</v>
      </c>
      <c r="H43" s="188">
        <v>0.5</v>
      </c>
      <c r="I43" s="187" t="e">
        <f>IF(E43&lt;F43,0,IF(E43&gt;G43,H43,(E43-F43)*H43/(G43-F43)))</f>
        <v>#VALUE!</v>
      </c>
    </row>
    <row r="44" spans="1:10" ht="43.5" customHeight="1" x14ac:dyDescent="0.25">
      <c r="A44" s="386"/>
      <c r="B44" s="395"/>
      <c r="C44" s="392"/>
      <c r="D44" s="401"/>
      <c r="E44" s="398"/>
      <c r="F44" s="139">
        <v>0</v>
      </c>
      <c r="G44" s="144">
        <v>0.75</v>
      </c>
      <c r="H44" s="139">
        <v>1</v>
      </c>
      <c r="I44" s="252" t="e">
        <f>IF(E43&lt;F44,0,IF(E43&gt;G44,H44,(E43-F44)*H44/(G44-F44)))</f>
        <v>#VALUE!</v>
      </c>
    </row>
    <row r="45" spans="1:10" ht="29.25" customHeight="1" x14ac:dyDescent="0.25">
      <c r="A45" s="385" t="s">
        <v>613</v>
      </c>
      <c r="B45" s="393" t="s">
        <v>99</v>
      </c>
      <c r="C45" s="390" t="s">
        <v>318</v>
      </c>
      <c r="D45" s="399" t="s">
        <v>355</v>
      </c>
      <c r="E45" s="402" t="e">
        <f>'Indicateurs Cit''ergie'!E79</f>
        <v>#VALUE!</v>
      </c>
      <c r="F45" s="141">
        <v>0</v>
      </c>
      <c r="G45" s="150">
        <v>0.16</v>
      </c>
      <c r="H45" s="330">
        <v>0.5</v>
      </c>
      <c r="I45" s="187" t="e">
        <f>IF($E$45&lt;F45,0,IF($E$45&gt;G45,H45,($E$45-F45)*H45/(G45-F45)))</f>
        <v>#VALUE!</v>
      </c>
      <c r="J45" s="332" t="e">
        <f>IF($E$45&lt;F45,0,IF($E$45&gt;G45,0.3,($E$45-F45)*0.3/(G45-F45)))</f>
        <v>#VALUE!</v>
      </c>
    </row>
    <row r="46" spans="1:10" ht="28.5" customHeight="1" x14ac:dyDescent="0.25">
      <c r="A46" s="396"/>
      <c r="B46" s="394"/>
      <c r="C46" s="391"/>
      <c r="D46" s="400"/>
      <c r="E46" s="403"/>
      <c r="F46" s="141">
        <v>0</v>
      </c>
      <c r="G46" s="151">
        <v>0.4</v>
      </c>
      <c r="H46" s="330">
        <v>0.5</v>
      </c>
      <c r="I46" s="187" t="e">
        <f>IF($E$45&lt;F46,0,IF($E$45&gt;G46,H46,($E$45-F46)*H46/(G46-F46)))</f>
        <v>#VALUE!</v>
      </c>
      <c r="J46" s="332" t="e">
        <f t="shared" ref="J46" si="1">IF($E$45&lt;F46,0,IF($E$45&gt;G46,0.3,($E$45-F46)*0.3/(G46-F46)))</f>
        <v>#VALUE!</v>
      </c>
    </row>
    <row r="47" spans="1:10" ht="26.25" customHeight="1" x14ac:dyDescent="0.25">
      <c r="A47" s="386"/>
      <c r="B47" s="395"/>
      <c r="C47" s="392"/>
      <c r="D47" s="401"/>
      <c r="E47" s="404"/>
      <c r="F47" s="139">
        <v>0</v>
      </c>
      <c r="G47" s="144">
        <v>0.75</v>
      </c>
      <c r="H47" s="331">
        <v>0.5</v>
      </c>
      <c r="I47" s="252" t="e">
        <f>IF($E$45&lt;F47,0,IF($E$45&gt;G47,H47,($E$45-F47)*H47/(G47-F47)))</f>
        <v>#VALUE!</v>
      </c>
      <c r="J47" s="333" t="e">
        <f>IF($E$45&lt;F47,0,IF($E$45&gt;G47,0.3,($E$45-F47)*0.3/(G47-F47)))</f>
        <v>#VALUE!</v>
      </c>
    </row>
    <row r="48" spans="1:10" ht="21" customHeight="1" x14ac:dyDescent="0.25">
      <c r="A48" s="385">
        <v>26</v>
      </c>
      <c r="B48" s="393" t="s">
        <v>99</v>
      </c>
      <c r="C48" s="390" t="s">
        <v>96</v>
      </c>
      <c r="D48" s="387" t="s">
        <v>97</v>
      </c>
      <c r="E48" s="405" t="str">
        <f>'Indicateurs Cit''ergie'!E80</f>
        <v>NR</v>
      </c>
      <c r="F48" s="410">
        <v>0</v>
      </c>
      <c r="G48" s="152">
        <v>60</v>
      </c>
      <c r="H48" s="379">
        <v>0.1</v>
      </c>
      <c r="I48" s="187">
        <f>IF($E$48&lt;$F$48,0,IF($E$48&gt;G48,$H$48,($E$48-$F$48)*$H$48/(G48-$F$48)))</f>
        <v>0.1</v>
      </c>
    </row>
    <row r="49" spans="1:9" x14ac:dyDescent="0.25">
      <c r="A49" s="396"/>
      <c r="B49" s="394"/>
      <c r="C49" s="391"/>
      <c r="D49" s="388"/>
      <c r="E49" s="406"/>
      <c r="F49" s="410"/>
      <c r="G49" s="153">
        <v>40</v>
      </c>
      <c r="H49" s="380"/>
      <c r="I49" s="187">
        <f>IF($E$48&lt;$F$48,0,IF($E$48&gt;G49,$H$48,($E$48-$F$48)*$H$48/(G49-$F$48)))</f>
        <v>0.1</v>
      </c>
    </row>
    <row r="50" spans="1:9" x14ac:dyDescent="0.25">
      <c r="A50" s="396"/>
      <c r="B50" s="394"/>
      <c r="C50" s="391"/>
      <c r="D50" s="388"/>
      <c r="E50" s="406"/>
      <c r="F50" s="410"/>
      <c r="G50" s="154">
        <v>20</v>
      </c>
      <c r="H50" s="381"/>
      <c r="I50" s="187">
        <f>IF($E$48&lt;$F$48,0,IF($E$48&gt;G50,$H$48,($E$48-$F$48)*$H$48/(G50-$F$48)))</f>
        <v>0.1</v>
      </c>
    </row>
    <row r="51" spans="1:9" x14ac:dyDescent="0.25">
      <c r="A51" s="396"/>
      <c r="B51" s="394"/>
      <c r="C51" s="391"/>
      <c r="D51" s="388"/>
      <c r="E51" s="406"/>
      <c r="F51" s="411">
        <v>0</v>
      </c>
      <c r="G51" s="155">
        <v>180</v>
      </c>
      <c r="H51" s="382">
        <v>0.1</v>
      </c>
      <c r="I51" s="252">
        <f>IF($E$48&lt;$F$51,0,IF($E$48&gt;G51,$H$51,($E$48-$F$51)*$H$51/(G51-$F$51)))</f>
        <v>0.1</v>
      </c>
    </row>
    <row r="52" spans="1:9" x14ac:dyDescent="0.25">
      <c r="A52" s="396"/>
      <c r="B52" s="394"/>
      <c r="C52" s="391"/>
      <c r="D52" s="388"/>
      <c r="E52" s="406"/>
      <c r="F52" s="411"/>
      <c r="G52" s="156">
        <v>120</v>
      </c>
      <c r="H52" s="383"/>
      <c r="I52" s="252">
        <f>IF($E$48&lt;$F$51,0,IF($E$48&gt;G52,$H$51,($E$48-$F$51)*$H$51/(G52-$F$51)))</f>
        <v>0.1</v>
      </c>
    </row>
    <row r="53" spans="1:9" x14ac:dyDescent="0.25">
      <c r="A53" s="386"/>
      <c r="B53" s="395"/>
      <c r="C53" s="392"/>
      <c r="D53" s="389"/>
      <c r="E53" s="407"/>
      <c r="F53" s="411"/>
      <c r="G53" s="157">
        <v>60</v>
      </c>
      <c r="H53" s="384"/>
      <c r="I53" s="252">
        <f>IF($E$48&lt;$F$51,0,IF($E$48&gt;G53,$H$51,($E$48-$F$51)*$H$51/(G53-$F$51)))</f>
        <v>0.1</v>
      </c>
    </row>
    <row r="54" spans="1:9" ht="29.25" customHeight="1" x14ac:dyDescent="0.25">
      <c r="A54" s="385">
        <v>27</v>
      </c>
      <c r="B54" s="393" t="s">
        <v>99</v>
      </c>
      <c r="C54" s="390" t="s">
        <v>548</v>
      </c>
      <c r="D54" s="387" t="s">
        <v>357</v>
      </c>
      <c r="E54" s="426" t="str">
        <f>'Indicateurs Cit''ergie'!E81</f>
        <v>NR</v>
      </c>
      <c r="F54" s="269">
        <v>0</v>
      </c>
      <c r="G54" s="270">
        <v>0.4</v>
      </c>
      <c r="H54" s="329">
        <v>0.2</v>
      </c>
      <c r="I54" s="187">
        <f>IF(E54&lt;F54,0,IF(E54&gt;G54,H54,(E54-F54)*H54/(G54-F54)))</f>
        <v>0.2</v>
      </c>
    </row>
    <row r="55" spans="1:9" ht="27.75" customHeight="1" x14ac:dyDescent="0.25">
      <c r="A55" s="386"/>
      <c r="B55" s="395"/>
      <c r="C55" s="392"/>
      <c r="D55" s="389"/>
      <c r="E55" s="427"/>
      <c r="F55" s="139">
        <v>0</v>
      </c>
      <c r="G55" s="144">
        <v>1</v>
      </c>
      <c r="H55" s="139">
        <v>0.2</v>
      </c>
      <c r="I55" s="252">
        <f>IF(E54&lt;F55,0,IF(E54&gt;G55,H55,(E54-F55)*H55/(G55-F55)))</f>
        <v>0.2</v>
      </c>
    </row>
    <row r="56" spans="1:9" ht="96.75" customHeight="1" x14ac:dyDescent="0.25">
      <c r="A56" s="241" t="s">
        <v>683</v>
      </c>
      <c r="B56" s="242" t="s">
        <v>81</v>
      </c>
      <c r="C56" s="14" t="s">
        <v>685</v>
      </c>
      <c r="D56" s="27" t="s">
        <v>686</v>
      </c>
      <c r="E56" s="239" t="str">
        <f>'Indicateurs Cit''ergie'!E83</f>
        <v>NR</v>
      </c>
      <c r="F56" s="180">
        <v>0.8</v>
      </c>
      <c r="G56" s="240">
        <v>1</v>
      </c>
      <c r="H56" s="180">
        <v>0.2</v>
      </c>
      <c r="I56" s="254" t="s">
        <v>525</v>
      </c>
    </row>
    <row r="57" spans="1:9" x14ac:dyDescent="0.25">
      <c r="A57" s="385">
        <v>29</v>
      </c>
      <c r="B57" s="393" t="s">
        <v>82</v>
      </c>
      <c r="C57" s="390" t="s">
        <v>100</v>
      </c>
      <c r="D57" s="399" t="s">
        <v>101</v>
      </c>
      <c r="E57" s="423" t="str">
        <f>'Indicateurs Cit''ergie'!E84</f>
        <v>NR</v>
      </c>
      <c r="F57" s="158">
        <v>4</v>
      </c>
      <c r="G57" s="159">
        <v>2</v>
      </c>
      <c r="H57" s="141">
        <v>0.2</v>
      </c>
      <c r="I57" s="187">
        <f>IF(E57&gt;F57,0,IF(E57&gt;G57,(F57-E57)*H57/(F57-G57),H57))</f>
        <v>0</v>
      </c>
    </row>
    <row r="58" spans="1:9" x14ac:dyDescent="0.25">
      <c r="A58" s="396"/>
      <c r="B58" s="394"/>
      <c r="C58" s="391"/>
      <c r="D58" s="400"/>
      <c r="E58" s="424"/>
      <c r="F58" s="160">
        <v>5</v>
      </c>
      <c r="G58" s="159">
        <v>3</v>
      </c>
      <c r="H58" s="141">
        <v>0.2</v>
      </c>
      <c r="I58" s="187">
        <f>IF(E57&gt;F58,0,IF(E57&gt;G58,(F58-E57)*H58/(F58-G58),H58))</f>
        <v>0</v>
      </c>
    </row>
    <row r="59" spans="1:9" x14ac:dyDescent="0.25">
      <c r="A59" s="386"/>
      <c r="B59" s="395"/>
      <c r="C59" s="392"/>
      <c r="D59" s="401"/>
      <c r="E59" s="425"/>
      <c r="F59" s="161">
        <v>7</v>
      </c>
      <c r="G59" s="159">
        <v>4</v>
      </c>
      <c r="H59" s="141">
        <v>0.2</v>
      </c>
      <c r="I59" s="187">
        <f>IF(E57&gt;F59,0,IF(E57&gt;G59,(F59-E57)*H59/(F59-G59),H59))</f>
        <v>0</v>
      </c>
    </row>
    <row r="60" spans="1:9" ht="65.25" customHeight="1" x14ac:dyDescent="0.25">
      <c r="A60" s="36">
        <v>32</v>
      </c>
      <c r="B60" s="8" t="s">
        <v>555</v>
      </c>
      <c r="C60" s="126" t="s">
        <v>534</v>
      </c>
      <c r="D60" s="121" t="s">
        <v>332</v>
      </c>
      <c r="E60" s="196" t="str">
        <f>'Indicateurs Cit''ergie'!E87</f>
        <v>NR</v>
      </c>
      <c r="F60" s="269">
        <v>0.65</v>
      </c>
      <c r="G60" s="133" t="s">
        <v>359</v>
      </c>
      <c r="H60" s="329">
        <v>0.1</v>
      </c>
      <c r="I60" s="187">
        <f>IF(E60&gt;F60,H60,0)</f>
        <v>0.1</v>
      </c>
    </row>
    <row r="61" spans="1:9" ht="92.25" customHeight="1" x14ac:dyDescent="0.25">
      <c r="A61" s="36">
        <v>33</v>
      </c>
      <c r="B61" s="8" t="s">
        <v>555</v>
      </c>
      <c r="C61" s="126" t="s">
        <v>557</v>
      </c>
      <c r="D61" s="121" t="s">
        <v>333</v>
      </c>
      <c r="E61" s="268" t="str">
        <f>'Indicateurs Cit''ergie'!E88</f>
        <v>NR</v>
      </c>
      <c r="F61" s="162" t="s">
        <v>521</v>
      </c>
      <c r="G61" s="163" t="s">
        <v>359</v>
      </c>
      <c r="H61" s="180">
        <v>0.1</v>
      </c>
      <c r="I61" s="254" t="s">
        <v>429</v>
      </c>
    </row>
    <row r="62" spans="1:9" ht="60" x14ac:dyDescent="0.25">
      <c r="A62" s="36">
        <v>34</v>
      </c>
      <c r="B62" s="8" t="s">
        <v>555</v>
      </c>
      <c r="C62" s="126" t="s">
        <v>533</v>
      </c>
      <c r="D62" s="121" t="s">
        <v>196</v>
      </c>
      <c r="E62" s="196" t="str">
        <f>'Indicateurs Cit''ergie'!E89</f>
        <v>NR</v>
      </c>
      <c r="F62" s="269">
        <v>0.75</v>
      </c>
      <c r="G62" s="270">
        <v>1</v>
      </c>
      <c r="H62" s="329">
        <v>0.1</v>
      </c>
      <c r="I62" s="187">
        <f>IF(E62&lt;F62,0,IF(E62&gt;G62,H62,(E62-F62)*H62/(G62-F62)))</f>
        <v>0.1</v>
      </c>
    </row>
    <row r="63" spans="1:9" ht="54.75" customHeight="1" x14ac:dyDescent="0.25">
      <c r="A63" s="36">
        <v>35</v>
      </c>
      <c r="B63" s="8" t="s">
        <v>379</v>
      </c>
      <c r="C63" s="126" t="s">
        <v>109</v>
      </c>
      <c r="D63" s="121" t="s">
        <v>114</v>
      </c>
      <c r="E63" s="196" t="str">
        <f>'Indicateurs Cit''ergie'!E90</f>
        <v>NR</v>
      </c>
      <c r="F63" s="167" t="s">
        <v>631</v>
      </c>
      <c r="G63" s="166" t="s">
        <v>632</v>
      </c>
      <c r="H63" s="180">
        <v>0.1</v>
      </c>
      <c r="I63" s="254" t="s">
        <v>429</v>
      </c>
    </row>
    <row r="64" spans="1:9" ht="63" customHeight="1" x14ac:dyDescent="0.25">
      <c r="A64" s="36">
        <v>36</v>
      </c>
      <c r="B64" s="8" t="s">
        <v>380</v>
      </c>
      <c r="C64" s="126" t="s">
        <v>110</v>
      </c>
      <c r="D64" s="121" t="s">
        <v>401</v>
      </c>
      <c r="E64" s="267" t="str">
        <f>'Indicateurs Cit''ergie'!E91</f>
        <v>NR</v>
      </c>
      <c r="F64" s="164">
        <v>0.03</v>
      </c>
      <c r="G64" s="166" t="s">
        <v>633</v>
      </c>
      <c r="H64" s="180">
        <v>0.1</v>
      </c>
      <c r="I64" s="254" t="s">
        <v>429</v>
      </c>
    </row>
    <row r="65" spans="1:9" ht="63" customHeight="1" x14ac:dyDescent="0.25">
      <c r="A65" s="36">
        <v>37</v>
      </c>
      <c r="B65" s="8" t="s">
        <v>381</v>
      </c>
      <c r="C65" s="126" t="s">
        <v>111</v>
      </c>
      <c r="D65" s="121" t="s">
        <v>115</v>
      </c>
      <c r="E65" s="267" t="str">
        <f>'Indicateurs Cit''ergie'!E92</f>
        <v>NR</v>
      </c>
      <c r="F65" s="167" t="s">
        <v>522</v>
      </c>
      <c r="G65" s="165">
        <v>0.2</v>
      </c>
      <c r="H65" s="180">
        <v>0.1</v>
      </c>
      <c r="I65" s="254" t="s">
        <v>429</v>
      </c>
    </row>
    <row r="66" spans="1:9" ht="85.5" customHeight="1" x14ac:dyDescent="0.25">
      <c r="A66" s="36">
        <v>38</v>
      </c>
      <c r="B66" s="8" t="s">
        <v>404</v>
      </c>
      <c r="C66" s="126" t="s">
        <v>112</v>
      </c>
      <c r="D66" s="123" t="s">
        <v>297</v>
      </c>
      <c r="E66" s="267" t="str">
        <f>'Indicateurs Cit''ergie'!E93</f>
        <v>NR</v>
      </c>
      <c r="F66" s="168" t="s">
        <v>523</v>
      </c>
      <c r="G66" s="169" t="s">
        <v>524</v>
      </c>
      <c r="H66" s="189">
        <v>0.1</v>
      </c>
      <c r="I66" s="254" t="s">
        <v>429</v>
      </c>
    </row>
    <row r="67" spans="1:9" ht="63.75" customHeight="1" x14ac:dyDescent="0.25">
      <c r="A67" s="36">
        <v>39</v>
      </c>
      <c r="B67" s="8" t="s">
        <v>117</v>
      </c>
      <c r="C67" s="126" t="s">
        <v>255</v>
      </c>
      <c r="D67" s="121" t="s">
        <v>113</v>
      </c>
      <c r="E67" s="267" t="str">
        <f>'Indicateurs Cit''ergie'!E94</f>
        <v>NR</v>
      </c>
      <c r="F67" s="170">
        <v>0.08</v>
      </c>
      <c r="G67" s="171">
        <v>0.4</v>
      </c>
      <c r="H67" s="190" t="s">
        <v>359</v>
      </c>
      <c r="I67" s="254" t="s">
        <v>552</v>
      </c>
    </row>
    <row r="68" spans="1:9" ht="84.75" customHeight="1" x14ac:dyDescent="0.25">
      <c r="A68" s="36">
        <v>44</v>
      </c>
      <c r="B68" s="8" t="s">
        <v>135</v>
      </c>
      <c r="C68" s="126" t="s">
        <v>130</v>
      </c>
      <c r="D68" s="123" t="s">
        <v>298</v>
      </c>
      <c r="E68" s="268" t="str">
        <f>'Indicateurs Cit''ergie'!E100</f>
        <v>NR</v>
      </c>
      <c r="F68" s="162" t="s">
        <v>527</v>
      </c>
      <c r="G68" s="172" t="s">
        <v>549</v>
      </c>
      <c r="H68" s="180">
        <v>0.1</v>
      </c>
      <c r="I68" s="254" t="s">
        <v>526</v>
      </c>
    </row>
    <row r="69" spans="1:9" ht="78.75" customHeight="1" x14ac:dyDescent="0.25">
      <c r="A69" s="36">
        <v>45</v>
      </c>
      <c r="B69" s="8" t="s">
        <v>135</v>
      </c>
      <c r="C69" s="126" t="s">
        <v>331</v>
      </c>
      <c r="D69" s="122" t="s">
        <v>330</v>
      </c>
      <c r="E69" s="268" t="str">
        <f>'Indicateurs Cit''ergie'!E101</f>
        <v>NR</v>
      </c>
      <c r="F69" s="162" t="s">
        <v>528</v>
      </c>
      <c r="G69" s="172" t="s">
        <v>529</v>
      </c>
      <c r="H69" s="180">
        <v>0.1</v>
      </c>
      <c r="I69" s="254" t="s">
        <v>526</v>
      </c>
    </row>
    <row r="70" spans="1:9" ht="59.25" customHeight="1" x14ac:dyDescent="0.25">
      <c r="A70" s="36">
        <v>46</v>
      </c>
      <c r="B70" s="8" t="s">
        <v>143</v>
      </c>
      <c r="C70" s="126" t="s">
        <v>136</v>
      </c>
      <c r="D70" s="122" t="s">
        <v>137</v>
      </c>
      <c r="E70" s="268" t="str">
        <f>'Indicateurs Cit''ergie'!E102</f>
        <v>NR</v>
      </c>
      <c r="F70" s="162" t="s">
        <v>530</v>
      </c>
      <c r="G70" s="172" t="s">
        <v>531</v>
      </c>
      <c r="H70" s="180" t="s">
        <v>535</v>
      </c>
      <c r="I70" s="254" t="s">
        <v>526</v>
      </c>
    </row>
    <row r="71" spans="1:9" ht="59.25" customHeight="1" x14ac:dyDescent="0.25">
      <c r="A71" s="261" t="s">
        <v>621</v>
      </c>
      <c r="B71" s="265" t="s">
        <v>135</v>
      </c>
      <c r="C71" s="127" t="s">
        <v>394</v>
      </c>
      <c r="D71" s="121" t="s">
        <v>532</v>
      </c>
      <c r="E71" s="268" t="str">
        <f>'Indicateurs Cit''ergie'!E112</f>
        <v>NR</v>
      </c>
      <c r="F71" s="173">
        <v>5</v>
      </c>
      <c r="G71" s="163">
        <v>10</v>
      </c>
      <c r="H71" s="180" t="s">
        <v>536</v>
      </c>
      <c r="I71" s="254" t="s">
        <v>537</v>
      </c>
    </row>
    <row r="72" spans="1:9" ht="83.25" customHeight="1" x14ac:dyDescent="0.25">
      <c r="A72" s="36">
        <v>52</v>
      </c>
      <c r="B72" s="264" t="s">
        <v>22</v>
      </c>
      <c r="C72" s="263" t="s">
        <v>20</v>
      </c>
      <c r="D72" s="262" t="s">
        <v>21</v>
      </c>
      <c r="E72" s="271" t="str">
        <f>'Indicateurs Cit''ergie'!E117</f>
        <v>NR</v>
      </c>
      <c r="F72" s="174">
        <v>3.8E-3</v>
      </c>
      <c r="G72" s="175">
        <v>7.0000000000000001E-3</v>
      </c>
      <c r="H72" s="189" t="s">
        <v>536</v>
      </c>
      <c r="I72" s="256" t="s">
        <v>537</v>
      </c>
    </row>
    <row r="73" spans="1:9" ht="21.75" customHeight="1" x14ac:dyDescent="0.25">
      <c r="A73" s="385">
        <v>54</v>
      </c>
      <c r="B73" s="393" t="s">
        <v>36</v>
      </c>
      <c r="C73" s="390" t="s">
        <v>284</v>
      </c>
      <c r="D73" s="428" t="s">
        <v>35</v>
      </c>
      <c r="E73" s="409" t="str">
        <f>'Indicateurs Cit''ergie'!E119</f>
        <v>NR</v>
      </c>
      <c r="F73" s="176">
        <v>2</v>
      </c>
      <c r="G73" s="177" t="s">
        <v>359</v>
      </c>
      <c r="H73" s="191">
        <v>0.15</v>
      </c>
      <c r="I73" s="249">
        <f>IF(E73&gt;=F73,0,H73)</f>
        <v>0</v>
      </c>
    </row>
    <row r="74" spans="1:9" ht="19.5" customHeight="1" x14ac:dyDescent="0.25">
      <c r="A74" s="396"/>
      <c r="B74" s="394"/>
      <c r="C74" s="391"/>
      <c r="D74" s="429"/>
      <c r="E74" s="409"/>
      <c r="F74" s="178">
        <v>5</v>
      </c>
      <c r="G74" s="177" t="s">
        <v>359</v>
      </c>
      <c r="H74" s="191">
        <v>0.15</v>
      </c>
      <c r="I74" s="249">
        <f>IF(E73&gt;=F74,0,H74)</f>
        <v>0</v>
      </c>
    </row>
    <row r="75" spans="1:9" ht="22.5" customHeight="1" x14ac:dyDescent="0.25">
      <c r="A75" s="386"/>
      <c r="B75" s="395"/>
      <c r="C75" s="392"/>
      <c r="D75" s="430"/>
      <c r="E75" s="409"/>
      <c r="F75" s="334">
        <v>10</v>
      </c>
      <c r="G75" s="133" t="s">
        <v>359</v>
      </c>
      <c r="H75" s="191">
        <v>0.15</v>
      </c>
      <c r="I75" s="249">
        <f>IF(E73&gt;=F75,0,H75)</f>
        <v>0</v>
      </c>
    </row>
    <row r="76" spans="1:9" ht="98.25" customHeight="1" x14ac:dyDescent="0.25">
      <c r="A76" s="36">
        <v>59</v>
      </c>
      <c r="B76" s="8" t="s">
        <v>168</v>
      </c>
      <c r="C76" s="126" t="s">
        <v>144</v>
      </c>
      <c r="D76" s="120" t="s">
        <v>539</v>
      </c>
      <c r="E76" s="267" t="str">
        <f>'Indicateurs Cit''ergie'!E124</f>
        <v>NR</v>
      </c>
      <c r="F76" s="194">
        <v>0.06</v>
      </c>
      <c r="G76" s="270">
        <v>0.2</v>
      </c>
      <c r="H76" s="191">
        <v>0.03</v>
      </c>
      <c r="I76" s="255">
        <f>IF(E76&lt;F76,0,IF(E76&gt;G76,H76,ROUNDUP((E76-F76)*H76/(G76-F76),2)))</f>
        <v>0.03</v>
      </c>
    </row>
    <row r="77" spans="1:9" ht="80.25" customHeight="1" x14ac:dyDescent="0.25">
      <c r="A77" s="36">
        <v>60</v>
      </c>
      <c r="B77" s="8" t="s">
        <v>168</v>
      </c>
      <c r="C77" s="126" t="s">
        <v>145</v>
      </c>
      <c r="D77" s="120" t="s">
        <v>538</v>
      </c>
      <c r="E77" s="267" t="str">
        <f>'Indicateurs Cit''ergie'!E125</f>
        <v>NR</v>
      </c>
      <c r="F77" s="194">
        <v>0.06</v>
      </c>
      <c r="G77" s="270">
        <v>0.2</v>
      </c>
      <c r="H77" s="191">
        <v>0.03</v>
      </c>
      <c r="I77" s="255">
        <f>IF(E77&lt;F77,0,IF(E77&gt;G77,H77,ROUNDUP((E77-F77)*H77/(G77-F77),2)))</f>
        <v>0.03</v>
      </c>
    </row>
    <row r="78" spans="1:9" ht="60" x14ac:dyDescent="0.25">
      <c r="A78" s="36">
        <v>62</v>
      </c>
      <c r="B78" s="8" t="s">
        <v>174</v>
      </c>
      <c r="C78" s="126" t="s">
        <v>169</v>
      </c>
      <c r="D78" s="121" t="s">
        <v>170</v>
      </c>
      <c r="E78" s="196" t="str">
        <f>'Indicateurs Cit''ergie'!E127</f>
        <v>NR</v>
      </c>
      <c r="F78" s="180" t="s">
        <v>359</v>
      </c>
      <c r="G78" s="193" t="s">
        <v>540</v>
      </c>
      <c r="H78" s="180" t="s">
        <v>536</v>
      </c>
      <c r="I78" s="254" t="s">
        <v>550</v>
      </c>
    </row>
    <row r="79" spans="1:9" ht="78" customHeight="1" x14ac:dyDescent="0.25">
      <c r="A79" s="36">
        <v>64</v>
      </c>
      <c r="B79" s="8" t="s">
        <v>40</v>
      </c>
      <c r="C79" s="126" t="s">
        <v>38</v>
      </c>
      <c r="D79" s="121" t="s">
        <v>39</v>
      </c>
      <c r="E79" s="267" t="str">
        <f>'Indicateurs Cit''ergie'!E132</f>
        <v>NR</v>
      </c>
      <c r="F79" s="180">
        <v>0.1</v>
      </c>
      <c r="G79" s="181">
        <v>0.2</v>
      </c>
      <c r="H79" s="173" t="s">
        <v>536</v>
      </c>
      <c r="I79" s="254" t="s">
        <v>525</v>
      </c>
    </row>
    <row r="80" spans="1:9" ht="81.75" customHeight="1" thickBot="1" x14ac:dyDescent="0.3">
      <c r="A80" s="45">
        <v>65</v>
      </c>
      <c r="B80" s="35" t="s">
        <v>33</v>
      </c>
      <c r="C80" s="129" t="s">
        <v>32</v>
      </c>
      <c r="D80" s="124" t="s">
        <v>408</v>
      </c>
      <c r="E80" s="197" t="str">
        <f>'Indicateurs Cit''ergie'!E133</f>
        <v>NR</v>
      </c>
      <c r="F80" s="182">
        <v>10</v>
      </c>
      <c r="G80" s="183">
        <v>60</v>
      </c>
      <c r="H80" s="192">
        <v>0.1</v>
      </c>
      <c r="I80" s="257">
        <f>IF(E80&lt;F80,0,IF(E80&gt;G80,H80,(E80-F80)*H80/(G80-F80)))</f>
        <v>0.1</v>
      </c>
    </row>
  </sheetData>
  <sheetProtection sheet="1" objects="1" scenarios="1" formatCells="0" formatColumns="0" formatRows="0" insertColumns="0" insertRows="0" selectLockedCells="1" selectUnlockedCells="1"/>
  <mergeCells count="68">
    <mergeCell ref="C35:C36"/>
    <mergeCell ref="B35:B36"/>
    <mergeCell ref="A35:A36"/>
    <mergeCell ref="A33:A34"/>
    <mergeCell ref="C33:C34"/>
    <mergeCell ref="B33:B34"/>
    <mergeCell ref="E73:E75"/>
    <mergeCell ref="A54:A55"/>
    <mergeCell ref="E57:E59"/>
    <mergeCell ref="A57:A59"/>
    <mergeCell ref="C57:C59"/>
    <mergeCell ref="B57:B59"/>
    <mergeCell ref="D57:D59"/>
    <mergeCell ref="E54:E55"/>
    <mergeCell ref="D54:D55"/>
    <mergeCell ref="C54:C55"/>
    <mergeCell ref="B54:B55"/>
    <mergeCell ref="B73:B75"/>
    <mergeCell ref="A73:A75"/>
    <mergeCell ref="D73:D75"/>
    <mergeCell ref="C73:C75"/>
    <mergeCell ref="H17:H20"/>
    <mergeCell ref="G25:G26"/>
    <mergeCell ref="F25:F26"/>
    <mergeCell ref="A17:A20"/>
    <mergeCell ref="B17:B20"/>
    <mergeCell ref="C17:C20"/>
    <mergeCell ref="D17:D20"/>
    <mergeCell ref="E17:E20"/>
    <mergeCell ref="D25:D27"/>
    <mergeCell ref="C25:C27"/>
    <mergeCell ref="B25:B27"/>
    <mergeCell ref="A25:A27"/>
    <mergeCell ref="C38:C40"/>
    <mergeCell ref="B38:B40"/>
    <mergeCell ref="D43:D44"/>
    <mergeCell ref="C43:C44"/>
    <mergeCell ref="B43:B44"/>
    <mergeCell ref="D38:D40"/>
    <mergeCell ref="A31:A32"/>
    <mergeCell ref="A28:A30"/>
    <mergeCell ref="C28:C30"/>
    <mergeCell ref="B28:B30"/>
    <mergeCell ref="E25:E27"/>
    <mergeCell ref="E28:E30"/>
    <mergeCell ref="D31:D32"/>
    <mergeCell ref="D28:D30"/>
    <mergeCell ref="C31:C32"/>
    <mergeCell ref="B31:B32"/>
    <mergeCell ref="E33:E34"/>
    <mergeCell ref="E35:E36"/>
    <mergeCell ref="E31:E32"/>
    <mergeCell ref="F48:F50"/>
    <mergeCell ref="F51:F53"/>
    <mergeCell ref="H48:H50"/>
    <mergeCell ref="H51:H53"/>
    <mergeCell ref="A43:A44"/>
    <mergeCell ref="D48:D53"/>
    <mergeCell ref="C48:C53"/>
    <mergeCell ref="B48:B53"/>
    <mergeCell ref="A48:A53"/>
    <mergeCell ref="E43:E44"/>
    <mergeCell ref="A45:A47"/>
    <mergeCell ref="D45:D47"/>
    <mergeCell ref="C45:C47"/>
    <mergeCell ref="B45:B47"/>
    <mergeCell ref="E45:E47"/>
    <mergeCell ref="E48:E53"/>
  </mergeCells>
  <pageMargins left="0.70866141732283472" right="0.70866141732283472" top="0.74803149606299213" bottom="0.74803149606299213" header="0.31496062992125984" footer="0.31496062992125984"/>
  <pageSetup paperSize="9" orientation="portrait" horizontalDpi="300" verticalDpi="300" r:id="rId1"/>
  <headerFooter>
    <oddHeader>&amp;LIndicateurs Cit'ergie - 2018</oddHeader>
    <oddFooter>&amp;LRéalisé pour l'ADEME par le Bureau d'Appui Cit'ergie (AERE)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outlinePr summaryBelow="0"/>
    <pageSetUpPr fitToPage="1"/>
  </sheetPr>
  <dimension ref="A1:S101"/>
  <sheetViews>
    <sheetView topLeftCell="A44" zoomScaleNormal="100" zoomScaleSheetLayoutView="75" workbookViewId="0">
      <selection activeCell="B28" sqref="B28"/>
    </sheetView>
  </sheetViews>
  <sheetFormatPr baseColWidth="10" defaultColWidth="12.28515625" defaultRowHeight="12.75" outlineLevelRow="1" x14ac:dyDescent="0.2"/>
  <cols>
    <col min="1" max="1" width="40.28515625" style="59" customWidth="1"/>
    <col min="2" max="2" width="13" style="59" customWidth="1"/>
    <col min="3" max="3" width="14.28515625" style="59" customWidth="1"/>
    <col min="4" max="4" width="15.7109375" style="59" customWidth="1"/>
    <col min="5" max="5" width="16.7109375" style="59" customWidth="1"/>
    <col min="6" max="6" width="9.140625" style="59" customWidth="1"/>
    <col min="7" max="7" width="9.28515625" style="59" customWidth="1"/>
    <col min="8" max="8" width="9.85546875" style="59" customWidth="1"/>
    <col min="9" max="9" width="10" style="59" customWidth="1"/>
    <col min="10" max="10" width="13.42578125" style="59" customWidth="1"/>
    <col min="11" max="11" width="12.85546875" style="59" customWidth="1"/>
    <col min="12" max="12" width="14.85546875" style="59" customWidth="1"/>
    <col min="13" max="16384" width="12.28515625" style="59"/>
  </cols>
  <sheetData>
    <row r="1" spans="1:5" ht="15.75" x14ac:dyDescent="0.25">
      <c r="A1" s="51" t="s">
        <v>704</v>
      </c>
    </row>
    <row r="2" spans="1:5" ht="15.75" x14ac:dyDescent="0.25">
      <c r="A2" s="55" t="s">
        <v>693</v>
      </c>
    </row>
    <row r="4" spans="1:5" s="106" customFormat="1" x14ac:dyDescent="0.2">
      <c r="A4" s="117" t="s">
        <v>512</v>
      </c>
    </row>
    <row r="5" spans="1:5" s="115" customFormat="1" x14ac:dyDescent="0.2">
      <c r="A5" s="116" t="s">
        <v>513</v>
      </c>
    </row>
    <row r="7" spans="1:5" x14ac:dyDescent="0.2">
      <c r="A7" s="114" t="s">
        <v>511</v>
      </c>
      <c r="B7" s="113"/>
      <c r="C7" s="111"/>
      <c r="D7" s="63"/>
    </row>
    <row r="8" spans="1:5" x14ac:dyDescent="0.2">
      <c r="A8" s="114" t="s">
        <v>510</v>
      </c>
      <c r="B8" s="113"/>
      <c r="C8" s="111"/>
      <c r="D8" s="63"/>
    </row>
    <row r="9" spans="1:5" x14ac:dyDescent="0.2">
      <c r="A9" s="114" t="s">
        <v>509</v>
      </c>
      <c r="B9" s="113"/>
      <c r="C9" s="111"/>
      <c r="D9" s="63"/>
    </row>
    <row r="10" spans="1:5" x14ac:dyDescent="0.2">
      <c r="A10" s="114" t="s">
        <v>508</v>
      </c>
      <c r="B10" s="113"/>
      <c r="C10" s="111"/>
      <c r="D10" s="63" t="e">
        <f>C10/C7</f>
        <v>#DIV/0!</v>
      </c>
      <c r="E10" s="63" t="s">
        <v>507</v>
      </c>
    </row>
    <row r="11" spans="1:5" x14ac:dyDescent="0.2">
      <c r="A11" s="114" t="s">
        <v>506</v>
      </c>
      <c r="B11" s="113"/>
      <c r="C11" s="111"/>
      <c r="D11" s="63" t="e">
        <f>C11/C8</f>
        <v>#DIV/0!</v>
      </c>
      <c r="E11" s="63" t="s">
        <v>505</v>
      </c>
    </row>
    <row r="12" spans="1:5" x14ac:dyDescent="0.2">
      <c r="A12" s="112" t="s">
        <v>504</v>
      </c>
      <c r="B12" s="112"/>
      <c r="C12" s="111"/>
      <c r="D12" s="63" t="e">
        <f>C12/C9</f>
        <v>#DIV/0!</v>
      </c>
      <c r="E12" s="63" t="s">
        <v>503</v>
      </c>
    </row>
    <row r="13" spans="1:5" x14ac:dyDescent="0.2">
      <c r="A13" s="63" t="s">
        <v>502</v>
      </c>
      <c r="B13" s="63"/>
      <c r="C13" s="63"/>
      <c r="D13" s="63"/>
      <c r="E13" s="110"/>
    </row>
    <row r="14" spans="1:5" x14ac:dyDescent="0.2">
      <c r="A14" s="109" t="s">
        <v>501</v>
      </c>
      <c r="B14" s="63"/>
      <c r="C14" s="63"/>
      <c r="D14" s="63"/>
      <c r="E14" s="108"/>
    </row>
    <row r="15" spans="1:5" x14ac:dyDescent="0.2">
      <c r="A15" s="109"/>
      <c r="B15" s="63"/>
      <c r="C15" s="63"/>
      <c r="D15" s="63"/>
      <c r="E15" s="118"/>
    </row>
    <row r="17" spans="1:19" s="106" customFormat="1" x14ac:dyDescent="0.2">
      <c r="A17" s="117" t="s">
        <v>737</v>
      </c>
      <c r="B17" s="107"/>
      <c r="C17" s="107"/>
      <c r="D17" s="107"/>
      <c r="E17" s="107"/>
      <c r="F17" s="107"/>
      <c r="G17" s="107"/>
      <c r="H17" s="107"/>
      <c r="I17" s="107"/>
      <c r="J17" s="107"/>
      <c r="K17" s="107"/>
      <c r="L17" s="107"/>
      <c r="M17" s="107"/>
      <c r="N17" s="107"/>
      <c r="O17" s="107"/>
      <c r="P17" s="107"/>
      <c r="Q17" s="107"/>
      <c r="R17" s="107"/>
      <c r="S17" s="107"/>
    </row>
    <row r="19" spans="1:19" x14ac:dyDescent="0.2">
      <c r="A19" s="101" t="s">
        <v>473</v>
      </c>
    </row>
    <row r="20" spans="1:19" x14ac:dyDescent="0.2">
      <c r="A20" s="59" t="s">
        <v>500</v>
      </c>
    </row>
    <row r="21" spans="1:19" x14ac:dyDescent="0.2">
      <c r="A21" s="105" t="s">
        <v>712</v>
      </c>
      <c r="B21" s="63"/>
      <c r="C21" s="63"/>
      <c r="D21" s="63"/>
      <c r="E21" s="63"/>
      <c r="F21" s="63"/>
      <c r="G21" s="63"/>
      <c r="H21" s="63"/>
      <c r="I21" s="63"/>
      <c r="J21" s="63"/>
      <c r="K21" s="63"/>
      <c r="L21" s="63"/>
      <c r="M21" s="63"/>
      <c r="N21" s="63"/>
      <c r="O21" s="63"/>
      <c r="P21" s="63"/>
      <c r="Q21" s="63"/>
      <c r="R21" s="63"/>
      <c r="S21" s="63"/>
    </row>
    <row r="22" spans="1:19" ht="14.25" customHeight="1" x14ac:dyDescent="0.2">
      <c r="A22" s="63" t="s">
        <v>499</v>
      </c>
      <c r="B22" s="63"/>
      <c r="C22" s="63"/>
      <c r="D22" s="63"/>
      <c r="E22" s="63"/>
      <c r="F22" s="63"/>
      <c r="G22" s="63"/>
      <c r="H22" s="63"/>
      <c r="I22" s="63"/>
      <c r="J22" s="63"/>
      <c r="K22" s="63"/>
      <c r="L22" s="63"/>
      <c r="M22" s="63"/>
      <c r="N22" s="63"/>
      <c r="O22" s="63"/>
      <c r="P22" s="63"/>
      <c r="Q22" s="63"/>
      <c r="R22" s="63"/>
      <c r="S22" s="63"/>
    </row>
    <row r="23" spans="1:19" ht="107.25" customHeight="1" x14ac:dyDescent="0.2">
      <c r="A23" s="432" t="s">
        <v>713</v>
      </c>
      <c r="B23" s="432"/>
      <c r="C23" s="432"/>
      <c r="D23" s="432"/>
      <c r="E23" s="432"/>
      <c r="F23" s="432"/>
      <c r="G23" s="432"/>
      <c r="H23" s="432"/>
      <c r="I23" s="432"/>
      <c r="J23" s="432"/>
      <c r="K23" s="432"/>
      <c r="L23" s="432"/>
      <c r="M23" s="432"/>
      <c r="N23" s="432"/>
      <c r="O23" s="63"/>
      <c r="P23" s="63"/>
      <c r="Q23" s="63"/>
      <c r="R23" s="63"/>
      <c r="S23" s="63"/>
    </row>
    <row r="24" spans="1:19" x14ac:dyDescent="0.2">
      <c r="A24" s="63"/>
      <c r="B24" s="63"/>
      <c r="C24" s="63"/>
      <c r="D24" s="63"/>
      <c r="E24" s="63"/>
      <c r="F24" s="63"/>
      <c r="G24" s="63"/>
      <c r="H24" s="63"/>
      <c r="I24" s="63"/>
      <c r="J24" s="63"/>
      <c r="K24" s="63"/>
      <c r="L24" s="63"/>
      <c r="M24" s="63"/>
      <c r="N24" s="63"/>
      <c r="O24" s="63"/>
      <c r="P24" s="63"/>
      <c r="Q24" s="63"/>
      <c r="R24" s="63"/>
      <c r="S24" s="63"/>
    </row>
    <row r="25" spans="1:19" ht="21" customHeight="1" x14ac:dyDescent="0.2">
      <c r="A25" s="438" t="s">
        <v>498</v>
      </c>
      <c r="B25" s="438"/>
      <c r="C25" s="438"/>
      <c r="D25" s="438"/>
      <c r="E25" s="438"/>
      <c r="F25" s="438"/>
      <c r="G25" s="438"/>
      <c r="H25" s="438"/>
      <c r="I25" s="438"/>
      <c r="J25" s="438"/>
      <c r="K25" s="438"/>
      <c r="L25" s="438"/>
      <c r="M25" s="438"/>
      <c r="N25" s="438"/>
      <c r="O25" s="438"/>
      <c r="P25" s="438"/>
      <c r="Q25" s="438"/>
      <c r="R25" s="438"/>
      <c r="S25" s="438"/>
    </row>
    <row r="26" spans="1:19" x14ac:dyDescent="0.2">
      <c r="A26" s="63" t="s">
        <v>497</v>
      </c>
      <c r="B26" s="63"/>
      <c r="C26" s="63"/>
      <c r="D26" s="63"/>
      <c r="E26" s="63"/>
      <c r="F26" s="63"/>
      <c r="G26" s="63"/>
      <c r="H26" s="63"/>
      <c r="I26" s="63"/>
      <c r="J26" s="63"/>
      <c r="K26" s="63"/>
      <c r="L26" s="63"/>
      <c r="M26" s="63"/>
      <c r="N26" s="63"/>
      <c r="O26" s="63"/>
      <c r="P26" s="63"/>
      <c r="Q26" s="63"/>
      <c r="R26" s="63"/>
      <c r="S26" s="63"/>
    </row>
    <row r="27" spans="1:19" x14ac:dyDescent="0.2">
      <c r="A27" s="63" t="s">
        <v>496</v>
      </c>
      <c r="B27" s="63"/>
      <c r="C27" s="63"/>
      <c r="D27" s="63"/>
      <c r="E27" s="63"/>
      <c r="F27" s="63"/>
      <c r="G27" s="63"/>
      <c r="H27" s="63"/>
      <c r="I27" s="63"/>
      <c r="J27" s="63"/>
      <c r="K27" s="63"/>
      <c r="L27" s="63"/>
      <c r="M27" s="63"/>
      <c r="N27" s="63"/>
      <c r="O27" s="63"/>
      <c r="P27" s="63"/>
      <c r="Q27" s="63"/>
      <c r="R27" s="63"/>
      <c r="S27" s="63"/>
    </row>
    <row r="28" spans="1:19" x14ac:dyDescent="0.2">
      <c r="A28" s="105"/>
      <c r="B28" s="63"/>
      <c r="C28" s="63"/>
      <c r="D28" s="63"/>
      <c r="E28" s="63"/>
      <c r="F28" s="63"/>
      <c r="G28" s="63"/>
      <c r="H28" s="63"/>
      <c r="I28" s="63"/>
      <c r="J28" s="63"/>
      <c r="K28" s="63"/>
      <c r="L28" s="63"/>
      <c r="M28" s="63"/>
      <c r="N28" s="63"/>
      <c r="O28" s="63"/>
      <c r="P28" s="63"/>
      <c r="Q28" s="63"/>
      <c r="R28" s="63"/>
      <c r="S28" s="63"/>
    </row>
    <row r="29" spans="1:19" x14ac:dyDescent="0.2">
      <c r="A29" s="104"/>
    </row>
    <row r="30" spans="1:19" x14ac:dyDescent="0.2">
      <c r="A30" s="62" t="s">
        <v>495</v>
      </c>
    </row>
    <row r="31" spans="1:19" ht="13.5" thickBot="1" x14ac:dyDescent="0.25">
      <c r="A31" s="62"/>
    </row>
    <row r="32" spans="1:19" ht="13.5" thickBot="1" x14ac:dyDescent="0.25">
      <c r="A32" s="62"/>
      <c r="B32" s="433" t="s">
        <v>714</v>
      </c>
      <c r="C32" s="433"/>
      <c r="D32" s="433"/>
      <c r="E32" s="433"/>
      <c r="F32" s="433"/>
      <c r="G32" s="433"/>
      <c r="H32" s="433"/>
      <c r="I32" s="433"/>
      <c r="J32" s="433"/>
      <c r="K32" s="433"/>
    </row>
    <row r="33" spans="1:14" ht="33.75" customHeight="1" thickBot="1" x14ac:dyDescent="0.25">
      <c r="B33" s="434" t="s">
        <v>494</v>
      </c>
      <c r="C33" s="434"/>
      <c r="D33" s="435" t="s">
        <v>493</v>
      </c>
      <c r="E33" s="436" t="s">
        <v>492</v>
      </c>
      <c r="F33" s="435" t="s">
        <v>468</v>
      </c>
      <c r="G33" s="435"/>
      <c r="H33" s="437" t="s">
        <v>467</v>
      </c>
      <c r="I33" s="437"/>
      <c r="J33" s="434" t="s">
        <v>466</v>
      </c>
      <c r="K33" s="434"/>
    </row>
    <row r="34" spans="1:14" ht="29.25" thickBot="1" x14ac:dyDescent="0.25">
      <c r="B34" s="96" t="s">
        <v>491</v>
      </c>
      <c r="C34" s="95" t="s">
        <v>449</v>
      </c>
      <c r="D34" s="435"/>
      <c r="E34" s="436"/>
      <c r="F34" s="100" t="s">
        <v>448</v>
      </c>
      <c r="G34" s="99" t="s">
        <v>447</v>
      </c>
      <c r="H34" s="98" t="s">
        <v>448</v>
      </c>
      <c r="I34" s="97" t="s">
        <v>447</v>
      </c>
      <c r="J34" s="96" t="s">
        <v>465</v>
      </c>
      <c r="K34" s="95" t="s">
        <v>464</v>
      </c>
    </row>
    <row r="35" spans="1:14" ht="25.5" x14ac:dyDescent="0.2">
      <c r="A35" s="94" t="s">
        <v>444</v>
      </c>
      <c r="B35" s="80">
        <v>0</v>
      </c>
      <c r="C35" s="92">
        <v>0</v>
      </c>
      <c r="D35" s="91" t="s">
        <v>490</v>
      </c>
      <c r="E35" s="91" t="s">
        <v>489</v>
      </c>
      <c r="F35" s="80">
        <v>0</v>
      </c>
      <c r="G35" s="89">
        <v>0</v>
      </c>
      <c r="H35" s="88">
        <v>0</v>
      </c>
      <c r="I35" s="87">
        <v>0</v>
      </c>
      <c r="J35" s="86">
        <f t="shared" ref="J35:K37" si="0">F35+H35</f>
        <v>0</v>
      </c>
      <c r="K35" s="75">
        <f t="shared" si="0"/>
        <v>0</v>
      </c>
    </row>
    <row r="36" spans="1:14" ht="25.5" x14ac:dyDescent="0.2">
      <c r="A36" s="93" t="s">
        <v>441</v>
      </c>
      <c r="B36" s="80">
        <v>0</v>
      </c>
      <c r="C36" s="92">
        <v>0</v>
      </c>
      <c r="D36" s="91" t="s">
        <v>488</v>
      </c>
      <c r="E36" s="91" t="s">
        <v>487</v>
      </c>
      <c r="F36" s="80">
        <v>0</v>
      </c>
      <c r="G36" s="89">
        <v>0</v>
      </c>
      <c r="H36" s="88">
        <v>0</v>
      </c>
      <c r="I36" s="87">
        <v>0</v>
      </c>
      <c r="J36" s="86">
        <f t="shared" si="0"/>
        <v>0</v>
      </c>
      <c r="K36" s="75">
        <f t="shared" si="0"/>
        <v>0</v>
      </c>
    </row>
    <row r="37" spans="1:14" ht="26.25" thickBot="1" x14ac:dyDescent="0.25">
      <c r="A37" s="85" t="s">
        <v>438</v>
      </c>
      <c r="B37" s="84">
        <v>0</v>
      </c>
      <c r="C37" s="83">
        <v>0</v>
      </c>
      <c r="D37" s="91" t="s">
        <v>486</v>
      </c>
      <c r="E37" s="91" t="s">
        <v>485</v>
      </c>
      <c r="F37" s="80">
        <v>0</v>
      </c>
      <c r="G37" s="79">
        <v>0</v>
      </c>
      <c r="H37" s="78">
        <v>0</v>
      </c>
      <c r="I37" s="77">
        <v>0</v>
      </c>
      <c r="J37" s="76">
        <f t="shared" si="0"/>
        <v>0</v>
      </c>
      <c r="K37" s="75">
        <f t="shared" si="0"/>
        <v>0</v>
      </c>
    </row>
    <row r="38" spans="1:14" ht="13.5" thickBot="1" x14ac:dyDescent="0.25">
      <c r="A38" s="74" t="s">
        <v>435</v>
      </c>
      <c r="B38" s="73">
        <f>SUM(B35:B37)</f>
        <v>0</v>
      </c>
      <c r="C38" s="72">
        <f>SUM(C35:C37)</f>
        <v>0</v>
      </c>
      <c r="D38" s="71"/>
      <c r="E38" s="70"/>
      <c r="F38" s="67">
        <f t="shared" ref="F38:K38" si="1">SUM(F35:F37)</f>
        <v>0</v>
      </c>
      <c r="G38" s="69">
        <f t="shared" si="1"/>
        <v>0</v>
      </c>
      <c r="H38" s="68">
        <f t="shared" si="1"/>
        <v>0</v>
      </c>
      <c r="I38" s="66">
        <f t="shared" si="1"/>
        <v>0</v>
      </c>
      <c r="J38" s="67">
        <f t="shared" si="1"/>
        <v>0</v>
      </c>
      <c r="K38" s="66">
        <f t="shared" si="1"/>
        <v>0</v>
      </c>
      <c r="L38" s="65" t="e">
        <f>J38/B38</f>
        <v>#DIV/0!</v>
      </c>
      <c r="M38" s="64" t="e">
        <f>K38/C38</f>
        <v>#DIV/0!</v>
      </c>
      <c r="N38" s="62" t="s">
        <v>457</v>
      </c>
    </row>
    <row r="39" spans="1:14" x14ac:dyDescent="0.2">
      <c r="A39" s="63" t="s">
        <v>484</v>
      </c>
      <c r="L39" s="60" t="s">
        <v>432</v>
      </c>
      <c r="M39" s="60" t="s">
        <v>431</v>
      </c>
      <c r="N39" s="62"/>
    </row>
    <row r="40" spans="1:14" x14ac:dyDescent="0.2">
      <c r="A40" s="61" t="s">
        <v>475</v>
      </c>
    </row>
    <row r="41" spans="1:14" x14ac:dyDescent="0.2">
      <c r="A41" s="59" t="s">
        <v>474</v>
      </c>
    </row>
    <row r="42" spans="1:14" x14ac:dyDescent="0.2">
      <c r="A42" s="62"/>
    </row>
    <row r="43" spans="1:14" ht="13.5" thickBot="1" x14ac:dyDescent="0.25">
      <c r="A43" s="62"/>
    </row>
    <row r="44" spans="1:14" ht="13.5" thickBot="1" x14ac:dyDescent="0.25">
      <c r="B44" s="433" t="s">
        <v>715</v>
      </c>
      <c r="C44" s="433"/>
      <c r="D44" s="433"/>
      <c r="E44" s="433"/>
      <c r="F44" s="433"/>
      <c r="G44" s="433"/>
      <c r="H44" s="433"/>
      <c r="I44" s="433"/>
      <c r="J44" s="433"/>
      <c r="K44" s="433"/>
    </row>
    <row r="45" spans="1:14" ht="30.75" customHeight="1" thickBot="1" x14ac:dyDescent="0.25">
      <c r="B45" s="434" t="s">
        <v>483</v>
      </c>
      <c r="C45" s="434"/>
      <c r="D45" s="435" t="s">
        <v>482</v>
      </c>
      <c r="E45" s="436" t="s">
        <v>481</v>
      </c>
      <c r="F45" s="435" t="s">
        <v>453</v>
      </c>
      <c r="G45" s="435"/>
      <c r="H45" s="437" t="s">
        <v>452</v>
      </c>
      <c r="I45" s="437"/>
      <c r="J45" s="434" t="s">
        <v>451</v>
      </c>
      <c r="K45" s="434"/>
    </row>
    <row r="46" spans="1:14" ht="29.25" thickBot="1" x14ac:dyDescent="0.25">
      <c r="B46" s="96" t="s">
        <v>450</v>
      </c>
      <c r="C46" s="95" t="s">
        <v>449</v>
      </c>
      <c r="D46" s="435"/>
      <c r="E46" s="436"/>
      <c r="F46" s="100" t="s">
        <v>448</v>
      </c>
      <c r="G46" s="99" t="s">
        <v>447</v>
      </c>
      <c r="H46" s="98" t="s">
        <v>448</v>
      </c>
      <c r="I46" s="97" t="s">
        <v>447</v>
      </c>
      <c r="J46" s="96" t="s">
        <v>446</v>
      </c>
      <c r="K46" s="95" t="s">
        <v>445</v>
      </c>
    </row>
    <row r="47" spans="1:14" ht="25.5" x14ac:dyDescent="0.2">
      <c r="A47" s="94" t="s">
        <v>444</v>
      </c>
      <c r="B47" s="80">
        <v>0</v>
      </c>
      <c r="C47" s="92">
        <v>0</v>
      </c>
      <c r="D47" s="91" t="s">
        <v>480</v>
      </c>
      <c r="E47" s="90" t="s">
        <v>479</v>
      </c>
      <c r="F47" s="80">
        <v>0</v>
      </c>
      <c r="G47" s="89">
        <v>0</v>
      </c>
      <c r="H47" s="88">
        <v>0</v>
      </c>
      <c r="I47" s="87">
        <v>0</v>
      </c>
      <c r="J47" s="86">
        <f t="shared" ref="J47:K49" si="2">F47+H47</f>
        <v>0</v>
      </c>
      <c r="K47" s="75">
        <f t="shared" si="2"/>
        <v>0</v>
      </c>
    </row>
    <row r="48" spans="1:14" ht="25.5" x14ac:dyDescent="0.2">
      <c r="A48" s="93" t="s">
        <v>441</v>
      </c>
      <c r="B48" s="80">
        <v>0</v>
      </c>
      <c r="C48" s="92">
        <v>0</v>
      </c>
      <c r="D48" s="91" t="s">
        <v>478</v>
      </c>
      <c r="E48" s="90" t="s">
        <v>477</v>
      </c>
      <c r="F48" s="80">
        <v>0</v>
      </c>
      <c r="G48" s="89">
        <v>0</v>
      </c>
      <c r="H48" s="88">
        <v>0</v>
      </c>
      <c r="I48" s="87">
        <v>0</v>
      </c>
      <c r="J48" s="86">
        <f t="shared" si="2"/>
        <v>0</v>
      </c>
      <c r="K48" s="75">
        <f t="shared" si="2"/>
        <v>0</v>
      </c>
    </row>
    <row r="49" spans="1:14" ht="26.25" thickBot="1" x14ac:dyDescent="0.25">
      <c r="A49" s="85" t="s">
        <v>438</v>
      </c>
      <c r="B49" s="84">
        <v>0</v>
      </c>
      <c r="C49" s="83">
        <v>0</v>
      </c>
      <c r="D49" s="82" t="s">
        <v>439</v>
      </c>
      <c r="E49" s="81" t="s">
        <v>476</v>
      </c>
      <c r="F49" s="80">
        <v>0</v>
      </c>
      <c r="G49" s="79">
        <v>0</v>
      </c>
      <c r="H49" s="78">
        <v>0</v>
      </c>
      <c r="I49" s="77">
        <v>0</v>
      </c>
      <c r="J49" s="76">
        <f t="shared" si="2"/>
        <v>0</v>
      </c>
      <c r="K49" s="75">
        <f t="shared" si="2"/>
        <v>0</v>
      </c>
    </row>
    <row r="50" spans="1:14" ht="13.5" thickBot="1" x14ac:dyDescent="0.25">
      <c r="A50" s="74" t="s">
        <v>435</v>
      </c>
      <c r="B50" s="73">
        <f>SUM(B47:B49)</f>
        <v>0</v>
      </c>
      <c r="C50" s="72">
        <f>SUM(C47:C49)</f>
        <v>0</v>
      </c>
      <c r="D50" s="71"/>
      <c r="E50" s="70"/>
      <c r="F50" s="67">
        <f t="shared" ref="F50:K50" si="3">SUM(F47:F49)</f>
        <v>0</v>
      </c>
      <c r="G50" s="69">
        <f t="shared" si="3"/>
        <v>0</v>
      </c>
      <c r="H50" s="68">
        <f t="shared" si="3"/>
        <v>0</v>
      </c>
      <c r="I50" s="66">
        <f t="shared" si="3"/>
        <v>0</v>
      </c>
      <c r="J50" s="67">
        <f t="shared" si="3"/>
        <v>0</v>
      </c>
      <c r="K50" s="66">
        <f t="shared" si="3"/>
        <v>0</v>
      </c>
      <c r="L50" s="65" t="e">
        <f>J50/B50</f>
        <v>#DIV/0!</v>
      </c>
      <c r="M50" s="64" t="e">
        <f>K50/C50</f>
        <v>#DIV/0!</v>
      </c>
      <c r="N50" s="62" t="s">
        <v>434</v>
      </c>
    </row>
    <row r="51" spans="1:14" ht="15" x14ac:dyDescent="0.25">
      <c r="A51" s="63" t="s">
        <v>433</v>
      </c>
      <c r="L51" s="60" t="s">
        <v>432</v>
      </c>
      <c r="M51" s="60" t="s">
        <v>431</v>
      </c>
      <c r="N51" s="103"/>
    </row>
    <row r="52" spans="1:14" x14ac:dyDescent="0.2">
      <c r="A52" s="61" t="s">
        <v>475</v>
      </c>
    </row>
    <row r="53" spans="1:14" ht="15" customHeight="1" x14ac:dyDescent="0.2">
      <c r="A53" s="59" t="s">
        <v>474</v>
      </c>
    </row>
    <row r="54" spans="1:14" ht="15" customHeight="1" x14ac:dyDescent="0.2"/>
    <row r="55" spans="1:14" ht="15" customHeight="1" x14ac:dyDescent="0.2">
      <c r="A55" s="335"/>
    </row>
    <row r="56" spans="1:14" s="341" customFormat="1" ht="15" collapsed="1" x14ac:dyDescent="0.25">
      <c r="A56" s="344" t="s">
        <v>739</v>
      </c>
      <c r="B56" s="343"/>
      <c r="C56" s="343"/>
      <c r="D56" s="343"/>
      <c r="E56" s="343"/>
      <c r="F56" s="343"/>
      <c r="G56" s="343"/>
      <c r="H56" s="343"/>
      <c r="I56" s="343"/>
      <c r="J56" s="343"/>
      <c r="K56" s="343"/>
      <c r="L56" s="343"/>
      <c r="M56" s="343"/>
      <c r="N56" s="343"/>
    </row>
    <row r="57" spans="1:14" s="341" customFormat="1" ht="15" hidden="1" outlineLevel="1" x14ac:dyDescent="0.25"/>
    <row r="58" spans="1:14" s="341" customFormat="1" ht="48" hidden="1" customHeight="1" outlineLevel="1" x14ac:dyDescent="0.25">
      <c r="A58" s="431" t="s">
        <v>734</v>
      </c>
      <c r="B58" s="431"/>
      <c r="C58" s="431"/>
      <c r="D58" s="431"/>
      <c r="E58" s="431"/>
      <c r="F58" s="431"/>
      <c r="G58" s="431"/>
      <c r="H58" s="431"/>
      <c r="I58" s="431"/>
    </row>
    <row r="59" spans="1:14" s="341" customFormat="1" ht="15" hidden="1" outlineLevel="1" x14ac:dyDescent="0.25">
      <c r="A59" s="347"/>
      <c r="B59" s="347"/>
      <c r="C59" s="347"/>
      <c r="D59" s="347"/>
      <c r="E59" s="347"/>
      <c r="F59" s="347"/>
      <c r="G59" s="347"/>
      <c r="H59" s="347"/>
      <c r="I59" s="347"/>
    </row>
    <row r="60" spans="1:14" s="341" customFormat="1" ht="15" hidden="1" outlineLevel="1" x14ac:dyDescent="0.25">
      <c r="A60" s="347" t="s">
        <v>727</v>
      </c>
      <c r="B60" s="347"/>
      <c r="C60" s="347"/>
      <c r="D60" s="347"/>
      <c r="E60" s="347"/>
      <c r="F60" s="347"/>
      <c r="G60" s="347"/>
      <c r="H60" s="347"/>
      <c r="I60" s="347"/>
    </row>
    <row r="61" spans="1:14" s="341" customFormat="1" ht="15" hidden="1" outlineLevel="1" x14ac:dyDescent="0.25">
      <c r="A61" s="347" t="s">
        <v>497</v>
      </c>
      <c r="B61" s="347"/>
      <c r="C61" s="347"/>
      <c r="D61" s="347"/>
      <c r="E61" s="347"/>
      <c r="F61" s="347"/>
      <c r="G61" s="347"/>
      <c r="H61" s="347"/>
      <c r="I61" s="347"/>
    </row>
    <row r="62" spans="1:14" s="341" customFormat="1" ht="15" hidden="1" outlineLevel="1" x14ac:dyDescent="0.25">
      <c r="A62" s="347" t="s">
        <v>496</v>
      </c>
      <c r="B62" s="347"/>
      <c r="C62" s="347"/>
      <c r="D62" s="347"/>
      <c r="E62" s="347"/>
      <c r="F62" s="347"/>
      <c r="G62" s="347"/>
      <c r="H62" s="347"/>
      <c r="I62" s="347"/>
    </row>
    <row r="63" spans="1:14" s="341" customFormat="1" ht="15" hidden="1" outlineLevel="1" x14ac:dyDescent="0.25">
      <c r="A63" s="347"/>
      <c r="B63" s="347"/>
      <c r="C63" s="347"/>
      <c r="D63" s="347"/>
      <c r="E63" s="347"/>
      <c r="F63" s="347"/>
      <c r="G63" s="347"/>
      <c r="H63" s="347"/>
      <c r="I63" s="347"/>
    </row>
    <row r="64" spans="1:14" s="341" customFormat="1" ht="15" hidden="1" outlineLevel="1" x14ac:dyDescent="0.25">
      <c r="A64" s="348" t="s">
        <v>495</v>
      </c>
      <c r="B64" s="347"/>
      <c r="C64" s="347"/>
      <c r="D64" s="347"/>
      <c r="E64" s="347"/>
      <c r="F64" s="347"/>
      <c r="G64" s="347"/>
      <c r="H64" s="347"/>
      <c r="I64" s="347"/>
    </row>
    <row r="65" spans="1:14" s="341" customFormat="1" ht="15.75" hidden="1" outlineLevel="1" thickBot="1" x14ac:dyDescent="0.3">
      <c r="A65" s="342"/>
    </row>
    <row r="66" spans="1:14" s="341" customFormat="1" ht="29.25" hidden="1" outlineLevel="1" thickBot="1" x14ac:dyDescent="0.3">
      <c r="A66" s="342"/>
      <c r="B66" s="350" t="s">
        <v>491</v>
      </c>
      <c r="C66" s="351" t="s">
        <v>449</v>
      </c>
      <c r="D66" s="350" t="s">
        <v>735</v>
      </c>
      <c r="E66" s="352" t="s">
        <v>736</v>
      </c>
    </row>
    <row r="67" spans="1:14" s="341" customFormat="1" ht="15" hidden="1" outlineLevel="1" x14ac:dyDescent="0.25">
      <c r="A67" s="367" t="s">
        <v>732</v>
      </c>
      <c r="B67" s="358"/>
      <c r="C67" s="364"/>
      <c r="D67" s="354" t="e">
        <f>B67/B69</f>
        <v>#DIV/0!</v>
      </c>
      <c r="E67" s="355" t="e">
        <f>C67/C69</f>
        <v>#DIV/0!</v>
      </c>
    </row>
    <row r="68" spans="1:14" s="341" customFormat="1" ht="25.5" hidden="1" customHeight="1" outlineLevel="1" thickBot="1" x14ac:dyDescent="0.3">
      <c r="A68" s="368" t="s">
        <v>733</v>
      </c>
      <c r="B68" s="359"/>
      <c r="C68" s="365"/>
      <c r="D68" s="356" t="e">
        <f>B68/B69</f>
        <v>#DIV/0!</v>
      </c>
      <c r="E68" s="357" t="e">
        <f>C68/C69</f>
        <v>#DIV/0!</v>
      </c>
    </row>
    <row r="69" spans="1:14" s="341" customFormat="1" ht="30.75" hidden="1" outlineLevel="1" thickBot="1" x14ac:dyDescent="0.3">
      <c r="A69" s="349" t="s">
        <v>731</v>
      </c>
      <c r="B69" s="353"/>
      <c r="C69" s="366"/>
      <c r="D69" s="360"/>
      <c r="E69" s="360"/>
    </row>
    <row r="70" spans="1:14" s="341" customFormat="1" ht="15" hidden="1" outlineLevel="1" x14ac:dyDescent="0.25">
      <c r="A70" s="369" t="s">
        <v>730</v>
      </c>
    </row>
    <row r="73" spans="1:14" x14ac:dyDescent="0.2">
      <c r="A73" s="117" t="s">
        <v>738</v>
      </c>
      <c r="B73" s="102"/>
      <c r="C73" s="102"/>
      <c r="D73" s="102"/>
      <c r="E73" s="102"/>
      <c r="F73" s="102"/>
      <c r="G73" s="102"/>
      <c r="H73" s="102"/>
      <c r="I73" s="102"/>
      <c r="J73" s="102"/>
      <c r="K73" s="102"/>
      <c r="L73" s="102"/>
      <c r="M73" s="102"/>
      <c r="N73" s="102"/>
    </row>
    <row r="75" spans="1:14" x14ac:dyDescent="0.2">
      <c r="A75" s="101" t="s">
        <v>473</v>
      </c>
    </row>
    <row r="76" spans="1:14" x14ac:dyDescent="0.2">
      <c r="A76" s="335" t="s">
        <v>716</v>
      </c>
    </row>
    <row r="77" spans="1:14" x14ac:dyDescent="0.2">
      <c r="A77" s="59" t="s">
        <v>472</v>
      </c>
    </row>
    <row r="78" spans="1:14" x14ac:dyDescent="0.2">
      <c r="A78" s="439" t="s">
        <v>471</v>
      </c>
      <c r="B78" s="439"/>
      <c r="C78" s="439"/>
      <c r="D78" s="439"/>
      <c r="E78" s="439"/>
      <c r="F78" s="439"/>
      <c r="G78" s="439"/>
      <c r="H78" s="439"/>
      <c r="I78" s="439"/>
      <c r="J78" s="439"/>
      <c r="K78" s="439"/>
      <c r="L78" s="439"/>
      <c r="M78" s="439"/>
      <c r="N78" s="439"/>
    </row>
    <row r="79" spans="1:14" x14ac:dyDescent="0.2">
      <c r="A79" s="101"/>
    </row>
    <row r="80" spans="1:14" ht="13.5" thickBot="1" x14ac:dyDescent="0.25">
      <c r="A80" s="62"/>
    </row>
    <row r="81" spans="1:14" ht="33.75" customHeight="1" thickBot="1" x14ac:dyDescent="0.25">
      <c r="A81" s="62"/>
      <c r="B81" s="440" t="s">
        <v>514</v>
      </c>
      <c r="C81" s="441"/>
      <c r="D81" s="441"/>
      <c r="E81" s="441"/>
      <c r="F81" s="441"/>
      <c r="G81" s="441"/>
      <c r="H81" s="441"/>
      <c r="I81" s="441"/>
      <c r="J81" s="441"/>
      <c r="K81" s="442"/>
    </row>
    <row r="82" spans="1:14" ht="31.5" customHeight="1" x14ac:dyDescent="0.2">
      <c r="B82" s="443" t="s">
        <v>456</v>
      </c>
      <c r="C82" s="444"/>
      <c r="D82" s="445" t="s">
        <v>470</v>
      </c>
      <c r="E82" s="447" t="s">
        <v>469</v>
      </c>
      <c r="F82" s="443" t="s">
        <v>468</v>
      </c>
      <c r="G82" s="449"/>
      <c r="H82" s="436" t="s">
        <v>467</v>
      </c>
      <c r="I82" s="444"/>
      <c r="J82" s="443" t="s">
        <v>466</v>
      </c>
      <c r="K82" s="444"/>
    </row>
    <row r="83" spans="1:14" ht="29.25" thickBot="1" x14ac:dyDescent="0.25">
      <c r="B83" s="96" t="s">
        <v>450</v>
      </c>
      <c r="C83" s="95" t="s">
        <v>449</v>
      </c>
      <c r="D83" s="446"/>
      <c r="E83" s="448"/>
      <c r="F83" s="100" t="s">
        <v>448</v>
      </c>
      <c r="G83" s="99" t="s">
        <v>447</v>
      </c>
      <c r="H83" s="98" t="s">
        <v>448</v>
      </c>
      <c r="I83" s="97" t="s">
        <v>447</v>
      </c>
      <c r="J83" s="96" t="s">
        <v>465</v>
      </c>
      <c r="K83" s="95" t="s">
        <v>464</v>
      </c>
    </row>
    <row r="84" spans="1:14" ht="25.5" x14ac:dyDescent="0.2">
      <c r="A84" s="94" t="s">
        <v>444</v>
      </c>
      <c r="B84" s="80">
        <v>0</v>
      </c>
      <c r="C84" s="92">
        <v>0</v>
      </c>
      <c r="D84" s="91" t="s">
        <v>463</v>
      </c>
      <c r="E84" s="91" t="s">
        <v>462</v>
      </c>
      <c r="F84" s="80">
        <v>0</v>
      </c>
      <c r="G84" s="89">
        <v>0</v>
      </c>
      <c r="H84" s="88">
        <v>0</v>
      </c>
      <c r="I84" s="87">
        <v>0</v>
      </c>
      <c r="J84" s="86">
        <f t="shared" ref="J84:K86" si="4">F84+H84</f>
        <v>0</v>
      </c>
      <c r="K84" s="75">
        <f t="shared" si="4"/>
        <v>0</v>
      </c>
    </row>
    <row r="85" spans="1:14" ht="25.5" x14ac:dyDescent="0.2">
      <c r="A85" s="93" t="s">
        <v>441</v>
      </c>
      <c r="B85" s="80">
        <v>0</v>
      </c>
      <c r="C85" s="92">
        <v>0</v>
      </c>
      <c r="D85" s="91" t="s">
        <v>461</v>
      </c>
      <c r="E85" s="91" t="s">
        <v>460</v>
      </c>
      <c r="F85" s="80">
        <v>0</v>
      </c>
      <c r="G85" s="89">
        <v>0</v>
      </c>
      <c r="H85" s="88">
        <v>0</v>
      </c>
      <c r="I85" s="87">
        <v>0</v>
      </c>
      <c r="J85" s="86">
        <f t="shared" si="4"/>
        <v>0</v>
      </c>
      <c r="K85" s="75">
        <f t="shared" si="4"/>
        <v>0</v>
      </c>
    </row>
    <row r="86" spans="1:14" ht="26.25" thickBot="1" x14ac:dyDescent="0.25">
      <c r="A86" s="85" t="s">
        <v>438</v>
      </c>
      <c r="B86" s="84">
        <v>0</v>
      </c>
      <c r="C86" s="83">
        <v>0</v>
      </c>
      <c r="D86" s="91" t="s">
        <v>459</v>
      </c>
      <c r="E86" s="91" t="s">
        <v>458</v>
      </c>
      <c r="F86" s="80">
        <v>0</v>
      </c>
      <c r="G86" s="79">
        <v>0</v>
      </c>
      <c r="H86" s="78">
        <v>0</v>
      </c>
      <c r="I86" s="77">
        <v>0</v>
      </c>
      <c r="J86" s="76">
        <f t="shared" si="4"/>
        <v>0</v>
      </c>
      <c r="K86" s="75">
        <f t="shared" si="4"/>
        <v>0</v>
      </c>
    </row>
    <row r="87" spans="1:14" ht="13.5" thickBot="1" x14ac:dyDescent="0.25">
      <c r="A87" s="74" t="s">
        <v>435</v>
      </c>
      <c r="B87" s="73">
        <f>SUM(B84:B86)</f>
        <v>0</v>
      </c>
      <c r="C87" s="72">
        <f>SUM(C84:C86)</f>
        <v>0</v>
      </c>
      <c r="D87" s="71"/>
      <c r="E87" s="70"/>
      <c r="F87" s="67">
        <f t="shared" ref="F87:K87" si="5">SUM(F84:F86)</f>
        <v>0</v>
      </c>
      <c r="G87" s="69">
        <f t="shared" si="5"/>
        <v>0</v>
      </c>
      <c r="H87" s="68">
        <f t="shared" si="5"/>
        <v>0</v>
      </c>
      <c r="I87" s="66">
        <f t="shared" si="5"/>
        <v>0</v>
      </c>
      <c r="J87" s="67">
        <f t="shared" si="5"/>
        <v>0</v>
      </c>
      <c r="K87" s="66">
        <f t="shared" si="5"/>
        <v>0</v>
      </c>
      <c r="L87" s="65" t="e">
        <f>J87/B87</f>
        <v>#DIV/0!</v>
      </c>
      <c r="M87" s="64" t="e">
        <f>K87/C87</f>
        <v>#DIV/0!</v>
      </c>
      <c r="N87" s="62" t="s">
        <v>457</v>
      </c>
    </row>
    <row r="88" spans="1:14" ht="15" x14ac:dyDescent="0.25">
      <c r="A88" s="63" t="s">
        <v>433</v>
      </c>
      <c r="L88" s="60" t="s">
        <v>432</v>
      </c>
      <c r="M88" s="60" t="s">
        <v>431</v>
      </c>
      <c r="N88" s="62"/>
    </row>
    <row r="89" spans="1:14" x14ac:dyDescent="0.2">
      <c r="A89" s="61"/>
    </row>
    <row r="91" spans="1:14" x14ac:dyDescent="0.2">
      <c r="A91" s="62"/>
    </row>
    <row r="92" spans="1:14" ht="13.5" thickBot="1" x14ac:dyDescent="0.25">
      <c r="A92" s="62"/>
    </row>
    <row r="93" spans="1:14" ht="30.75" customHeight="1" thickBot="1" x14ac:dyDescent="0.25">
      <c r="B93" s="440" t="s">
        <v>515</v>
      </c>
      <c r="C93" s="441"/>
      <c r="D93" s="441"/>
      <c r="E93" s="441"/>
      <c r="F93" s="441"/>
      <c r="G93" s="441"/>
      <c r="H93" s="441"/>
      <c r="I93" s="441"/>
      <c r="J93" s="441"/>
      <c r="K93" s="442"/>
    </row>
    <row r="94" spans="1:14" x14ac:dyDescent="0.2">
      <c r="B94" s="443" t="s">
        <v>456</v>
      </c>
      <c r="C94" s="444"/>
      <c r="D94" s="445" t="s">
        <v>455</v>
      </c>
      <c r="E94" s="447" t="s">
        <v>454</v>
      </c>
      <c r="F94" s="443" t="s">
        <v>453</v>
      </c>
      <c r="G94" s="449"/>
      <c r="H94" s="436" t="s">
        <v>452</v>
      </c>
      <c r="I94" s="444"/>
      <c r="J94" s="443" t="s">
        <v>451</v>
      </c>
      <c r="K94" s="444"/>
    </row>
    <row r="95" spans="1:14" ht="29.25" thickBot="1" x14ac:dyDescent="0.25">
      <c r="B95" s="96" t="s">
        <v>450</v>
      </c>
      <c r="C95" s="95" t="s">
        <v>449</v>
      </c>
      <c r="D95" s="446"/>
      <c r="E95" s="448"/>
      <c r="F95" s="100" t="s">
        <v>448</v>
      </c>
      <c r="G95" s="99" t="s">
        <v>447</v>
      </c>
      <c r="H95" s="98" t="s">
        <v>448</v>
      </c>
      <c r="I95" s="97" t="s">
        <v>447</v>
      </c>
      <c r="J95" s="96" t="s">
        <v>446</v>
      </c>
      <c r="K95" s="95" t="s">
        <v>445</v>
      </c>
    </row>
    <row r="96" spans="1:14" ht="25.5" x14ac:dyDescent="0.2">
      <c r="A96" s="94" t="s">
        <v>444</v>
      </c>
      <c r="B96" s="80">
        <v>0</v>
      </c>
      <c r="C96" s="92">
        <v>0</v>
      </c>
      <c r="D96" s="91" t="s">
        <v>443</v>
      </c>
      <c r="E96" s="90" t="s">
        <v>442</v>
      </c>
      <c r="F96" s="80">
        <v>0</v>
      </c>
      <c r="G96" s="89">
        <v>0</v>
      </c>
      <c r="H96" s="88">
        <v>0</v>
      </c>
      <c r="I96" s="87">
        <v>0</v>
      </c>
      <c r="J96" s="86">
        <f t="shared" ref="J96:K98" si="6">F96+H96</f>
        <v>0</v>
      </c>
      <c r="K96" s="75">
        <f t="shared" si="6"/>
        <v>0</v>
      </c>
    </row>
    <row r="97" spans="1:14" ht="25.5" x14ac:dyDescent="0.2">
      <c r="A97" s="93" t="s">
        <v>441</v>
      </c>
      <c r="B97" s="80">
        <v>0</v>
      </c>
      <c r="C97" s="92">
        <v>0</v>
      </c>
      <c r="D97" s="91" t="s">
        <v>440</v>
      </c>
      <c r="E97" s="90" t="s">
        <v>439</v>
      </c>
      <c r="F97" s="80">
        <v>0</v>
      </c>
      <c r="G97" s="89">
        <v>0</v>
      </c>
      <c r="H97" s="88">
        <v>0</v>
      </c>
      <c r="I97" s="87">
        <v>0</v>
      </c>
      <c r="J97" s="86">
        <f t="shared" si="6"/>
        <v>0</v>
      </c>
      <c r="K97" s="75">
        <f t="shared" si="6"/>
        <v>0</v>
      </c>
    </row>
    <row r="98" spans="1:14" ht="26.25" thickBot="1" x14ac:dyDescent="0.25">
      <c r="A98" s="85" t="s">
        <v>438</v>
      </c>
      <c r="B98" s="84">
        <v>0</v>
      </c>
      <c r="C98" s="83">
        <v>0</v>
      </c>
      <c r="D98" s="82" t="s">
        <v>437</v>
      </c>
      <c r="E98" s="81" t="s">
        <v>436</v>
      </c>
      <c r="F98" s="80">
        <v>0</v>
      </c>
      <c r="G98" s="79">
        <v>0</v>
      </c>
      <c r="H98" s="78">
        <v>0</v>
      </c>
      <c r="I98" s="77">
        <v>0</v>
      </c>
      <c r="J98" s="76">
        <f t="shared" si="6"/>
        <v>0</v>
      </c>
      <c r="K98" s="75">
        <f t="shared" si="6"/>
        <v>0</v>
      </c>
    </row>
    <row r="99" spans="1:14" ht="13.5" thickBot="1" x14ac:dyDescent="0.25">
      <c r="A99" s="74" t="s">
        <v>435</v>
      </c>
      <c r="B99" s="73">
        <f>SUM(B96:B98)</f>
        <v>0</v>
      </c>
      <c r="C99" s="72">
        <f>SUM(C96:C98)</f>
        <v>0</v>
      </c>
      <c r="D99" s="71"/>
      <c r="E99" s="70"/>
      <c r="F99" s="67">
        <f t="shared" ref="F99:K99" si="7">SUM(F96:F98)</f>
        <v>0</v>
      </c>
      <c r="G99" s="69">
        <f t="shared" si="7"/>
        <v>0</v>
      </c>
      <c r="H99" s="68">
        <f t="shared" si="7"/>
        <v>0</v>
      </c>
      <c r="I99" s="66">
        <f t="shared" si="7"/>
        <v>0</v>
      </c>
      <c r="J99" s="67">
        <f t="shared" si="7"/>
        <v>0</v>
      </c>
      <c r="K99" s="66">
        <f t="shared" si="7"/>
        <v>0</v>
      </c>
      <c r="L99" s="65" t="e">
        <f>J99/B99</f>
        <v>#DIV/0!</v>
      </c>
      <c r="M99" s="64" t="e">
        <f>K99/C99</f>
        <v>#DIV/0!</v>
      </c>
      <c r="N99" s="62" t="s">
        <v>434</v>
      </c>
    </row>
    <row r="100" spans="1:14" ht="15" x14ac:dyDescent="0.25">
      <c r="A100" s="63" t="s">
        <v>433</v>
      </c>
      <c r="L100" s="60" t="s">
        <v>432</v>
      </c>
      <c r="M100" s="60" t="s">
        <v>431</v>
      </c>
      <c r="N100" s="62"/>
    </row>
    <row r="101" spans="1:14" x14ac:dyDescent="0.2">
      <c r="A101" s="61"/>
    </row>
  </sheetData>
  <sheetProtection formatCells="0" formatColumns="0" formatRows="0" insertColumns="0" insertRows="0" selectLockedCells="1"/>
  <mergeCells count="32">
    <mergeCell ref="B93:K93"/>
    <mergeCell ref="B94:C94"/>
    <mergeCell ref="D94:D95"/>
    <mergeCell ref="E94:E95"/>
    <mergeCell ref="F94:G94"/>
    <mergeCell ref="H94:I94"/>
    <mergeCell ref="J94:K94"/>
    <mergeCell ref="J45:K45"/>
    <mergeCell ref="A78:N78"/>
    <mergeCell ref="B81:K81"/>
    <mergeCell ref="B82:C82"/>
    <mergeCell ref="D82:D83"/>
    <mergeCell ref="E82:E83"/>
    <mergeCell ref="F82:G82"/>
    <mergeCell ref="H82:I82"/>
    <mergeCell ref="J82:K82"/>
    <mergeCell ref="A58:I58"/>
    <mergeCell ref="A23:N23"/>
    <mergeCell ref="B32:K32"/>
    <mergeCell ref="B33:C33"/>
    <mergeCell ref="D33:D34"/>
    <mergeCell ref="E33:E34"/>
    <mergeCell ref="F33:G33"/>
    <mergeCell ref="H33:I33"/>
    <mergeCell ref="J33:K33"/>
    <mergeCell ref="A25:S25"/>
    <mergeCell ref="B44:K44"/>
    <mergeCell ref="B45:C45"/>
    <mergeCell ref="D45:D46"/>
    <mergeCell ref="E45:E46"/>
    <mergeCell ref="F45:G45"/>
    <mergeCell ref="H45:I45"/>
  </mergeCells>
  <dataValidations disablePrompts="1" count="1">
    <dataValidation type="list" allowBlank="1" showInputMessage="1" showErrorMessage="1" sqref="B65591 IX65591 ST65591 ACP65591 AML65591 AWH65591 BGD65591 BPZ65591 BZV65591 CJR65591 CTN65591 DDJ65591 DNF65591 DXB65591 EGX65591 EQT65591 FAP65591 FKL65591 FUH65591 GED65591 GNZ65591 GXV65591 HHR65591 HRN65591 IBJ65591 ILF65591 IVB65591 JEX65591 JOT65591 JYP65591 KIL65591 KSH65591 LCD65591 LLZ65591 LVV65591 MFR65591 MPN65591 MZJ65591 NJF65591 NTB65591 OCX65591 OMT65591 OWP65591 PGL65591 PQH65591 QAD65591 QJZ65591 QTV65591 RDR65591 RNN65591 RXJ65591 SHF65591 SRB65591 TAX65591 TKT65591 TUP65591 UEL65591 UOH65591 UYD65591 VHZ65591 VRV65591 WBR65591 WLN65591 WVJ65591 B131127 IX131127 ST131127 ACP131127 AML131127 AWH131127 BGD131127 BPZ131127 BZV131127 CJR131127 CTN131127 DDJ131127 DNF131127 DXB131127 EGX131127 EQT131127 FAP131127 FKL131127 FUH131127 GED131127 GNZ131127 GXV131127 HHR131127 HRN131127 IBJ131127 ILF131127 IVB131127 JEX131127 JOT131127 JYP131127 KIL131127 KSH131127 LCD131127 LLZ131127 LVV131127 MFR131127 MPN131127 MZJ131127 NJF131127 NTB131127 OCX131127 OMT131127 OWP131127 PGL131127 PQH131127 QAD131127 QJZ131127 QTV131127 RDR131127 RNN131127 RXJ131127 SHF131127 SRB131127 TAX131127 TKT131127 TUP131127 UEL131127 UOH131127 UYD131127 VHZ131127 VRV131127 WBR131127 WLN131127 WVJ131127 B196663 IX196663 ST196663 ACP196663 AML196663 AWH196663 BGD196663 BPZ196663 BZV196663 CJR196663 CTN196663 DDJ196663 DNF196663 DXB196663 EGX196663 EQT196663 FAP196663 FKL196663 FUH196663 GED196663 GNZ196663 GXV196663 HHR196663 HRN196663 IBJ196663 ILF196663 IVB196663 JEX196663 JOT196663 JYP196663 KIL196663 KSH196663 LCD196663 LLZ196663 LVV196663 MFR196663 MPN196663 MZJ196663 NJF196663 NTB196663 OCX196663 OMT196663 OWP196663 PGL196663 PQH196663 QAD196663 QJZ196663 QTV196663 RDR196663 RNN196663 RXJ196663 SHF196663 SRB196663 TAX196663 TKT196663 TUP196663 UEL196663 UOH196663 UYD196663 VHZ196663 VRV196663 WBR196663 WLN196663 WVJ196663 B262199 IX262199 ST262199 ACP262199 AML262199 AWH262199 BGD262199 BPZ262199 BZV262199 CJR262199 CTN262199 DDJ262199 DNF262199 DXB262199 EGX262199 EQT262199 FAP262199 FKL262199 FUH262199 GED262199 GNZ262199 GXV262199 HHR262199 HRN262199 IBJ262199 ILF262199 IVB262199 JEX262199 JOT262199 JYP262199 KIL262199 KSH262199 LCD262199 LLZ262199 LVV262199 MFR262199 MPN262199 MZJ262199 NJF262199 NTB262199 OCX262199 OMT262199 OWP262199 PGL262199 PQH262199 QAD262199 QJZ262199 QTV262199 RDR262199 RNN262199 RXJ262199 SHF262199 SRB262199 TAX262199 TKT262199 TUP262199 UEL262199 UOH262199 UYD262199 VHZ262199 VRV262199 WBR262199 WLN262199 WVJ262199 B327735 IX327735 ST327735 ACP327735 AML327735 AWH327735 BGD327735 BPZ327735 BZV327735 CJR327735 CTN327735 DDJ327735 DNF327735 DXB327735 EGX327735 EQT327735 FAP327735 FKL327735 FUH327735 GED327735 GNZ327735 GXV327735 HHR327735 HRN327735 IBJ327735 ILF327735 IVB327735 JEX327735 JOT327735 JYP327735 KIL327735 KSH327735 LCD327735 LLZ327735 LVV327735 MFR327735 MPN327735 MZJ327735 NJF327735 NTB327735 OCX327735 OMT327735 OWP327735 PGL327735 PQH327735 QAD327735 QJZ327735 QTV327735 RDR327735 RNN327735 RXJ327735 SHF327735 SRB327735 TAX327735 TKT327735 TUP327735 UEL327735 UOH327735 UYD327735 VHZ327735 VRV327735 WBR327735 WLN327735 WVJ327735 B393271 IX393271 ST393271 ACP393271 AML393271 AWH393271 BGD393271 BPZ393271 BZV393271 CJR393271 CTN393271 DDJ393271 DNF393271 DXB393271 EGX393271 EQT393271 FAP393271 FKL393271 FUH393271 GED393271 GNZ393271 GXV393271 HHR393271 HRN393271 IBJ393271 ILF393271 IVB393271 JEX393271 JOT393271 JYP393271 KIL393271 KSH393271 LCD393271 LLZ393271 LVV393271 MFR393271 MPN393271 MZJ393271 NJF393271 NTB393271 OCX393271 OMT393271 OWP393271 PGL393271 PQH393271 QAD393271 QJZ393271 QTV393271 RDR393271 RNN393271 RXJ393271 SHF393271 SRB393271 TAX393271 TKT393271 TUP393271 UEL393271 UOH393271 UYD393271 VHZ393271 VRV393271 WBR393271 WLN393271 WVJ393271 B458807 IX458807 ST458807 ACP458807 AML458807 AWH458807 BGD458807 BPZ458807 BZV458807 CJR458807 CTN458807 DDJ458807 DNF458807 DXB458807 EGX458807 EQT458807 FAP458807 FKL458807 FUH458807 GED458807 GNZ458807 GXV458807 HHR458807 HRN458807 IBJ458807 ILF458807 IVB458807 JEX458807 JOT458807 JYP458807 KIL458807 KSH458807 LCD458807 LLZ458807 LVV458807 MFR458807 MPN458807 MZJ458807 NJF458807 NTB458807 OCX458807 OMT458807 OWP458807 PGL458807 PQH458807 QAD458807 QJZ458807 QTV458807 RDR458807 RNN458807 RXJ458807 SHF458807 SRB458807 TAX458807 TKT458807 TUP458807 UEL458807 UOH458807 UYD458807 VHZ458807 VRV458807 WBR458807 WLN458807 WVJ458807 B524343 IX524343 ST524343 ACP524343 AML524343 AWH524343 BGD524343 BPZ524343 BZV524343 CJR524343 CTN524343 DDJ524343 DNF524343 DXB524343 EGX524343 EQT524343 FAP524343 FKL524343 FUH524343 GED524343 GNZ524343 GXV524343 HHR524343 HRN524343 IBJ524343 ILF524343 IVB524343 JEX524343 JOT524343 JYP524343 KIL524343 KSH524343 LCD524343 LLZ524343 LVV524343 MFR524343 MPN524343 MZJ524343 NJF524343 NTB524343 OCX524343 OMT524343 OWP524343 PGL524343 PQH524343 QAD524343 QJZ524343 QTV524343 RDR524343 RNN524343 RXJ524343 SHF524343 SRB524343 TAX524343 TKT524343 TUP524343 UEL524343 UOH524343 UYD524343 VHZ524343 VRV524343 WBR524343 WLN524343 WVJ524343 B589879 IX589879 ST589879 ACP589879 AML589879 AWH589879 BGD589879 BPZ589879 BZV589879 CJR589879 CTN589879 DDJ589879 DNF589879 DXB589879 EGX589879 EQT589879 FAP589879 FKL589879 FUH589879 GED589879 GNZ589879 GXV589879 HHR589879 HRN589879 IBJ589879 ILF589879 IVB589879 JEX589879 JOT589879 JYP589879 KIL589879 KSH589879 LCD589879 LLZ589879 LVV589879 MFR589879 MPN589879 MZJ589879 NJF589879 NTB589879 OCX589879 OMT589879 OWP589879 PGL589879 PQH589879 QAD589879 QJZ589879 QTV589879 RDR589879 RNN589879 RXJ589879 SHF589879 SRB589879 TAX589879 TKT589879 TUP589879 UEL589879 UOH589879 UYD589879 VHZ589879 VRV589879 WBR589879 WLN589879 WVJ589879 B655415 IX655415 ST655415 ACP655415 AML655415 AWH655415 BGD655415 BPZ655415 BZV655415 CJR655415 CTN655415 DDJ655415 DNF655415 DXB655415 EGX655415 EQT655415 FAP655415 FKL655415 FUH655415 GED655415 GNZ655415 GXV655415 HHR655415 HRN655415 IBJ655415 ILF655415 IVB655415 JEX655415 JOT655415 JYP655415 KIL655415 KSH655415 LCD655415 LLZ655415 LVV655415 MFR655415 MPN655415 MZJ655415 NJF655415 NTB655415 OCX655415 OMT655415 OWP655415 PGL655415 PQH655415 QAD655415 QJZ655415 QTV655415 RDR655415 RNN655415 RXJ655415 SHF655415 SRB655415 TAX655415 TKT655415 TUP655415 UEL655415 UOH655415 UYD655415 VHZ655415 VRV655415 WBR655415 WLN655415 WVJ655415 B720951 IX720951 ST720951 ACP720951 AML720951 AWH720951 BGD720951 BPZ720951 BZV720951 CJR720951 CTN720951 DDJ720951 DNF720951 DXB720951 EGX720951 EQT720951 FAP720951 FKL720951 FUH720951 GED720951 GNZ720951 GXV720951 HHR720951 HRN720951 IBJ720951 ILF720951 IVB720951 JEX720951 JOT720951 JYP720951 KIL720951 KSH720951 LCD720951 LLZ720951 LVV720951 MFR720951 MPN720951 MZJ720951 NJF720951 NTB720951 OCX720951 OMT720951 OWP720951 PGL720951 PQH720951 QAD720951 QJZ720951 QTV720951 RDR720951 RNN720951 RXJ720951 SHF720951 SRB720951 TAX720951 TKT720951 TUP720951 UEL720951 UOH720951 UYD720951 VHZ720951 VRV720951 WBR720951 WLN720951 WVJ720951 B786487 IX786487 ST786487 ACP786487 AML786487 AWH786487 BGD786487 BPZ786487 BZV786487 CJR786487 CTN786487 DDJ786487 DNF786487 DXB786487 EGX786487 EQT786487 FAP786487 FKL786487 FUH786487 GED786487 GNZ786487 GXV786487 HHR786487 HRN786487 IBJ786487 ILF786487 IVB786487 JEX786487 JOT786487 JYP786487 KIL786487 KSH786487 LCD786487 LLZ786487 LVV786487 MFR786487 MPN786487 MZJ786487 NJF786487 NTB786487 OCX786487 OMT786487 OWP786487 PGL786487 PQH786487 QAD786487 QJZ786487 QTV786487 RDR786487 RNN786487 RXJ786487 SHF786487 SRB786487 TAX786487 TKT786487 TUP786487 UEL786487 UOH786487 UYD786487 VHZ786487 VRV786487 WBR786487 WLN786487 WVJ786487 B852023 IX852023 ST852023 ACP852023 AML852023 AWH852023 BGD852023 BPZ852023 BZV852023 CJR852023 CTN852023 DDJ852023 DNF852023 DXB852023 EGX852023 EQT852023 FAP852023 FKL852023 FUH852023 GED852023 GNZ852023 GXV852023 HHR852023 HRN852023 IBJ852023 ILF852023 IVB852023 JEX852023 JOT852023 JYP852023 KIL852023 KSH852023 LCD852023 LLZ852023 LVV852023 MFR852023 MPN852023 MZJ852023 NJF852023 NTB852023 OCX852023 OMT852023 OWP852023 PGL852023 PQH852023 QAD852023 QJZ852023 QTV852023 RDR852023 RNN852023 RXJ852023 SHF852023 SRB852023 TAX852023 TKT852023 TUP852023 UEL852023 UOH852023 UYD852023 VHZ852023 VRV852023 WBR852023 WLN852023 WVJ852023 B917559 IX917559 ST917559 ACP917559 AML917559 AWH917559 BGD917559 BPZ917559 BZV917559 CJR917559 CTN917559 DDJ917559 DNF917559 DXB917559 EGX917559 EQT917559 FAP917559 FKL917559 FUH917559 GED917559 GNZ917559 GXV917559 HHR917559 HRN917559 IBJ917559 ILF917559 IVB917559 JEX917559 JOT917559 JYP917559 KIL917559 KSH917559 LCD917559 LLZ917559 LVV917559 MFR917559 MPN917559 MZJ917559 NJF917559 NTB917559 OCX917559 OMT917559 OWP917559 PGL917559 PQH917559 QAD917559 QJZ917559 QTV917559 RDR917559 RNN917559 RXJ917559 SHF917559 SRB917559 TAX917559 TKT917559 TUP917559 UEL917559 UOH917559 UYD917559 VHZ917559 VRV917559 WBR917559 WLN917559 WVJ917559 B983095 IX983095 ST983095 ACP983095 AML983095 AWH983095 BGD983095 BPZ983095 BZV983095 CJR983095 CTN983095 DDJ983095 DNF983095 DXB983095 EGX983095 EQT983095 FAP983095 FKL983095 FUH983095 GED983095 GNZ983095 GXV983095 HHR983095 HRN983095 IBJ983095 ILF983095 IVB983095 JEX983095 JOT983095 JYP983095 KIL983095 KSH983095 LCD983095 LLZ983095 LVV983095 MFR983095 MPN983095 MZJ983095 NJF983095 NTB983095 OCX983095 OMT983095 OWP983095 PGL983095 PQH983095 QAD983095 QJZ983095 QTV983095 RDR983095 RNN983095 RXJ983095 SHF983095 SRB983095 TAX983095 TKT983095 TUP983095 UEL983095 UOH983095 UYD983095 VHZ983095 VRV983095 WBR983095 WLN983095 WVJ983095">
      <formula1>"oui, non"</formula1>
    </dataValidation>
  </dataValidations>
  <pageMargins left="0.74803149606299213" right="0.74803149606299213" top="0.98425196850393704" bottom="0.98425196850393704" header="0.51181102362204722" footer="0.51181102362204722"/>
  <pageSetup paperSize="9" scale="48" firstPageNumber="0" orientation="landscape" horizontalDpi="300" verticalDpi="300" r:id="rId1"/>
  <headerFooter alignWithMargins="0">
    <oddHeader>&amp;LIndicateurs Cit'ergie - 2018</oddHeader>
    <oddFooter>&amp;LRéalisé pour l'ADEME par le Bureau d'Appui Cit'ergie (AERE)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175"/>
  <sheetViews>
    <sheetView workbookViewId="0">
      <selection activeCell="H9" sqref="H9"/>
    </sheetView>
  </sheetViews>
  <sheetFormatPr baseColWidth="10" defaultRowHeight="15" x14ac:dyDescent="0.25"/>
  <cols>
    <col min="1" max="1" width="11" style="4" customWidth="1"/>
    <col min="2" max="2" width="84.5703125" style="4" customWidth="1"/>
    <col min="3" max="16384" width="11.42578125" style="4"/>
  </cols>
  <sheetData>
    <row r="1" spans="1:2" ht="15.75" x14ac:dyDescent="0.25">
      <c r="A1" s="51" t="s">
        <v>704</v>
      </c>
    </row>
    <row r="2" spans="1:2" ht="15.75" x14ac:dyDescent="0.25">
      <c r="A2" s="55" t="s">
        <v>630</v>
      </c>
    </row>
    <row r="3" spans="1:2" ht="15.75" x14ac:dyDescent="0.25">
      <c r="A3" s="52"/>
    </row>
    <row r="4" spans="1:2" ht="48" customHeight="1" x14ac:dyDescent="0.25">
      <c r="A4" s="450" t="s">
        <v>417</v>
      </c>
      <c r="B4" s="450"/>
    </row>
    <row r="5" spans="1:2" x14ac:dyDescent="0.25">
      <c r="A5" s="13"/>
    </row>
    <row r="6" spans="1:2" x14ac:dyDescent="0.25">
      <c r="A6" s="2" t="s">
        <v>542</v>
      </c>
      <c r="B6" s="2" t="s">
        <v>1</v>
      </c>
    </row>
    <row r="7" spans="1:2" x14ac:dyDescent="0.25">
      <c r="A7" s="199" t="s">
        <v>0</v>
      </c>
      <c r="B7" s="3" t="s">
        <v>4</v>
      </c>
    </row>
    <row r="8" spans="1:2" x14ac:dyDescent="0.25">
      <c r="A8" s="199" t="s">
        <v>0</v>
      </c>
      <c r="B8" s="3" t="s">
        <v>5</v>
      </c>
    </row>
    <row r="9" spans="1:2" x14ac:dyDescent="0.25">
      <c r="A9" s="199" t="s">
        <v>0</v>
      </c>
      <c r="B9" s="3" t="s">
        <v>6</v>
      </c>
    </row>
    <row r="10" spans="1:2" x14ac:dyDescent="0.25">
      <c r="A10" s="199" t="s">
        <v>0</v>
      </c>
      <c r="B10" s="3" t="s">
        <v>7</v>
      </c>
    </row>
    <row r="11" spans="1:2" x14ac:dyDescent="0.25">
      <c r="A11" s="199" t="s">
        <v>0</v>
      </c>
      <c r="B11" s="3" t="s">
        <v>8</v>
      </c>
    </row>
    <row r="12" spans="1:2" x14ac:dyDescent="0.25">
      <c r="A12" s="200" t="s">
        <v>9</v>
      </c>
      <c r="B12" s="11" t="s">
        <v>299</v>
      </c>
    </row>
    <row r="13" spans="1:2" x14ac:dyDescent="0.25">
      <c r="A13" s="200" t="s">
        <v>9</v>
      </c>
      <c r="B13" s="11" t="s">
        <v>10</v>
      </c>
    </row>
    <row r="14" spans="1:2" x14ac:dyDescent="0.25">
      <c r="A14" s="200" t="s">
        <v>108</v>
      </c>
      <c r="B14" s="11" t="s">
        <v>104</v>
      </c>
    </row>
    <row r="15" spans="1:2" x14ac:dyDescent="0.25">
      <c r="A15" s="200" t="s">
        <v>108</v>
      </c>
      <c r="B15" s="11" t="s">
        <v>105</v>
      </c>
    </row>
    <row r="16" spans="1:2" x14ac:dyDescent="0.25">
      <c r="A16" s="200" t="s">
        <v>108</v>
      </c>
      <c r="B16" s="11" t="s">
        <v>106</v>
      </c>
    </row>
    <row r="17" spans="1:3" x14ac:dyDescent="0.25">
      <c r="A17" s="200" t="s">
        <v>108</v>
      </c>
      <c r="B17" s="11" t="s">
        <v>107</v>
      </c>
    </row>
    <row r="18" spans="1:3" x14ac:dyDescent="0.25">
      <c r="A18" s="200" t="s">
        <v>195</v>
      </c>
      <c r="B18" s="11" t="s">
        <v>189</v>
      </c>
    </row>
    <row r="19" spans="1:3" x14ac:dyDescent="0.25">
      <c r="A19" s="200" t="s">
        <v>195</v>
      </c>
      <c r="B19" s="11" t="s">
        <v>190</v>
      </c>
    </row>
    <row r="20" spans="1:3" ht="30" x14ac:dyDescent="0.25">
      <c r="A20" s="200" t="s">
        <v>195</v>
      </c>
      <c r="B20" s="11" t="s">
        <v>191</v>
      </c>
    </row>
    <row r="21" spans="1:3" x14ac:dyDescent="0.25">
      <c r="A21" s="200" t="s">
        <v>195</v>
      </c>
      <c r="B21" s="11" t="s">
        <v>192</v>
      </c>
    </row>
    <row r="22" spans="1:3" x14ac:dyDescent="0.25">
      <c r="A22" s="200" t="s">
        <v>195</v>
      </c>
      <c r="B22" s="11" t="s">
        <v>193</v>
      </c>
    </row>
    <row r="23" spans="1:3" x14ac:dyDescent="0.25">
      <c r="A23" s="200" t="s">
        <v>195</v>
      </c>
      <c r="B23" s="11" t="s">
        <v>194</v>
      </c>
    </row>
    <row r="24" spans="1:3" ht="30" x14ac:dyDescent="0.25">
      <c r="A24" s="200" t="s">
        <v>51</v>
      </c>
      <c r="B24" s="10" t="s">
        <v>49</v>
      </c>
      <c r="C24" s="5"/>
    </row>
    <row r="25" spans="1:3" ht="75" x14ac:dyDescent="0.25">
      <c r="A25" s="200" t="s">
        <v>51</v>
      </c>
      <c r="B25" s="10" t="s">
        <v>50</v>
      </c>
    </row>
    <row r="26" spans="1:3" x14ac:dyDescent="0.25">
      <c r="A26" s="200" t="s">
        <v>56</v>
      </c>
      <c r="B26" s="11" t="s">
        <v>52</v>
      </c>
    </row>
    <row r="27" spans="1:3" ht="24.75" customHeight="1" x14ac:dyDescent="0.25">
      <c r="A27" s="200" t="s">
        <v>56</v>
      </c>
      <c r="B27" s="11" t="s">
        <v>53</v>
      </c>
    </row>
    <row r="28" spans="1:3" x14ac:dyDescent="0.25">
      <c r="A28" s="200" t="s">
        <v>56</v>
      </c>
      <c r="B28" s="11" t="s">
        <v>54</v>
      </c>
    </row>
    <row r="29" spans="1:3" x14ac:dyDescent="0.25">
      <c r="A29" s="200" t="s">
        <v>56</v>
      </c>
      <c r="B29" s="11" t="s">
        <v>55</v>
      </c>
    </row>
    <row r="30" spans="1:3" x14ac:dyDescent="0.25">
      <c r="A30" s="200" t="s">
        <v>66</v>
      </c>
      <c r="B30" s="11" t="s">
        <v>287</v>
      </c>
    </row>
    <row r="31" spans="1:3" ht="30" x14ac:dyDescent="0.25">
      <c r="A31" s="200" t="s">
        <v>66</v>
      </c>
      <c r="B31" s="11" t="s">
        <v>61</v>
      </c>
    </row>
    <row r="32" spans="1:3" ht="30" x14ac:dyDescent="0.25">
      <c r="A32" s="200" t="s">
        <v>66</v>
      </c>
      <c r="B32" s="11" t="s">
        <v>62</v>
      </c>
    </row>
    <row r="33" spans="1:2" x14ac:dyDescent="0.25">
      <c r="A33" s="200" t="s">
        <v>66</v>
      </c>
      <c r="B33" s="11" t="s">
        <v>63</v>
      </c>
    </row>
    <row r="34" spans="1:2" x14ac:dyDescent="0.25">
      <c r="A34" s="200" t="s">
        <v>66</v>
      </c>
      <c r="B34" s="11" t="s">
        <v>64</v>
      </c>
    </row>
    <row r="35" spans="1:2" x14ac:dyDescent="0.25">
      <c r="A35" s="200" t="s">
        <v>66</v>
      </c>
      <c r="B35" s="11" t="s">
        <v>65</v>
      </c>
    </row>
    <row r="36" spans="1:2" x14ac:dyDescent="0.25">
      <c r="A36" s="200" t="s">
        <v>69</v>
      </c>
      <c r="B36" s="11" t="s">
        <v>342</v>
      </c>
    </row>
    <row r="37" spans="1:2" ht="30" x14ac:dyDescent="0.25">
      <c r="A37" s="200" t="s">
        <v>69</v>
      </c>
      <c r="B37" s="11" t="s">
        <v>67</v>
      </c>
    </row>
    <row r="38" spans="1:2" ht="45" x14ac:dyDescent="0.25">
      <c r="A38" s="200" t="s">
        <v>69</v>
      </c>
      <c r="B38" s="11" t="s">
        <v>68</v>
      </c>
    </row>
    <row r="39" spans="1:2" x14ac:dyDescent="0.25">
      <c r="A39" s="200" t="s">
        <v>72</v>
      </c>
      <c r="B39" s="11" t="s">
        <v>70</v>
      </c>
    </row>
    <row r="40" spans="1:2" x14ac:dyDescent="0.25">
      <c r="A40" s="200" t="s">
        <v>72</v>
      </c>
      <c r="B40" s="11" t="s">
        <v>71</v>
      </c>
    </row>
    <row r="41" spans="1:2" ht="105" x14ac:dyDescent="0.25">
      <c r="A41" s="200" t="s">
        <v>73</v>
      </c>
      <c r="B41" s="11" t="s">
        <v>365</v>
      </c>
    </row>
    <row r="42" spans="1:2" ht="45" x14ac:dyDescent="0.25">
      <c r="A42" s="200" t="s">
        <v>73</v>
      </c>
      <c r="B42" s="11" t="s">
        <v>364</v>
      </c>
    </row>
    <row r="43" spans="1:2" x14ac:dyDescent="0.25">
      <c r="A43" s="200" t="s">
        <v>88</v>
      </c>
      <c r="B43" s="11" t="s">
        <v>261</v>
      </c>
    </row>
    <row r="44" spans="1:2" x14ac:dyDescent="0.25">
      <c r="A44" s="200" t="s">
        <v>88</v>
      </c>
      <c r="B44" s="11" t="s">
        <v>260</v>
      </c>
    </row>
    <row r="45" spans="1:2" x14ac:dyDescent="0.25">
      <c r="A45" s="200" t="s">
        <v>88</v>
      </c>
      <c r="B45" s="11" t="s">
        <v>258</v>
      </c>
    </row>
    <row r="46" spans="1:2" x14ac:dyDescent="0.25">
      <c r="A46" s="200" t="s">
        <v>88</v>
      </c>
      <c r="B46" s="11" t="s">
        <v>259</v>
      </c>
    </row>
    <row r="47" spans="1:2" ht="60" x14ac:dyDescent="0.25">
      <c r="A47" s="200" t="s">
        <v>88</v>
      </c>
      <c r="B47" s="11" t="s">
        <v>86</v>
      </c>
    </row>
    <row r="48" spans="1:2" x14ac:dyDescent="0.25">
      <c r="A48" s="200" t="s">
        <v>88</v>
      </c>
      <c r="B48" s="11" t="s">
        <v>87</v>
      </c>
    </row>
    <row r="49" spans="1:2" x14ac:dyDescent="0.25">
      <c r="A49" s="200" t="s">
        <v>80</v>
      </c>
      <c r="B49" s="19" t="s">
        <v>288</v>
      </c>
    </row>
    <row r="50" spans="1:2" ht="30" x14ac:dyDescent="0.25">
      <c r="A50" s="200" t="s">
        <v>93</v>
      </c>
      <c r="B50" s="19" t="s">
        <v>289</v>
      </c>
    </row>
    <row r="51" spans="1:2" x14ac:dyDescent="0.25">
      <c r="A51" s="200" t="s">
        <v>90</v>
      </c>
      <c r="B51" s="19" t="s">
        <v>89</v>
      </c>
    </row>
    <row r="52" spans="1:2" x14ac:dyDescent="0.25">
      <c r="A52" s="200" t="s">
        <v>93</v>
      </c>
      <c r="B52" s="11" t="s">
        <v>91</v>
      </c>
    </row>
    <row r="53" spans="1:2" x14ac:dyDescent="0.25">
      <c r="A53" s="200" t="s">
        <v>93</v>
      </c>
      <c r="B53" s="11" t="s">
        <v>92</v>
      </c>
    </row>
    <row r="54" spans="1:2" x14ac:dyDescent="0.25">
      <c r="A54" s="200" t="s">
        <v>93</v>
      </c>
      <c r="B54" s="11" t="s">
        <v>290</v>
      </c>
    </row>
    <row r="55" spans="1:2" x14ac:dyDescent="0.25">
      <c r="A55" s="200" t="s">
        <v>93</v>
      </c>
      <c r="B55" s="11" t="s">
        <v>291</v>
      </c>
    </row>
    <row r="56" spans="1:2" ht="75" x14ac:dyDescent="0.25">
      <c r="A56" s="200" t="s">
        <v>82</v>
      </c>
      <c r="B56" s="11" t="s">
        <v>243</v>
      </c>
    </row>
    <row r="57" spans="1:2" ht="60" x14ac:dyDescent="0.25">
      <c r="A57" s="200" t="s">
        <v>82</v>
      </c>
      <c r="B57" s="19" t="s">
        <v>102</v>
      </c>
    </row>
    <row r="58" spans="1:2" x14ac:dyDescent="0.25">
      <c r="A58" s="200" t="s">
        <v>182</v>
      </c>
      <c r="B58" s="11" t="s">
        <v>177</v>
      </c>
    </row>
    <row r="59" spans="1:2" ht="30" x14ac:dyDescent="0.25">
      <c r="A59" s="200" t="s">
        <v>182</v>
      </c>
      <c r="B59" s="11" t="s">
        <v>178</v>
      </c>
    </row>
    <row r="60" spans="1:2" x14ac:dyDescent="0.25">
      <c r="A60" s="200" t="s">
        <v>182</v>
      </c>
      <c r="B60" s="11" t="s">
        <v>179</v>
      </c>
    </row>
    <row r="61" spans="1:2" x14ac:dyDescent="0.25">
      <c r="A61" s="200" t="s">
        <v>182</v>
      </c>
      <c r="B61" s="11" t="s">
        <v>180</v>
      </c>
    </row>
    <row r="62" spans="1:2" x14ac:dyDescent="0.25">
      <c r="A62" s="200" t="s">
        <v>182</v>
      </c>
      <c r="B62" s="11" t="s">
        <v>181</v>
      </c>
    </row>
    <row r="63" spans="1:2" x14ac:dyDescent="0.25">
      <c r="A63" s="200" t="s">
        <v>555</v>
      </c>
      <c r="B63" s="10" t="s">
        <v>204</v>
      </c>
    </row>
    <row r="64" spans="1:2" x14ac:dyDescent="0.25">
      <c r="A64" s="200" t="s">
        <v>555</v>
      </c>
      <c r="B64" s="11" t="s">
        <v>197</v>
      </c>
    </row>
    <row r="65" spans="1:2" x14ac:dyDescent="0.25">
      <c r="A65" s="200" t="s">
        <v>555</v>
      </c>
      <c r="B65" s="11" t="s">
        <v>198</v>
      </c>
    </row>
    <row r="66" spans="1:2" x14ac:dyDescent="0.25">
      <c r="A66" s="200" t="s">
        <v>555</v>
      </c>
      <c r="B66" s="11" t="s">
        <v>199</v>
      </c>
    </row>
    <row r="67" spans="1:2" x14ac:dyDescent="0.25">
      <c r="A67" s="200" t="s">
        <v>555</v>
      </c>
      <c r="B67" s="11" t="s">
        <v>200</v>
      </c>
    </row>
    <row r="68" spans="1:2" x14ac:dyDescent="0.25">
      <c r="A68" s="200" t="s">
        <v>555</v>
      </c>
      <c r="B68" s="11" t="s">
        <v>201</v>
      </c>
    </row>
    <row r="69" spans="1:2" x14ac:dyDescent="0.25">
      <c r="A69" s="200" t="s">
        <v>555</v>
      </c>
      <c r="B69" s="11" t="s">
        <v>202</v>
      </c>
    </row>
    <row r="70" spans="1:2" x14ac:dyDescent="0.25">
      <c r="A70" s="200" t="s">
        <v>555</v>
      </c>
      <c r="B70" s="11" t="s">
        <v>203</v>
      </c>
    </row>
    <row r="71" spans="1:2" x14ac:dyDescent="0.25">
      <c r="A71" s="200" t="s">
        <v>555</v>
      </c>
      <c r="B71" s="10" t="s">
        <v>205</v>
      </c>
    </row>
    <row r="72" spans="1:2" x14ac:dyDescent="0.25">
      <c r="A72" s="200" t="s">
        <v>555</v>
      </c>
      <c r="B72" s="11" t="s">
        <v>206</v>
      </c>
    </row>
    <row r="73" spans="1:2" x14ac:dyDescent="0.25">
      <c r="A73" s="200" t="s">
        <v>555</v>
      </c>
      <c r="B73" s="11" t="s">
        <v>207</v>
      </c>
    </row>
    <row r="74" spans="1:2" x14ac:dyDescent="0.25">
      <c r="A74" s="200" t="s">
        <v>555</v>
      </c>
      <c r="B74" s="11" t="s">
        <v>345</v>
      </c>
    </row>
    <row r="75" spans="1:2" x14ac:dyDescent="0.25">
      <c r="A75" s="200" t="s">
        <v>555</v>
      </c>
      <c r="B75" s="11" t="s">
        <v>208</v>
      </c>
    </row>
    <row r="76" spans="1:2" x14ac:dyDescent="0.25">
      <c r="A76" s="200" t="s">
        <v>117</v>
      </c>
      <c r="B76" s="11" t="s">
        <v>264</v>
      </c>
    </row>
    <row r="77" spans="1:2" ht="30" x14ac:dyDescent="0.25">
      <c r="A77" s="200" t="s">
        <v>117</v>
      </c>
      <c r="B77" s="11" t="s">
        <v>265</v>
      </c>
    </row>
    <row r="78" spans="1:2" x14ac:dyDescent="0.25">
      <c r="A78" s="200" t="s">
        <v>117</v>
      </c>
      <c r="B78" s="11" t="s">
        <v>116</v>
      </c>
    </row>
    <row r="79" spans="1:2" ht="30" x14ac:dyDescent="0.25">
      <c r="A79" s="200" t="s">
        <v>120</v>
      </c>
      <c r="B79" s="11" t="s">
        <v>262</v>
      </c>
    </row>
    <row r="80" spans="1:2" x14ac:dyDescent="0.25">
      <c r="A80" s="200" t="s">
        <v>120</v>
      </c>
      <c r="B80" s="11" t="s">
        <v>321</v>
      </c>
    </row>
    <row r="81" spans="1:2" x14ac:dyDescent="0.25">
      <c r="A81" s="200" t="s">
        <v>120</v>
      </c>
      <c r="B81" s="11" t="s">
        <v>263</v>
      </c>
    </row>
    <row r="82" spans="1:2" x14ac:dyDescent="0.25">
      <c r="A82" s="200" t="s">
        <v>120</v>
      </c>
      <c r="B82" s="11" t="s">
        <v>266</v>
      </c>
    </row>
    <row r="83" spans="1:2" x14ac:dyDescent="0.25">
      <c r="A83" s="200" t="s">
        <v>120</v>
      </c>
      <c r="B83" s="11" t="s">
        <v>267</v>
      </c>
    </row>
    <row r="84" spans="1:2" x14ac:dyDescent="0.25">
      <c r="A84" s="200" t="s">
        <v>120</v>
      </c>
      <c r="B84" s="11" t="s">
        <v>268</v>
      </c>
    </row>
    <row r="85" spans="1:2" x14ac:dyDescent="0.25">
      <c r="A85" s="200" t="s">
        <v>120</v>
      </c>
      <c r="B85" s="11" t="s">
        <v>269</v>
      </c>
    </row>
    <row r="86" spans="1:2" x14ac:dyDescent="0.25">
      <c r="A86" s="200" t="s">
        <v>120</v>
      </c>
      <c r="B86" s="11" t="s">
        <v>270</v>
      </c>
    </row>
    <row r="87" spans="1:2" x14ac:dyDescent="0.25">
      <c r="A87" s="200" t="s">
        <v>120</v>
      </c>
      <c r="B87" s="11" t="s">
        <v>271</v>
      </c>
    </row>
    <row r="88" spans="1:2" x14ac:dyDescent="0.25">
      <c r="A88" s="200" t="s">
        <v>120</v>
      </c>
      <c r="B88" s="11" t="s">
        <v>119</v>
      </c>
    </row>
    <row r="89" spans="1:2" x14ac:dyDescent="0.25">
      <c r="A89" s="200" t="s">
        <v>124</v>
      </c>
      <c r="B89" s="11" t="s">
        <v>346</v>
      </c>
    </row>
    <row r="90" spans="1:2" ht="30" x14ac:dyDescent="0.25">
      <c r="A90" s="200" t="s">
        <v>124</v>
      </c>
      <c r="B90" s="11" t="s">
        <v>347</v>
      </c>
    </row>
    <row r="91" spans="1:2" x14ac:dyDescent="0.25">
      <c r="A91" s="200" t="s">
        <v>124</v>
      </c>
      <c r="B91" s="11" t="s">
        <v>348</v>
      </c>
    </row>
    <row r="92" spans="1:2" x14ac:dyDescent="0.25">
      <c r="A92" s="200" t="s">
        <v>124</v>
      </c>
      <c r="B92" s="11" t="s">
        <v>349</v>
      </c>
    </row>
    <row r="93" spans="1:2" x14ac:dyDescent="0.25">
      <c r="A93" s="200" t="s">
        <v>124</v>
      </c>
      <c r="B93" s="11" t="s">
        <v>350</v>
      </c>
    </row>
    <row r="94" spans="1:2" x14ac:dyDescent="0.25">
      <c r="A94" s="200" t="s">
        <v>124</v>
      </c>
      <c r="B94" s="11" t="s">
        <v>351</v>
      </c>
    </row>
    <row r="95" spans="1:2" x14ac:dyDescent="0.25">
      <c r="A95" s="200" t="s">
        <v>124</v>
      </c>
      <c r="B95" s="11" t="s">
        <v>352</v>
      </c>
    </row>
    <row r="96" spans="1:2" x14ac:dyDescent="0.25">
      <c r="A96" s="200" t="s">
        <v>124</v>
      </c>
      <c r="B96" s="11" t="s">
        <v>121</v>
      </c>
    </row>
    <row r="97" spans="1:2" x14ac:dyDescent="0.25">
      <c r="A97" s="200" t="s">
        <v>126</v>
      </c>
      <c r="B97" s="11" t="s">
        <v>125</v>
      </c>
    </row>
    <row r="98" spans="1:2" x14ac:dyDescent="0.25">
      <c r="A98" s="200" t="s">
        <v>126</v>
      </c>
      <c r="B98" s="19" t="s">
        <v>343</v>
      </c>
    </row>
    <row r="99" spans="1:2" ht="30" x14ac:dyDescent="0.25">
      <c r="A99" s="200" t="s">
        <v>128</v>
      </c>
      <c r="B99" s="19" t="s">
        <v>127</v>
      </c>
    </row>
    <row r="100" spans="1:2" x14ac:dyDescent="0.25">
      <c r="A100" s="200" t="s">
        <v>129</v>
      </c>
      <c r="B100" s="19" t="s">
        <v>329</v>
      </c>
    </row>
    <row r="101" spans="1:2" x14ac:dyDescent="0.25">
      <c r="A101" s="200" t="s">
        <v>129</v>
      </c>
      <c r="B101" s="17" t="s">
        <v>273</v>
      </c>
    </row>
    <row r="102" spans="1:2" ht="30" x14ac:dyDescent="0.25">
      <c r="A102" s="200" t="s">
        <v>135</v>
      </c>
      <c r="B102" s="11" t="s">
        <v>131</v>
      </c>
    </row>
    <row r="103" spans="1:2" x14ac:dyDescent="0.25">
      <c r="A103" s="200" t="s">
        <v>135</v>
      </c>
      <c r="B103" s="11" t="s">
        <v>132</v>
      </c>
    </row>
    <row r="104" spans="1:2" x14ac:dyDescent="0.25">
      <c r="A104" s="200" t="s">
        <v>135</v>
      </c>
      <c r="B104" s="11" t="s">
        <v>133</v>
      </c>
    </row>
    <row r="105" spans="1:2" ht="60" x14ac:dyDescent="0.25">
      <c r="A105" s="200" t="s">
        <v>143</v>
      </c>
      <c r="B105" s="11" t="s">
        <v>140</v>
      </c>
    </row>
    <row r="106" spans="1:2" x14ac:dyDescent="0.25">
      <c r="A106" s="200" t="s">
        <v>143</v>
      </c>
      <c r="B106" s="11" t="s">
        <v>353</v>
      </c>
    </row>
    <row r="107" spans="1:2" x14ac:dyDescent="0.25">
      <c r="A107" s="200" t="s">
        <v>143</v>
      </c>
      <c r="B107" s="11" t="s">
        <v>141</v>
      </c>
    </row>
    <row r="108" spans="1:2" ht="45" x14ac:dyDescent="0.25">
      <c r="A108" s="200" t="s">
        <v>143</v>
      </c>
      <c r="B108" s="11" t="s">
        <v>142</v>
      </c>
    </row>
    <row r="109" spans="1:2" x14ac:dyDescent="0.25">
      <c r="A109" s="200" t="s">
        <v>405</v>
      </c>
      <c r="B109" s="11" t="s">
        <v>122</v>
      </c>
    </row>
    <row r="110" spans="1:2" x14ac:dyDescent="0.25">
      <c r="A110" s="200" t="s">
        <v>405</v>
      </c>
      <c r="B110" s="11" t="s">
        <v>123</v>
      </c>
    </row>
    <row r="111" spans="1:2" x14ac:dyDescent="0.25">
      <c r="A111" s="200" t="s">
        <v>405</v>
      </c>
      <c r="B111" s="17" t="s">
        <v>406</v>
      </c>
    </row>
    <row r="112" spans="1:2" x14ac:dyDescent="0.25">
      <c r="A112" s="200" t="s">
        <v>405</v>
      </c>
      <c r="B112" s="17" t="s">
        <v>407</v>
      </c>
    </row>
    <row r="113" spans="1:2" ht="30" x14ac:dyDescent="0.25">
      <c r="A113" s="200" t="s">
        <v>405</v>
      </c>
      <c r="B113" s="17" t="s">
        <v>421</v>
      </c>
    </row>
    <row r="114" spans="1:2" ht="45" x14ac:dyDescent="0.25">
      <c r="A114" s="200" t="s">
        <v>405</v>
      </c>
      <c r="B114" s="11" t="s">
        <v>134</v>
      </c>
    </row>
    <row r="115" spans="1:2" ht="30" x14ac:dyDescent="0.25">
      <c r="A115" s="200" t="s">
        <v>14</v>
      </c>
      <c r="B115" s="11" t="s">
        <v>304</v>
      </c>
    </row>
    <row r="116" spans="1:2" x14ac:dyDescent="0.25">
      <c r="A116" s="200" t="s">
        <v>16</v>
      </c>
      <c r="B116" s="11" t="s">
        <v>15</v>
      </c>
    </row>
    <row r="117" spans="1:2" x14ac:dyDescent="0.25">
      <c r="A117" s="200" t="s">
        <v>16</v>
      </c>
      <c r="B117" s="10" t="s">
        <v>251</v>
      </c>
    </row>
    <row r="118" spans="1:2" ht="30" x14ac:dyDescent="0.25">
      <c r="A118" s="200" t="s">
        <v>19</v>
      </c>
      <c r="B118" s="10" t="s">
        <v>17</v>
      </c>
    </row>
    <row r="119" spans="1:2" x14ac:dyDescent="0.25">
      <c r="A119" s="200" t="s">
        <v>19</v>
      </c>
      <c r="B119" s="19" t="s">
        <v>18</v>
      </c>
    </row>
    <row r="120" spans="1:2" ht="30" x14ac:dyDescent="0.25">
      <c r="A120" s="200" t="s">
        <v>22</v>
      </c>
      <c r="B120" s="10" t="s">
        <v>252</v>
      </c>
    </row>
    <row r="121" spans="1:2" x14ac:dyDescent="0.25">
      <c r="A121" s="200" t="s">
        <v>22</v>
      </c>
      <c r="B121" s="11" t="s">
        <v>23</v>
      </c>
    </row>
    <row r="122" spans="1:2" x14ac:dyDescent="0.25">
      <c r="A122" s="200" t="s">
        <v>22</v>
      </c>
      <c r="B122" s="11" t="s">
        <v>24</v>
      </c>
    </row>
    <row r="123" spans="1:2" x14ac:dyDescent="0.25">
      <c r="A123" s="200" t="s">
        <v>22</v>
      </c>
      <c r="B123" s="11" t="s">
        <v>25</v>
      </c>
    </row>
    <row r="124" spans="1:2" x14ac:dyDescent="0.25">
      <c r="A124" s="200" t="s">
        <v>22</v>
      </c>
      <c r="B124" s="11" t="s">
        <v>26</v>
      </c>
    </row>
    <row r="125" spans="1:2" x14ac:dyDescent="0.25">
      <c r="A125" s="200" t="s">
        <v>28</v>
      </c>
      <c r="B125" s="19" t="s">
        <v>27</v>
      </c>
    </row>
    <row r="126" spans="1:2" ht="30" x14ac:dyDescent="0.25">
      <c r="A126" s="200" t="s">
        <v>28</v>
      </c>
      <c r="B126" s="19" t="s">
        <v>256</v>
      </c>
    </row>
    <row r="127" spans="1:2" x14ac:dyDescent="0.25">
      <c r="A127" s="200" t="s">
        <v>36</v>
      </c>
      <c r="B127" s="11" t="s">
        <v>37</v>
      </c>
    </row>
    <row r="128" spans="1:2" ht="45" x14ac:dyDescent="0.25">
      <c r="A128" s="200" t="s">
        <v>209</v>
      </c>
      <c r="B128" s="11" t="s">
        <v>340</v>
      </c>
    </row>
    <row r="129" spans="1:3" x14ac:dyDescent="0.25">
      <c r="A129" s="200" t="s">
        <v>209</v>
      </c>
      <c r="B129" s="11" t="s">
        <v>338</v>
      </c>
    </row>
    <row r="130" spans="1:3" x14ac:dyDescent="0.25">
      <c r="A130" s="200" t="s">
        <v>209</v>
      </c>
      <c r="B130" s="11" t="s">
        <v>339</v>
      </c>
    </row>
    <row r="131" spans="1:3" ht="45" x14ac:dyDescent="0.25">
      <c r="A131" s="200" t="s">
        <v>79</v>
      </c>
      <c r="B131" s="11" t="s">
        <v>341</v>
      </c>
    </row>
    <row r="132" spans="1:3" x14ac:dyDescent="0.25">
      <c r="A132" s="200" t="s">
        <v>79</v>
      </c>
      <c r="B132" s="11" t="s">
        <v>76</v>
      </c>
    </row>
    <row r="133" spans="1:3" x14ac:dyDescent="0.25">
      <c r="A133" s="200" t="s">
        <v>79</v>
      </c>
      <c r="B133" s="11" t="s">
        <v>77</v>
      </c>
    </row>
    <row r="134" spans="1:3" x14ac:dyDescent="0.25">
      <c r="A134" s="200" t="s">
        <v>79</v>
      </c>
      <c r="B134" s="11" t="s">
        <v>78</v>
      </c>
    </row>
    <row r="135" spans="1:3" ht="30" x14ac:dyDescent="0.25">
      <c r="A135" s="200" t="s">
        <v>57</v>
      </c>
      <c r="B135" s="11" t="s">
        <v>286</v>
      </c>
    </row>
    <row r="136" spans="1:3" x14ac:dyDescent="0.25">
      <c r="A136" s="200" t="s">
        <v>57</v>
      </c>
      <c r="B136" s="20" t="s">
        <v>285</v>
      </c>
      <c r="C136" s="5"/>
    </row>
    <row r="137" spans="1:3" ht="45" x14ac:dyDescent="0.25">
      <c r="A137" s="200" t="s">
        <v>57</v>
      </c>
      <c r="B137" s="20" t="s">
        <v>217</v>
      </c>
    </row>
    <row r="138" spans="1:3" x14ac:dyDescent="0.25">
      <c r="A138" s="200" t="s">
        <v>216</v>
      </c>
      <c r="B138" s="11" t="s">
        <v>212</v>
      </c>
    </row>
    <row r="139" spans="1:3" ht="30" x14ac:dyDescent="0.25">
      <c r="A139" s="200" t="s">
        <v>216</v>
      </c>
      <c r="B139" s="11" t="s">
        <v>213</v>
      </c>
    </row>
    <row r="140" spans="1:3" ht="15" customHeight="1" x14ac:dyDescent="0.25">
      <c r="A140" s="200" t="s">
        <v>216</v>
      </c>
      <c r="B140" s="11" t="s">
        <v>214</v>
      </c>
    </row>
    <row r="141" spans="1:3" ht="30" x14ac:dyDescent="0.25">
      <c r="A141" s="200" t="s">
        <v>216</v>
      </c>
      <c r="B141" s="11" t="s">
        <v>215</v>
      </c>
    </row>
    <row r="142" spans="1:3" x14ac:dyDescent="0.25">
      <c r="A142" s="200" t="s">
        <v>282</v>
      </c>
      <c r="B142" s="11" t="s">
        <v>283</v>
      </c>
    </row>
    <row r="143" spans="1:3" x14ac:dyDescent="0.25">
      <c r="A143" s="200" t="s">
        <v>168</v>
      </c>
      <c r="B143" s="10" t="s">
        <v>148</v>
      </c>
    </row>
    <row r="144" spans="1:3" x14ac:dyDescent="0.25">
      <c r="A144" s="200" t="s">
        <v>168</v>
      </c>
      <c r="B144" s="11" t="s">
        <v>149</v>
      </c>
    </row>
    <row r="145" spans="1:2" x14ac:dyDescent="0.25">
      <c r="A145" s="200" t="s">
        <v>168</v>
      </c>
      <c r="B145" s="11" t="s">
        <v>150</v>
      </c>
    </row>
    <row r="146" spans="1:2" ht="30" x14ac:dyDescent="0.25">
      <c r="A146" s="200" t="s">
        <v>168</v>
      </c>
      <c r="B146" s="11" t="s">
        <v>151</v>
      </c>
    </row>
    <row r="147" spans="1:2" ht="60" x14ac:dyDescent="0.25">
      <c r="A147" s="200" t="s">
        <v>168</v>
      </c>
      <c r="B147" s="11" t="s">
        <v>152</v>
      </c>
    </row>
    <row r="148" spans="1:2" x14ac:dyDescent="0.25">
      <c r="A148" s="200" t="s">
        <v>168</v>
      </c>
      <c r="B148" s="11" t="s">
        <v>153</v>
      </c>
    </row>
    <row r="149" spans="1:2" x14ac:dyDescent="0.25">
      <c r="A149" s="200" t="s">
        <v>168</v>
      </c>
      <c r="B149" s="11" t="s">
        <v>154</v>
      </c>
    </row>
    <row r="150" spans="1:2" x14ac:dyDescent="0.25">
      <c r="A150" s="200" t="s">
        <v>168</v>
      </c>
      <c r="B150" s="11" t="s">
        <v>155</v>
      </c>
    </row>
    <row r="151" spans="1:2" x14ac:dyDescent="0.25">
      <c r="A151" s="200" t="s">
        <v>168</v>
      </c>
      <c r="B151" s="11" t="s">
        <v>156</v>
      </c>
    </row>
    <row r="152" spans="1:2" x14ac:dyDescent="0.25">
      <c r="A152" s="200" t="s">
        <v>168</v>
      </c>
      <c r="B152" s="11" t="s">
        <v>157</v>
      </c>
    </row>
    <row r="153" spans="1:2" x14ac:dyDescent="0.25">
      <c r="A153" s="200" t="s">
        <v>168</v>
      </c>
      <c r="B153" s="11" t="s">
        <v>158</v>
      </c>
    </row>
    <row r="154" spans="1:2" x14ac:dyDescent="0.25">
      <c r="A154" s="200" t="s">
        <v>168</v>
      </c>
      <c r="B154" s="19" t="s">
        <v>159</v>
      </c>
    </row>
    <row r="155" spans="1:2" x14ac:dyDescent="0.25">
      <c r="A155" s="200" t="s">
        <v>168</v>
      </c>
      <c r="B155" s="11" t="s">
        <v>160</v>
      </c>
    </row>
    <row r="156" spans="1:2" x14ac:dyDescent="0.25">
      <c r="A156" s="200" t="s">
        <v>168</v>
      </c>
      <c r="B156" s="11" t="s">
        <v>161</v>
      </c>
    </row>
    <row r="157" spans="1:2" x14ac:dyDescent="0.25">
      <c r="A157" s="200" t="s">
        <v>168</v>
      </c>
      <c r="B157" s="11" t="s">
        <v>162</v>
      </c>
    </row>
    <row r="158" spans="1:2" x14ac:dyDescent="0.25">
      <c r="A158" s="200" t="s">
        <v>168</v>
      </c>
      <c r="B158" s="11" t="s">
        <v>163</v>
      </c>
    </row>
    <row r="159" spans="1:2" ht="30" x14ac:dyDescent="0.25">
      <c r="A159" s="200" t="s">
        <v>168</v>
      </c>
      <c r="B159" s="11" t="s">
        <v>164</v>
      </c>
    </row>
    <row r="160" spans="1:2" ht="30" x14ac:dyDescent="0.25">
      <c r="A160" s="200" t="s">
        <v>168</v>
      </c>
      <c r="B160" s="11" t="s">
        <v>165</v>
      </c>
    </row>
    <row r="161" spans="1:3" ht="30" x14ac:dyDescent="0.25">
      <c r="A161" s="200" t="s">
        <v>168</v>
      </c>
      <c r="B161" s="11" t="s">
        <v>166</v>
      </c>
    </row>
    <row r="162" spans="1:3" x14ac:dyDescent="0.25">
      <c r="A162" s="200" t="s">
        <v>168</v>
      </c>
      <c r="B162" s="11" t="s">
        <v>167</v>
      </c>
    </row>
    <row r="163" spans="1:3" x14ac:dyDescent="0.25">
      <c r="A163" s="200" t="s">
        <v>168</v>
      </c>
      <c r="B163" s="11" t="s">
        <v>354</v>
      </c>
    </row>
    <row r="164" spans="1:3" ht="45" x14ac:dyDescent="0.25">
      <c r="A164" s="200" t="s">
        <v>174</v>
      </c>
      <c r="B164" s="11" t="s">
        <v>344</v>
      </c>
    </row>
    <row r="165" spans="1:3" ht="30" x14ac:dyDescent="0.25">
      <c r="A165" s="200" t="s">
        <v>174</v>
      </c>
      <c r="B165" s="11" t="s">
        <v>171</v>
      </c>
    </row>
    <row r="166" spans="1:3" ht="60" x14ac:dyDescent="0.25">
      <c r="A166" s="200" t="s">
        <v>174</v>
      </c>
      <c r="B166" s="11" t="s">
        <v>172</v>
      </c>
    </row>
    <row r="167" spans="1:3" ht="30" x14ac:dyDescent="0.25">
      <c r="A167" s="200" t="s">
        <v>174</v>
      </c>
      <c r="B167" s="11" t="s">
        <v>173</v>
      </c>
    </row>
    <row r="168" spans="1:3" x14ac:dyDescent="0.25">
      <c r="A168" s="200" t="s">
        <v>31</v>
      </c>
      <c r="B168" s="11" t="s">
        <v>29</v>
      </c>
    </row>
    <row r="169" spans="1:3" x14ac:dyDescent="0.25">
      <c r="A169" s="200" t="s">
        <v>31</v>
      </c>
      <c r="B169" s="11" t="s">
        <v>30</v>
      </c>
      <c r="C169" s="5"/>
    </row>
    <row r="170" spans="1:3" x14ac:dyDescent="0.25">
      <c r="A170" s="200" t="s">
        <v>187</v>
      </c>
      <c r="B170" s="11" t="s">
        <v>185</v>
      </c>
    </row>
    <row r="171" spans="1:3" ht="30" x14ac:dyDescent="0.25">
      <c r="A171" s="200" t="s">
        <v>187</v>
      </c>
      <c r="B171" s="11" t="s">
        <v>186</v>
      </c>
    </row>
    <row r="172" spans="1:3" x14ac:dyDescent="0.25">
      <c r="A172" s="200" t="s">
        <v>40</v>
      </c>
      <c r="B172" s="11" t="s">
        <v>41</v>
      </c>
    </row>
    <row r="173" spans="1:3" x14ac:dyDescent="0.25">
      <c r="A173" s="200" t="s">
        <v>40</v>
      </c>
      <c r="B173" s="11" t="s">
        <v>42</v>
      </c>
    </row>
    <row r="174" spans="1:3" x14ac:dyDescent="0.25">
      <c r="A174" s="200" t="s">
        <v>40</v>
      </c>
      <c r="B174" s="11" t="s">
        <v>43</v>
      </c>
    </row>
    <row r="175" spans="1:3" x14ac:dyDescent="0.25">
      <c r="A175" s="200" t="s">
        <v>40</v>
      </c>
      <c r="B175" s="11" t="s">
        <v>44</v>
      </c>
    </row>
  </sheetData>
  <autoFilter ref="A6:B6">
    <sortState ref="A6:B175">
      <sortCondition ref="A5"/>
    </sortState>
  </autoFilter>
  <mergeCells count="1">
    <mergeCell ref="A4:B4"/>
  </mergeCells>
  <pageMargins left="0.70866141732283472" right="0.70866141732283472" top="0.74803149606299213" bottom="0.74803149606299213" header="0.31496062992125984" footer="0.31496062992125984"/>
  <pageSetup paperSize="9" orientation="portrait" horizontalDpi="300" verticalDpi="300" r:id="rId1"/>
  <headerFooter>
    <oddHeader>&amp;LIndicateurs Cit'ergie - 2018</oddHeader>
    <oddFooter>&amp;LRéalisé pour l'ADEME par le Bureau d'Appui Cit'ergie (AERE)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Accueil</vt:lpstr>
      <vt:lpstr>Indicateurs Cit'ergie</vt:lpstr>
      <vt:lpstr>Aide aux calculs</vt:lpstr>
      <vt:lpstr>Données patrimoine</vt:lpstr>
      <vt:lpstr>Annexe</vt:lpstr>
      <vt:lpstr>'Données patrimoine'!Zone_d_impression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Liane</dc:creator>
  <cp:lastModifiedBy>JOLY Emeline</cp:lastModifiedBy>
  <dcterms:created xsi:type="dcterms:W3CDTF">2018-04-25T08:15:34Z</dcterms:created>
  <dcterms:modified xsi:type="dcterms:W3CDTF">2018-11-26T09:14:28Z</dcterms:modified>
</cp:coreProperties>
</file>