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0EC82FCA-477A-46B6-8D84-1D972FBC5FC8}"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<sst xmlns="http://schemas.openxmlformats.org/spreadsheetml/2006/main" count="128" uniqueCount="71">
  <si>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</si>
  <si>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</si>
  <si>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</si>
  <si>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</si>
  <si>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</si>
  <si>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</si>
  <si>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</si>
  <si>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</si>
  <si>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</si>
  <si>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</si>
  <si>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</si>
  <si>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</si>
  <si>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</si>
  <si>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</si>
  <si>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</si>
  <si>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</si>
  <si>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</si>
  <si>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</si>
  <si>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</si>
  <si>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</si>
  <si>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</si>
  <si>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</si>
  <si>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</si>
  <si>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</si>
  <si>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</si>
  <si>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</si>
  <si>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</si>
  <si>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</si>
  <si>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</si>
  <si>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</si>
  <si>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</si>
  <si>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</si>
  <si>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</si>
  <si>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</si>
  <si>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</si>
  <si>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</si>
  <si>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</si>
  <si>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</si>
  <si>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</si>
  <si>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</si>
  <si>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</si>
  <si>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</si>
  <si>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</si>
  <si>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</si>
  <si>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</si>
  <si>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</si>
  <si>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</si>
  <si>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</si>
  <si>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</si>
  <si>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</si>
  <si>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</si>
  <si>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</si>
  <si>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</si>
  <si>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</si>
  <si>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</si>
  <si>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</si>
  <si>
    <t xml:space="preserve">Discussion avec le prof   </t>
  </si>
  <si>
    <t>J'ai modifié mon code afin de pouvoir : retrouver les villes selectionné dans la checkedlist dans la liste des villes contenant des objets city et de recréer une liste avec seulement les élements selectionné dans la liste ensuite je peux afficher sur le graph les données comme avant mais de toutes les villes selectionné</t>
  </si>
  <si>
    <t>Beaucoup de probleme avc gitignore j'ai supprimé un projet visual studio que j'avais crée au début sauf que je n'avais pas encore de gitignore donc ca m'a fait un commits avec des centaines de fichiers etc.. Finalement jai réussi à le supprimer même si j'ai du avoir 1 commit par atomique dutout maintenant je pense savoir pourquoi il reste qq fichier qui sont versionner alors que je le veux pas, c'est parce que ils ont commencé a etre versionné avant quil y ait le gitignore et le sont donc toujours, il faudrait que je trouve le temps de régler ce probleme</t>
  </si>
  <si>
    <t>Refactorisation du code (chatgpt m'a aidé pas mal)</t>
  </si>
  <si>
    <t>Ajout dans la design  pour les fonctionnalitées utilisateurs (datepicker) (button recherche) etc..</t>
  </si>
  <si>
    <t>Creation méthode pour aller voir les fichiers dans un dossier, les lire, créer un object pour chacun d'eux (City) en faisant en sorte qu'il ne prenne pas les données météos</t>
  </si>
  <si>
    <t>Le prof ns parle de plantUML et icetools</t>
  </si>
  <si>
    <t>Il y a un probleme, quand je crée un json pour les objets city il n'y a pas les data meteos, j'ai essayé de le régler mais pas réussi, à faire la prochaine fois</t>
  </si>
  <si>
    <t>Création de user story et de tests dacceptance</t>
  </si>
  <si>
    <t>refactorisation du code (button inutile, création de méthode pour certaines choses etc..)</t>
  </si>
  <si>
    <t>régler problèmes github, (c'est un peu long à faire mais il fallait pour tout les fichiers ou dossiers qui était versionner et quon ne voulait pas, les supprimer puis faire dans git bash git rm -r (chemin vers le dossier)</t>
  </si>
  <si>
    <t>Création de user stories et de test d'acceptance</t>
  </si>
  <si>
    <t>Création méthode pour récupérer les données métérologique (la partie local surtout, avec l'API c'était deja fais il y a juste eu quelque modification à faire)</t>
  </si>
  <si>
    <t>méthode "StoreDataAsync) pour stocker/mettre à jour les données dans le json via les données de l'objet (remplis via l'API)</t>
  </si>
  <si>
    <t>Faire en sorte que le graph soit mis à jour sans avoir à le refresh avec le bouton (si on sélectionne une nvl city par exemple ou quon change la date de début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</si>
</sst>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0.19444444444444445</c:v>
                </c:pt>
                <c:pt idx="1">
                  <c:v>0.67013888888888884</c:v>
                </c:pt>
                <c:pt idx="2">
                  <c:v>0</c:v>
                </c:pt>
                <c:pt idx="3">
                  <c:v>3.4722222222222224E-2</c:v>
                </c:pt>
                <c:pt idx="4">
                  <c:v>8.6805555555555552E-2</c:v>
                </c:pt>
                <c:pt idx="5">
                  <c:v>0</c:v>
                </c:pt>
                <c:pt idx="6">
                  <c:v>0</c:v>
                </c:pt>
                <c:pt idx="7">
                  <c:v>0.1701388888888889</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36" activePane="bottomLeft" state="frozen"/>
      <selection pane="bottomLeft" activeCell="F42" sqref="F42"/>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1 jours 3 heurs 45 minutes</v>
      </c>
      <c r="D3" s="23"/>
      <c r="E3" s="3"/>
      <c r="F3" s="4" t="s">
        <v>10</v>
      </c>
      <c r="G3" s="7" t="s">
        <v>27</v>
      </c>
    </row>
    <row r="4" spans="1:15" ht="23.25" hidden="1" x14ac:dyDescent="0.35">
      <c r="B4" s="5"/>
      <c r="C4" s="23">
        <f>SUBTOTAL(9,$C$7:$C$531)*60</f>
        <v>720</v>
      </c>
      <c r="D4" s="23">
        <f>SUBTOTAL(9,$D$7:$D$531)</f>
        <v>945</v>
      </c>
      <c r="E4" s="41">
        <f>SUM(C4:D4)</f>
        <v>1665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38</v>
      </c>
      <c r="B25" s="51">
        <v>45555</v>
      </c>
      <c r="C25" s="52"/>
      <c r="D25" s="53">
        <v>25</v>
      </c>
      <c r="E25" s="54" t="s">
        <v>22</v>
      </c>
      <c r="F25" s="37" t="s">
        <v>46</v>
      </c>
      <c r="G25" s="18"/>
    </row>
    <row r="26" spans="1:15" x14ac:dyDescent="0.25">
      <c r="A26" s="8">
        <f>IF(ISBLANK(B26),"",_xlfn.ISOWEEKNUM('Journal de travail'!$B26))</f>
        <v>38</v>
      </c>
      <c r="B26" s="47">
        <v>45555</v>
      </c>
      <c r="C26" s="48"/>
      <c r="D26" s="49">
        <v>55</v>
      </c>
      <c r="E26" s="50" t="s">
        <v>4</v>
      </c>
      <c r="F26" s="37" t="s">
        <v>47</v>
      </c>
      <c r="G26" s="16"/>
    </row>
    <row r="27" spans="1:15" ht="94.5" x14ac:dyDescent="0.25">
      <c r="A27" s="17">
        <f>IF(ISBLANK(B27),"",_xlfn.ISOWEEKNUM('Journal de travail'!$B27))</f>
        <v>38</v>
      </c>
      <c r="B27" s="51">
        <v>45555</v>
      </c>
      <c r="C27" s="52"/>
      <c r="D27" s="53">
        <v>30</v>
      </c>
      <c r="E27" s="54" t="s">
        <v>22</v>
      </c>
      <c r="F27" s="37" t="s">
        <v>48</v>
      </c>
      <c r="G27" s="18"/>
    </row>
    <row r="28" spans="1:15" x14ac:dyDescent="0.25">
      <c r="A28" s="8">
        <f>IF(ISBLANK(B28),"",_xlfn.ISOWEEKNUM('Journal de travail'!$B28))</f>
        <v>38</v>
      </c>
      <c r="B28" s="47">
        <v>45555</v>
      </c>
      <c r="C28" s="48"/>
      <c r="D28" s="49">
        <v>25</v>
      </c>
      <c r="E28" s="50" t="s">
        <v>3</v>
      </c>
      <c r="F28" s="36" t="s">
        <v>49</v>
      </c>
      <c r="G28" s="16"/>
    </row>
    <row r="29" spans="1:15" x14ac:dyDescent="0.25">
      <c r="A29" s="17">
        <f>IF(ISBLANK(B29),"",_xlfn.ISOWEEKNUM('Journal de travail'!$B29))</f>
        <v>38</v>
      </c>
      <c r="B29" s="51">
        <v>45555</v>
      </c>
      <c r="C29" s="52"/>
      <c r="D29" s="53">
        <v>10</v>
      </c>
      <c r="E29" s="54" t="s">
        <v>6</v>
      </c>
      <c r="F29" s="36" t="s">
        <v>37</v>
      </c>
      <c r="G29" s="18"/>
    </row>
    <row r="30" spans="1:15" ht="94.5" x14ac:dyDescent="0.25">
      <c r="A30" s="8">
        <f>IF(ISBLANK(B30),"",_xlfn.ISOWEEKNUM('Journal de travail'!$B30))</f>
        <v>38</v>
      </c>
      <c r="B30" s="47">
        <v>45555</v>
      </c>
      <c r="C30" s="48"/>
      <c r="D30" s="49">
        <v>30</v>
      </c>
      <c r="E30" s="50" t="s">
        <v>4</v>
      </c>
      <c r="F30" s="37" t="s">
        <v>50</v>
      </c>
      <c r="G30" s="16"/>
    </row>
    <row r="31" spans="1:15" x14ac:dyDescent="0.25">
      <c r="A31" s="17">
        <f>IF(ISBLANK(B31),"",_xlfn.ISOWEEKNUM('Journal de travail'!$B31))</f>
        <v>38</v>
      </c>
      <c r="B31" s="51">
        <v>45555</v>
      </c>
      <c r="C31" s="52"/>
      <c r="D31" s="53">
        <v>5</v>
      </c>
      <c r="E31" s="54" t="s">
        <v>22</v>
      </c>
      <c r="F31" s="36" t="s">
        <v>44</v>
      </c>
      <c r="G31" s="18"/>
    </row>
    <row r="32" spans="1:15" ht="31.5" x14ac:dyDescent="0.25">
      <c r="A32" s="8">
        <f>IF(ISBLANK(B32),"",_xlfn.ISOWEEKNUM('Journal de travail'!$B32))</f>
        <v>39</v>
      </c>
      <c r="B32" s="47">
        <v>45562</v>
      </c>
      <c r="C32" s="48">
        <v>1</v>
      </c>
      <c r="D32" s="49">
        <v>0</v>
      </c>
      <c r="E32" s="50" t="s">
        <v>4</v>
      </c>
      <c r="F32" s="37" t="s">
        <v>51</v>
      </c>
      <c r="G32" s="16"/>
    </row>
    <row r="33" spans="1:7" x14ac:dyDescent="0.25">
      <c r="A33" s="17">
        <f>IF(ISBLANK(B33),"",_xlfn.ISOWEEKNUM('Journal de travail'!$B33))</f>
        <v>39</v>
      </c>
      <c r="B33" s="51">
        <v>45562</v>
      </c>
      <c r="C33" s="52"/>
      <c r="D33" s="53">
        <v>10</v>
      </c>
      <c r="E33" s="54" t="s">
        <v>22</v>
      </c>
      <c r="F33" s="36" t="s">
        <v>52</v>
      </c>
      <c r="G33" s="18"/>
    </row>
    <row r="34" spans="1:7" x14ac:dyDescent="0.25">
      <c r="A34" s="8">
        <f>IF(ISBLANK(B34),"",_xlfn.ISOWEEKNUM('Journal de travail'!$B34))</f>
        <v>39</v>
      </c>
      <c r="B34" s="47">
        <v>45562</v>
      </c>
      <c r="C34" s="48"/>
      <c r="D34" s="49">
        <v>45</v>
      </c>
      <c r="E34" s="50" t="s">
        <v>4</v>
      </c>
      <c r="F34" s="36" t="s">
        <v>53</v>
      </c>
      <c r="G34" s="16"/>
    </row>
    <row r="35" spans="1:7" x14ac:dyDescent="0.25">
      <c r="A35" s="17">
        <f>IF(ISBLANK(B35),"",_xlfn.ISOWEEKNUM('Journal de travail'!$B35))</f>
        <v>39</v>
      </c>
      <c r="B35" s="51">
        <v>45562</v>
      </c>
      <c r="C35" s="52"/>
      <c r="D35" s="53">
        <v>5</v>
      </c>
      <c r="E35" s="54" t="s">
        <v>4</v>
      </c>
      <c r="F35" s="37" t="s">
        <v>54</v>
      </c>
      <c r="G35" s="18"/>
    </row>
    <row r="36" spans="1:7" x14ac:dyDescent="0.25">
      <c r="A36" s="8">
        <f>IF(ISBLANK(B36),"",_xlfn.ISOWEEKNUM('Journal de travail'!$B36))</f>
        <v>39</v>
      </c>
      <c r="B36" s="47">
        <v>45562</v>
      </c>
      <c r="C36" s="48">
        <v>1</v>
      </c>
      <c r="D36" s="49">
        <v>0</v>
      </c>
      <c r="E36" s="50" t="s">
        <v>4</v>
      </c>
      <c r="F36" s="36" t="s">
        <v>55</v>
      </c>
      <c r="G36" s="16"/>
    </row>
    <row r="37" spans="1:7" x14ac:dyDescent="0.25">
      <c r="A37" s="17">
        <f>IF(ISBLANK(B37),"",_xlfn.ISOWEEKNUM('Journal de travail'!$B37))</f>
        <v>40</v>
      </c>
      <c r="B37" s="51">
        <v>45569</v>
      </c>
      <c r="C37" s="52"/>
      <c r="D37" s="53">
        <v>20</v>
      </c>
      <c r="E37" s="54" t="s">
        <v>22</v>
      </c>
      <c r="F37" s="36" t="s">
        <v>56</v>
      </c>
      <c r="G37" s="18"/>
    </row>
    <row r="38" spans="1:7" x14ac:dyDescent="0.25">
      <c r="A38" s="8">
        <f>IF(ISBLANK(B38),"",_xlfn.ISOWEEKNUM('Journal de travail'!$B38))</f>
        <v>40</v>
      </c>
      <c r="B38" s="47">
        <v>45569</v>
      </c>
      <c r="C38" s="48"/>
      <c r="D38" s="49">
        <v>5</v>
      </c>
      <c r="E38" s="50" t="s">
        <v>22</v>
      </c>
      <c r="F38" s="36" t="s">
        <v>44</v>
      </c>
      <c r="G38" s="16"/>
    </row>
    <row r="39" spans="1:7" x14ac:dyDescent="0.25">
      <c r="A39" s="17">
        <f>IF(ISBLANK(B39),"",_xlfn.ISOWEEKNUM('Journal de travail'!$B39))</f>
        <v>40</v>
      </c>
      <c r="B39" s="51">
        <v>45569</v>
      </c>
      <c r="C39" s="52">
        <v>1</v>
      </c>
      <c r="D39" s="53">
        <v>0</v>
      </c>
      <c r="E39" s="54" t="s">
        <v>4</v>
      </c>
      <c r="F39" s="36" t="s">
        <v>57</v>
      </c>
      <c r="G39" s="18"/>
    </row>
    <row r="40" spans="1:7" x14ac:dyDescent="0.25">
      <c r="A40" s="8">
        <f>IF(ISBLANK(B40),"",_xlfn.ISOWEEKNUM('Journal de travail'!$B40))</f>
        <v>40</v>
      </c>
      <c r="B40" s="47">
        <v>45569</v>
      </c>
      <c r="C40" s="48"/>
      <c r="D40" s="49">
        <v>30</v>
      </c>
      <c r="E40" s="50" t="s">
        <v>22</v>
      </c>
      <c r="F40" s="36" t="s">
        <v>58</v>
      </c>
      <c r="G40" s="16"/>
    </row>
    <row r="41" spans="1:7" x14ac:dyDescent="0.25">
      <c r="A41" s="17">
        <f>IF(ISBLANK(B41),"",_xlfn.ISOWEEKNUM('Journal de travail'!$B41))</f>
        <v>40</v>
      </c>
      <c r="B41" s="51">
        <v>45569</v>
      </c>
      <c r="C41" s="52"/>
      <c r="D41" s="53">
        <v>20</v>
      </c>
      <c r="E41" s="54" t="s">
        <v>4</v>
      </c>
      <c r="F41" s="36" t="s">
        <v>59</v>
      </c>
      <c r="G41" s="18"/>
    </row>
    <row r="42" spans="1:7" x14ac:dyDescent="0.25">
      <c r="A42" s="8">
        <f>IF(ISBLANK(B42),"",_xlfn.ISOWEEKNUM('Journal de travail'!$B42))</f>
        <v>40</v>
      </c>
      <c r="B42" s="47">
        <v>45569</v>
      </c>
      <c r="C42" s="48"/>
      <c r="D42" s="49">
        <v>10</v>
      </c>
      <c r="E42" s="50" t="s">
        <v>6</v>
      </c>
      <c r="F42" s="36" t="s">
        <v>37</v>
      </c>
      <c r="G42" s="16"/>
    </row>
    <row r="43" spans="1:7" x14ac:dyDescent="0.25">
      <c r="A43" s="17">
        <f>IF(ISBLANK(B43),"",_xlfn.ISOWEEKNUM('Journal de travail'!$B43))</f>
        <v>40</v>
      </c>
      <c r="B43" s="51">
        <v>45569</v>
      </c>
      <c r="C43" s="52"/>
      <c r="D43" s="53">
        <v>35</v>
      </c>
      <c r="E43" s="54" t="s">
        <v>4</v>
      </c>
      <c r="F43" s="36" t="s">
        <v>60</v>
      </c>
      <c r="G43" s="18"/>
    </row>
    <row r="44" spans="1:7" x14ac:dyDescent="0.25">
      <c r="A44" s="8">
        <f>IF(ISBLANK(B44),"",_xlfn.ISOWEEKNUM('Journal de travail'!$B44))</f>
        <v>41</v>
      </c>
      <c r="B44" s="47">
        <v>45576</v>
      </c>
      <c r="C44" s="48"/>
      <c r="D44" s="49">
        <v>45</v>
      </c>
      <c r="E44" s="50" t="s">
        <v>4</v>
      </c>
      <c r="F44" s="36" t="s">
        <v>61</v>
      </c>
      <c r="G44" s="16"/>
    </row>
    <row r="45" spans="1:7" x14ac:dyDescent="0.25">
      <c r="A45" s="17">
        <f>IF(ISBLANK(B45),"",_xlfn.ISOWEEKNUM('Journal de travail'!$B45))</f>
        <v>41</v>
      </c>
      <c r="B45" s="51">
        <v>45576</v>
      </c>
      <c r="C45" s="52"/>
      <c r="D45" s="53">
        <v>30</v>
      </c>
      <c r="E45" s="54" t="s">
        <v>22</v>
      </c>
      <c r="F45" s="36" t="s">
        <v>62</v>
      </c>
      <c r="G45" s="18"/>
    </row>
    <row r="46" spans="1:7" x14ac:dyDescent="0.25">
      <c r="A46" s="8">
        <f>IF(ISBLANK(B46),"",_xlfn.ISOWEEKNUM('Journal de travail'!$B46))</f>
        <v>41</v>
      </c>
      <c r="B46" s="47">
        <v>45576</v>
      </c>
      <c r="C46" s="48"/>
      <c r="D46" s="49">
        <v>5</v>
      </c>
      <c r="E46" s="50" t="s">
        <v>22</v>
      </c>
      <c r="F46" s="36" t="s">
        <v>44</v>
      </c>
      <c r="G46" s="16"/>
    </row>
    <row r="47" spans="1:7" x14ac:dyDescent="0.25">
      <c r="A47" s="17">
        <f>IF(ISBLANK(B47),"",_xlfn.ISOWEEKNUM('Journal de travail'!$B47))</f>
        <v>41</v>
      </c>
      <c r="B47" s="51">
        <v>45576</v>
      </c>
      <c r="C47" s="52"/>
      <c r="D47" s="53">
        <v>55</v>
      </c>
      <c r="E47" s="54" t="s">
        <v>4</v>
      </c>
      <c r="F47" s="36" t="s">
        <v>63</v>
      </c>
      <c r="G47" s="18"/>
    </row>
    <row r="48" spans="1:7" x14ac:dyDescent="0.25">
      <c r="A48" s="8">
        <f>IF(ISBLANK(B48),"",_xlfn.ISOWEEKNUM('Journal de travail'!$B48))</f>
        <v>41</v>
      </c>
      <c r="B48" s="47">
        <v>45576</v>
      </c>
      <c r="C48" s="48"/>
      <c r="D48" s="49">
        <v>30</v>
      </c>
      <c r="E48" s="50" t="s">
        <v>3</v>
      </c>
      <c r="F48" s="36" t="s">
        <v>64</v>
      </c>
      <c r="G48" s="16"/>
    </row>
    <row r="49" spans="1:7" x14ac:dyDescent="0.25">
      <c r="A49" s="17">
        <f>IF(ISBLANK(B49),"",_xlfn.ISOWEEKNUM('Journal de travail'!$B49))</f>
        <v>41</v>
      </c>
      <c r="B49" s="51">
        <v>45576</v>
      </c>
      <c r="C49" s="52"/>
      <c r="D49" s="53">
        <v>15</v>
      </c>
      <c r="E49" s="54" t="s">
        <v>6</v>
      </c>
      <c r="F49" s="36" t="s">
        <v>37</v>
      </c>
      <c r="G49" s="18"/>
    </row>
    <row r="50" spans="1:7" x14ac:dyDescent="0.25">
      <c r="A50" s="8">
        <f>IF(ISBLANK(B50),"",_xlfn.ISOWEEKNUM('Journal de travail'!$B50))</f>
        <v>41</v>
      </c>
      <c r="B50" s="47">
        <v>45576</v>
      </c>
      <c r="C50" s="48"/>
      <c r="D50" s="49">
        <v>30</v>
      </c>
      <c r="E50" s="50" t="s">
        <v>4</v>
      </c>
      <c r="F50" s="36" t="s">
        <v>65</v>
      </c>
      <c r="G50" s="16"/>
    </row>
    <row r="51" spans="1:7" x14ac:dyDescent="0.25">
      <c r="A51" s="17">
        <f>IF(ISBLANK(B51),"",_xlfn.ISOWEEKNUM('Journal de travail'!$B51))</f>
        <v>43</v>
      </c>
      <c r="B51" s="51">
        <v>45587</v>
      </c>
      <c r="C51" s="52"/>
      <c r="D51" s="53">
        <v>40</v>
      </c>
      <c r="E51" s="54" t="s">
        <v>22</v>
      </c>
      <c r="F51" s="36" t="s">
        <v>66</v>
      </c>
      <c r="G51" s="18"/>
    </row>
    <row r="52" spans="1:7" x14ac:dyDescent="0.25">
      <c r="A52" s="8">
        <f>IF(ISBLANK(B52),"",_xlfn.ISOWEEKNUM('Journal de travail'!$B52))</f>
        <v>43</v>
      </c>
      <c r="B52" s="47">
        <v>45587</v>
      </c>
      <c r="C52" s="48">
        <v>1</v>
      </c>
      <c r="D52" s="49">
        <v>20</v>
      </c>
      <c r="E52" s="50" t="s">
        <v>3</v>
      </c>
      <c r="F52" s="36" t="s">
        <v>67</v>
      </c>
      <c r="G52" s="16"/>
    </row>
    <row r="53" spans="1:7" x14ac:dyDescent="0.25">
      <c r="A53" s="17">
        <f>IF(ISBLANK(B53),"",_xlfn.ISOWEEKNUM('Journal de travail'!$B53))</f>
        <v>43</v>
      </c>
      <c r="B53" s="51">
        <v>45587</v>
      </c>
      <c r="C53" s="52">
        <v>2</v>
      </c>
      <c r="D53" s="53">
        <v>0</v>
      </c>
      <c r="E53" s="54" t="s">
        <v>4</v>
      </c>
      <c r="F53" s="36" t="s">
        <v>68</v>
      </c>
      <c r="G53" s="18"/>
    </row>
    <row r="54" spans="1:7" x14ac:dyDescent="0.25">
      <c r="A54" s="8">
        <f>IF(ISBLANK(B54),"",_xlfn.ISOWEEKNUM('Journal de travail'!$B54))</f>
        <v>43</v>
      </c>
      <c r="B54" s="47">
        <v>45588</v>
      </c>
      <c r="C54" s="48">
        <v>1</v>
      </c>
      <c r="D54" s="49">
        <v>10</v>
      </c>
      <c r="E54" s="50" t="s">
        <v>4</v>
      </c>
      <c r="F54" s="36" t="s">
        <v>69</v>
      </c>
      <c r="G54" s="16"/>
    </row>
    <row r="55" spans="1:7" x14ac:dyDescent="0.25">
      <c r="A55" s="17">
        <f>IF(ISBLANK(B55),"",_xlfn.ISOWEEKNUM('Journal de travail'!$B55))</f>
        <v>43</v>
      </c>
      <c r="B55" s="51">
        <v>45588</v>
      </c>
      <c r="C55" s="52">
        <v>1</v>
      </c>
      <c r="D55" s="53">
        <v>0</v>
      </c>
      <c r="E55" s="54" t="s">
        <v>4</v>
      </c>
      <c r="F55" s="36" t="s">
        <v>70</v>
      </c>
      <c r="G55" s="18"/>
    </row>
    <row r="56" spans="1:7" x14ac:dyDescent="0.25">
      <c r="A56" s="8">
        <f>IF(ISBLANK(B56),"",_xlfn.ISOWEEKNUM('Journal de travail'!$B56))</f>
        <v>43</v>
      </c>
      <c r="B56" s="47">
        <v>45588</v>
      </c>
      <c r="C56" s="48"/>
      <c r="D56" s="49">
        <v>30</v>
      </c>
      <c r="E56" s="50" t="s">
        <v>4</v>
      </c>
      <c r="F56" s="16"/>
      <c r="G56" s="16"/>
    </row>
    <row r="57" spans="1:7" x14ac:dyDescent="0.25">
      <c r="A57" s="17">
        <f>IF(ISBLANK(B57),"",_xlfn.ISOWEEKNUM('Journal de travail'!$B57))</f>
        <v>43</v>
      </c>
      <c r="B57" s="51">
        <v>45589</v>
      </c>
      <c r="C57" s="52"/>
      <c r="D57" s="53"/>
      <c r="E57" s="54"/>
      <c r="F57" s="18"/>
      <c r="G57" s="18"/>
    </row>
    <row r="58" spans="1:7" x14ac:dyDescent="0.25">
      <c r="A58" s="8">
        <f>IF(ISBLANK(B58),"",_xlfn.ISOWEEKNUM('Journal de travail'!$B58))</f>
        <v>43</v>
      </c>
      <c r="B58" s="47">
        <v>45589</v>
      </c>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120</v>
      </c>
      <c r="B4">
        <f>SUMIF('Journal de travail'!$E$7:$E$532,Analyse!C4,'Journal de travail'!$D$7:$D$532)</f>
        <v>160</v>
      </c>
      <c r="C4" s="26" t="str">
        <f>'Journal de travail'!M8</f>
        <v>Analyse</v>
      </c>
      <c r="D4" s="34">
        <f>(A4+B4)/1440</f>
        <v>0.19444444444444445</v>
      </c>
    </row>
    <row r="5" spans="1:4" x14ac:dyDescent="0.3">
      <c r="A5">
        <f>SUMIF('Journal de travail'!$E$7:$E$532,Analyse!C5,'Journal de travail'!$C$7:$C$532)*60</f>
        <v>540</v>
      </c>
      <c r="B5">
        <f>SUMIF('Journal de travail'!$E$7:$E$532,Analyse!C5,'Journal de travail'!$D$7:$D$532)</f>
        <v>425</v>
      </c>
      <c r="C5" s="42" t="str">
        <f>'Journal de travail'!M9</f>
        <v>Développement</v>
      </c>
      <c r="D5" s="34">
        <f t="shared" ref="D5:D11" si="0">(A5+B5)/1440</f>
        <v>0.67013888888888884</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50</v>
      </c>
      <c r="C7" s="28" t="str">
        <f>'Journal de travail'!M11</f>
        <v>Documentation</v>
      </c>
      <c r="D7" s="34">
        <f t="shared" si="0"/>
        <v>3.4722222222222224E-2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245</v>
      </c>
      <c r="C11" s="40" t="str">
        <f>'Journal de travail'!M15</f>
        <v>Autre</v>
      </c>
      <c r="D11" s="34">
        <f t="shared" si="0"/>
        <v>0.1701388888888889</v>
      </c>
    </row>
    <row r="12" spans="1:4" x14ac:dyDescent="0.3">
      <c r="C12" s="24" t="s">
        <v>20</v>
      </c>
      <c r="D12" s="35">
        <f>SUM(D4:D11)</f>
        <v>1.15625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purl.org/dc/elements/1.1/"/>
    <ds:schemaRef ds:uri="http://schemas.microsoft.com/office/2006/documentManagement/types"/>
    <ds:schemaRef ds:uri="http://purl.org/dc/terms/"/>
    <ds:schemaRef ds:uri="http://www.w3.org/XML/1998/namespace"/>
    <ds:schemaRef ds:uri="http://schemas.microsoft.com/office/infopath/2007/PartnerControls"/>
    <ds:schemaRef ds:uri="http://purl.org/dc/dcmitype/"/>
    <ds:schemaRef ds:uri="http://schemas.openxmlformats.org/package/2006/metadata/core-properties"/>
    <ds:schemaRef ds:uri="be0d3259-a7ce-4623-88ec-81594dfcbc1c"/>
    <ds:schemaRef ds:uri="99ffe1f3-7857-457f-add0-5bdef636f38d"/>
    <ds:schemaRef ds:uri="http://schemas.microsoft.com/office/2006/metadata/properties"/>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2024-11-01T10:43:10Z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