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7E57F8FC-7201-8D4E-93C8-C4AA5DE8FCB1}" xr6:coauthVersionLast="47" xr6:coauthVersionMax="47" xr10:uidLastSave="{00000000-0000-0000-0000-000000000000}"/>
  <bookViews>
    <workbookView xWindow="240" yWindow="760" windowWidth="23900" windowHeight="11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 s="1"/>
  <c r="AD37" i="1"/>
  <c r="AC37" i="1"/>
  <c r="AB37" i="1" s="1"/>
  <c r="U37" i="1"/>
  <c r="AR36" i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P35" i="1" s="1"/>
  <c r="AO35" i="1"/>
  <c r="AN35" i="1"/>
  <c r="AL35" i="1"/>
  <c r="N35" i="1" s="1"/>
  <c r="M35" i="1" s="1"/>
  <c r="AD35" i="1"/>
  <c r="AC35" i="1"/>
  <c r="AB35" i="1"/>
  <c r="U35" i="1"/>
  <c r="S35" i="1"/>
  <c r="AR34" i="1"/>
  <c r="AQ34" i="1"/>
  <c r="AO34" i="1"/>
  <c r="AP34" i="1" s="1"/>
  <c r="AN34" i="1"/>
  <c r="AL34" i="1"/>
  <c r="AM34" i="1" s="1"/>
  <c r="AD34" i="1"/>
  <c r="AB34" i="1" s="1"/>
  <c r="AC34" i="1"/>
  <c r="U34" i="1"/>
  <c r="S34" i="1"/>
  <c r="P34" i="1"/>
  <c r="O34" i="1"/>
  <c r="N34" i="1"/>
  <c r="M34" i="1" s="1"/>
  <c r="AF34" i="1" s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N31" i="1"/>
  <c r="AM31" i="1"/>
  <c r="AL31" i="1"/>
  <c r="N31" i="1" s="1"/>
  <c r="M31" i="1" s="1"/>
  <c r="AD31" i="1"/>
  <c r="AC31" i="1"/>
  <c r="AB31" i="1" s="1"/>
  <c r="U31" i="1"/>
  <c r="S31" i="1"/>
  <c r="P31" i="1"/>
  <c r="O31" i="1"/>
  <c r="AR30" i="1"/>
  <c r="AQ30" i="1"/>
  <c r="AO30" i="1"/>
  <c r="AN30" i="1"/>
  <c r="AL30" i="1" s="1"/>
  <c r="AD30" i="1"/>
  <c r="AC30" i="1"/>
  <c r="AB30" i="1" s="1"/>
  <c r="U30" i="1"/>
  <c r="O30" i="1"/>
  <c r="AR29" i="1"/>
  <c r="AQ29" i="1"/>
  <c r="AO29" i="1"/>
  <c r="AN29" i="1"/>
  <c r="AL29" i="1" s="1"/>
  <c r="O29" i="1" s="1"/>
  <c r="AD29" i="1"/>
  <c r="AC29" i="1"/>
  <c r="AB29" i="1" s="1"/>
  <c r="U29" i="1"/>
  <c r="AR28" i="1"/>
  <c r="AQ28" i="1"/>
  <c r="AO28" i="1"/>
  <c r="AP28" i="1" s="1"/>
  <c r="AN28" i="1"/>
  <c r="AM28" i="1"/>
  <c r="AL28" i="1"/>
  <c r="P28" i="1" s="1"/>
  <c r="AD28" i="1"/>
  <c r="AC28" i="1"/>
  <c r="AB28" i="1" s="1"/>
  <c r="U28" i="1"/>
  <c r="S28" i="1"/>
  <c r="O28" i="1"/>
  <c r="AR27" i="1"/>
  <c r="AQ27" i="1"/>
  <c r="AO27" i="1"/>
  <c r="AN27" i="1"/>
  <c r="AM27" i="1"/>
  <c r="AL27" i="1"/>
  <c r="N27" i="1" s="1"/>
  <c r="M27" i="1" s="1"/>
  <c r="AD27" i="1"/>
  <c r="AC27" i="1"/>
  <c r="AB27" i="1" s="1"/>
  <c r="U27" i="1"/>
  <c r="S27" i="1"/>
  <c r="P27" i="1"/>
  <c r="O27" i="1"/>
  <c r="AR26" i="1"/>
  <c r="AQ26" i="1"/>
  <c r="AO26" i="1"/>
  <c r="AN26" i="1"/>
  <c r="AL26" i="1" s="1"/>
  <c r="AD26" i="1"/>
  <c r="AC26" i="1"/>
  <c r="AB26" i="1" s="1"/>
  <c r="U26" i="1"/>
  <c r="S26" i="1"/>
  <c r="O26" i="1"/>
  <c r="AR25" i="1"/>
  <c r="AQ25" i="1"/>
  <c r="AO25" i="1"/>
  <c r="AN25" i="1"/>
  <c r="AL25" i="1" s="1"/>
  <c r="AM25" i="1" s="1"/>
  <c r="AD25" i="1"/>
  <c r="AC25" i="1"/>
  <c r="AB25" i="1" s="1"/>
  <c r="U25" i="1"/>
  <c r="O25" i="1"/>
  <c r="AR24" i="1"/>
  <c r="AQ24" i="1"/>
  <c r="AO24" i="1"/>
  <c r="AN24" i="1"/>
  <c r="AM24" i="1"/>
  <c r="AL24" i="1"/>
  <c r="P24" i="1" s="1"/>
  <c r="AD24" i="1"/>
  <c r="AC24" i="1"/>
  <c r="AB24" i="1" s="1"/>
  <c r="U24" i="1"/>
  <c r="S24" i="1"/>
  <c r="O24" i="1"/>
  <c r="AR23" i="1"/>
  <c r="AQ23" i="1"/>
  <c r="AO23" i="1"/>
  <c r="AP23" i="1" s="1"/>
  <c r="AN23" i="1"/>
  <c r="AM23" i="1"/>
  <c r="AL23" i="1"/>
  <c r="N23" i="1" s="1"/>
  <c r="M23" i="1" s="1"/>
  <c r="AD23" i="1"/>
  <c r="AC23" i="1"/>
  <c r="AB23" i="1" s="1"/>
  <c r="U23" i="1"/>
  <c r="S23" i="1"/>
  <c r="P23" i="1"/>
  <c r="O23" i="1"/>
  <c r="AR22" i="1"/>
  <c r="AQ22" i="1"/>
  <c r="AO22" i="1"/>
  <c r="AN22" i="1"/>
  <c r="AL22" i="1" s="1"/>
  <c r="AD22" i="1"/>
  <c r="AC22" i="1"/>
  <c r="AB22" i="1" s="1"/>
  <c r="U22" i="1"/>
  <c r="S22" i="1"/>
  <c r="AR21" i="1"/>
  <c r="AQ21" i="1"/>
  <c r="AO21" i="1"/>
  <c r="AN21" i="1"/>
  <c r="AL21" i="1" s="1"/>
  <c r="AM21" i="1"/>
  <c r="AD21" i="1"/>
  <c r="AC21" i="1"/>
  <c r="AB21" i="1" s="1"/>
  <c r="U21" i="1"/>
  <c r="S21" i="1"/>
  <c r="O21" i="1"/>
  <c r="AR20" i="1"/>
  <c r="AQ20" i="1"/>
  <c r="AO20" i="1"/>
  <c r="AN20" i="1"/>
  <c r="AM20" i="1"/>
  <c r="AL20" i="1"/>
  <c r="P20" i="1" s="1"/>
  <c r="AD20" i="1"/>
  <c r="AC20" i="1"/>
  <c r="AB20" i="1" s="1"/>
  <c r="U20" i="1"/>
  <c r="S20" i="1"/>
  <c r="O20" i="1"/>
  <c r="AR19" i="1"/>
  <c r="AQ19" i="1"/>
  <c r="AO19" i="1"/>
  <c r="AN19" i="1"/>
  <c r="AM19" i="1"/>
  <c r="AL19" i="1"/>
  <c r="AD19" i="1"/>
  <c r="AC19" i="1"/>
  <c r="AB19" i="1" s="1"/>
  <c r="U19" i="1"/>
  <c r="S19" i="1"/>
  <c r="P19" i="1"/>
  <c r="O19" i="1"/>
  <c r="N19" i="1"/>
  <c r="M19" i="1"/>
  <c r="AF23" i="1" l="1"/>
  <c r="AP19" i="1"/>
  <c r="X19" i="1"/>
  <c r="P21" i="1"/>
  <c r="N21" i="1"/>
  <c r="M21" i="1" s="1"/>
  <c r="P22" i="1"/>
  <c r="N22" i="1"/>
  <c r="M22" i="1" s="1"/>
  <c r="AM22" i="1"/>
  <c r="P33" i="1"/>
  <c r="O33" i="1"/>
  <c r="N33" i="1"/>
  <c r="M33" i="1" s="1"/>
  <c r="AM33" i="1"/>
  <c r="S33" i="1"/>
  <c r="P25" i="1"/>
  <c r="N25" i="1"/>
  <c r="M25" i="1" s="1"/>
  <c r="S25" i="1"/>
  <c r="P29" i="1"/>
  <c r="N29" i="1"/>
  <c r="M29" i="1" s="1"/>
  <c r="S29" i="1"/>
  <c r="AP29" i="1"/>
  <c r="X29" i="1"/>
  <c r="AF35" i="1"/>
  <c r="AP20" i="1"/>
  <c r="X20" i="1"/>
  <c r="AP21" i="1"/>
  <c r="X21" i="1"/>
  <c r="AP22" i="1"/>
  <c r="X22" i="1"/>
  <c r="AP24" i="1"/>
  <c r="X24" i="1"/>
  <c r="AP30" i="1"/>
  <c r="X30" i="1"/>
  <c r="Y35" i="1"/>
  <c r="Z35" i="1" s="1"/>
  <c r="V35" i="1" s="1"/>
  <c r="T35" i="1" s="1"/>
  <c r="W35" i="1" s="1"/>
  <c r="AF27" i="1"/>
  <c r="P26" i="1"/>
  <c r="N26" i="1"/>
  <c r="M26" i="1" s="1"/>
  <c r="AM26" i="1"/>
  <c r="AF31" i="1"/>
  <c r="P37" i="1"/>
  <c r="O37" i="1"/>
  <c r="N37" i="1"/>
  <c r="M37" i="1" s="1"/>
  <c r="AM37" i="1"/>
  <c r="S37" i="1"/>
  <c r="AP25" i="1"/>
  <c r="X25" i="1"/>
  <c r="AP26" i="1"/>
  <c r="X26" i="1"/>
  <c r="S30" i="1"/>
  <c r="P30" i="1"/>
  <c r="N30" i="1"/>
  <c r="M30" i="1" s="1"/>
  <c r="AM30" i="1"/>
  <c r="AF19" i="1"/>
  <c r="O22" i="1"/>
  <c r="AP27" i="1"/>
  <c r="AM29" i="1"/>
  <c r="AP31" i="1"/>
  <c r="O35" i="1"/>
  <c r="X23" i="1"/>
  <c r="X27" i="1"/>
  <c r="X31" i="1"/>
  <c r="P35" i="1"/>
  <c r="X34" i="1"/>
  <c r="AM36" i="1"/>
  <c r="AM32" i="1"/>
  <c r="N20" i="1"/>
  <c r="M20" i="1" s="1"/>
  <c r="N24" i="1"/>
  <c r="M24" i="1" s="1"/>
  <c r="N28" i="1"/>
  <c r="M28" i="1" s="1"/>
  <c r="N32" i="1"/>
  <c r="M32" i="1" s="1"/>
  <c r="X33" i="1"/>
  <c r="N36" i="1"/>
  <c r="M36" i="1" s="1"/>
  <c r="X37" i="1"/>
  <c r="AM35" i="1"/>
  <c r="O36" i="1"/>
  <c r="O32" i="1"/>
  <c r="X28" i="1"/>
  <c r="X32" i="1"/>
  <c r="X36" i="1"/>
  <c r="Q35" i="1" l="1"/>
  <c r="R35" i="1" s="1"/>
  <c r="Y37" i="1"/>
  <c r="Z37" i="1" s="1"/>
  <c r="Y30" i="1"/>
  <c r="Z30" i="1" s="1"/>
  <c r="Y36" i="1"/>
  <c r="Z36" i="1" s="1"/>
  <c r="AF32" i="1"/>
  <c r="V32" i="1"/>
  <c r="T32" i="1" s="1"/>
  <c r="W32" i="1" s="1"/>
  <c r="Q32" i="1" s="1"/>
  <c r="R32" i="1" s="1"/>
  <c r="Y31" i="1"/>
  <c r="Z31" i="1" s="1"/>
  <c r="Y26" i="1"/>
  <c r="Z26" i="1" s="1"/>
  <c r="V26" i="1" s="1"/>
  <c r="T26" i="1" s="1"/>
  <c r="W26" i="1" s="1"/>
  <c r="Q26" i="1" s="1"/>
  <c r="R26" i="1" s="1"/>
  <c r="AF25" i="1"/>
  <c r="AF33" i="1"/>
  <c r="Y19" i="1"/>
  <c r="Z19" i="1" s="1"/>
  <c r="Y20" i="1"/>
  <c r="Z20" i="1" s="1"/>
  <c r="V20" i="1" s="1"/>
  <c r="T20" i="1" s="1"/>
  <c r="W20" i="1" s="1"/>
  <c r="Q20" i="1" s="1"/>
  <c r="R20" i="1" s="1"/>
  <c r="AF36" i="1"/>
  <c r="AF26" i="1"/>
  <c r="Y32" i="1"/>
  <c r="Z32" i="1" s="1"/>
  <c r="Y28" i="1"/>
  <c r="Z28" i="1" s="1"/>
  <c r="AF28" i="1"/>
  <c r="V28" i="1"/>
  <c r="T28" i="1" s="1"/>
  <c r="W28" i="1" s="1"/>
  <c r="Q28" i="1" s="1"/>
  <c r="R28" i="1" s="1"/>
  <c r="Y27" i="1"/>
  <c r="Z27" i="1" s="1"/>
  <c r="Y22" i="1"/>
  <c r="Z22" i="1" s="1"/>
  <c r="V22" i="1" s="1"/>
  <c r="T22" i="1" s="1"/>
  <c r="W22" i="1" s="1"/>
  <c r="Q22" i="1" s="1"/>
  <c r="R22" i="1" s="1"/>
  <c r="Y29" i="1"/>
  <c r="Z29" i="1" s="1"/>
  <c r="V29" i="1" s="1"/>
  <c r="T29" i="1" s="1"/>
  <c r="W29" i="1" s="1"/>
  <c r="Q29" i="1" s="1"/>
  <c r="R29" i="1" s="1"/>
  <c r="AF29" i="1"/>
  <c r="Y34" i="1"/>
  <c r="Z34" i="1" s="1"/>
  <c r="AF37" i="1"/>
  <c r="V37" i="1"/>
  <c r="T37" i="1" s="1"/>
  <c r="W37" i="1" s="1"/>
  <c r="Q37" i="1" s="1"/>
  <c r="R37" i="1" s="1"/>
  <c r="Y33" i="1"/>
  <c r="Z33" i="1" s="1"/>
  <c r="V33" i="1" s="1"/>
  <c r="T33" i="1" s="1"/>
  <c r="W33" i="1" s="1"/>
  <c r="Q33" i="1" s="1"/>
  <c r="R33" i="1" s="1"/>
  <c r="Y24" i="1"/>
  <c r="Z24" i="1" s="1"/>
  <c r="V24" i="1" s="1"/>
  <c r="T24" i="1" s="1"/>
  <c r="W24" i="1" s="1"/>
  <c r="Q24" i="1" s="1"/>
  <c r="R24" i="1" s="1"/>
  <c r="AF24" i="1"/>
  <c r="Y23" i="1"/>
  <c r="Z23" i="1" s="1"/>
  <c r="Y25" i="1"/>
  <c r="Z25" i="1" s="1"/>
  <c r="V25" i="1" s="1"/>
  <c r="T25" i="1" s="1"/>
  <c r="W25" i="1" s="1"/>
  <c r="Q25" i="1" s="1"/>
  <c r="R25" i="1" s="1"/>
  <c r="AF20" i="1"/>
  <c r="Y21" i="1"/>
  <c r="Z21" i="1" s="1"/>
  <c r="AF21" i="1"/>
  <c r="AA35" i="1"/>
  <c r="AE35" i="1" s="1"/>
  <c r="AH35" i="1"/>
  <c r="AF30" i="1"/>
  <c r="V30" i="1"/>
  <c r="T30" i="1" s="1"/>
  <c r="W30" i="1" s="1"/>
  <c r="Q30" i="1" s="1"/>
  <c r="R30" i="1" s="1"/>
  <c r="AG35" i="1"/>
  <c r="AF22" i="1"/>
  <c r="AA34" i="1" l="1"/>
  <c r="AE34" i="1" s="1"/>
  <c r="AH34" i="1"/>
  <c r="V34" i="1"/>
  <c r="T34" i="1" s="1"/>
  <c r="W34" i="1" s="1"/>
  <c r="Q34" i="1" s="1"/>
  <c r="R34" i="1" s="1"/>
  <c r="AG34" i="1"/>
  <c r="AA36" i="1"/>
  <c r="AE36" i="1" s="1"/>
  <c r="AH36" i="1"/>
  <c r="AG36" i="1"/>
  <c r="AA30" i="1"/>
  <c r="AE30" i="1" s="1"/>
  <c r="AH30" i="1"/>
  <c r="AI30" i="1" s="1"/>
  <c r="AG30" i="1"/>
  <c r="V36" i="1"/>
  <c r="T36" i="1" s="1"/>
  <c r="W36" i="1" s="1"/>
  <c r="Q36" i="1" s="1"/>
  <c r="R36" i="1" s="1"/>
  <c r="AH33" i="1"/>
  <c r="AA33" i="1"/>
  <c r="AE33" i="1" s="1"/>
  <c r="AG33" i="1"/>
  <c r="AH28" i="1"/>
  <c r="AA28" i="1"/>
  <c r="AE28" i="1" s="1"/>
  <c r="AG28" i="1"/>
  <c r="AH20" i="1"/>
  <c r="AA20" i="1"/>
  <c r="AE20" i="1" s="1"/>
  <c r="AG20" i="1"/>
  <c r="AH26" i="1"/>
  <c r="AA26" i="1"/>
  <c r="AE26" i="1" s="1"/>
  <c r="AG26" i="1"/>
  <c r="AH21" i="1"/>
  <c r="AI21" i="1" s="1"/>
  <c r="AA21" i="1"/>
  <c r="AE21" i="1" s="1"/>
  <c r="AG21" i="1"/>
  <c r="AH25" i="1"/>
  <c r="AA25" i="1"/>
  <c r="AE25" i="1" s="1"/>
  <c r="AG25" i="1"/>
  <c r="AH27" i="1"/>
  <c r="AA27" i="1"/>
  <c r="AE27" i="1" s="1"/>
  <c r="AG27" i="1"/>
  <c r="V27" i="1"/>
  <c r="T27" i="1" s="1"/>
  <c r="W27" i="1" s="1"/>
  <c r="Q27" i="1" s="1"/>
  <c r="R27" i="1" s="1"/>
  <c r="AH24" i="1"/>
  <c r="AA24" i="1"/>
  <c r="AE24" i="1" s="1"/>
  <c r="AG24" i="1"/>
  <c r="AI35" i="1"/>
  <c r="AH29" i="1"/>
  <c r="AA29" i="1"/>
  <c r="AE29" i="1" s="1"/>
  <c r="AG29" i="1"/>
  <c r="V21" i="1"/>
  <c r="T21" i="1" s="1"/>
  <c r="W21" i="1" s="1"/>
  <c r="Q21" i="1" s="1"/>
  <c r="R21" i="1" s="1"/>
  <c r="AH23" i="1"/>
  <c r="AA23" i="1"/>
  <c r="AE23" i="1" s="1"/>
  <c r="AG23" i="1"/>
  <c r="V23" i="1"/>
  <c r="T23" i="1" s="1"/>
  <c r="W23" i="1" s="1"/>
  <c r="Q23" i="1" s="1"/>
  <c r="R23" i="1" s="1"/>
  <c r="AH22" i="1"/>
  <c r="AA22" i="1"/>
  <c r="AE22" i="1" s="1"/>
  <c r="AG22" i="1"/>
  <c r="AH32" i="1"/>
  <c r="AI32" i="1" s="1"/>
  <c r="AA32" i="1"/>
  <c r="AE32" i="1" s="1"/>
  <c r="AG32" i="1"/>
  <c r="AH19" i="1"/>
  <c r="AG19" i="1"/>
  <c r="AA19" i="1"/>
  <c r="AE19" i="1" s="1"/>
  <c r="V19" i="1"/>
  <c r="T19" i="1" s="1"/>
  <c r="W19" i="1" s="1"/>
  <c r="Q19" i="1" s="1"/>
  <c r="R19" i="1" s="1"/>
  <c r="AH31" i="1"/>
  <c r="AI31" i="1" s="1"/>
  <c r="AA31" i="1"/>
  <c r="AE31" i="1" s="1"/>
  <c r="AG31" i="1"/>
  <c r="V31" i="1"/>
  <c r="T31" i="1" s="1"/>
  <c r="W31" i="1" s="1"/>
  <c r="Q31" i="1" s="1"/>
  <c r="R31" i="1" s="1"/>
  <c r="AH37" i="1"/>
  <c r="AA37" i="1"/>
  <c r="AE37" i="1" s="1"/>
  <c r="AG37" i="1"/>
  <c r="AI25" i="1" l="1"/>
  <c r="AI29" i="1"/>
  <c r="AI27" i="1"/>
  <c r="AI36" i="1"/>
  <c r="AI26" i="1"/>
  <c r="AI28" i="1"/>
  <c r="AI22" i="1"/>
  <c r="AI37" i="1"/>
  <c r="AI19" i="1"/>
  <c r="AI33" i="1"/>
  <c r="AI23" i="1"/>
  <c r="AI24" i="1"/>
  <c r="AI20" i="1"/>
  <c r="AI34" i="1"/>
</calcChain>
</file>

<file path=xl/sharedStrings.xml><?xml version="1.0" encoding="utf-8"?>
<sst xmlns="http://schemas.openxmlformats.org/spreadsheetml/2006/main" count="1010" uniqueCount="434">
  <si>
    <t>File opened</t>
  </si>
  <si>
    <t>2023-07-10 12:42:11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</si>
  <si>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</si>
  <si>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</si>
  <si>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</si>
  <si>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</si>
  <si>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</si>
  <si>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</si>
  <si>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</si>
  <si>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</si>
  <si>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</si>
  <si>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</si>
  <si>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</si>
  <si>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"ssa_ref": "34842.2", "co2aspan2b": "0.289966", "co2bzero": "0.928369", "co2bspanconc1": "2473", "co2aspanconc2": "301.4", "co2bspan1": "1.0021", "co2aspanconc1": "2473", "h2obspan2a": "0.0687607", "co2bspan2b": "0.29074", "co2bspan2a": "0.293064", "co2aspan2": "-0.0349502", "h2oaspanconc1": "11.65", "h2oaspan2": "0", "h2oaspan1": "1.00591", "h2oaspanconc2": "0", "h2obzero": "1.0566", "h2obspan2b": "0.0690967", "chamberpressurezero": "2.67216", "co2aspan2a": "0.292292", "co2aspan1": "1.00226", "co2azero": "0.925242", "tbzero": "-0.243059", "h2obspan1": "1.00489", "h2oaspan2b": "0.0685964", "h2oaspan2a": "0.0681933", "co2bspanconc2": "301.4", "ssb_ref": "37125.5", "h2obspan2": "0", "oxygen": "21", "flowmeterzero": "0.997819", "flowbzero": "0.31333", "flowazero": "0.31231", "co2bspan2": "-0.0342144", "tazero": "-0.14134", "h2oazero": "1.04545",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</si>
  <si>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</si>
  <si>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</si>
  <si>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</si>
  <si>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</si>
  <si>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</si>
  <si>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</si>
  <si>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</si>
  <si>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</si>
  <si>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</si>
  <si>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</si>
  <si>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</si>
  <si>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</si>
  <si>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</si>
  <si>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12:42:11</t>
  </si>
  <si>
    <t>Stability Definition:	ΔH2O (Meas2): Slp&lt;0.1 Per=20	ΔCO2 (Meas2): Slp&lt;0.1 Per=20</t>
  </si>
  <si>
    <t>13:25:29</t>
  </si>
  <si>
    <t>Stability Definition:	ΔH2O (Meas2): Slp&lt;0.1 Per=20	ΔCO2 (Meas2): Slp&lt;0.1 Per=20	H2O_r (Meas): Per=15</t>
  </si>
  <si>
    <t>13:25:31</t>
  </si>
  <si>
    <t>Stability Definition:	ΔH2O (Meas2): Per=20	ΔCO2 (Meas2): Slp&lt;0.1 Per=20	H2O_r (Meas): Per=15</t>
  </si>
  <si>
    <t>13:25:32</t>
  </si>
  <si>
    <t>Stability Definition:	ΔH2O (Meas2): Per=20	ΔCO2 (Meas2): Per=20	H2O_r (Meas): Per=15</t>
  </si>
  <si>
    <t>13:25:48</t>
  </si>
  <si>
    <t>Stability Definition:	ΔH2O (Meas2): Per=20	ΔCO2 (Meas2): Per=20	H2O_r (Meas): Per=15	Qamb_in (Meas): Per=15</t>
  </si>
  <si>
    <t>13:26:03</t>
  </si>
  <si>
    <t>Stability Definition:	ΔH2O (Meas2): Per=20	ΔCO2 (Meas2): Per=20	H2O_r (Meas): Per=15	Qamb_in (Meas): Per=15	A (GasEx): Per=15</t>
  </si>
  <si>
    <t>13:26:05</t>
  </si>
  <si>
    <t>Stability Definition:	ΔH2O (Meas2): Per=20	ΔCO2 (Meas2): Per=20	H2O_r (Meas): Per=15	Qamb_in (Meas): Per=15	A (GasEx): Std&lt;1 Per=15</t>
  </si>
  <si>
    <t>13:26:09</t>
  </si>
  <si>
    <t>Stability Definition:	ΔH2O (Meas2): Per=20	ΔCO2 (Meas2): Per=20	Qamb_in (Meas): Per=15	A (GasEx): Std&lt;1 Per=15</t>
  </si>
  <si>
    <t>13:26:12</t>
  </si>
  <si>
    <t>Stability Definition:	ΔCO2 (Meas2): Per=20	Qamb_in (Meas): Per=15	A (GasEx): Std&lt;1 Per=15</t>
  </si>
  <si>
    <t>13:26:14</t>
  </si>
  <si>
    <t>Stability Definition:	Qamb_in (Meas): Per=15	A (GasEx): Std&lt;1 Per=15</t>
  </si>
  <si>
    <t>13:26:32</t>
  </si>
  <si>
    <t>Stability Definition:	Qamb_in (Meas): Per=15	CO2_r (Meas): Per=15	A (GasEx): Std&lt;1 Per=15</t>
  </si>
  <si>
    <t>13:26:35</t>
  </si>
  <si>
    <t>Stability Definition:	Qamb_in (Meas): Per=15	CO2_r (Meas): Std&lt;1 Per=15	A (GasEx): Std&lt;1 Per=15</t>
  </si>
  <si>
    <t>13:26:41</t>
  </si>
  <si>
    <t>Stability Definition:	Qamb_in (Meas): Per=15	CO2_r (Meas): Std&lt;0.75 Per=15	A (GasEx): Std&lt;1 Per=15</t>
  </si>
  <si>
    <t>13:26:44</t>
  </si>
  <si>
    <t>Stability Definition:	Qamb_in (Meas): Per=15	CO2_r (Meas): Std&lt;0.75 Per=20	A (GasEx): Std&lt;1 Per=15</t>
  </si>
  <si>
    <t>13:26:50</t>
  </si>
  <si>
    <t>Stability Definition:	Qamb_in (Meas): Per=15	CO2_r (Meas): Std&lt;0.75 Per=20	A (GasEx): Std&lt;0.2 Per=15</t>
  </si>
  <si>
    <t>13:26:53</t>
  </si>
  <si>
    <t>Stability Definition:	Qamb_in (Meas): Per=15	CO2_r (Meas): Std&lt;0.75 Per=20	A (GasEx): Std&lt;0.2 Per=20</t>
  </si>
  <si>
    <t>13:26:59</t>
  </si>
  <si>
    <t>Stability Definition:	Qamb_in (Meas): Per=20	CO2_r (Meas): Std&lt;0.75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</si>
  <si>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</si>
  <si>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</si>
  <si>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</si>
  <si>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</si>
  <si>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</si>
  <si>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</si>
  <si>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</si>
  <si>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</si>
  <si>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</si>
  <si>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</si>
  <si>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</si>
  <si>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</si>
  <si>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</si>
  <si>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</si>
  <si>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</si>
  <si>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</si>
  <si>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</si>
  <si>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</si>
  <si>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</si>
  <si>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</si>
  <si>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</si>
  <si>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</si>
  <si>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</si>
  <si>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</si>
  <si>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</si>
  <si>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</si>
  <si>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</si>
  <si>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</si>
  <si>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</si>
  <si>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</si>
  <si>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</si>
  <si>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</si>
  <si>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</si>
  <si>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</si>
  <si>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</si>
  <si>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</si>
  <si>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</si>
  <si>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</si>
  <si>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</si>
  <si>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</si>
  <si>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</si>
  <si>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</si>
  <si>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</si>
  <si>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</si>
  <si>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</si>
  <si>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</si>
  <si>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</si>
  <si>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</si>
  <si>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</si>
  <si>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</si>
  <si>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</si>
  <si>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</si>
  <si>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</si>
  <si>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</si>
  <si>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</si>
  <si>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</si>
  <si>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</si>
  <si>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4.48001 86.38 370.838 605.913 830.4 1049.68 1226.86 1327.82</t>
  </si>
  <si>
    <t>Fs_true</t>
  </si>
  <si>
    <t>-0.208462 100.661 403.527 601.414 802.271 1001.24 1202.9 1401.06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</si>
  <si>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</si>
  <si>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</si>
  <si>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</si>
  <si>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</si>
  <si>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</si>
  <si>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</si>
  <si>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</si>
  <si>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</si>
  <si>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</si>
  <si>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</si>
  <si>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</si>
  <si>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</si>
  <si>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</si>
  <si>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</si>
  <si>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</si>
  <si>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</si>
  <si>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</si>
  <si>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</si>
  <si>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</si>
  <si>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</si>
  <si>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</si>
  <si>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</si>
  <si>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</si>
  <si>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</si>
  <si>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</si>
  <si>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</si>
  <si>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</si>
  <si>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</si>
  <si>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</si>
  <si>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</si>
  <si>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</si>
  <si>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</si>
  <si>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</si>
  <si>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</si>
  <si>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</si>
  <si>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</si>
  <si>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</si>
  <si>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</si>
  <si>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</si>
  <si>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</si>
  <si>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</si>
  <si>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</si>
  <si>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</si>
  <si>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</si>
  <si>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</si>
  <si>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</si>
  <si>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</si>
  <si>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</si>
  <si>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</si>
  <si>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</si>
  <si>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</si>
  <si>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</si>
  <si>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</si>
  <si>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</si>
  <si>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</si>
  <si>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</si>
  <si>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</si>
  <si>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</si>
  <si>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</si>
  <si>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</si>
  <si>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</si>
  <si>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</si>
  <si>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</si>
  <si>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</si>
  <si>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</si>
  <si>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</si>
  <si>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</si>
  <si>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</si>
  <si>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</si>
  <si>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</si>
  <si>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</si>
  <si>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</si>
  <si>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</si>
  <si>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</si>
  <si>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</si>
  <si>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</si>
  <si>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</si>
  <si>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</si>
  <si>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</si>
  <si>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</si>
  <si>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</si>
  <si>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</si>
  <si>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</si>
  <si>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</si>
  <si>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</si>
  <si>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</si>
  <si>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</si>
  <si>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</si>
  <si>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</si>
  <si>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</si>
  <si>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</si>
  <si>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</si>
  <si>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</si>
  <si>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</si>
  <si>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</si>
  <si>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</si>
  <si>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</si>
  <si>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</si>
  <si>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</si>
  <si>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</si>
  <si>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</si>
  <si>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</si>
  <si>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</si>
  <si>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</si>
  <si>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</si>
  <si>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</si>
  <si>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</si>
  <si>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</si>
  <si>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</si>
  <si>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</si>
  <si>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</si>
  <si>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</si>
  <si>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</si>
  <si>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</si>
  <si>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</si>
  <si>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</si>
  <si>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</si>
  <si>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</si>
  <si>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</si>
  <si>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H2O_d.Meas2:MN</t>
  </si>
  <si>
    <t>H2O_d.Meas2:SLP</t>
  </si>
  <si>
    <t>H2O_d.Meas2:SD</t>
  </si>
  <si>
    <t>H2O_d.Meas2:OK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</si>
  <si>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</si>
  <si>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</si>
  <si>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</si>
  <si>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</si>
  <si>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</si>
  <si>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</si>
  <si>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</si>
  <si>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</si>
  <si>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</si>
  <si>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</si>
  <si>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</si>
  <si>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</si>
  <si>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</si>
  <si>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</si>
  <si>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</si>
  <si>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</si>
  <si>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</si>
  <si>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</si>
  <si>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</si>
  <si>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</si>
  <si>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</si>
  <si>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</si>
  <si>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</si>
  <si>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</si>
  <si>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</si>
  <si>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</si>
  <si>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</si>
  <si>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</si>
  <si>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</si>
  <si>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</si>
  <si>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</si>
  <si>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</si>
  <si>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</si>
  <si>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</si>
  <si>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</si>
  <si>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</si>
  <si>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</si>
  <si>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</si>
  <si>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</si>
  <si>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</si>
  <si>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</si>
  <si>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</si>
  <si>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</si>
  <si>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</si>
  <si>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</si>
  <si>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</si>
  <si>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</si>
  <si>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</si>
  <si>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</si>
  <si>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</si>
  <si>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</si>
  <si>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</si>
  <si>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</si>
  <si>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</si>
  <si>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</si>
  <si>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</si>
  <si>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</si>
  <si>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</si>
  <si>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</si>
  <si>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</si>
  <si>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</si>
  <si>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</si>
  <si>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</si>
  <si>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</si>
  <si>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</si>
  <si>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</si>
  <si>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</si>
  <si>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</si>
  <si>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</si>
  <si>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</si>
  <si>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</si>
  <si>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</si>
  <si>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</si>
  <si>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</si>
  <si>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</si>
  <si>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</si>
  <si>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</si>
  <si>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</si>
  <si>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</si>
  <si>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</si>
  <si>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</si>
  <si>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</si>
  <si>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</si>
  <si>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</si>
  <si>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</si>
  <si>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</si>
  <si>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</si>
  <si>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</si>
  <si>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</si>
  <si>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</si>
  <si>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</si>
  <si>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</si>
  <si>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</si>
  <si>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</si>
  <si>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</si>
  <si>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</si>
  <si>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</si>
  <si>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</si>
  <si>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</si>
  <si>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</si>
  <si>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</si>
  <si>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</si>
  <si>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</si>
  <si>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</si>
  <si>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</si>
  <si>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</si>
  <si>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</si>
  <si>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</si>
  <si>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</si>
  <si>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</si>
  <si>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</si>
  <si>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</si>
  <si>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</si>
  <si>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</si>
  <si>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</si>
  <si>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</si>
  <si>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</si>
  <si>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V</t>
  </si>
  <si>
    <t>mV</t>
  </si>
  <si>
    <t>mg</t>
  </si>
  <si>
    <t>hrs</t>
  </si>
  <si>
    <t>min</t>
  </si>
  <si>
    <t>20230710 13:57:57</t>
  </si>
  <si>
    <t>13:57:57</t>
  </si>
  <si>
    <t>none</t>
  </si>
  <si>
    <t>20230710</t>
  </si>
  <si>
    <t>kse</t>
  </si>
  <si>
    <t>BNL13440</t>
  </si>
  <si>
    <t>13:57:27</t>
  </si>
  <si>
    <t>2/2</t>
  </si>
  <si>
    <t>00000000</t>
  </si>
  <si>
    <t>iiiiiiii</t>
  </si>
  <si>
    <t>off</t>
  </si>
  <si>
    <t>20230710 13:59:29</t>
  </si>
  <si>
    <t>13:59:29</t>
  </si>
  <si>
    <t>13:59:00</t>
  </si>
  <si>
    <t>20230710 14:01:03</t>
  </si>
  <si>
    <t>14:01:03</t>
  </si>
  <si>
    <t>14:00:34</t>
  </si>
  <si>
    <t>20230710 14:02:10</t>
  </si>
  <si>
    <t>14:02:10</t>
  </si>
  <si>
    <t>14:02:32</t>
  </si>
  <si>
    <t>20230710 14:03:39</t>
  </si>
  <si>
    <t>14:03:39</t>
  </si>
  <si>
    <t>14:03:59</t>
  </si>
  <si>
    <t>20230710 14:05:26</t>
  </si>
  <si>
    <t>14:05:26</t>
  </si>
  <si>
    <t>14:05:00</t>
  </si>
  <si>
    <t>20230710 14:06:47</t>
  </si>
  <si>
    <t>14:06:47</t>
  </si>
  <si>
    <t>14:06:36</t>
  </si>
  <si>
    <t>20230710 14:08:01</t>
  </si>
  <si>
    <t>14:08:01</t>
  </si>
  <si>
    <t>14:08:21</t>
  </si>
  <si>
    <t>20230710 14:10:02</t>
  </si>
  <si>
    <t>14:10:02</t>
  </si>
  <si>
    <t>14:09:33</t>
  </si>
  <si>
    <t>20230710 14:11:27</t>
  </si>
  <si>
    <t>14:11:27</t>
  </si>
  <si>
    <t>14:10:57</t>
  </si>
  <si>
    <t>20230710 14:12:34</t>
  </si>
  <si>
    <t>14:12:34</t>
  </si>
  <si>
    <t>14:12:59</t>
  </si>
  <si>
    <t>20230710 14:14:10</t>
  </si>
  <si>
    <t>14:14:10</t>
  </si>
  <si>
    <t>14:14:34</t>
  </si>
  <si>
    <t>20230710 14:15:47</t>
  </si>
  <si>
    <t>14:15:47</t>
  </si>
  <si>
    <t>14:16:17</t>
  </si>
  <si>
    <t>20230710 14:17:56</t>
  </si>
  <si>
    <t>14:17:56</t>
  </si>
  <si>
    <t>14:17:27</t>
  </si>
  <si>
    <t>20230710 14:19:25</t>
  </si>
  <si>
    <t>14:19:25</t>
  </si>
  <si>
    <t>14:18:56</t>
  </si>
  <si>
    <t>20230710 14:21:09</t>
  </si>
  <si>
    <t>14:21:09</t>
  </si>
  <si>
    <t>14:20:40</t>
  </si>
  <si>
    <t>20230710 14:22:53</t>
  </si>
  <si>
    <t>14:22:53</t>
  </si>
  <si>
    <t>14:22:24</t>
  </si>
  <si>
    <t>20230710 14:24:23</t>
  </si>
  <si>
    <t>14:24:23</t>
  </si>
  <si>
    <t>14:24:45</t>
  </si>
  <si>
    <t>20230710 14:34:25</t>
  </si>
  <si>
    <t>14:34:25</t>
  </si>
  <si>
    <t>14:34:51</t>
  </si>
  <si>
    <t>BENA</t>
  </si>
  <si>
    <t>Lindsey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</si>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</sst>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D37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42" max="72" width="8.83203125" customWidth="1"/>
  </cols>
  <sheetData>
    <row r="2" spans="1:212" x14ac:dyDescent="0.2">
      <c r="A2" t="s">
        <v>61</v>
      </c>
      <c r="B2" t="s">
        <v>62</v>
      </c>
      <c r="C2" t="s">
        <v>63</v>
      </c>
    </row>
    <row r="3" spans="1:212" x14ac:dyDescent="0.2">
      <c r="B3">
        <v>4</v>
      </c>
      <c r="C3">
        <v>21</v>
      </c>
    </row>
    <row r="4" spans="1:212" x14ac:dyDescent="0.2">
      <c r="A4" t="s">
        <v>64</v>
      </c>
      <c r="B4" t="s">
        <v>65</v>
      </c>
      <c r="C4" t="s">
        <v>66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</row>
    <row r="5" spans="1:212" x14ac:dyDescent="0.2">
      <c r="B5" t="s">
        <v>19</v>
      </c>
      <c r="C5" t="s">
        <v>67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2" x14ac:dyDescent="0.2">
      <c r="A6" t="s">
        <v>76</v>
      </c>
      <c r="B6" t="s">
        <v>77</v>
      </c>
      <c r="C6" t="s">
        <v>78</v>
      </c>
      <c r="D6" t="s">
        <v>79</v>
      </c>
      <c r="E6" t="s">
        <v>81</v>
      </c>
    </row>
    <row r="7" spans="1:212" x14ac:dyDescent="0.2">
      <c r="B7">
        <v>2.9430000000000001</v>
      </c>
      <c r="C7">
        <v>0.5</v>
      </c>
      <c r="D7" t="s">
        <v>80</v>
      </c>
      <c r="E7">
        <v>2</v>
      </c>
    </row>
    <row r="8" spans="1:212" x14ac:dyDescent="0.2">
      <c r="A8" t="s">
        <v>82</v>
      </c>
      <c r="B8" t="s">
        <v>83</v>
      </c>
      <c r="C8" t="s">
        <v>84</v>
      </c>
      <c r="D8" t="s">
        <v>85</v>
      </c>
      <c r="E8" t="s">
        <v>86</v>
      </c>
    </row>
    <row r="9" spans="1:212" x14ac:dyDescent="0.2">
      <c r="B9">
        <v>0</v>
      </c>
      <c r="C9">
        <v>0</v>
      </c>
      <c r="D9">
        <v>0</v>
      </c>
      <c r="E9">
        <v>1</v>
      </c>
    </row>
    <row r="10" spans="1:212" x14ac:dyDescent="0.2">
      <c r="A10" t="s">
        <v>87</v>
      </c>
      <c r="B10" t="s">
        <v>88</v>
      </c>
      <c r="C10" t="s">
        <v>90</v>
      </c>
      <c r="D10" t="s">
        <v>92</v>
      </c>
      <c r="E10" t="s">
        <v>93</v>
      </c>
      <c r="F10" t="s">
        <v>94</v>
      </c>
      <c r="G10" t="s">
        <v>95</v>
      </c>
      <c r="H10" t="s">
        <v>96</v>
      </c>
      <c r="I10" t="s">
        <v>97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 t="s">
        <v>104</v>
      </c>
      <c r="Q10" t="s">
        <v>105</v>
      </c>
    </row>
    <row r="11" spans="1:212" x14ac:dyDescent="0.2">
      <c r="B11" t="s">
        <v>89</v>
      </c>
      <c r="C11" t="s">
        <v>91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2" x14ac:dyDescent="0.2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</row>
    <row r="13" spans="1:212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2" x14ac:dyDescent="0.2">
      <c r="A14" t="s">
        <v>112</v>
      </c>
      <c r="B14" t="s">
        <v>113</v>
      </c>
      <c r="C14" t="s">
        <v>114</v>
      </c>
      <c r="D14" t="s">
        <v>115</v>
      </c>
      <c r="E14" t="s">
        <v>116</v>
      </c>
      <c r="F14" t="s">
        <v>117</v>
      </c>
      <c r="G14" t="s">
        <v>119</v>
      </c>
      <c r="H14" t="s">
        <v>121</v>
      </c>
    </row>
    <row r="15" spans="1:212" x14ac:dyDescent="0.2">
      <c r="B15">
        <v>-6276</v>
      </c>
      <c r="C15">
        <v>6.6</v>
      </c>
      <c r="D15">
        <v>1.7090000000000001E-5</v>
      </c>
      <c r="E15">
        <v>3.11</v>
      </c>
      <c r="F15" t="s">
        <v>118</v>
      </c>
      <c r="G15" t="s">
        <v>120</v>
      </c>
      <c r="H15">
        <v>0</v>
      </c>
    </row>
    <row r="16" spans="1:212" x14ac:dyDescent="0.2">
      <c r="A16" t="s">
        <v>122</v>
      </c>
      <c r="B16" t="s">
        <v>122</v>
      </c>
      <c r="C16" t="s">
        <v>122</v>
      </c>
      <c r="D16" t="s">
        <v>122</v>
      </c>
      <c r="E16" t="s">
        <v>122</v>
      </c>
      <c r="F16" t="s">
        <v>122</v>
      </c>
      <c r="G16" t="s">
        <v>123</v>
      </c>
      <c r="H16" t="s">
        <v>123</v>
      </c>
      <c r="I16" t="s">
        <v>123</v>
      </c>
      <c r="J16" t="s">
        <v>123</v>
      </c>
      <c r="K16" t="s">
        <v>123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 t="s">
        <v>124</v>
      </c>
      <c r="R16" t="s">
        <v>124</v>
      </c>
      <c r="S16" t="s">
        <v>124</v>
      </c>
      <c r="T16" t="s">
        <v>124</v>
      </c>
      <c r="U16" t="s">
        <v>124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  <c r="AH16" t="s">
        <v>124</v>
      </c>
      <c r="AI16" t="s">
        <v>124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t="s">
        <v>126</v>
      </c>
      <c r="AP16" t="s">
        <v>126</v>
      </c>
      <c r="AQ16" t="s">
        <v>126</v>
      </c>
      <c r="AR16" t="s">
        <v>126</v>
      </c>
      <c r="AS16" t="s">
        <v>127</v>
      </c>
      <c r="AT16" t="s">
        <v>127</v>
      </c>
      <c r="AU16" t="s">
        <v>127</v>
      </c>
      <c r="AV16" t="s">
        <v>127</v>
      </c>
      <c r="AW16" t="s">
        <v>127</v>
      </c>
      <c r="AX16" t="s">
        <v>127</v>
      </c>
      <c r="AY16" t="s">
        <v>127</v>
      </c>
      <c r="AZ16" t="s">
        <v>127</v>
      </c>
      <c r="BA16" t="s">
        <v>127</v>
      </c>
      <c r="BB16" t="s">
        <v>127</v>
      </c>
      <c r="BC16" t="s">
        <v>127</v>
      </c>
      <c r="BD16" t="s">
        <v>127</v>
      </c>
      <c r="BE16" t="s">
        <v>127</v>
      </c>
      <c r="BF16" t="s">
        <v>127</v>
      </c>
      <c r="BG16" t="s">
        <v>127</v>
      </c>
      <c r="BH16" t="s">
        <v>127</v>
      </c>
      <c r="BI16" t="s">
        <v>127</v>
      </c>
      <c r="BJ16" t="s">
        <v>127</v>
      </c>
      <c r="BK16" t="s">
        <v>128</v>
      </c>
      <c r="BL16" t="s">
        <v>128</v>
      </c>
      <c r="BM16" t="s">
        <v>128</v>
      </c>
      <c r="BN16" t="s">
        <v>128</v>
      </c>
      <c r="BO16" t="s">
        <v>128</v>
      </c>
      <c r="BP16" t="s">
        <v>128</v>
      </c>
      <c r="BQ16" t="s">
        <v>128</v>
      </c>
      <c r="BR16" t="s">
        <v>128</v>
      </c>
      <c r="BS16" t="s">
        <v>128</v>
      </c>
      <c r="BT16" t="s">
        <v>128</v>
      </c>
      <c r="BU16" t="s">
        <v>129</v>
      </c>
      <c r="BV16" t="s">
        <v>129</v>
      </c>
      <c r="BW16" t="s">
        <v>129</v>
      </c>
      <c r="BX16" t="s">
        <v>129</v>
      </c>
      <c r="BY16" t="s">
        <v>129</v>
      </c>
      <c r="BZ16" t="s">
        <v>129</v>
      </c>
      <c r="CA16" t="s">
        <v>129</v>
      </c>
      <c r="CB16" t="s">
        <v>129</v>
      </c>
      <c r="CC16" t="s">
        <v>129</v>
      </c>
      <c r="CD16" t="s">
        <v>129</v>
      </c>
      <c r="CE16" t="s">
        <v>129</v>
      </c>
      <c r="CF16" t="s">
        <v>129</v>
      </c>
      <c r="CG16" t="s">
        <v>129</v>
      </c>
      <c r="CH16" t="s">
        <v>129</v>
      </c>
      <c r="CI16" t="s">
        <v>129</v>
      </c>
      <c r="CJ16" t="s">
        <v>129</v>
      </c>
      <c r="CK16" t="s">
        <v>129</v>
      </c>
      <c r="CL16" t="s">
        <v>129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131</v>
      </c>
      <c r="DA16" t="s">
        <v>131</v>
      </c>
      <c r="DB16" t="s">
        <v>131</v>
      </c>
      <c r="DC16" t="s">
        <v>131</v>
      </c>
      <c r="DD16" t="s">
        <v>131</v>
      </c>
      <c r="DE16" t="s">
        <v>131</v>
      </c>
      <c r="DF16" t="s">
        <v>131</v>
      </c>
      <c r="DG16" t="s">
        <v>131</v>
      </c>
      <c r="DH16" t="s">
        <v>131</v>
      </c>
      <c r="DI16" t="s">
        <v>131</v>
      </c>
      <c r="DJ16" t="s">
        <v>131</v>
      </c>
      <c r="DK16" t="s">
        <v>132</v>
      </c>
      <c r="DL16" t="s">
        <v>132</v>
      </c>
      <c r="DM16" t="s">
        <v>132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  <c r="EC16" t="s">
        <v>133</v>
      </c>
      <c r="ED16" t="s">
        <v>133</v>
      </c>
      <c r="EE16" t="s">
        <v>133</v>
      </c>
      <c r="EF16" t="s">
        <v>133</v>
      </c>
      <c r="EG16" t="s">
        <v>133</v>
      </c>
      <c r="EH16" t="s">
        <v>133</v>
      </c>
      <c r="EI16" t="s">
        <v>133</v>
      </c>
      <c r="EJ16" t="s">
        <v>133</v>
      </c>
      <c r="EK16" t="s">
        <v>133</v>
      </c>
      <c r="EL16" t="s">
        <v>133</v>
      </c>
      <c r="EM16" t="s">
        <v>133</v>
      </c>
      <c r="EN16" t="s">
        <v>133</v>
      </c>
      <c r="EO16" t="s">
        <v>133</v>
      </c>
      <c r="EP16" t="s">
        <v>133</v>
      </c>
      <c r="EQ16" t="s">
        <v>133</v>
      </c>
      <c r="ER16" t="s">
        <v>133</v>
      </c>
      <c r="ES16" t="s">
        <v>133</v>
      </c>
      <c r="ET16" t="s">
        <v>133</v>
      </c>
      <c r="EU16" t="s">
        <v>133</v>
      </c>
      <c r="EV16" t="s">
        <v>134</v>
      </c>
      <c r="EW16" t="s">
        <v>134</v>
      </c>
      <c r="EX16" t="s">
        <v>134</v>
      </c>
      <c r="EY16" t="s">
        <v>134</v>
      </c>
      <c r="EZ16" t="s">
        <v>134</v>
      </c>
      <c r="FA16" t="s">
        <v>134</v>
      </c>
      <c r="FB16" t="s">
        <v>134</v>
      </c>
      <c r="FC16" t="s">
        <v>134</v>
      </c>
      <c r="FD16" t="s">
        <v>134</v>
      </c>
      <c r="FE16" t="s">
        <v>134</v>
      </c>
      <c r="FF16" t="s">
        <v>134</v>
      </c>
      <c r="FG16" t="s">
        <v>134</v>
      </c>
      <c r="FH16" t="s">
        <v>134</v>
      </c>
      <c r="FI16" t="s">
        <v>134</v>
      </c>
      <c r="FJ16" t="s">
        <v>134</v>
      </c>
      <c r="FK16" t="s">
        <v>134</v>
      </c>
      <c r="FL16" t="s">
        <v>134</v>
      </c>
      <c r="FM16" t="s">
        <v>134</v>
      </c>
      <c r="FN16" t="s">
        <v>134</v>
      </c>
      <c r="FO16" t="s">
        <v>135</v>
      </c>
      <c r="FP16" t="s">
        <v>135</v>
      </c>
      <c r="FQ16" t="s">
        <v>135</v>
      </c>
      <c r="FR16" t="s">
        <v>135</v>
      </c>
      <c r="FS16" t="s">
        <v>135</v>
      </c>
      <c r="FT16" t="s">
        <v>135</v>
      </c>
      <c r="FU16" t="s">
        <v>135</v>
      </c>
      <c r="FV16" t="s">
        <v>135</v>
      </c>
      <c r="FW16" t="s">
        <v>135</v>
      </c>
      <c r="FX16" t="s">
        <v>135</v>
      </c>
      <c r="FY16" t="s">
        <v>135</v>
      </c>
      <c r="FZ16" t="s">
        <v>135</v>
      </c>
      <c r="GA16" t="s">
        <v>135</v>
      </c>
      <c r="GB16" t="s">
        <v>135</v>
      </c>
      <c r="GC16" t="s">
        <v>135</v>
      </c>
      <c r="GD16" t="s">
        <v>135</v>
      </c>
      <c r="GE16" t="s">
        <v>135</v>
      </c>
      <c r="GF16" t="s">
        <v>135</v>
      </c>
      <c r="GG16" t="s">
        <v>136</v>
      </c>
      <c r="GH16" t="s">
        <v>136</v>
      </c>
      <c r="GI16" t="s">
        <v>136</v>
      </c>
      <c r="GJ16" t="s">
        <v>136</v>
      </c>
      <c r="GK16" t="s">
        <v>136</v>
      </c>
      <c r="GL16" t="s">
        <v>136</v>
      </c>
      <c r="GM16" t="s">
        <v>136</v>
      </c>
      <c r="GN16" t="s">
        <v>136</v>
      </c>
      <c r="GO16" t="s">
        <v>137</v>
      </c>
      <c r="GP16" t="s">
        <v>137</v>
      </c>
      <c r="GQ16" t="s">
        <v>137</v>
      </c>
      <c r="GR16" t="s">
        <v>137</v>
      </c>
      <c r="GS16" t="s">
        <v>137</v>
      </c>
      <c r="GT16" t="s">
        <v>137</v>
      </c>
      <c r="GU16" t="s">
        <v>137</v>
      </c>
      <c r="GV16" t="s">
        <v>137</v>
      </c>
      <c r="GW16" t="s">
        <v>137</v>
      </c>
      <c r="GX16" t="s">
        <v>137</v>
      </c>
      <c r="GY16" t="s">
        <v>137</v>
      </c>
      <c r="GZ16" t="s">
        <v>137</v>
      </c>
      <c r="HA16" t="s">
        <v>137</v>
      </c>
      <c r="HB16" t="s">
        <v>137</v>
      </c>
      <c r="HC16" t="s">
        <v>137</v>
      </c>
      <c r="HD16" t="s">
        <v>137</v>
      </c>
    </row>
    <row r="17" spans="1:212" x14ac:dyDescent="0.2">
      <c r="A17" t="s">
        <v>138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  <c r="H17" t="s">
        <v>145</v>
      </c>
      <c r="I17" t="s">
        <v>146</v>
      </c>
      <c r="J17" t="s">
        <v>147</v>
      </c>
      <c r="K17" t="s">
        <v>433</v>
      </c>
      <c r="L17" t="s">
        <v>148</v>
      </c>
      <c r="M17" t="s">
        <v>149</v>
      </c>
      <c r="N17" t="s">
        <v>150</v>
      </c>
      <c r="O17" t="s">
        <v>151</v>
      </c>
      <c r="P17" t="s">
        <v>152</v>
      </c>
      <c r="Q17" t="s">
        <v>153</v>
      </c>
      <c r="R17" t="s">
        <v>154</v>
      </c>
      <c r="S17" t="s">
        <v>155</v>
      </c>
      <c r="T17" t="s">
        <v>156</v>
      </c>
      <c r="U17" t="s">
        <v>157</v>
      </c>
      <c r="V17" t="s">
        <v>158</v>
      </c>
      <c r="W17" t="s">
        <v>159</v>
      </c>
      <c r="X17" t="s">
        <v>160</v>
      </c>
      <c r="Y17" t="s">
        <v>161</v>
      </c>
      <c r="Z17" t="s">
        <v>162</v>
      </c>
      <c r="AA17" t="s">
        <v>163</v>
      </c>
      <c r="AB17" t="s">
        <v>164</v>
      </c>
      <c r="AC17" t="s">
        <v>165</v>
      </c>
      <c r="AD17" t="s">
        <v>166</v>
      </c>
      <c r="AE17" t="s">
        <v>167</v>
      </c>
      <c r="AF17" t="s">
        <v>168</v>
      </c>
      <c r="AG17" t="s">
        <v>169</v>
      </c>
      <c r="AH17" t="s">
        <v>170</v>
      </c>
      <c r="AI17" t="s">
        <v>171</v>
      </c>
      <c r="AJ17" t="s">
        <v>125</v>
      </c>
      <c r="AK17" t="s">
        <v>172</v>
      </c>
      <c r="AL17" t="s">
        <v>173</v>
      </c>
      <c r="AM17" t="s">
        <v>174</v>
      </c>
      <c r="AN17" t="s">
        <v>175</v>
      </c>
      <c r="AO17" t="s">
        <v>176</v>
      </c>
      <c r="AP17" t="s">
        <v>177</v>
      </c>
      <c r="AQ17" t="s">
        <v>178</v>
      </c>
      <c r="AR17" t="s">
        <v>179</v>
      </c>
      <c r="AS17" t="s">
        <v>148</v>
      </c>
      <c r="AT17" t="s">
        <v>180</v>
      </c>
      <c r="AU17" t="s">
        <v>181</v>
      </c>
      <c r="AV17" t="s">
        <v>182</v>
      </c>
      <c r="AW17" t="s">
        <v>183</v>
      </c>
      <c r="AX17" t="s">
        <v>184</v>
      </c>
      <c r="AY17" t="s">
        <v>185</v>
      </c>
      <c r="AZ17" t="s">
        <v>186</v>
      </c>
      <c r="BA17" t="s">
        <v>187</v>
      </c>
      <c r="BB17" t="s">
        <v>188</v>
      </c>
      <c r="BC17" t="s">
        <v>189</v>
      </c>
      <c r="BD17" t="s">
        <v>190</v>
      </c>
      <c r="BE17" t="s">
        <v>191</v>
      </c>
      <c r="BF17" t="s">
        <v>192</v>
      </c>
      <c r="BG17" t="s">
        <v>193</v>
      </c>
      <c r="BH17" t="s">
        <v>194</v>
      </c>
      <c r="BI17" t="s">
        <v>195</v>
      </c>
      <c r="BJ17" t="s">
        <v>196</v>
      </c>
      <c r="BK17" t="s">
        <v>197</v>
      </c>
      <c r="BL17" t="s">
        <v>198</v>
      </c>
      <c r="BM17" t="s">
        <v>199</v>
      </c>
      <c r="BN17" t="s">
        <v>200</v>
      </c>
      <c r="BO17" t="s">
        <v>201</v>
      </c>
      <c r="BP17" t="s">
        <v>202</v>
      </c>
      <c r="BQ17" t="s">
        <v>203</v>
      </c>
      <c r="BR17" t="s">
        <v>204</v>
      </c>
      <c r="BS17" t="s">
        <v>205</v>
      </c>
      <c r="BT17" t="s">
        <v>206</v>
      </c>
      <c r="BU17" t="s">
        <v>207</v>
      </c>
      <c r="BV17" t="s">
        <v>208</v>
      </c>
      <c r="BW17" t="s">
        <v>209</v>
      </c>
      <c r="BX17" t="s">
        <v>210</v>
      </c>
      <c r="BY17" t="s">
        <v>211</v>
      </c>
      <c r="BZ17" t="s">
        <v>212</v>
      </c>
      <c r="CA17" t="s">
        <v>213</v>
      </c>
      <c r="CB17" t="s">
        <v>214</v>
      </c>
      <c r="CC17" t="s">
        <v>215</v>
      </c>
      <c r="CD17" t="s">
        <v>216</v>
      </c>
      <c r="CE17" t="s">
        <v>217</v>
      </c>
      <c r="CF17" t="s">
        <v>218</v>
      </c>
      <c r="CG17" t="s">
        <v>219</v>
      </c>
      <c r="CH17" t="s">
        <v>220</v>
      </c>
      <c r="CI17" t="s">
        <v>221</v>
      </c>
      <c r="CJ17" t="s">
        <v>222</v>
      </c>
      <c r="CK17" t="s">
        <v>223</v>
      </c>
      <c r="CL17" t="s">
        <v>224</v>
      </c>
      <c r="CM17" t="s">
        <v>139</v>
      </c>
      <c r="CN17" t="s">
        <v>142</v>
      </c>
      <c r="CO17" t="s">
        <v>225</v>
      </c>
      <c r="CP17" t="s">
        <v>226</v>
      </c>
      <c r="CQ17" t="s">
        <v>227</v>
      </c>
      <c r="CR17" t="s">
        <v>228</v>
      </c>
      <c r="CS17" t="s">
        <v>229</v>
      </c>
      <c r="CT17" t="s">
        <v>230</v>
      </c>
      <c r="CU17" t="s">
        <v>231</v>
      </c>
      <c r="CV17" t="s">
        <v>232</v>
      </c>
      <c r="CW17" t="s">
        <v>233</v>
      </c>
      <c r="CX17" t="s">
        <v>234</v>
      </c>
      <c r="CY17" t="s">
        <v>235</v>
      </c>
      <c r="CZ17" t="s">
        <v>236</v>
      </c>
      <c r="DA17" t="s">
        <v>237</v>
      </c>
      <c r="DB17" t="s">
        <v>238</v>
      </c>
      <c r="DC17" t="s">
        <v>239</v>
      </c>
      <c r="DD17" t="s">
        <v>240</v>
      </c>
      <c r="DE17" t="s">
        <v>241</v>
      </c>
      <c r="DF17" t="s">
        <v>242</v>
      </c>
      <c r="DG17" t="s">
        <v>243</v>
      </c>
      <c r="DH17" t="s">
        <v>244</v>
      </c>
      <c r="DI17" t="s">
        <v>245</v>
      </c>
      <c r="DJ17" t="s">
        <v>246</v>
      </c>
      <c r="DK17" t="s">
        <v>247</v>
      </c>
      <c r="DL17" t="s">
        <v>248</v>
      </c>
      <c r="DM17" t="s">
        <v>249</v>
      </c>
      <c r="DN17" t="s">
        <v>250</v>
      </c>
      <c r="DO17" t="s">
        <v>251</v>
      </c>
      <c r="DP17" t="s">
        <v>252</v>
      </c>
      <c r="DQ17" t="s">
        <v>253</v>
      </c>
      <c r="DR17" t="s">
        <v>254</v>
      </c>
      <c r="DS17" t="s">
        <v>255</v>
      </c>
      <c r="DT17" t="s">
        <v>256</v>
      </c>
      <c r="DU17" t="s">
        <v>257</v>
      </c>
      <c r="DV17" t="s">
        <v>258</v>
      </c>
      <c r="DW17" t="s">
        <v>259</v>
      </c>
      <c r="DX17" t="s">
        <v>260</v>
      </c>
      <c r="DY17" t="s">
        <v>261</v>
      </c>
      <c r="DZ17" t="s">
        <v>262</v>
      </c>
      <c r="EA17" t="s">
        <v>263</v>
      </c>
      <c r="EB17" t="s">
        <v>264</v>
      </c>
      <c r="EC17" t="s">
        <v>265</v>
      </c>
      <c r="ED17" t="s">
        <v>266</v>
      </c>
      <c r="EE17" t="s">
        <v>267</v>
      </c>
      <c r="EF17" t="s">
        <v>268</v>
      </c>
      <c r="EG17" t="s">
        <v>269</v>
      </c>
      <c r="EH17" t="s">
        <v>270</v>
      </c>
      <c r="EI17" t="s">
        <v>271</v>
      </c>
      <c r="EJ17" t="s">
        <v>272</v>
      </c>
      <c r="EK17" t="s">
        <v>273</v>
      </c>
      <c r="EL17" t="s">
        <v>274</v>
      </c>
      <c r="EM17" t="s">
        <v>275</v>
      </c>
      <c r="EN17" t="s">
        <v>276</v>
      </c>
      <c r="EO17" t="s">
        <v>277</v>
      </c>
      <c r="EP17" t="s">
        <v>278</v>
      </c>
      <c r="EQ17" t="s">
        <v>279</v>
      </c>
      <c r="ER17" t="s">
        <v>280</v>
      </c>
      <c r="ES17" t="s">
        <v>281</v>
      </c>
      <c r="ET17" t="s">
        <v>282</v>
      </c>
      <c r="EU17" t="s">
        <v>283</v>
      </c>
      <c r="EV17" t="s">
        <v>284</v>
      </c>
      <c r="EW17" t="s">
        <v>285</v>
      </c>
      <c r="EX17" t="s">
        <v>286</v>
      </c>
      <c r="EY17" t="s">
        <v>287</v>
      </c>
      <c r="EZ17" t="s">
        <v>288</v>
      </c>
      <c r="FA17" t="s">
        <v>289</v>
      </c>
      <c r="FB17" t="s">
        <v>290</v>
      </c>
      <c r="FC17" t="s">
        <v>291</v>
      </c>
      <c r="FD17" t="s">
        <v>292</v>
      </c>
      <c r="FE17" t="s">
        <v>293</v>
      </c>
      <c r="FF17" t="s">
        <v>294</v>
      </c>
      <c r="FG17" t="s">
        <v>295</v>
      </c>
      <c r="FH17" t="s">
        <v>296</v>
      </c>
      <c r="FI17" t="s">
        <v>297</v>
      </c>
      <c r="FJ17" t="s">
        <v>298</v>
      </c>
      <c r="FK17" t="s">
        <v>299</v>
      </c>
      <c r="FL17" t="s">
        <v>300</v>
      </c>
      <c r="FM17" t="s">
        <v>301</v>
      </c>
      <c r="FN17" t="s">
        <v>302</v>
      </c>
      <c r="FO17" t="s">
        <v>303</v>
      </c>
      <c r="FP17" t="s">
        <v>304</v>
      </c>
      <c r="FQ17" t="s">
        <v>305</v>
      </c>
      <c r="FR17" t="s">
        <v>306</v>
      </c>
      <c r="FS17" t="s">
        <v>307</v>
      </c>
      <c r="FT17" t="s">
        <v>308</v>
      </c>
      <c r="FU17" t="s">
        <v>309</v>
      </c>
      <c r="FV17" t="s">
        <v>310</v>
      </c>
      <c r="FW17" t="s">
        <v>311</v>
      </c>
      <c r="FX17" t="s">
        <v>312</v>
      </c>
      <c r="FY17" t="s">
        <v>313</v>
      </c>
      <c r="FZ17" t="s">
        <v>314</v>
      </c>
      <c r="GA17" t="s">
        <v>315</v>
      </c>
      <c r="GB17" t="s">
        <v>316</v>
      </c>
      <c r="GC17" t="s">
        <v>317</v>
      </c>
      <c r="GD17" t="s">
        <v>318</v>
      </c>
      <c r="GE17" t="s">
        <v>319</v>
      </c>
      <c r="GF17" t="s">
        <v>320</v>
      </c>
      <c r="GG17" t="s">
        <v>321</v>
      </c>
      <c r="GH17" t="s">
        <v>322</v>
      </c>
      <c r="GI17" t="s">
        <v>323</v>
      </c>
      <c r="GJ17" t="s">
        <v>324</v>
      </c>
      <c r="GK17" t="s">
        <v>325</v>
      </c>
      <c r="GL17" t="s">
        <v>326</v>
      </c>
      <c r="GM17" t="s">
        <v>327</v>
      </c>
      <c r="GN17" t="s">
        <v>328</v>
      </c>
      <c r="GO17" t="s">
        <v>329</v>
      </c>
      <c r="GP17" t="s">
        <v>330</v>
      </c>
      <c r="GQ17" t="s">
        <v>331</v>
      </c>
      <c r="GR17" t="s">
        <v>332</v>
      </c>
      <c r="GS17" t="s">
        <v>333</v>
      </c>
      <c r="GT17" t="s">
        <v>334</v>
      </c>
      <c r="GU17" t="s">
        <v>335</v>
      </c>
      <c r="GV17" t="s">
        <v>336</v>
      </c>
      <c r="GW17" t="s">
        <v>337</v>
      </c>
      <c r="GX17" t="s">
        <v>338</v>
      </c>
      <c r="GY17" t="s">
        <v>339</v>
      </c>
      <c r="GZ17" t="s">
        <v>340</v>
      </c>
      <c r="HA17" t="s">
        <v>341</v>
      </c>
      <c r="HB17" t="s">
        <v>342</v>
      </c>
      <c r="HC17" t="s">
        <v>343</v>
      </c>
      <c r="HD17" t="s">
        <v>344</v>
      </c>
    </row>
    <row r="18" spans="1:212" x14ac:dyDescent="0.2">
      <c r="B18" t="s">
        <v>345</v>
      </c>
      <c r="C18" t="s">
        <v>345</v>
      </c>
      <c r="F18" t="s">
        <v>345</v>
      </c>
      <c r="L18" t="s">
        <v>345</v>
      </c>
      <c r="M18" t="s">
        <v>346</v>
      </c>
      <c r="N18" t="s">
        <v>347</v>
      </c>
      <c r="O18" t="s">
        <v>348</v>
      </c>
      <c r="P18" t="s">
        <v>349</v>
      </c>
      <c r="Q18" t="s">
        <v>349</v>
      </c>
      <c r="R18" t="s">
        <v>187</v>
      </c>
      <c r="S18" t="s">
        <v>187</v>
      </c>
      <c r="T18" t="s">
        <v>346</v>
      </c>
      <c r="U18" t="s">
        <v>346</v>
      </c>
      <c r="V18" t="s">
        <v>346</v>
      </c>
      <c r="W18" t="s">
        <v>346</v>
      </c>
      <c r="X18" t="s">
        <v>350</v>
      </c>
      <c r="Y18" t="s">
        <v>351</v>
      </c>
      <c r="Z18" t="s">
        <v>351</v>
      </c>
      <c r="AA18" t="s">
        <v>352</v>
      </c>
      <c r="AB18" t="s">
        <v>353</v>
      </c>
      <c r="AC18" t="s">
        <v>352</v>
      </c>
      <c r="AD18" t="s">
        <v>352</v>
      </c>
      <c r="AE18" t="s">
        <v>352</v>
      </c>
      <c r="AF18" t="s">
        <v>350</v>
      </c>
      <c r="AG18" t="s">
        <v>350</v>
      </c>
      <c r="AH18" t="s">
        <v>350</v>
      </c>
      <c r="AI18" t="s">
        <v>350</v>
      </c>
      <c r="AJ18" t="s">
        <v>354</v>
      </c>
      <c r="AK18" t="s">
        <v>353</v>
      </c>
      <c r="AM18" t="s">
        <v>353</v>
      </c>
      <c r="AN18" t="s">
        <v>354</v>
      </c>
      <c r="AO18" t="s">
        <v>348</v>
      </c>
      <c r="AP18" t="s">
        <v>348</v>
      </c>
      <c r="AR18" t="s">
        <v>355</v>
      </c>
      <c r="AS18" t="s">
        <v>345</v>
      </c>
      <c r="AT18" t="s">
        <v>349</v>
      </c>
      <c r="AU18" t="s">
        <v>349</v>
      </c>
      <c r="AV18" t="s">
        <v>356</v>
      </c>
      <c r="AW18" t="s">
        <v>356</v>
      </c>
      <c r="AX18" t="s">
        <v>349</v>
      </c>
      <c r="AY18" t="s">
        <v>356</v>
      </c>
      <c r="AZ18" t="s">
        <v>354</v>
      </c>
      <c r="BA18" t="s">
        <v>352</v>
      </c>
      <c r="BB18" t="s">
        <v>352</v>
      </c>
      <c r="BC18" t="s">
        <v>351</v>
      </c>
      <c r="BD18" t="s">
        <v>351</v>
      </c>
      <c r="BE18" t="s">
        <v>351</v>
      </c>
      <c r="BF18" t="s">
        <v>351</v>
      </c>
      <c r="BG18" t="s">
        <v>351</v>
      </c>
      <c r="BH18" t="s">
        <v>357</v>
      </c>
      <c r="BI18" t="s">
        <v>348</v>
      </c>
      <c r="BJ18" t="s">
        <v>348</v>
      </c>
      <c r="BK18" t="s">
        <v>349</v>
      </c>
      <c r="BL18" t="s">
        <v>349</v>
      </c>
      <c r="BM18" t="s">
        <v>349</v>
      </c>
      <c r="BN18" t="s">
        <v>356</v>
      </c>
      <c r="BO18" t="s">
        <v>349</v>
      </c>
      <c r="BP18" t="s">
        <v>356</v>
      </c>
      <c r="BQ18" t="s">
        <v>352</v>
      </c>
      <c r="BR18" t="s">
        <v>352</v>
      </c>
      <c r="BS18" t="s">
        <v>351</v>
      </c>
      <c r="BT18" t="s">
        <v>351</v>
      </c>
      <c r="BU18" t="s">
        <v>348</v>
      </c>
      <c r="BZ18" t="s">
        <v>348</v>
      </c>
      <c r="CC18" t="s">
        <v>351</v>
      </c>
      <c r="CD18" t="s">
        <v>351</v>
      </c>
      <c r="CE18" t="s">
        <v>351</v>
      </c>
      <c r="CF18" t="s">
        <v>351</v>
      </c>
      <c r="CG18" t="s">
        <v>351</v>
      </c>
      <c r="CH18" t="s">
        <v>348</v>
      </c>
      <c r="CI18" t="s">
        <v>348</v>
      </c>
      <c r="CJ18" t="s">
        <v>348</v>
      </c>
      <c r="CK18" t="s">
        <v>345</v>
      </c>
      <c r="CM18" t="s">
        <v>358</v>
      </c>
      <c r="CO18" t="s">
        <v>345</v>
      </c>
      <c r="CP18" t="s">
        <v>345</v>
      </c>
      <c r="CR18" t="s">
        <v>359</v>
      </c>
      <c r="CS18" t="s">
        <v>360</v>
      </c>
      <c r="CT18" t="s">
        <v>359</v>
      </c>
      <c r="CU18" t="s">
        <v>360</v>
      </c>
      <c r="CV18" t="s">
        <v>359</v>
      </c>
      <c r="CW18" t="s">
        <v>360</v>
      </c>
      <c r="CX18" t="s">
        <v>353</v>
      </c>
      <c r="CY18" t="s">
        <v>353</v>
      </c>
      <c r="DK18" t="s">
        <v>361</v>
      </c>
      <c r="DL18" t="s">
        <v>361</v>
      </c>
      <c r="DY18" t="s">
        <v>361</v>
      </c>
      <c r="DZ18" t="s">
        <v>361</v>
      </c>
      <c r="EA18" t="s">
        <v>362</v>
      </c>
      <c r="EB18" t="s">
        <v>362</v>
      </c>
      <c r="EC18" t="s">
        <v>351</v>
      </c>
      <c r="ED18" t="s">
        <v>351</v>
      </c>
      <c r="EE18" t="s">
        <v>353</v>
      </c>
      <c r="EF18" t="s">
        <v>351</v>
      </c>
      <c r="EG18" t="s">
        <v>356</v>
      </c>
      <c r="EH18" t="s">
        <v>353</v>
      </c>
      <c r="EI18" t="s">
        <v>353</v>
      </c>
      <c r="EK18" t="s">
        <v>361</v>
      </c>
      <c r="EL18" t="s">
        <v>361</v>
      </c>
      <c r="EM18" t="s">
        <v>361</v>
      </c>
      <c r="EN18" t="s">
        <v>361</v>
      </c>
      <c r="EO18" t="s">
        <v>361</v>
      </c>
      <c r="EP18" t="s">
        <v>361</v>
      </c>
      <c r="EQ18" t="s">
        <v>361</v>
      </c>
      <c r="ER18" t="s">
        <v>363</v>
      </c>
      <c r="ES18" t="s">
        <v>363</v>
      </c>
      <c r="ET18" t="s">
        <v>364</v>
      </c>
      <c r="EU18" t="s">
        <v>363</v>
      </c>
      <c r="EV18" t="s">
        <v>361</v>
      </c>
      <c r="EW18" t="s">
        <v>361</v>
      </c>
      <c r="EX18" t="s">
        <v>361</v>
      </c>
      <c r="EY18" t="s">
        <v>361</v>
      </c>
      <c r="EZ18" t="s">
        <v>361</v>
      </c>
      <c r="FA18" t="s">
        <v>361</v>
      </c>
      <c r="FB18" t="s">
        <v>361</v>
      </c>
      <c r="FC18" t="s">
        <v>361</v>
      </c>
      <c r="FD18" t="s">
        <v>361</v>
      </c>
      <c r="FE18" t="s">
        <v>361</v>
      </c>
      <c r="FF18" t="s">
        <v>361</v>
      </c>
      <c r="FG18" t="s">
        <v>361</v>
      </c>
      <c r="FN18" t="s">
        <v>361</v>
      </c>
      <c r="FO18" t="s">
        <v>353</v>
      </c>
      <c r="FP18" t="s">
        <v>353</v>
      </c>
      <c r="FQ18" t="s">
        <v>359</v>
      </c>
      <c r="FR18" t="s">
        <v>360</v>
      </c>
      <c r="FS18" t="s">
        <v>360</v>
      </c>
      <c r="FW18" t="s">
        <v>360</v>
      </c>
      <c r="GA18" t="s">
        <v>349</v>
      </c>
      <c r="GB18" t="s">
        <v>349</v>
      </c>
      <c r="GC18" t="s">
        <v>356</v>
      </c>
      <c r="GD18" t="s">
        <v>356</v>
      </c>
      <c r="GE18" t="s">
        <v>365</v>
      </c>
      <c r="GF18" t="s">
        <v>365</v>
      </c>
      <c r="GG18" t="s">
        <v>361</v>
      </c>
      <c r="GH18" t="s">
        <v>361</v>
      </c>
      <c r="GI18" t="s">
        <v>361</v>
      </c>
      <c r="GJ18" t="s">
        <v>361</v>
      </c>
      <c r="GK18" t="s">
        <v>361</v>
      </c>
      <c r="GL18" t="s">
        <v>361</v>
      </c>
      <c r="GM18" t="s">
        <v>351</v>
      </c>
      <c r="GN18" t="s">
        <v>361</v>
      </c>
      <c r="GP18" t="s">
        <v>354</v>
      </c>
      <c r="GQ18" t="s">
        <v>354</v>
      </c>
      <c r="GR18" t="s">
        <v>351</v>
      </c>
      <c r="GS18" t="s">
        <v>351</v>
      </c>
      <c r="GT18" t="s">
        <v>351</v>
      </c>
      <c r="GU18" t="s">
        <v>351</v>
      </c>
      <c r="GV18" t="s">
        <v>351</v>
      </c>
      <c r="GW18" t="s">
        <v>353</v>
      </c>
      <c r="GX18" t="s">
        <v>353</v>
      </c>
      <c r="GY18" t="s">
        <v>353</v>
      </c>
      <c r="GZ18" t="s">
        <v>351</v>
      </c>
      <c r="HA18" t="s">
        <v>349</v>
      </c>
      <c r="HB18" t="s">
        <v>356</v>
      </c>
      <c r="HC18" t="s">
        <v>353</v>
      </c>
      <c r="HD18" t="s">
        <v>353</v>
      </c>
    </row>
    <row r="19" spans="1:212" x14ac:dyDescent="0.2">
      <c r="A19">
        <v>1</v>
      </c>
      <c r="B19">
        <v>1689026277</v>
      </c>
      <c r="C19">
        <v>0</v>
      </c>
      <c r="D19" t="s">
        <v>366</v>
      </c>
      <c r="E19" t="s">
        <v>367</v>
      </c>
      <c r="F19" t="s">
        <v>368</v>
      </c>
      <c r="G19" t="s">
        <v>432</v>
      </c>
      <c r="H19" t="s">
        <v>369</v>
      </c>
      <c r="I19" t="s">
        <v>370</v>
      </c>
      <c r="J19" t="s">
        <v>431</v>
      </c>
      <c r="K19" t="s">
        <v>371</v>
      </c>
      <c r="L19">
        <v>1689026277</v>
      </c>
      <c r="M19">
        <f t="shared" ref="M19:M37" si="0">(N19)/1000</f>
        <v>1.7481149799303821E-3</v>
      </c>
      <c r="N19">
        <f t="shared" ref="N19:N37" si="1">1000*AZ19*AL19*(AV19-AW19)/(100*$B$7*(1000-AL19*AV19))</f>
        <v>1.7481149799303821</v>
      </c>
      <c r="O19">
        <f t="shared" ref="O19:O37" si="2">AZ19*AL19*(AU19-AT19*(1000-AL19*AW19)/(1000-AL19*AV19))/(100*$B$7)</f>
        <v>15.230845429596986</v>
      </c>
      <c r="P19">
        <f t="shared" ref="P19:P37" si="3">AT19 - IF(AL19&gt;1, O19*$B$7*100/(AN19*BH19), 0)</f>
        <v>390.62099999999998</v>
      </c>
      <c r="Q19">
        <f t="shared" ref="Q19:Q37" si="4">((W19-M19/2)*P19-O19)/(W19+M19/2)</f>
        <v>280.44553379946404</v>
      </c>
      <c r="R19">
        <f t="shared" ref="R19:R37" si="5">Q19*(BA19+BB19)/1000</f>
        <v>28.038441910873846</v>
      </c>
      <c r="S19">
        <f t="shared" ref="S19:S37" si="6">(AT19 - IF(AL19&gt;1, O19*$B$7*100/(AN19*BH19), 0))*(BA19+BB19)/1000</f>
        <v>39.053587587168003</v>
      </c>
      <c r="T19">
        <f t="shared" ref="T19:T37" si="7">2/((1/V19-1/U19)+SIGN(V19)*SQRT((1/V19-1/U19)*(1/V19-1/U19) + 4*$C$7/(($C$7+1)*($C$7+1))*(2*1/V19*1/U19-1/U19*1/U19)))</f>
        <v>0.23645872200262019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3.8167720609273301</v>
      </c>
      <c r="V19">
        <f t="shared" ref="V19:V37" si="9">M19*(1000-(1000*0.61365*EXP(17.502*Z19/(240.97+Z19))/(BA19+BB19)+AV19)/2)/(1000*0.61365*EXP(17.502*Z19/(240.97+Z19))/(BA19+BB19)-AV19)</f>
        <v>0.22861144029941188</v>
      </c>
      <c r="W19">
        <f t="shared" ref="W19:W37" si="10">1/(($C$7+1)/(T19/1.6)+1/(U19/1.37)) + $C$7/(($C$7+1)/(T19/1.6) + $C$7/(U19/1.37))</f>
        <v>0.14356550242264776</v>
      </c>
      <c r="X19">
        <f t="shared" ref="X19:X37" si="11">(AO19*AR19)</f>
        <v>281.19390299999998</v>
      </c>
      <c r="Y19">
        <f t="shared" ref="Y19:Y37" si="12">(BC19+(X19+2*0.95*0.0000000567*(((BC19+$B$9)+273)^4-(BC19+273)^4)-44100*M19)/(1.84*29.3*U19+8*0.95*0.0000000567*(BC19+273)^3))</f>
        <v>20.582733325798031</v>
      </c>
      <c r="Z19">
        <f t="shared" ref="Z19:Z37" si="13">($C$9*BD19+$D$9*BE19+$E$9*Y19)</f>
        <v>20.582733325798031</v>
      </c>
      <c r="AA19">
        <f t="shared" ref="AA19:AA37" si="14">0.61365*EXP(17.502*Z19/(240.97+Z19))</f>
        <v>2.4326439299800398</v>
      </c>
      <c r="AB19">
        <f t="shared" ref="AB19:AB37" si="15">(AC19/AD19*100)</f>
        <v>73.376586177331689</v>
      </c>
      <c r="AC19">
        <f t="shared" ref="AC19:AC37" si="16">AV19*(BA19+BB19)/1000</f>
        <v>1.6838829682400003</v>
      </c>
      <c r="AD19">
        <f t="shared" ref="AD19:AD37" si="17">0.61365*EXP(17.502*BC19/(240.97+BC19))</f>
        <v>2.2948505183526842</v>
      </c>
      <c r="AE19">
        <f t="shared" ref="AE19:AE37" si="18">(AA19-AV19*(BA19+BB19)/1000)</f>
        <v>0.74876096174003948</v>
      </c>
      <c r="AF19">
        <f t="shared" ref="AF19:AF37" si="19">(-M19*44100)</f>
        <v>-77.091870614929846</v>
      </c>
      <c r="AG19">
        <f t="shared" ref="AG19:AG37" si="20">2*29.3*U19*0.92*(BC19-Z19)</f>
        <v>-193.92433142793558</v>
      </c>
      <c r="AH19">
        <f t="shared" ref="AH19:AH37" si="21">2*0.95*0.0000000567*(((BC19+$B$9)+273)^4-(Z19+273)^4)</f>
        <v>-10.226971756937479</v>
      </c>
      <c r="AI19">
        <f t="shared" ref="AI19:AI37" si="22">X19+AH19+AF19+AG19</f>
        <v>-4.9270799802940246E-2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53950.429299149364</v>
      </c>
      <c r="AO19">
        <f t="shared" ref="AO19:AO37" si="26">$B$13*BI19+$C$13*BJ19+$F$13*BU19*(1-BX19)</f>
        <v>1700.19</v>
      </c>
      <c r="AP19">
        <f t="shared" ref="AP19:AP37" si="27">AO19*AQ19</f>
        <v>1433.2599</v>
      </c>
      <c r="AQ19">
        <f t="shared" ref="AQ19:AQ37" si="28">($B$13*$D$11+$C$13*$D$11+$F$13*((CH19+BZ19)/MAX(CH19+BZ19+CI19, 0.1)*$I$11+CI19/MAX(CH19+BZ19+CI19, 0.1)*$J$11))/($B$13+$C$13+$F$13)</f>
        <v>0.84299984119421945</v>
      </c>
      <c r="AR19">
        <f t="shared" ref="AR19:AR37" si="29">($B$13*$K$11+$C$13*$K$11+$F$13*((CH19+BZ19)/MAX(CH19+BZ19+CI19, 0.1)*$P$11+CI19/MAX(CH19+BZ19+CI19, 0.1)*$Q$11))/($B$13+$C$13+$F$13)</f>
        <v>0.16538969350484356</v>
      </c>
      <c r="AS19">
        <v>1689026277</v>
      </c>
      <c r="AT19">
        <v>390.62099999999998</v>
      </c>
      <c r="AU19">
        <v>399.98399999999998</v>
      </c>
      <c r="AV19">
        <v>16.842500000000001</v>
      </c>
      <c r="AW19">
        <v>15.831300000000001</v>
      </c>
      <c r="AX19">
        <v>391.03699999999998</v>
      </c>
      <c r="AY19">
        <v>16.662199999999999</v>
      </c>
      <c r="AZ19">
        <v>500.20299999999997</v>
      </c>
      <c r="BA19">
        <v>99.778000000000006</v>
      </c>
      <c r="BB19">
        <v>0.200208</v>
      </c>
      <c r="BC19">
        <v>19.6403</v>
      </c>
      <c r="BD19">
        <v>20.1844</v>
      </c>
      <c r="BE19">
        <v>999.9</v>
      </c>
      <c r="BF19">
        <v>0</v>
      </c>
      <c r="BG19">
        <v>0</v>
      </c>
      <c r="BH19">
        <v>9973.75</v>
      </c>
      <c r="BI19">
        <v>0</v>
      </c>
      <c r="BJ19">
        <v>0.63495199999999996</v>
      </c>
      <c r="BK19">
        <v>-9.3636199999999992</v>
      </c>
      <c r="BL19">
        <v>397.31200000000001</v>
      </c>
      <c r="BM19">
        <v>406.41800000000001</v>
      </c>
      <c r="BN19">
        <v>1.0111399999999999</v>
      </c>
      <c r="BO19">
        <v>399.98399999999998</v>
      </c>
      <c r="BP19">
        <v>15.831300000000001</v>
      </c>
      <c r="BQ19">
        <v>1.6805099999999999</v>
      </c>
      <c r="BR19">
        <v>1.57962</v>
      </c>
      <c r="BS19">
        <v>14.717499999999999</v>
      </c>
      <c r="BT19">
        <v>13.7614</v>
      </c>
      <c r="BU19">
        <v>1700.19</v>
      </c>
      <c r="BV19">
        <v>0.900003</v>
      </c>
      <c r="BW19">
        <v>9.9996699999999994E-2</v>
      </c>
      <c r="BX19">
        <v>0</v>
      </c>
      <c r="BY19">
        <v>2.3246000000000002</v>
      </c>
      <c r="BZ19">
        <v>0</v>
      </c>
      <c r="CA19">
        <v>2535.35</v>
      </c>
      <c r="CB19">
        <v>16245.9</v>
      </c>
      <c r="CC19">
        <v>36.186999999999998</v>
      </c>
      <c r="CD19">
        <v>38.686999999999998</v>
      </c>
      <c r="CE19">
        <v>37.625</v>
      </c>
      <c r="CF19">
        <v>36.686999999999998</v>
      </c>
      <c r="CG19">
        <v>35.811999999999998</v>
      </c>
      <c r="CH19">
        <v>1530.18</v>
      </c>
      <c r="CI19">
        <v>170.01</v>
      </c>
      <c r="CJ19">
        <v>0</v>
      </c>
      <c r="CK19">
        <v>1689026278.0999999</v>
      </c>
      <c r="CL19">
        <v>0</v>
      </c>
      <c r="CM19">
        <v>1689026247</v>
      </c>
      <c r="CN19" t="s">
        <v>372</v>
      </c>
      <c r="CO19">
        <v>1689026244</v>
      </c>
      <c r="CP19">
        <v>1689026247</v>
      </c>
      <c r="CQ19">
        <v>5</v>
      </c>
      <c r="CR19">
        <v>3.7999999999999999E-2</v>
      </c>
      <c r="CS19">
        <v>-8.0000000000000002E-3</v>
      </c>
      <c r="CT19">
        <v>-0.41799999999999998</v>
      </c>
      <c r="CU19">
        <v>0.18</v>
      </c>
      <c r="CV19">
        <v>400</v>
      </c>
      <c r="CW19">
        <v>16</v>
      </c>
      <c r="CX19">
        <v>0.13</v>
      </c>
      <c r="CY19">
        <v>0.11</v>
      </c>
      <c r="DH19">
        <v>2</v>
      </c>
      <c r="DI19">
        <v>2</v>
      </c>
      <c r="DJ19" t="s">
        <v>373</v>
      </c>
      <c r="DK19">
        <v>2.9275199999999999</v>
      </c>
      <c r="DL19">
        <v>2.9205899999999998</v>
      </c>
      <c r="DM19">
        <v>9.3039899999999995E-2</v>
      </c>
      <c r="DN19">
        <v>9.4990099999999994E-2</v>
      </c>
      <c r="DO19">
        <v>9.2902200000000004E-2</v>
      </c>
      <c r="DP19">
        <v>8.9837500000000001E-2</v>
      </c>
      <c r="DQ19">
        <v>28918.1</v>
      </c>
      <c r="DR19">
        <v>30593.8</v>
      </c>
      <c r="DS19">
        <v>29605.4</v>
      </c>
      <c r="DT19">
        <v>31497.9</v>
      </c>
      <c r="DU19">
        <v>35124.199999999997</v>
      </c>
      <c r="DV19">
        <v>37585.300000000003</v>
      </c>
      <c r="DW19">
        <v>40577.699999999997</v>
      </c>
      <c r="DX19">
        <v>43714.3</v>
      </c>
      <c r="DY19">
        <v>2.1061000000000001</v>
      </c>
      <c r="DZ19">
        <v>2.1244200000000002</v>
      </c>
      <c r="EA19">
        <v>0.14560699999999999</v>
      </c>
      <c r="EB19">
        <v>0</v>
      </c>
      <c r="EC19">
        <v>17.7715</v>
      </c>
      <c r="ED19">
        <v>999.9</v>
      </c>
      <c r="EE19">
        <v>62.537999999999997</v>
      </c>
      <c r="EF19">
        <v>21.408999999999999</v>
      </c>
      <c r="EG19">
        <v>16.040199999999999</v>
      </c>
      <c r="EH19">
        <v>61.302799999999998</v>
      </c>
      <c r="EI19">
        <v>24.98</v>
      </c>
      <c r="EJ19">
        <v>1</v>
      </c>
      <c r="EK19">
        <v>-0.49922299999999997</v>
      </c>
      <c r="EL19">
        <v>0.95274000000000003</v>
      </c>
      <c r="EM19">
        <v>20.288399999999999</v>
      </c>
      <c r="EN19">
        <v>5.2435</v>
      </c>
      <c r="EO19">
        <v>11.8302</v>
      </c>
      <c r="EP19">
        <v>4.9833499999999997</v>
      </c>
      <c r="EQ19">
        <v>3.2989999999999999</v>
      </c>
      <c r="ER19">
        <v>19</v>
      </c>
      <c r="ES19">
        <v>173.2</v>
      </c>
      <c r="ET19">
        <v>3.4</v>
      </c>
      <c r="EU19">
        <v>122.2</v>
      </c>
      <c r="EV19">
        <v>1.8733</v>
      </c>
      <c r="EW19">
        <v>1.87897</v>
      </c>
      <c r="EX19">
        <v>1.8792800000000001</v>
      </c>
      <c r="EY19">
        <v>1.87988</v>
      </c>
      <c r="EZ19">
        <v>1.8775900000000001</v>
      </c>
      <c r="FA19">
        <v>1.8766799999999999</v>
      </c>
      <c r="FB19">
        <v>1.8772899999999999</v>
      </c>
      <c r="FC19">
        <v>1.8749899999999999</v>
      </c>
      <c r="FD19">
        <v>0</v>
      </c>
      <c r="FE19">
        <v>0</v>
      </c>
      <c r="FF19">
        <v>0</v>
      </c>
      <c r="FG19">
        <v>0</v>
      </c>
      <c r="FH19" t="s">
        <v>374</v>
      </c>
      <c r="FI19" t="s">
        <v>375</v>
      </c>
      <c r="FJ19" t="s">
        <v>376</v>
      </c>
      <c r="FK19" t="s">
        <v>376</v>
      </c>
      <c r="FL19" t="s">
        <v>376</v>
      </c>
      <c r="FM19" t="s">
        <v>376</v>
      </c>
      <c r="FN19">
        <v>0</v>
      </c>
      <c r="FO19">
        <v>100</v>
      </c>
      <c r="FP19">
        <v>100</v>
      </c>
      <c r="FQ19">
        <v>-0.41599999999999998</v>
      </c>
      <c r="FR19">
        <v>0.18029999999999999</v>
      </c>
      <c r="FS19">
        <v>-0.41944517975075002</v>
      </c>
      <c r="FT19">
        <v>1.4527828764109799E-4</v>
      </c>
      <c r="FU19">
        <v>-4.3579519040863002E-7</v>
      </c>
      <c r="FV19">
        <v>2.0799061152897499E-10</v>
      </c>
      <c r="FW19">
        <v>0.18028181818182001</v>
      </c>
      <c r="FX19">
        <v>0</v>
      </c>
      <c r="FY19">
        <v>0</v>
      </c>
      <c r="FZ19">
        <v>0</v>
      </c>
      <c r="GA19">
        <v>4</v>
      </c>
      <c r="GB19">
        <v>2147</v>
      </c>
      <c r="GC19">
        <v>-1</v>
      </c>
      <c r="GD19">
        <v>-1</v>
      </c>
      <c r="GE19">
        <v>0.6</v>
      </c>
      <c r="GF19">
        <v>0.5</v>
      </c>
      <c r="GG19">
        <v>1.03027</v>
      </c>
      <c r="GH19">
        <v>2.5061</v>
      </c>
      <c r="GI19">
        <v>1.54541</v>
      </c>
      <c r="GJ19">
        <v>2.3034699999999999</v>
      </c>
      <c r="GK19">
        <v>1.5979000000000001</v>
      </c>
      <c r="GL19">
        <v>2.4255399999999998</v>
      </c>
      <c r="GM19">
        <v>24.979600000000001</v>
      </c>
      <c r="GN19">
        <v>14.657400000000001</v>
      </c>
      <c r="GO19">
        <v>18</v>
      </c>
      <c r="GP19">
        <v>492.27499999999998</v>
      </c>
      <c r="GQ19">
        <v>535.74400000000003</v>
      </c>
      <c r="GR19">
        <v>17.999500000000001</v>
      </c>
      <c r="GS19">
        <v>20.228100000000001</v>
      </c>
      <c r="GT19">
        <v>30.0001</v>
      </c>
      <c r="GU19">
        <v>20.2547</v>
      </c>
      <c r="GV19">
        <v>20.215599999999998</v>
      </c>
      <c r="GW19">
        <v>20.6767</v>
      </c>
      <c r="GX19">
        <v>-30</v>
      </c>
      <c r="GY19">
        <v>-30</v>
      </c>
      <c r="GZ19">
        <v>18</v>
      </c>
      <c r="HA19">
        <v>400</v>
      </c>
      <c r="HB19">
        <v>0</v>
      </c>
      <c r="HC19">
        <v>100.71599999999999</v>
      </c>
      <c r="HD19">
        <v>101.295</v>
      </c>
    </row>
    <row r="20" spans="1:212" x14ac:dyDescent="0.2">
      <c r="A20">
        <v>2</v>
      </c>
      <c r="B20">
        <v>1689026369</v>
      </c>
      <c r="C20">
        <v>92</v>
      </c>
      <c r="D20" t="s">
        <v>377</v>
      </c>
      <c r="E20" t="s">
        <v>378</v>
      </c>
      <c r="F20" t="s">
        <v>368</v>
      </c>
      <c r="G20" t="s">
        <v>432</v>
      </c>
      <c r="H20" t="s">
        <v>369</v>
      </c>
      <c r="I20" t="s">
        <v>370</v>
      </c>
      <c r="J20" t="s">
        <v>431</v>
      </c>
      <c r="K20" t="s">
        <v>371</v>
      </c>
      <c r="L20">
        <v>1689026369</v>
      </c>
      <c r="M20">
        <f t="shared" si="0"/>
        <v>1.7751576896398379E-3</v>
      </c>
      <c r="N20">
        <f t="shared" si="1"/>
        <v>1.775157689639838</v>
      </c>
      <c r="O20">
        <f t="shared" si="2"/>
        <v>11.44845045955158</v>
      </c>
      <c r="P20">
        <f t="shared" si="3"/>
        <v>292.93400000000003</v>
      </c>
      <c r="Q20">
        <f t="shared" si="4"/>
        <v>210.30526317041259</v>
      </c>
      <c r="R20">
        <f t="shared" si="5"/>
        <v>21.026082566830468</v>
      </c>
      <c r="S20">
        <f t="shared" si="6"/>
        <v>29.287210304580004</v>
      </c>
      <c r="T20">
        <f t="shared" si="7"/>
        <v>0.23713120165686119</v>
      </c>
      <c r="U20">
        <f t="shared" si="8"/>
        <v>3.8134746068059933</v>
      </c>
      <c r="V20">
        <f t="shared" si="9"/>
        <v>0.22923344443586488</v>
      </c>
      <c r="W20">
        <f t="shared" si="10"/>
        <v>0.14395857228165965</v>
      </c>
      <c r="X20">
        <f t="shared" si="11"/>
        <v>281.18911500000002</v>
      </c>
      <c r="Y20">
        <f t="shared" si="12"/>
        <v>20.572776699724098</v>
      </c>
      <c r="Z20">
        <f t="shared" si="13"/>
        <v>20.572776699724098</v>
      </c>
      <c r="AA20">
        <f t="shared" si="14"/>
        <v>2.4311511145411093</v>
      </c>
      <c r="AB20">
        <f t="shared" si="15"/>
        <v>72.91789594649849</v>
      </c>
      <c r="AC20">
        <f t="shared" si="16"/>
        <v>1.672816459179</v>
      </c>
      <c r="AD20">
        <f t="shared" si="17"/>
        <v>2.2941096111802008</v>
      </c>
      <c r="AE20">
        <f t="shared" si="18"/>
        <v>0.75833465536210931</v>
      </c>
      <c r="AF20">
        <f t="shared" si="19"/>
        <v>-78.284454113116851</v>
      </c>
      <c r="AG20">
        <f t="shared" si="20"/>
        <v>-192.77886837176698</v>
      </c>
      <c r="AH20">
        <f t="shared" si="21"/>
        <v>-10.174564953591215</v>
      </c>
      <c r="AI20">
        <f t="shared" si="22"/>
        <v>-4.8772438475054969E-2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53886.912324890087</v>
      </c>
      <c r="AO20">
        <f t="shared" si="26"/>
        <v>1700.16</v>
      </c>
      <c r="AP20">
        <f t="shared" si="27"/>
        <v>1433.2347</v>
      </c>
      <c r="AQ20">
        <f t="shared" si="28"/>
        <v>0.84299989412761145</v>
      </c>
      <c r="AR20">
        <f t="shared" si="29"/>
        <v>0.16538979566629022</v>
      </c>
      <c r="AS20">
        <v>1689026369</v>
      </c>
      <c r="AT20">
        <v>292.93400000000003</v>
      </c>
      <c r="AU20">
        <v>299.97399999999999</v>
      </c>
      <c r="AV20">
        <v>16.7317</v>
      </c>
      <c r="AW20">
        <v>15.705</v>
      </c>
      <c r="AX20">
        <v>293.35199999999998</v>
      </c>
      <c r="AY20">
        <v>16.558199999999999</v>
      </c>
      <c r="AZ20">
        <v>500.32900000000001</v>
      </c>
      <c r="BA20">
        <v>99.778800000000004</v>
      </c>
      <c r="BB20">
        <v>0.20007</v>
      </c>
      <c r="BC20">
        <v>19.635100000000001</v>
      </c>
      <c r="BD20">
        <v>20.2011</v>
      </c>
      <c r="BE20">
        <v>999.9</v>
      </c>
      <c r="BF20">
        <v>0</v>
      </c>
      <c r="BG20">
        <v>0</v>
      </c>
      <c r="BH20">
        <v>9961.25</v>
      </c>
      <c r="BI20">
        <v>0</v>
      </c>
      <c r="BJ20">
        <v>0.58203899999999997</v>
      </c>
      <c r="BK20">
        <v>-7.0398300000000003</v>
      </c>
      <c r="BL20">
        <v>297.91800000000001</v>
      </c>
      <c r="BM20">
        <v>304.76</v>
      </c>
      <c r="BN20">
        <v>1.02677</v>
      </c>
      <c r="BO20">
        <v>299.97399999999999</v>
      </c>
      <c r="BP20">
        <v>15.705</v>
      </c>
      <c r="BQ20">
        <v>1.66947</v>
      </c>
      <c r="BR20">
        <v>1.5670200000000001</v>
      </c>
      <c r="BS20">
        <v>14.615399999999999</v>
      </c>
      <c r="BT20">
        <v>13.638299999999999</v>
      </c>
      <c r="BU20">
        <v>1700.16</v>
      </c>
      <c r="BV20">
        <v>0.900003</v>
      </c>
      <c r="BW20">
        <v>9.9996699999999994E-2</v>
      </c>
      <c r="BX20">
        <v>0</v>
      </c>
      <c r="BY20">
        <v>2.6930000000000001</v>
      </c>
      <c r="BZ20">
        <v>0</v>
      </c>
      <c r="CA20">
        <v>2459.37</v>
      </c>
      <c r="CB20">
        <v>16245.7</v>
      </c>
      <c r="CC20">
        <v>36.186999999999998</v>
      </c>
      <c r="CD20">
        <v>38.686999999999998</v>
      </c>
      <c r="CE20">
        <v>37.561999999999998</v>
      </c>
      <c r="CF20">
        <v>36.625</v>
      </c>
      <c r="CG20">
        <v>35.75</v>
      </c>
      <c r="CH20">
        <v>1530.15</v>
      </c>
      <c r="CI20">
        <v>170.01</v>
      </c>
      <c r="CJ20">
        <v>0</v>
      </c>
      <c r="CK20">
        <v>1689026369.9000001</v>
      </c>
      <c r="CL20">
        <v>0</v>
      </c>
      <c r="CM20">
        <v>1689026340</v>
      </c>
      <c r="CN20" t="s">
        <v>379</v>
      </c>
      <c r="CO20">
        <v>1689026337</v>
      </c>
      <c r="CP20">
        <v>1689026340</v>
      </c>
      <c r="CQ20">
        <v>6</v>
      </c>
      <c r="CR20">
        <v>-0.01</v>
      </c>
      <c r="CS20">
        <v>-7.0000000000000001E-3</v>
      </c>
      <c r="CT20">
        <v>-0.41899999999999998</v>
      </c>
      <c r="CU20">
        <v>0.17299999999999999</v>
      </c>
      <c r="CV20">
        <v>300</v>
      </c>
      <c r="CW20">
        <v>16</v>
      </c>
      <c r="CX20">
        <v>0.26</v>
      </c>
      <c r="CY20">
        <v>0.1</v>
      </c>
      <c r="DH20">
        <v>2</v>
      </c>
      <c r="DI20">
        <v>2</v>
      </c>
      <c r="DJ20" t="s">
        <v>373</v>
      </c>
      <c r="DK20">
        <v>2.9278300000000002</v>
      </c>
      <c r="DL20">
        <v>2.9203399999999999</v>
      </c>
      <c r="DM20">
        <v>7.4194999999999997E-2</v>
      </c>
      <c r="DN20">
        <v>7.5825799999999999E-2</v>
      </c>
      <c r="DO20">
        <v>9.2472499999999999E-2</v>
      </c>
      <c r="DP20">
        <v>8.9311100000000004E-2</v>
      </c>
      <c r="DQ20">
        <v>29519.5</v>
      </c>
      <c r="DR20">
        <v>31239.9</v>
      </c>
      <c r="DS20">
        <v>29605.599999999999</v>
      </c>
      <c r="DT20">
        <v>31496.1</v>
      </c>
      <c r="DU20">
        <v>35140.400000000001</v>
      </c>
      <c r="DV20">
        <v>37603.699999999997</v>
      </c>
      <c r="DW20">
        <v>40578.699999999997</v>
      </c>
      <c r="DX20">
        <v>43712.4</v>
      </c>
      <c r="DY20">
        <v>2.1056699999999999</v>
      </c>
      <c r="DZ20">
        <v>2.1234500000000001</v>
      </c>
      <c r="EA20">
        <v>0.14746200000000001</v>
      </c>
      <c r="EB20">
        <v>0</v>
      </c>
      <c r="EC20">
        <v>17.757400000000001</v>
      </c>
      <c r="ED20">
        <v>999.9</v>
      </c>
      <c r="EE20">
        <v>62.514000000000003</v>
      </c>
      <c r="EF20">
        <v>21.419</v>
      </c>
      <c r="EG20">
        <v>16.043199999999999</v>
      </c>
      <c r="EH20">
        <v>61.342799999999997</v>
      </c>
      <c r="EI20">
        <v>24.9679</v>
      </c>
      <c r="EJ20">
        <v>1</v>
      </c>
      <c r="EK20">
        <v>-0.49915100000000001</v>
      </c>
      <c r="EL20">
        <v>0.95236100000000001</v>
      </c>
      <c r="EM20">
        <v>20.2882</v>
      </c>
      <c r="EN20">
        <v>5.2430500000000002</v>
      </c>
      <c r="EO20">
        <v>11.8302</v>
      </c>
      <c r="EP20">
        <v>4.9834500000000004</v>
      </c>
      <c r="EQ20">
        <v>3.2989999999999999</v>
      </c>
      <c r="ER20">
        <v>19</v>
      </c>
      <c r="ES20">
        <v>175</v>
      </c>
      <c r="ET20">
        <v>3.5</v>
      </c>
      <c r="EU20">
        <v>122.2</v>
      </c>
      <c r="EV20">
        <v>1.87331</v>
      </c>
      <c r="EW20">
        <v>1.87897</v>
      </c>
      <c r="EX20">
        <v>1.8792800000000001</v>
      </c>
      <c r="EY20">
        <v>1.87988</v>
      </c>
      <c r="EZ20">
        <v>1.8775900000000001</v>
      </c>
      <c r="FA20">
        <v>1.8766799999999999</v>
      </c>
      <c r="FB20">
        <v>1.8772899999999999</v>
      </c>
      <c r="FC20">
        <v>1.8749800000000001</v>
      </c>
      <c r="FD20">
        <v>0</v>
      </c>
      <c r="FE20">
        <v>0</v>
      </c>
      <c r="FF20">
        <v>0</v>
      </c>
      <c r="FG20">
        <v>0</v>
      </c>
      <c r="FH20" t="s">
        <v>374</v>
      </c>
      <c r="FI20" t="s">
        <v>375</v>
      </c>
      <c r="FJ20" t="s">
        <v>376</v>
      </c>
      <c r="FK20" t="s">
        <v>376</v>
      </c>
      <c r="FL20" t="s">
        <v>376</v>
      </c>
      <c r="FM20" t="s">
        <v>376</v>
      </c>
      <c r="FN20">
        <v>0</v>
      </c>
      <c r="FO20">
        <v>100</v>
      </c>
      <c r="FP20">
        <v>100</v>
      </c>
      <c r="FQ20">
        <v>-0.41799999999999998</v>
      </c>
      <c r="FR20">
        <v>0.17349999999999999</v>
      </c>
      <c r="FS20">
        <v>-0.42905423582956598</v>
      </c>
      <c r="FT20">
        <v>1.4527828764109799E-4</v>
      </c>
      <c r="FU20">
        <v>-4.3579519040863002E-7</v>
      </c>
      <c r="FV20">
        <v>2.0799061152897499E-10</v>
      </c>
      <c r="FW20">
        <v>0.173472727272726</v>
      </c>
      <c r="FX20">
        <v>0</v>
      </c>
      <c r="FY20">
        <v>0</v>
      </c>
      <c r="FZ20">
        <v>0</v>
      </c>
      <c r="GA20">
        <v>4</v>
      </c>
      <c r="GB20">
        <v>2147</v>
      </c>
      <c r="GC20">
        <v>-1</v>
      </c>
      <c r="GD20">
        <v>-1</v>
      </c>
      <c r="GE20">
        <v>0.5</v>
      </c>
      <c r="GF20">
        <v>0.5</v>
      </c>
      <c r="GG20">
        <v>0.82153299999999996</v>
      </c>
      <c r="GH20">
        <v>2.50732</v>
      </c>
      <c r="GI20">
        <v>1.54541</v>
      </c>
      <c r="GJ20">
        <v>2.3034699999999999</v>
      </c>
      <c r="GK20">
        <v>1.5979000000000001</v>
      </c>
      <c r="GL20">
        <v>2.35107</v>
      </c>
      <c r="GM20">
        <v>24.938700000000001</v>
      </c>
      <c r="GN20">
        <v>14.622400000000001</v>
      </c>
      <c r="GO20">
        <v>18</v>
      </c>
      <c r="GP20">
        <v>492.07799999999997</v>
      </c>
      <c r="GQ20">
        <v>535.11199999999997</v>
      </c>
      <c r="GR20">
        <v>17.9998</v>
      </c>
      <c r="GS20">
        <v>20.229900000000001</v>
      </c>
      <c r="GT20">
        <v>30</v>
      </c>
      <c r="GU20">
        <v>20.259899999999998</v>
      </c>
      <c r="GV20">
        <v>20.220700000000001</v>
      </c>
      <c r="GW20">
        <v>16.500900000000001</v>
      </c>
      <c r="GX20">
        <v>-30</v>
      </c>
      <c r="GY20">
        <v>-30</v>
      </c>
      <c r="GZ20">
        <v>18</v>
      </c>
      <c r="HA20">
        <v>300</v>
      </c>
      <c r="HB20">
        <v>0</v>
      </c>
      <c r="HC20">
        <v>100.718</v>
      </c>
      <c r="HD20">
        <v>101.289</v>
      </c>
    </row>
    <row r="21" spans="1:212" x14ac:dyDescent="0.2">
      <c r="A21">
        <v>3</v>
      </c>
      <c r="B21">
        <v>1689026463</v>
      </c>
      <c r="C21">
        <v>186</v>
      </c>
      <c r="D21" t="s">
        <v>380</v>
      </c>
      <c r="E21" t="s">
        <v>381</v>
      </c>
      <c r="F21" t="s">
        <v>368</v>
      </c>
      <c r="G21" t="s">
        <v>432</v>
      </c>
      <c r="H21" t="s">
        <v>369</v>
      </c>
      <c r="I21" t="s">
        <v>370</v>
      </c>
      <c r="J21" t="s">
        <v>431</v>
      </c>
      <c r="K21" t="s">
        <v>371</v>
      </c>
      <c r="L21">
        <v>1689026463</v>
      </c>
      <c r="M21">
        <f t="shared" si="0"/>
        <v>1.5783461153556675E-3</v>
      </c>
      <c r="N21">
        <f t="shared" si="1"/>
        <v>1.5783461153556675</v>
      </c>
      <c r="O21">
        <f t="shared" si="2"/>
        <v>9.4167083171064476</v>
      </c>
      <c r="P21">
        <f t="shared" si="3"/>
        <v>244.19399999999999</v>
      </c>
      <c r="Q21">
        <f t="shared" si="4"/>
        <v>168.55494742483893</v>
      </c>
      <c r="R21">
        <f t="shared" si="5"/>
        <v>16.85149358514192</v>
      </c>
      <c r="S21">
        <f t="shared" si="6"/>
        <v>24.413603322827996</v>
      </c>
      <c r="T21">
        <f t="shared" si="7"/>
        <v>0.21149385525565725</v>
      </c>
      <c r="U21">
        <f t="shared" si="8"/>
        <v>3.8236926953498864</v>
      </c>
      <c r="V21">
        <f t="shared" si="9"/>
        <v>0.20520337911808323</v>
      </c>
      <c r="W21">
        <f t="shared" si="10"/>
        <v>0.12880170142689384</v>
      </c>
      <c r="X21">
        <f t="shared" si="11"/>
        <v>281.18911500000002</v>
      </c>
      <c r="Y21">
        <f t="shared" si="12"/>
        <v>20.62919424496063</v>
      </c>
      <c r="Z21">
        <f t="shared" si="13"/>
        <v>20.62919424496063</v>
      </c>
      <c r="AA21">
        <f t="shared" si="14"/>
        <v>2.4396205223670937</v>
      </c>
      <c r="AB21">
        <f t="shared" si="15"/>
        <v>73.429007416309133</v>
      </c>
      <c r="AC21">
        <f t="shared" si="16"/>
        <v>1.6865095613041998</v>
      </c>
      <c r="AD21">
        <f t="shared" si="17"/>
        <v>2.2967892671386068</v>
      </c>
      <c r="AE21">
        <f t="shared" si="18"/>
        <v>0.75311096106289388</v>
      </c>
      <c r="AF21">
        <f t="shared" si="19"/>
        <v>-69.605063687184938</v>
      </c>
      <c r="AG21">
        <f t="shared" si="20"/>
        <v>-201.05000409246406</v>
      </c>
      <c r="AH21">
        <f t="shared" si="21"/>
        <v>-10.586822735307234</v>
      </c>
      <c r="AI21">
        <f t="shared" si="22"/>
        <v>-5.2775514956238112E-2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54083.275211447828</v>
      </c>
      <c r="AO21">
        <f t="shared" si="26"/>
        <v>1700.16</v>
      </c>
      <c r="AP21">
        <f t="shared" si="27"/>
        <v>1433.2347</v>
      </c>
      <c r="AQ21">
        <f t="shared" si="28"/>
        <v>0.84299989412761145</v>
      </c>
      <c r="AR21">
        <f t="shared" si="29"/>
        <v>0.16538979566629022</v>
      </c>
      <c r="AS21">
        <v>1689026463</v>
      </c>
      <c r="AT21">
        <v>244.19399999999999</v>
      </c>
      <c r="AU21">
        <v>249.96199999999999</v>
      </c>
      <c r="AV21">
        <v>16.8691</v>
      </c>
      <c r="AW21">
        <v>15.956</v>
      </c>
      <c r="AX21">
        <v>244.61600000000001</v>
      </c>
      <c r="AY21">
        <v>16.690000000000001</v>
      </c>
      <c r="AZ21">
        <v>500.13299999999998</v>
      </c>
      <c r="BA21">
        <v>99.776399999999995</v>
      </c>
      <c r="BB21">
        <v>0.19986200000000001</v>
      </c>
      <c r="BC21">
        <v>19.6539</v>
      </c>
      <c r="BD21">
        <v>20.229800000000001</v>
      </c>
      <c r="BE21">
        <v>999.9</v>
      </c>
      <c r="BF21">
        <v>0</v>
      </c>
      <c r="BG21">
        <v>0</v>
      </c>
      <c r="BH21">
        <v>10000</v>
      </c>
      <c r="BI21">
        <v>0</v>
      </c>
      <c r="BJ21">
        <v>0.58203899999999997</v>
      </c>
      <c r="BK21">
        <v>-5.7686200000000003</v>
      </c>
      <c r="BL21">
        <v>248.38399999999999</v>
      </c>
      <c r="BM21">
        <v>254.01499999999999</v>
      </c>
      <c r="BN21">
        <v>0.91313699999999998</v>
      </c>
      <c r="BO21">
        <v>249.96199999999999</v>
      </c>
      <c r="BP21">
        <v>15.956</v>
      </c>
      <c r="BQ21">
        <v>1.6831400000000001</v>
      </c>
      <c r="BR21">
        <v>1.5920300000000001</v>
      </c>
      <c r="BS21">
        <v>14.7418</v>
      </c>
      <c r="BT21">
        <v>13.8819</v>
      </c>
      <c r="BU21">
        <v>1700.16</v>
      </c>
      <c r="BV21">
        <v>0.900003</v>
      </c>
      <c r="BW21">
        <v>9.9996699999999994E-2</v>
      </c>
      <c r="BX21">
        <v>0</v>
      </c>
      <c r="BY21">
        <v>2.7042000000000002</v>
      </c>
      <c r="BZ21">
        <v>0</v>
      </c>
      <c r="CA21">
        <v>2411.5700000000002</v>
      </c>
      <c r="CB21">
        <v>16245.6</v>
      </c>
      <c r="CC21">
        <v>36.186999999999998</v>
      </c>
      <c r="CD21">
        <v>38.686999999999998</v>
      </c>
      <c r="CE21">
        <v>37.625</v>
      </c>
      <c r="CF21">
        <v>36.625</v>
      </c>
      <c r="CG21">
        <v>35.811999999999998</v>
      </c>
      <c r="CH21">
        <v>1530.15</v>
      </c>
      <c r="CI21">
        <v>170.01</v>
      </c>
      <c r="CJ21">
        <v>0</v>
      </c>
      <c r="CK21">
        <v>1689026464.0999999</v>
      </c>
      <c r="CL21">
        <v>0</v>
      </c>
      <c r="CM21">
        <v>1689026434</v>
      </c>
      <c r="CN21" t="s">
        <v>382</v>
      </c>
      <c r="CO21">
        <v>1689026434</v>
      </c>
      <c r="CP21">
        <v>1689026433</v>
      </c>
      <c r="CQ21">
        <v>7</v>
      </c>
      <c r="CR21">
        <v>-6.0000000000000001E-3</v>
      </c>
      <c r="CS21">
        <v>6.0000000000000001E-3</v>
      </c>
      <c r="CT21">
        <v>-0.42199999999999999</v>
      </c>
      <c r="CU21">
        <v>0.17899999999999999</v>
      </c>
      <c r="CV21">
        <v>250</v>
      </c>
      <c r="CW21">
        <v>16</v>
      </c>
      <c r="CX21">
        <v>0.26</v>
      </c>
      <c r="CY21">
        <v>0.09</v>
      </c>
      <c r="DH21">
        <v>2</v>
      </c>
      <c r="DI21">
        <v>2</v>
      </c>
      <c r="DJ21" t="s">
        <v>373</v>
      </c>
      <c r="DK21">
        <v>2.9273500000000001</v>
      </c>
      <c r="DL21">
        <v>2.9204599999999998</v>
      </c>
      <c r="DM21">
        <v>6.3844300000000007E-2</v>
      </c>
      <c r="DN21">
        <v>6.5260700000000005E-2</v>
      </c>
      <c r="DO21">
        <v>9.3011899999999995E-2</v>
      </c>
      <c r="DP21">
        <v>9.0350200000000006E-2</v>
      </c>
      <c r="DQ21">
        <v>29849</v>
      </c>
      <c r="DR21">
        <v>31595.599999999999</v>
      </c>
      <c r="DS21">
        <v>29605</v>
      </c>
      <c r="DT21">
        <v>31494.400000000001</v>
      </c>
      <c r="DU21">
        <v>35117.300000000003</v>
      </c>
      <c r="DV21">
        <v>37557</v>
      </c>
      <c r="DW21">
        <v>40578.1</v>
      </c>
      <c r="DX21">
        <v>43710.3</v>
      </c>
      <c r="DY21">
        <v>2.1056499999999998</v>
      </c>
      <c r="DZ21">
        <v>2.1236700000000002</v>
      </c>
      <c r="EA21">
        <v>0.14884800000000001</v>
      </c>
      <c r="EB21">
        <v>0</v>
      </c>
      <c r="EC21">
        <v>17.763200000000001</v>
      </c>
      <c r="ED21">
        <v>999.9</v>
      </c>
      <c r="EE21">
        <v>62.488999999999997</v>
      </c>
      <c r="EF21">
        <v>21.439</v>
      </c>
      <c r="EG21">
        <v>16.057500000000001</v>
      </c>
      <c r="EH21">
        <v>61.092799999999997</v>
      </c>
      <c r="EI21">
        <v>25.400600000000001</v>
      </c>
      <c r="EJ21">
        <v>1</v>
      </c>
      <c r="EK21">
        <v>-0.49857699999999999</v>
      </c>
      <c r="EL21">
        <v>0.95559899999999998</v>
      </c>
      <c r="EM21">
        <v>20.288</v>
      </c>
      <c r="EN21">
        <v>5.2433500000000004</v>
      </c>
      <c r="EO21">
        <v>11.8302</v>
      </c>
      <c r="EP21">
        <v>4.9832999999999998</v>
      </c>
      <c r="EQ21">
        <v>3.2989999999999999</v>
      </c>
      <c r="ER21">
        <v>19</v>
      </c>
      <c r="ES21">
        <v>176.9</v>
      </c>
      <c r="ET21">
        <v>3.5</v>
      </c>
      <c r="EU21">
        <v>122.2</v>
      </c>
      <c r="EV21">
        <v>1.8732899999999999</v>
      </c>
      <c r="EW21">
        <v>1.87897</v>
      </c>
      <c r="EX21">
        <v>1.87927</v>
      </c>
      <c r="EY21">
        <v>1.8798900000000001</v>
      </c>
      <c r="EZ21">
        <v>1.8775900000000001</v>
      </c>
      <c r="FA21">
        <v>1.8766700000000001</v>
      </c>
      <c r="FB21">
        <v>1.8772899999999999</v>
      </c>
      <c r="FC21">
        <v>1.87496</v>
      </c>
      <c r="FD21">
        <v>0</v>
      </c>
      <c r="FE21">
        <v>0</v>
      </c>
      <c r="FF21">
        <v>0</v>
      </c>
      <c r="FG21">
        <v>0</v>
      </c>
      <c r="FH21" t="s">
        <v>374</v>
      </c>
      <c r="FI21" t="s">
        <v>375</v>
      </c>
      <c r="FJ21" t="s">
        <v>376</v>
      </c>
      <c r="FK21" t="s">
        <v>376</v>
      </c>
      <c r="FL21" t="s">
        <v>376</v>
      </c>
      <c r="FM21" t="s">
        <v>376</v>
      </c>
      <c r="FN21">
        <v>0</v>
      </c>
      <c r="FO21">
        <v>100</v>
      </c>
      <c r="FP21">
        <v>100</v>
      </c>
      <c r="FQ21">
        <v>-0.42199999999999999</v>
      </c>
      <c r="FR21">
        <v>0.17910000000000001</v>
      </c>
      <c r="FS21">
        <v>-0.43477527088408002</v>
      </c>
      <c r="FT21">
        <v>1.4527828764109799E-4</v>
      </c>
      <c r="FU21">
        <v>-4.3579519040863002E-7</v>
      </c>
      <c r="FV21">
        <v>2.0799061152897499E-10</v>
      </c>
      <c r="FW21">
        <v>0.179150000000002</v>
      </c>
      <c r="FX21">
        <v>0</v>
      </c>
      <c r="FY21">
        <v>0</v>
      </c>
      <c r="FZ21">
        <v>0</v>
      </c>
      <c r="GA21">
        <v>4</v>
      </c>
      <c r="GB21">
        <v>2147</v>
      </c>
      <c r="GC21">
        <v>-1</v>
      </c>
      <c r="GD21">
        <v>-1</v>
      </c>
      <c r="GE21">
        <v>0.5</v>
      </c>
      <c r="GF21">
        <v>0.5</v>
      </c>
      <c r="GG21">
        <v>0.71411100000000005</v>
      </c>
      <c r="GH21">
        <v>2.50488</v>
      </c>
      <c r="GI21">
        <v>1.54541</v>
      </c>
      <c r="GJ21">
        <v>2.3034699999999999</v>
      </c>
      <c r="GK21">
        <v>1.5979000000000001</v>
      </c>
      <c r="GL21">
        <v>2.34863</v>
      </c>
      <c r="GM21">
        <v>24.938700000000001</v>
      </c>
      <c r="GN21">
        <v>14.6136</v>
      </c>
      <c r="GO21">
        <v>18</v>
      </c>
      <c r="GP21">
        <v>492.13099999999997</v>
      </c>
      <c r="GQ21">
        <v>535.351</v>
      </c>
      <c r="GR21">
        <v>18.000399999999999</v>
      </c>
      <c r="GS21">
        <v>20.2333</v>
      </c>
      <c r="GT21">
        <v>30.0001</v>
      </c>
      <c r="GU21">
        <v>20.2668</v>
      </c>
      <c r="GV21">
        <v>20.227699999999999</v>
      </c>
      <c r="GW21">
        <v>14.3591</v>
      </c>
      <c r="GX21">
        <v>-30</v>
      </c>
      <c r="GY21">
        <v>-30</v>
      </c>
      <c r="GZ21">
        <v>18</v>
      </c>
      <c r="HA21">
        <v>250</v>
      </c>
      <c r="HB21">
        <v>0</v>
      </c>
      <c r="HC21">
        <v>100.71599999999999</v>
      </c>
      <c r="HD21">
        <v>101.28400000000001</v>
      </c>
    </row>
    <row r="22" spans="1:212" x14ac:dyDescent="0.2">
      <c r="A22">
        <v>4</v>
      </c>
      <c r="B22">
        <v>1689026530</v>
      </c>
      <c r="C22">
        <v>253</v>
      </c>
      <c r="D22" t="s">
        <v>383</v>
      </c>
      <c r="E22" t="s">
        <v>384</v>
      </c>
      <c r="F22" t="s">
        <v>368</v>
      </c>
      <c r="G22" t="s">
        <v>432</v>
      </c>
      <c r="H22" t="s">
        <v>369</v>
      </c>
      <c r="I22" t="s">
        <v>370</v>
      </c>
      <c r="J22" t="s">
        <v>431</v>
      </c>
      <c r="K22" t="s">
        <v>371</v>
      </c>
      <c r="L22">
        <v>1689026530</v>
      </c>
      <c r="M22">
        <f t="shared" si="0"/>
        <v>1.4650039436322863E-3</v>
      </c>
      <c r="N22">
        <f t="shared" si="1"/>
        <v>1.4650039436322864</v>
      </c>
      <c r="O22">
        <f t="shared" si="2"/>
        <v>5.9217594035167167</v>
      </c>
      <c r="P22">
        <f t="shared" si="3"/>
        <v>171.34899999999999</v>
      </c>
      <c r="Q22">
        <f t="shared" si="4"/>
        <v>121.26917073014992</v>
      </c>
      <c r="R22">
        <f t="shared" si="5"/>
        <v>12.124358050974244</v>
      </c>
      <c r="S22">
        <f t="shared" si="6"/>
        <v>17.131284193401999</v>
      </c>
      <c r="T22">
        <f t="shared" si="7"/>
        <v>0.20093708040123984</v>
      </c>
      <c r="U22">
        <f t="shared" si="8"/>
        <v>3.8207705921823436</v>
      </c>
      <c r="V22">
        <f t="shared" si="9"/>
        <v>0.19524560539377708</v>
      </c>
      <c r="W22">
        <f t="shared" si="10"/>
        <v>0.12252643189939835</v>
      </c>
      <c r="X22">
        <f t="shared" si="11"/>
        <v>281.19071100000002</v>
      </c>
      <c r="Y22">
        <f t="shared" si="12"/>
        <v>20.674356186448414</v>
      </c>
      <c r="Z22">
        <f t="shared" si="13"/>
        <v>20.674356186448414</v>
      </c>
      <c r="AA22">
        <f t="shared" si="14"/>
        <v>2.4464188513054803</v>
      </c>
      <c r="AB22">
        <f t="shared" si="15"/>
        <v>74.432854842013526</v>
      </c>
      <c r="AC22">
        <f t="shared" si="16"/>
        <v>1.711838691556</v>
      </c>
      <c r="AD22">
        <f t="shared" si="17"/>
        <v>2.2998428519092013</v>
      </c>
      <c r="AE22">
        <f t="shared" si="18"/>
        <v>0.73458015974948032</v>
      </c>
      <c r="AF22">
        <f t="shared" si="19"/>
        <v>-64.60667391418383</v>
      </c>
      <c r="AG22">
        <f t="shared" si="20"/>
        <v>-205.79097236873017</v>
      </c>
      <c r="AH22">
        <f t="shared" si="21"/>
        <v>-10.848454277507681</v>
      </c>
      <c r="AI22">
        <f t="shared" si="22"/>
        <v>-5.5389560421673423E-2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54022.203832110041</v>
      </c>
      <c r="AO22">
        <f t="shared" si="26"/>
        <v>1700.17</v>
      </c>
      <c r="AP22">
        <f t="shared" si="27"/>
        <v>1433.2431000000001</v>
      </c>
      <c r="AQ22">
        <f t="shared" si="28"/>
        <v>0.84299987648293995</v>
      </c>
      <c r="AR22">
        <f t="shared" si="29"/>
        <v>0.16538976161207408</v>
      </c>
      <c r="AS22">
        <v>1689026530</v>
      </c>
      <c r="AT22">
        <v>171.34899999999999</v>
      </c>
      <c r="AU22">
        <v>174.98</v>
      </c>
      <c r="AV22">
        <v>17.122</v>
      </c>
      <c r="AW22">
        <v>16.274999999999999</v>
      </c>
      <c r="AX22">
        <v>171.726</v>
      </c>
      <c r="AY22">
        <v>16.925999999999998</v>
      </c>
      <c r="AZ22">
        <v>500.31700000000001</v>
      </c>
      <c r="BA22">
        <v>99.778700000000001</v>
      </c>
      <c r="BB22">
        <v>0.20019799999999999</v>
      </c>
      <c r="BC22">
        <v>19.6753</v>
      </c>
      <c r="BD22">
        <v>20.214099999999998</v>
      </c>
      <c r="BE22">
        <v>999.9</v>
      </c>
      <c r="BF22">
        <v>0</v>
      </c>
      <c r="BG22">
        <v>0</v>
      </c>
      <c r="BH22">
        <v>9988.75</v>
      </c>
      <c r="BI22">
        <v>0</v>
      </c>
      <c r="BJ22">
        <v>0.58203899999999997</v>
      </c>
      <c r="BK22">
        <v>-3.6759900000000001</v>
      </c>
      <c r="BL22">
        <v>174.286</v>
      </c>
      <c r="BM22">
        <v>177.875</v>
      </c>
      <c r="BN22">
        <v>0.83014299999999996</v>
      </c>
      <c r="BO22">
        <v>174.98</v>
      </c>
      <c r="BP22">
        <v>16.274999999999999</v>
      </c>
      <c r="BQ22">
        <v>1.7067300000000001</v>
      </c>
      <c r="BR22">
        <v>1.6238999999999999</v>
      </c>
      <c r="BS22">
        <v>14.957800000000001</v>
      </c>
      <c r="BT22">
        <v>14.1875</v>
      </c>
      <c r="BU22">
        <v>1700.17</v>
      </c>
      <c r="BV22">
        <v>0.900003</v>
      </c>
      <c r="BW22">
        <v>9.9996699999999994E-2</v>
      </c>
      <c r="BX22">
        <v>0</v>
      </c>
      <c r="BY22">
        <v>2.4716</v>
      </c>
      <c r="BZ22">
        <v>0</v>
      </c>
      <c r="CA22">
        <v>2389.9699999999998</v>
      </c>
      <c r="CB22">
        <v>16245.7</v>
      </c>
      <c r="CC22">
        <v>36.25</v>
      </c>
      <c r="CD22">
        <v>38.686999999999998</v>
      </c>
      <c r="CE22">
        <v>37.625</v>
      </c>
      <c r="CF22">
        <v>36.686999999999998</v>
      </c>
      <c r="CG22">
        <v>35.75</v>
      </c>
      <c r="CH22">
        <v>1530.16</v>
      </c>
      <c r="CI22">
        <v>170.01</v>
      </c>
      <c r="CJ22">
        <v>0</v>
      </c>
      <c r="CK22">
        <v>1689026531.3</v>
      </c>
      <c r="CL22">
        <v>0</v>
      </c>
      <c r="CM22">
        <v>1689026552</v>
      </c>
      <c r="CN22" t="s">
        <v>385</v>
      </c>
      <c r="CO22">
        <v>1689026549</v>
      </c>
      <c r="CP22">
        <v>1689026552</v>
      </c>
      <c r="CQ22">
        <v>8</v>
      </c>
      <c r="CR22">
        <v>4.3999999999999997E-2</v>
      </c>
      <c r="CS22">
        <v>1.7000000000000001E-2</v>
      </c>
      <c r="CT22">
        <v>-0.377</v>
      </c>
      <c r="CU22">
        <v>0.19600000000000001</v>
      </c>
      <c r="CV22">
        <v>175</v>
      </c>
      <c r="CW22">
        <v>16</v>
      </c>
      <c r="CX22">
        <v>0.34</v>
      </c>
      <c r="CY22">
        <v>7.0000000000000007E-2</v>
      </c>
      <c r="DH22">
        <v>2</v>
      </c>
      <c r="DI22">
        <v>2</v>
      </c>
      <c r="DJ22" t="s">
        <v>373</v>
      </c>
      <c r="DK22">
        <v>2.9277899999999999</v>
      </c>
      <c r="DL22">
        <v>2.9207000000000001</v>
      </c>
      <c r="DM22">
        <v>4.6945199999999999E-2</v>
      </c>
      <c r="DN22">
        <v>4.7930199999999999E-2</v>
      </c>
      <c r="DO22">
        <v>9.3983399999999995E-2</v>
      </c>
      <c r="DP22">
        <v>9.1667899999999997E-2</v>
      </c>
      <c r="DQ22">
        <v>30387.9</v>
      </c>
      <c r="DR22">
        <v>32180</v>
      </c>
      <c r="DS22">
        <v>29604.5</v>
      </c>
      <c r="DT22">
        <v>31492.5</v>
      </c>
      <c r="DU22">
        <v>35077</v>
      </c>
      <c r="DV22">
        <v>37497.800000000003</v>
      </c>
      <c r="DW22">
        <v>40578.400000000001</v>
      </c>
      <c r="DX22">
        <v>43708.2</v>
      </c>
      <c r="DY22">
        <v>2.1065800000000001</v>
      </c>
      <c r="DZ22">
        <v>2.1246</v>
      </c>
      <c r="EA22">
        <v>0.146255</v>
      </c>
      <c r="EB22">
        <v>0</v>
      </c>
      <c r="EC22">
        <v>17.790500000000002</v>
      </c>
      <c r="ED22">
        <v>999.9</v>
      </c>
      <c r="EE22">
        <v>62.465000000000003</v>
      </c>
      <c r="EF22">
        <v>21.439</v>
      </c>
      <c r="EG22">
        <v>16.05</v>
      </c>
      <c r="EH22">
        <v>61.232799999999997</v>
      </c>
      <c r="EI22">
        <v>24.879799999999999</v>
      </c>
      <c r="EJ22">
        <v>1</v>
      </c>
      <c r="EK22">
        <v>-0.49790099999999998</v>
      </c>
      <c r="EL22">
        <v>0.97242399999999996</v>
      </c>
      <c r="EM22">
        <v>20.2879</v>
      </c>
      <c r="EN22">
        <v>5.2438000000000002</v>
      </c>
      <c r="EO22">
        <v>11.8302</v>
      </c>
      <c r="EP22">
        <v>4.9833499999999997</v>
      </c>
      <c r="EQ22">
        <v>3.2989999999999999</v>
      </c>
      <c r="ER22">
        <v>19</v>
      </c>
      <c r="ES22">
        <v>178.6</v>
      </c>
      <c r="ET22">
        <v>3.5</v>
      </c>
      <c r="EU22">
        <v>122.2</v>
      </c>
      <c r="EV22">
        <v>1.8733200000000001</v>
      </c>
      <c r="EW22">
        <v>1.87897</v>
      </c>
      <c r="EX22">
        <v>1.8792899999999999</v>
      </c>
      <c r="EY22">
        <v>1.87992</v>
      </c>
      <c r="EZ22">
        <v>1.8775900000000001</v>
      </c>
      <c r="FA22">
        <v>1.8766799999999999</v>
      </c>
      <c r="FB22">
        <v>1.8772899999999999</v>
      </c>
      <c r="FC22">
        <v>1.8749899999999999</v>
      </c>
      <c r="FD22">
        <v>0</v>
      </c>
      <c r="FE22">
        <v>0</v>
      </c>
      <c r="FF22">
        <v>0</v>
      </c>
      <c r="FG22">
        <v>0</v>
      </c>
      <c r="FH22" t="s">
        <v>374</v>
      </c>
      <c r="FI22" t="s">
        <v>375</v>
      </c>
      <c r="FJ22" t="s">
        <v>376</v>
      </c>
      <c r="FK22" t="s">
        <v>376</v>
      </c>
      <c r="FL22" t="s">
        <v>376</v>
      </c>
      <c r="FM22" t="s">
        <v>376</v>
      </c>
      <c r="FN22">
        <v>0</v>
      </c>
      <c r="FO22">
        <v>100</v>
      </c>
      <c r="FP22">
        <v>100</v>
      </c>
      <c r="FQ22">
        <v>-0.377</v>
      </c>
      <c r="FR22">
        <v>0.19600000000000001</v>
      </c>
      <c r="FS22">
        <v>-0.43477527088408002</v>
      </c>
      <c r="FT22">
        <v>1.4527828764109799E-4</v>
      </c>
      <c r="FU22">
        <v>-4.3579519040863002E-7</v>
      </c>
      <c r="FV22">
        <v>2.0799061152897499E-10</v>
      </c>
      <c r="FW22">
        <v>0.179150000000002</v>
      </c>
      <c r="FX22">
        <v>0</v>
      </c>
      <c r="FY22">
        <v>0</v>
      </c>
      <c r="FZ22">
        <v>0</v>
      </c>
      <c r="GA22">
        <v>4</v>
      </c>
      <c r="GB22">
        <v>2147</v>
      </c>
      <c r="GC22">
        <v>-1</v>
      </c>
      <c r="GD22">
        <v>-1</v>
      </c>
      <c r="GE22">
        <v>1.6</v>
      </c>
      <c r="GF22">
        <v>1.6</v>
      </c>
      <c r="GG22">
        <v>0.54931600000000003</v>
      </c>
      <c r="GH22">
        <v>2.50854</v>
      </c>
      <c r="GI22">
        <v>1.54541</v>
      </c>
      <c r="GJ22">
        <v>2.3034699999999999</v>
      </c>
      <c r="GK22">
        <v>1.5979000000000001</v>
      </c>
      <c r="GL22">
        <v>2.4438499999999999</v>
      </c>
      <c r="GM22">
        <v>24.938700000000001</v>
      </c>
      <c r="GN22">
        <v>14.6136</v>
      </c>
      <c r="GO22">
        <v>18</v>
      </c>
      <c r="GP22">
        <v>492.75400000000002</v>
      </c>
      <c r="GQ22">
        <v>536.11900000000003</v>
      </c>
      <c r="GR22">
        <v>18.000399999999999</v>
      </c>
      <c r="GS22">
        <v>20.241099999999999</v>
      </c>
      <c r="GT22">
        <v>30.0002</v>
      </c>
      <c r="GU22">
        <v>20.275500000000001</v>
      </c>
      <c r="GV22">
        <v>20.2377</v>
      </c>
      <c r="GW22">
        <v>11.056900000000001</v>
      </c>
      <c r="GX22">
        <v>-30</v>
      </c>
      <c r="GY22">
        <v>-30</v>
      </c>
      <c r="GZ22">
        <v>18</v>
      </c>
      <c r="HA22">
        <v>175</v>
      </c>
      <c r="HB22">
        <v>0</v>
      </c>
      <c r="HC22">
        <v>100.715</v>
      </c>
      <c r="HD22">
        <v>101.279</v>
      </c>
    </row>
    <row r="23" spans="1:212" x14ac:dyDescent="0.2">
      <c r="A23">
        <v>5</v>
      </c>
      <c r="B23">
        <v>1689026619</v>
      </c>
      <c r="C23">
        <v>342</v>
      </c>
      <c r="D23" t="s">
        <v>386</v>
      </c>
      <c r="E23" t="s">
        <v>387</v>
      </c>
      <c r="F23" t="s">
        <v>368</v>
      </c>
      <c r="G23" t="s">
        <v>432</v>
      </c>
      <c r="H23" t="s">
        <v>369</v>
      </c>
      <c r="I23" t="s">
        <v>370</v>
      </c>
      <c r="J23" t="s">
        <v>431</v>
      </c>
      <c r="K23" t="s">
        <v>371</v>
      </c>
      <c r="L23">
        <v>1689026619</v>
      </c>
      <c r="M23">
        <f t="shared" si="0"/>
        <v>1.4510855740319298E-3</v>
      </c>
      <c r="N23">
        <f t="shared" si="1"/>
        <v>1.4510855740319297</v>
      </c>
      <c r="O23">
        <f t="shared" si="2"/>
        <v>3.5071547749119278</v>
      </c>
      <c r="P23">
        <f t="shared" si="3"/>
        <v>122.801</v>
      </c>
      <c r="Q23">
        <f t="shared" si="4"/>
        <v>93.615333028917661</v>
      </c>
      <c r="R23">
        <f t="shared" si="5"/>
        <v>9.3591701710401178</v>
      </c>
      <c r="S23">
        <f t="shared" si="6"/>
        <v>12.277000134356999</v>
      </c>
      <c r="T23">
        <f t="shared" si="7"/>
        <v>0.20602039437718583</v>
      </c>
      <c r="U23">
        <f t="shared" si="8"/>
        <v>3.818507620819549</v>
      </c>
      <c r="V23">
        <f t="shared" si="9"/>
        <v>0.20003849078589744</v>
      </c>
      <c r="W23">
        <f t="shared" si="10"/>
        <v>0.12554703950963436</v>
      </c>
      <c r="X23">
        <f t="shared" si="11"/>
        <v>281.13413100000002</v>
      </c>
      <c r="Y23">
        <f t="shared" si="12"/>
        <v>20.683387501293943</v>
      </c>
      <c r="Z23">
        <f t="shared" si="13"/>
        <v>20.683387501293943</v>
      </c>
      <c r="AA23">
        <f t="shared" si="14"/>
        <v>2.4477803447087747</v>
      </c>
      <c r="AB23">
        <f t="shared" si="15"/>
        <v>75.531459726333324</v>
      </c>
      <c r="AC23">
        <f t="shared" si="16"/>
        <v>1.7377412312225997</v>
      </c>
      <c r="AD23">
        <f t="shared" si="17"/>
        <v>2.3006853535186647</v>
      </c>
      <c r="AE23">
        <f t="shared" si="18"/>
        <v>0.71003911348617499</v>
      </c>
      <c r="AF23">
        <f t="shared" si="19"/>
        <v>-63.992873814808107</v>
      </c>
      <c r="AG23">
        <f t="shared" si="20"/>
        <v>-206.31370926999122</v>
      </c>
      <c r="AH23">
        <f t="shared" si="21"/>
        <v>-10.883287873764914</v>
      </c>
      <c r="AI23">
        <f t="shared" si="22"/>
        <v>-5.5739958564203107E-2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53976.762443426553</v>
      </c>
      <c r="AO23">
        <f t="shared" si="26"/>
        <v>1699.83</v>
      </c>
      <c r="AP23">
        <f t="shared" si="27"/>
        <v>1432.9563000000001</v>
      </c>
      <c r="AQ23">
        <f t="shared" si="28"/>
        <v>0.84299977056529185</v>
      </c>
      <c r="AR23">
        <f t="shared" si="29"/>
        <v>0.16538955719101323</v>
      </c>
      <c r="AS23">
        <v>1689026619</v>
      </c>
      <c r="AT23">
        <v>122.801</v>
      </c>
      <c r="AU23">
        <v>124.96899999999999</v>
      </c>
      <c r="AV23">
        <v>17.381799999999998</v>
      </c>
      <c r="AW23">
        <v>16.542999999999999</v>
      </c>
      <c r="AX23">
        <v>123.194</v>
      </c>
      <c r="AY23">
        <v>17.1828</v>
      </c>
      <c r="AZ23">
        <v>500.27600000000001</v>
      </c>
      <c r="BA23">
        <v>99.774699999999996</v>
      </c>
      <c r="BB23">
        <v>0.20005700000000001</v>
      </c>
      <c r="BC23">
        <v>19.6812</v>
      </c>
      <c r="BD23">
        <v>20.2639</v>
      </c>
      <c r="BE23">
        <v>999.9</v>
      </c>
      <c r="BF23">
        <v>0</v>
      </c>
      <c r="BG23">
        <v>0</v>
      </c>
      <c r="BH23">
        <v>9980.6200000000008</v>
      </c>
      <c r="BI23">
        <v>0</v>
      </c>
      <c r="BJ23">
        <v>0.58203899999999997</v>
      </c>
      <c r="BK23">
        <v>-2.1541299999999999</v>
      </c>
      <c r="BL23">
        <v>124.98699999999999</v>
      </c>
      <c r="BM23">
        <v>127.071</v>
      </c>
      <c r="BN23">
        <v>0.83559799999999995</v>
      </c>
      <c r="BO23">
        <v>124.96899999999999</v>
      </c>
      <c r="BP23">
        <v>16.542999999999999</v>
      </c>
      <c r="BQ23">
        <v>1.73394</v>
      </c>
      <c r="BR23">
        <v>1.6505700000000001</v>
      </c>
      <c r="BS23">
        <v>15.2037</v>
      </c>
      <c r="BT23">
        <v>14.4392</v>
      </c>
      <c r="BU23">
        <v>1699.83</v>
      </c>
      <c r="BV23">
        <v>0.90000500000000005</v>
      </c>
      <c r="BW23">
        <v>9.9994899999999998E-2</v>
      </c>
      <c r="BX23">
        <v>0</v>
      </c>
      <c r="BY23">
        <v>2.3915000000000002</v>
      </c>
      <c r="BZ23">
        <v>0</v>
      </c>
      <c r="CA23">
        <v>2381.62</v>
      </c>
      <c r="CB23">
        <v>16242.5</v>
      </c>
      <c r="CC23">
        <v>36.25</v>
      </c>
      <c r="CD23">
        <v>38.75</v>
      </c>
      <c r="CE23">
        <v>37.686999999999998</v>
      </c>
      <c r="CF23">
        <v>36.686999999999998</v>
      </c>
      <c r="CG23">
        <v>35.811999999999998</v>
      </c>
      <c r="CH23">
        <v>1529.86</v>
      </c>
      <c r="CI23">
        <v>169.97</v>
      </c>
      <c r="CJ23">
        <v>0</v>
      </c>
      <c r="CK23">
        <v>1689026620.0999999</v>
      </c>
      <c r="CL23">
        <v>0</v>
      </c>
      <c r="CM23">
        <v>1689026639</v>
      </c>
      <c r="CN23" t="s">
        <v>388</v>
      </c>
      <c r="CO23">
        <v>1689026637</v>
      </c>
      <c r="CP23">
        <v>1689026639</v>
      </c>
      <c r="CQ23">
        <v>9</v>
      </c>
      <c r="CR23">
        <v>-1.4E-2</v>
      </c>
      <c r="CS23">
        <v>4.0000000000000001E-3</v>
      </c>
      <c r="CT23">
        <v>-0.39300000000000002</v>
      </c>
      <c r="CU23">
        <v>0.19900000000000001</v>
      </c>
      <c r="CV23">
        <v>125</v>
      </c>
      <c r="CW23">
        <v>17</v>
      </c>
      <c r="CX23">
        <v>0.35</v>
      </c>
      <c r="CY23">
        <v>0.06</v>
      </c>
      <c r="DH23">
        <v>2</v>
      </c>
      <c r="DI23">
        <v>2</v>
      </c>
      <c r="DJ23" t="s">
        <v>373</v>
      </c>
      <c r="DK23">
        <v>2.92767</v>
      </c>
      <c r="DL23">
        <v>2.92049</v>
      </c>
      <c r="DM23">
        <v>3.4636E-2</v>
      </c>
      <c r="DN23">
        <v>3.52482E-2</v>
      </c>
      <c r="DO23">
        <v>9.5022599999999999E-2</v>
      </c>
      <c r="DP23">
        <v>9.2756000000000005E-2</v>
      </c>
      <c r="DQ23">
        <v>30777.7</v>
      </c>
      <c r="DR23">
        <v>32605.9</v>
      </c>
      <c r="DS23">
        <v>29601.5</v>
      </c>
      <c r="DT23">
        <v>31489.5</v>
      </c>
      <c r="DU23">
        <v>35031.5</v>
      </c>
      <c r="DV23">
        <v>37447.599999999999</v>
      </c>
      <c r="DW23">
        <v>40575.199999999997</v>
      </c>
      <c r="DX23">
        <v>43704.6</v>
      </c>
      <c r="DY23">
        <v>2.10623</v>
      </c>
      <c r="DZ23">
        <v>2.1248999999999998</v>
      </c>
      <c r="EA23">
        <v>0.14733499999999999</v>
      </c>
      <c r="EB23">
        <v>0</v>
      </c>
      <c r="EC23">
        <v>17.822600000000001</v>
      </c>
      <c r="ED23">
        <v>999.9</v>
      </c>
      <c r="EE23">
        <v>62.44</v>
      </c>
      <c r="EF23">
        <v>21.46</v>
      </c>
      <c r="EG23">
        <v>16.067499999999999</v>
      </c>
      <c r="EH23">
        <v>61.002800000000001</v>
      </c>
      <c r="EI23">
        <v>25.3886</v>
      </c>
      <c r="EJ23">
        <v>1</v>
      </c>
      <c r="EK23">
        <v>-0.495892</v>
      </c>
      <c r="EL23">
        <v>0.98711899999999997</v>
      </c>
      <c r="EM23">
        <v>20.2881</v>
      </c>
      <c r="EN23">
        <v>5.2415500000000002</v>
      </c>
      <c r="EO23">
        <v>11.8302</v>
      </c>
      <c r="EP23">
        <v>4.9813999999999998</v>
      </c>
      <c r="EQ23">
        <v>3.2989999999999999</v>
      </c>
      <c r="ER23">
        <v>19</v>
      </c>
      <c r="ES23">
        <v>180.5</v>
      </c>
      <c r="ET23">
        <v>3.5</v>
      </c>
      <c r="EU23">
        <v>122.2</v>
      </c>
      <c r="EV23">
        <v>1.87331</v>
      </c>
      <c r="EW23">
        <v>1.87897</v>
      </c>
      <c r="EX23">
        <v>1.87931</v>
      </c>
      <c r="EY23">
        <v>1.8799399999999999</v>
      </c>
      <c r="EZ23">
        <v>1.8775900000000001</v>
      </c>
      <c r="FA23">
        <v>1.8766799999999999</v>
      </c>
      <c r="FB23">
        <v>1.8772899999999999</v>
      </c>
      <c r="FC23">
        <v>1.875</v>
      </c>
      <c r="FD23">
        <v>0</v>
      </c>
      <c r="FE23">
        <v>0</v>
      </c>
      <c r="FF23">
        <v>0</v>
      </c>
      <c r="FG23">
        <v>0</v>
      </c>
      <c r="FH23" t="s">
        <v>374</v>
      </c>
      <c r="FI23" t="s">
        <v>375</v>
      </c>
      <c r="FJ23" t="s">
        <v>376</v>
      </c>
      <c r="FK23" t="s">
        <v>376</v>
      </c>
      <c r="FL23" t="s">
        <v>376</v>
      </c>
      <c r="FM23" t="s">
        <v>376</v>
      </c>
      <c r="FN23">
        <v>0</v>
      </c>
      <c r="FO23">
        <v>100</v>
      </c>
      <c r="FP23">
        <v>100</v>
      </c>
      <c r="FQ23">
        <v>-0.39300000000000002</v>
      </c>
      <c r="FR23">
        <v>0.19900000000000001</v>
      </c>
      <c r="FS23">
        <v>-0.390469212126138</v>
      </c>
      <c r="FT23">
        <v>1.4527828764109799E-4</v>
      </c>
      <c r="FU23">
        <v>-4.3579519040863002E-7</v>
      </c>
      <c r="FV23">
        <v>2.0799061152897499E-10</v>
      </c>
      <c r="FW23">
        <v>0.19575000000000001</v>
      </c>
      <c r="FX23">
        <v>0</v>
      </c>
      <c r="FY23">
        <v>0</v>
      </c>
      <c r="FZ23">
        <v>0</v>
      </c>
      <c r="GA23">
        <v>4</v>
      </c>
      <c r="GB23">
        <v>2147</v>
      </c>
      <c r="GC23">
        <v>-1</v>
      </c>
      <c r="GD23">
        <v>-1</v>
      </c>
      <c r="GE23">
        <v>1.2</v>
      </c>
      <c r="GF23">
        <v>1.1000000000000001</v>
      </c>
      <c r="GG23">
        <v>0.43701200000000001</v>
      </c>
      <c r="GH23">
        <v>2.5134300000000001</v>
      </c>
      <c r="GI23">
        <v>1.54541</v>
      </c>
      <c r="GJ23">
        <v>2.3034699999999999</v>
      </c>
      <c r="GK23">
        <v>1.5979000000000001</v>
      </c>
      <c r="GL23">
        <v>2.4255399999999998</v>
      </c>
      <c r="GM23">
        <v>24.938700000000001</v>
      </c>
      <c r="GN23">
        <v>14.5961</v>
      </c>
      <c r="GO23">
        <v>18</v>
      </c>
      <c r="GP23">
        <v>492.78800000000001</v>
      </c>
      <c r="GQ23">
        <v>536.601</v>
      </c>
      <c r="GR23">
        <v>18.0001</v>
      </c>
      <c r="GS23">
        <v>20.267900000000001</v>
      </c>
      <c r="GT23">
        <v>30.000299999999999</v>
      </c>
      <c r="GU23">
        <v>20.299900000000001</v>
      </c>
      <c r="GV23">
        <v>20.261199999999999</v>
      </c>
      <c r="GW23">
        <v>8.8121399999999994</v>
      </c>
      <c r="GX23">
        <v>-30</v>
      </c>
      <c r="GY23">
        <v>-30</v>
      </c>
      <c r="GZ23">
        <v>18</v>
      </c>
      <c r="HA23">
        <v>125</v>
      </c>
      <c r="HB23">
        <v>0</v>
      </c>
      <c r="HC23">
        <v>100.70699999999999</v>
      </c>
      <c r="HD23">
        <v>101.27</v>
      </c>
    </row>
    <row r="24" spans="1:212" x14ac:dyDescent="0.2">
      <c r="A24">
        <v>6</v>
      </c>
      <c r="B24">
        <v>1689026726.0999999</v>
      </c>
      <c r="C24">
        <v>449.09999990463302</v>
      </c>
      <c r="D24" t="s">
        <v>389</v>
      </c>
      <c r="E24" t="s">
        <v>390</v>
      </c>
      <c r="F24" t="s">
        <v>368</v>
      </c>
      <c r="G24" t="s">
        <v>432</v>
      </c>
      <c r="H24" t="s">
        <v>369</v>
      </c>
      <c r="I24" t="s">
        <v>370</v>
      </c>
      <c r="J24" t="s">
        <v>431</v>
      </c>
      <c r="K24" t="s">
        <v>371</v>
      </c>
      <c r="L24">
        <v>1689026726.0999999</v>
      </c>
      <c r="M24">
        <f t="shared" si="0"/>
        <v>1.3917204087119815E-3</v>
      </c>
      <c r="N24">
        <f t="shared" si="1"/>
        <v>1.3917204087119814</v>
      </c>
      <c r="O24">
        <f t="shared" si="2"/>
        <v>0.97006758953326677</v>
      </c>
      <c r="P24">
        <f t="shared" si="3"/>
        <v>69.385000000000005</v>
      </c>
      <c r="Q24">
        <f t="shared" si="4"/>
        <v>60.748739439444783</v>
      </c>
      <c r="R24">
        <f t="shared" si="5"/>
        <v>6.07329690666863</v>
      </c>
      <c r="S24">
        <f t="shared" si="6"/>
        <v>6.9366987654000001</v>
      </c>
      <c r="T24">
        <f t="shared" si="7"/>
        <v>0.20140974414088433</v>
      </c>
      <c r="U24">
        <f t="shared" si="8"/>
        <v>3.824294299473721</v>
      </c>
      <c r="V24">
        <f t="shared" si="9"/>
        <v>0.19569697931402213</v>
      </c>
      <c r="W24">
        <f t="shared" si="10"/>
        <v>0.12281038449643791</v>
      </c>
      <c r="X24">
        <f t="shared" si="11"/>
        <v>281.184327</v>
      </c>
      <c r="Y24">
        <f t="shared" si="12"/>
        <v>20.708836039839984</v>
      </c>
      <c r="Z24">
        <f t="shared" si="13"/>
        <v>20.708836039839984</v>
      </c>
      <c r="AA24">
        <f t="shared" si="14"/>
        <v>2.4516203464157362</v>
      </c>
      <c r="AB24">
        <f t="shared" si="15"/>
        <v>76.238751455136651</v>
      </c>
      <c r="AC24">
        <f t="shared" si="16"/>
        <v>1.7556041268240001</v>
      </c>
      <c r="AD24">
        <f t="shared" si="17"/>
        <v>2.3027713509409979</v>
      </c>
      <c r="AE24">
        <f t="shared" si="18"/>
        <v>0.6960162195917361</v>
      </c>
      <c r="AF24">
        <f t="shared" si="19"/>
        <v>-61.374870024198387</v>
      </c>
      <c r="AG24">
        <f t="shared" si="20"/>
        <v>-208.86306440555612</v>
      </c>
      <c r="AH24">
        <f t="shared" si="21"/>
        <v>-11.003352897045593</v>
      </c>
      <c r="AI24">
        <f t="shared" si="22"/>
        <v>-5.6960326800123084E-2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54087.252113706716</v>
      </c>
      <c r="AO24">
        <f t="shared" si="26"/>
        <v>1700.13</v>
      </c>
      <c r="AP24">
        <f t="shared" si="27"/>
        <v>1433.2094999999999</v>
      </c>
      <c r="AQ24">
        <f t="shared" si="28"/>
        <v>0.84299994706287162</v>
      </c>
      <c r="AR24">
        <f t="shared" si="29"/>
        <v>0.16538989783134231</v>
      </c>
      <c r="AS24">
        <v>1689026726.0999999</v>
      </c>
      <c r="AT24">
        <v>69.385000000000005</v>
      </c>
      <c r="AU24">
        <v>70.012600000000006</v>
      </c>
      <c r="AV24">
        <v>17.560600000000001</v>
      </c>
      <c r="AW24">
        <v>16.7561</v>
      </c>
      <c r="AX24">
        <v>69.794799999999995</v>
      </c>
      <c r="AY24">
        <v>17.358000000000001</v>
      </c>
      <c r="AZ24">
        <v>500.17500000000001</v>
      </c>
      <c r="BA24">
        <v>99.774100000000004</v>
      </c>
      <c r="BB24">
        <v>0.19994000000000001</v>
      </c>
      <c r="BC24">
        <v>19.695799999999998</v>
      </c>
      <c r="BD24">
        <v>20.2544</v>
      </c>
      <c r="BE24">
        <v>999.9</v>
      </c>
      <c r="BF24">
        <v>0</v>
      </c>
      <c r="BG24">
        <v>0</v>
      </c>
      <c r="BH24">
        <v>10002.5</v>
      </c>
      <c r="BI24">
        <v>0</v>
      </c>
      <c r="BJ24">
        <v>0.58203899999999997</v>
      </c>
      <c r="BK24">
        <v>-0.62763199999999997</v>
      </c>
      <c r="BL24">
        <v>70.625200000000007</v>
      </c>
      <c r="BM24">
        <v>71.205799999999996</v>
      </c>
      <c r="BN24">
        <v>0.80458099999999999</v>
      </c>
      <c r="BO24">
        <v>70.012600000000006</v>
      </c>
      <c r="BP24">
        <v>16.7561</v>
      </c>
      <c r="BQ24">
        <v>1.7521</v>
      </c>
      <c r="BR24">
        <v>1.6718200000000001</v>
      </c>
      <c r="BS24">
        <v>15.3659</v>
      </c>
      <c r="BT24">
        <v>14.6372</v>
      </c>
      <c r="BU24">
        <v>1700.13</v>
      </c>
      <c r="BV24">
        <v>0.900003</v>
      </c>
      <c r="BW24">
        <v>9.9996699999999994E-2</v>
      </c>
      <c r="BX24">
        <v>0</v>
      </c>
      <c r="BY24">
        <v>2.5996000000000001</v>
      </c>
      <c r="BZ24">
        <v>0</v>
      </c>
      <c r="CA24">
        <v>2385.5300000000002</v>
      </c>
      <c r="CB24">
        <v>16245.3</v>
      </c>
      <c r="CC24">
        <v>36.311999999999998</v>
      </c>
      <c r="CD24">
        <v>38.811999999999998</v>
      </c>
      <c r="CE24">
        <v>37.686999999999998</v>
      </c>
      <c r="CF24">
        <v>36.75</v>
      </c>
      <c r="CG24">
        <v>35.811999999999998</v>
      </c>
      <c r="CH24">
        <v>1530.12</v>
      </c>
      <c r="CI24">
        <v>170.01</v>
      </c>
      <c r="CJ24">
        <v>0</v>
      </c>
      <c r="CK24">
        <v>1689026726.9000001</v>
      </c>
      <c r="CL24">
        <v>0</v>
      </c>
      <c r="CM24">
        <v>1689026700.0999999</v>
      </c>
      <c r="CN24" t="s">
        <v>391</v>
      </c>
      <c r="CO24">
        <v>1689026698.0999999</v>
      </c>
      <c r="CP24">
        <v>1689026700.0999999</v>
      </c>
      <c r="CQ24">
        <v>10</v>
      </c>
      <c r="CR24">
        <v>-1.2999999999999999E-2</v>
      </c>
      <c r="CS24">
        <v>3.0000000000000001E-3</v>
      </c>
      <c r="CT24">
        <v>-0.41</v>
      </c>
      <c r="CU24">
        <v>0.20300000000000001</v>
      </c>
      <c r="CV24">
        <v>70</v>
      </c>
      <c r="CW24">
        <v>17</v>
      </c>
      <c r="CX24">
        <v>0.19</v>
      </c>
      <c r="CY24">
        <v>0.1</v>
      </c>
      <c r="DH24">
        <v>2</v>
      </c>
      <c r="DI24">
        <v>2</v>
      </c>
      <c r="DJ24" t="s">
        <v>373</v>
      </c>
      <c r="DK24">
        <v>2.9273600000000002</v>
      </c>
      <c r="DL24">
        <v>2.9205700000000001</v>
      </c>
      <c r="DM24">
        <v>2.01192E-2</v>
      </c>
      <c r="DN24">
        <v>2.02699E-2</v>
      </c>
      <c r="DO24">
        <v>9.5725000000000005E-2</v>
      </c>
      <c r="DP24">
        <v>9.3614600000000006E-2</v>
      </c>
      <c r="DQ24">
        <v>31237.9</v>
      </c>
      <c r="DR24">
        <v>33108.1</v>
      </c>
      <c r="DS24">
        <v>29598.6</v>
      </c>
      <c r="DT24">
        <v>31485.200000000001</v>
      </c>
      <c r="DU24">
        <v>34998.800000000003</v>
      </c>
      <c r="DV24">
        <v>37404.9</v>
      </c>
      <c r="DW24">
        <v>40571.4</v>
      </c>
      <c r="DX24">
        <v>43698.8</v>
      </c>
      <c r="DY24">
        <v>2.10473</v>
      </c>
      <c r="DZ24">
        <v>2.1231</v>
      </c>
      <c r="EA24">
        <v>0.145208</v>
      </c>
      <c r="EB24">
        <v>0</v>
      </c>
      <c r="EC24">
        <v>17.848299999999998</v>
      </c>
      <c r="ED24">
        <v>999.9</v>
      </c>
      <c r="EE24">
        <v>62.415999999999997</v>
      </c>
      <c r="EF24">
        <v>21.48</v>
      </c>
      <c r="EG24">
        <v>16.080400000000001</v>
      </c>
      <c r="EH24">
        <v>61.465600000000002</v>
      </c>
      <c r="EI24">
        <v>24.767600000000002</v>
      </c>
      <c r="EJ24">
        <v>1</v>
      </c>
      <c r="EK24">
        <v>-0.492398</v>
      </c>
      <c r="EL24">
        <v>1.00946</v>
      </c>
      <c r="EM24">
        <v>20.2882</v>
      </c>
      <c r="EN24">
        <v>5.2442500000000001</v>
      </c>
      <c r="EO24">
        <v>11.8302</v>
      </c>
      <c r="EP24">
        <v>4.9830500000000004</v>
      </c>
      <c r="EQ24">
        <v>3.2989999999999999</v>
      </c>
      <c r="ER24">
        <v>19</v>
      </c>
      <c r="ES24">
        <v>182.4</v>
      </c>
      <c r="ET24">
        <v>3.6</v>
      </c>
      <c r="EU24">
        <v>122.2</v>
      </c>
      <c r="EV24">
        <v>1.8732800000000001</v>
      </c>
      <c r="EW24">
        <v>1.87897</v>
      </c>
      <c r="EX24">
        <v>1.87927</v>
      </c>
      <c r="EY24">
        <v>1.87988</v>
      </c>
      <c r="EZ24">
        <v>1.8775900000000001</v>
      </c>
      <c r="FA24">
        <v>1.8766799999999999</v>
      </c>
      <c r="FB24">
        <v>1.8772800000000001</v>
      </c>
      <c r="FC24">
        <v>1.8749499999999999</v>
      </c>
      <c r="FD24">
        <v>0</v>
      </c>
      <c r="FE24">
        <v>0</v>
      </c>
      <c r="FF24">
        <v>0</v>
      </c>
      <c r="FG24">
        <v>0</v>
      </c>
      <c r="FH24" t="s">
        <v>374</v>
      </c>
      <c r="FI24" t="s">
        <v>375</v>
      </c>
      <c r="FJ24" t="s">
        <v>376</v>
      </c>
      <c r="FK24" t="s">
        <v>376</v>
      </c>
      <c r="FL24" t="s">
        <v>376</v>
      </c>
      <c r="FM24" t="s">
        <v>376</v>
      </c>
      <c r="FN24">
        <v>0</v>
      </c>
      <c r="FO24">
        <v>100</v>
      </c>
      <c r="FP24">
        <v>100</v>
      </c>
      <c r="FQ24">
        <v>-0.41</v>
      </c>
      <c r="FR24">
        <v>0.2026</v>
      </c>
      <c r="FS24">
        <v>-0.41784461069001699</v>
      </c>
      <c r="FT24">
        <v>1.4527828764109799E-4</v>
      </c>
      <c r="FU24">
        <v>-4.3579519040863002E-7</v>
      </c>
      <c r="FV24">
        <v>2.0799061152897499E-10</v>
      </c>
      <c r="FW24">
        <v>0.20264545454545099</v>
      </c>
      <c r="FX24">
        <v>0</v>
      </c>
      <c r="FY24">
        <v>0</v>
      </c>
      <c r="FZ24">
        <v>0</v>
      </c>
      <c r="GA24">
        <v>4</v>
      </c>
      <c r="GB24">
        <v>2147</v>
      </c>
      <c r="GC24">
        <v>-1</v>
      </c>
      <c r="GD24">
        <v>-1</v>
      </c>
      <c r="GE24">
        <v>0.5</v>
      </c>
      <c r="GF24">
        <v>0.4</v>
      </c>
      <c r="GG24">
        <v>0.3125</v>
      </c>
      <c r="GH24">
        <v>2.5341800000000001</v>
      </c>
      <c r="GI24">
        <v>1.54541</v>
      </c>
      <c r="GJ24">
        <v>2.3034699999999999</v>
      </c>
      <c r="GK24">
        <v>1.5979000000000001</v>
      </c>
      <c r="GL24">
        <v>2.4133300000000002</v>
      </c>
      <c r="GM24">
        <v>24.959199999999999</v>
      </c>
      <c r="GN24">
        <v>14.569800000000001</v>
      </c>
      <c r="GO24">
        <v>18</v>
      </c>
      <c r="GP24">
        <v>492.32</v>
      </c>
      <c r="GQ24">
        <v>535.78899999999999</v>
      </c>
      <c r="GR24">
        <v>18.000399999999999</v>
      </c>
      <c r="GS24">
        <v>20.3154</v>
      </c>
      <c r="GT24">
        <v>30.0002</v>
      </c>
      <c r="GU24">
        <v>20.3416</v>
      </c>
      <c r="GV24">
        <v>20.302199999999999</v>
      </c>
      <c r="GW24">
        <v>6.3170500000000001</v>
      </c>
      <c r="GX24">
        <v>-30</v>
      </c>
      <c r="GY24">
        <v>-30</v>
      </c>
      <c r="GZ24">
        <v>18</v>
      </c>
      <c r="HA24">
        <v>70</v>
      </c>
      <c r="HB24">
        <v>0</v>
      </c>
      <c r="HC24">
        <v>100.697</v>
      </c>
      <c r="HD24">
        <v>101.256</v>
      </c>
    </row>
    <row r="25" spans="1:212" x14ac:dyDescent="0.2">
      <c r="A25">
        <v>7</v>
      </c>
      <c r="B25">
        <v>1689026807.0999999</v>
      </c>
      <c r="C25">
        <v>530.09999990463302</v>
      </c>
      <c r="D25" t="s">
        <v>392</v>
      </c>
      <c r="E25" t="s">
        <v>393</v>
      </c>
      <c r="F25" t="s">
        <v>368</v>
      </c>
      <c r="G25" t="s">
        <v>432</v>
      </c>
      <c r="H25" t="s">
        <v>369</v>
      </c>
      <c r="I25" t="s">
        <v>370</v>
      </c>
      <c r="J25" t="s">
        <v>431</v>
      </c>
      <c r="K25" t="s">
        <v>371</v>
      </c>
      <c r="L25">
        <v>1689026807.0999999</v>
      </c>
      <c r="M25">
        <f t="shared" si="0"/>
        <v>1.5228576088413836E-3</v>
      </c>
      <c r="N25">
        <f t="shared" si="1"/>
        <v>1.5228576088413837</v>
      </c>
      <c r="O25">
        <f t="shared" si="2"/>
        <v>-3.8682901815289029E-2</v>
      </c>
      <c r="P25">
        <f t="shared" si="3"/>
        <v>49.9587</v>
      </c>
      <c r="Q25">
        <f t="shared" si="4"/>
        <v>49.689366058830089</v>
      </c>
      <c r="R25">
        <f t="shared" si="5"/>
        <v>4.9676590425922704</v>
      </c>
      <c r="S25">
        <f t="shared" si="6"/>
        <v>4.9945855118643001</v>
      </c>
      <c r="T25">
        <f t="shared" si="7"/>
        <v>0.22716268622050573</v>
      </c>
      <c r="U25">
        <f t="shared" si="8"/>
        <v>3.8295986647767055</v>
      </c>
      <c r="V25">
        <f t="shared" si="9"/>
        <v>0.21993356079327539</v>
      </c>
      <c r="W25">
        <f t="shared" si="10"/>
        <v>0.13808881949735088</v>
      </c>
      <c r="X25">
        <f t="shared" si="11"/>
        <v>281.17417199999994</v>
      </c>
      <c r="Y25">
        <f t="shared" si="12"/>
        <v>20.687934635876413</v>
      </c>
      <c r="Z25">
        <f t="shared" si="13"/>
        <v>20.687934635876413</v>
      </c>
      <c r="AA25">
        <f t="shared" si="14"/>
        <v>2.4484660878371165</v>
      </c>
      <c r="AB25">
        <f t="shared" si="15"/>
        <v>76.866266950718284</v>
      </c>
      <c r="AC25">
        <f t="shared" si="16"/>
        <v>1.7708345836281001</v>
      </c>
      <c r="AD25">
        <f t="shared" si="17"/>
        <v>2.3037863732389208</v>
      </c>
      <c r="AE25">
        <f t="shared" si="18"/>
        <v>0.67763150420901641</v>
      </c>
      <c r="AF25">
        <f t="shared" si="19"/>
        <v>-67.158020549905018</v>
      </c>
      <c r="AG25">
        <f t="shared" si="20"/>
        <v>-203.37155433608518</v>
      </c>
      <c r="AH25">
        <f t="shared" si="21"/>
        <v>-10.698451247932587</v>
      </c>
      <c r="AI25">
        <f t="shared" si="22"/>
        <v>-5.3854133922868641E-2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54189.736656157198</v>
      </c>
      <c r="AO25">
        <f t="shared" si="26"/>
        <v>1700.07</v>
      </c>
      <c r="AP25">
        <f t="shared" si="27"/>
        <v>1433.1587999999997</v>
      </c>
      <c r="AQ25">
        <f t="shared" si="28"/>
        <v>0.84299987647567443</v>
      </c>
      <c r="AR25">
        <f t="shared" si="29"/>
        <v>0.16538976159805183</v>
      </c>
      <c r="AS25">
        <v>1689026807.0999999</v>
      </c>
      <c r="AT25">
        <v>49.9587</v>
      </c>
      <c r="AU25">
        <v>49.980699999999999</v>
      </c>
      <c r="AV25">
        <v>17.712900000000001</v>
      </c>
      <c r="AW25">
        <v>16.832899999999999</v>
      </c>
      <c r="AX25">
        <v>50.395899999999997</v>
      </c>
      <c r="AY25">
        <v>17.505500000000001</v>
      </c>
      <c r="AZ25">
        <v>500.27100000000002</v>
      </c>
      <c r="BA25">
        <v>99.774299999999997</v>
      </c>
      <c r="BB25">
        <v>0.199989</v>
      </c>
      <c r="BC25">
        <v>19.7029</v>
      </c>
      <c r="BD25">
        <v>20.293199999999999</v>
      </c>
      <c r="BE25">
        <v>999.9</v>
      </c>
      <c r="BF25">
        <v>0</v>
      </c>
      <c r="BG25">
        <v>0</v>
      </c>
      <c r="BH25">
        <v>10022.5</v>
      </c>
      <c r="BI25">
        <v>0</v>
      </c>
      <c r="BJ25">
        <v>0.54235500000000003</v>
      </c>
      <c r="BK25">
        <v>-2.2068000000000001E-2</v>
      </c>
      <c r="BL25">
        <v>50.859499999999997</v>
      </c>
      <c r="BM25">
        <v>50.836500000000001</v>
      </c>
      <c r="BN25">
        <v>0.88004899999999997</v>
      </c>
      <c r="BO25">
        <v>49.980699999999999</v>
      </c>
      <c r="BP25">
        <v>16.832899999999999</v>
      </c>
      <c r="BQ25">
        <v>1.76729</v>
      </c>
      <c r="BR25">
        <v>1.6794899999999999</v>
      </c>
      <c r="BS25">
        <v>15.500500000000001</v>
      </c>
      <c r="BT25">
        <v>14.7081</v>
      </c>
      <c r="BU25">
        <v>1700.07</v>
      </c>
      <c r="BV25">
        <v>0.900003</v>
      </c>
      <c r="BW25">
        <v>9.9996699999999994E-2</v>
      </c>
      <c r="BX25">
        <v>0</v>
      </c>
      <c r="BY25">
        <v>2.5394999999999999</v>
      </c>
      <c r="BZ25">
        <v>0</v>
      </c>
      <c r="CA25">
        <v>2382.3000000000002</v>
      </c>
      <c r="CB25">
        <v>16244.7</v>
      </c>
      <c r="CC25">
        <v>36.375</v>
      </c>
      <c r="CD25">
        <v>38.875</v>
      </c>
      <c r="CE25">
        <v>37.811999999999998</v>
      </c>
      <c r="CF25">
        <v>36.811999999999998</v>
      </c>
      <c r="CG25">
        <v>35.936999999999998</v>
      </c>
      <c r="CH25">
        <v>1530.07</v>
      </c>
      <c r="CI25">
        <v>170</v>
      </c>
      <c r="CJ25">
        <v>0</v>
      </c>
      <c r="CK25">
        <v>1689026807.9000001</v>
      </c>
      <c r="CL25">
        <v>0</v>
      </c>
      <c r="CM25">
        <v>1689026796.0999999</v>
      </c>
      <c r="CN25" t="s">
        <v>394</v>
      </c>
      <c r="CO25">
        <v>1689026794.0999999</v>
      </c>
      <c r="CP25">
        <v>1689026796.0999999</v>
      </c>
      <c r="CQ25">
        <v>11</v>
      </c>
      <c r="CR25">
        <v>-2.5999999999999999E-2</v>
      </c>
      <c r="CS25">
        <v>5.0000000000000001E-3</v>
      </c>
      <c r="CT25">
        <v>-0.437</v>
      </c>
      <c r="CU25">
        <v>0.20699999999999999</v>
      </c>
      <c r="CV25">
        <v>50</v>
      </c>
      <c r="CW25">
        <v>17</v>
      </c>
      <c r="CX25">
        <v>0.38</v>
      </c>
      <c r="CY25">
        <v>0.1</v>
      </c>
      <c r="DH25">
        <v>2</v>
      </c>
      <c r="DI25">
        <v>2</v>
      </c>
      <c r="DJ25" t="s">
        <v>373</v>
      </c>
      <c r="DK25">
        <v>2.9275799999999998</v>
      </c>
      <c r="DL25">
        <v>2.9207900000000002</v>
      </c>
      <c r="DM25">
        <v>1.4623499999999999E-2</v>
      </c>
      <c r="DN25">
        <v>1.4571000000000001E-2</v>
      </c>
      <c r="DO25">
        <v>9.6312599999999998E-2</v>
      </c>
      <c r="DP25">
        <v>9.3918000000000001E-2</v>
      </c>
      <c r="DQ25">
        <v>31411.9</v>
      </c>
      <c r="DR25">
        <v>33296.6</v>
      </c>
      <c r="DS25">
        <v>29597.3</v>
      </c>
      <c r="DT25">
        <v>31481.200000000001</v>
      </c>
      <c r="DU25">
        <v>34974.1</v>
      </c>
      <c r="DV25">
        <v>37387.9</v>
      </c>
      <c r="DW25">
        <v>40570.5</v>
      </c>
      <c r="DX25">
        <v>43694.400000000001</v>
      </c>
      <c r="DY25">
        <v>2.1017700000000001</v>
      </c>
      <c r="DZ25">
        <v>2.1208300000000002</v>
      </c>
      <c r="EA25">
        <v>0.14551</v>
      </c>
      <c r="EB25">
        <v>0</v>
      </c>
      <c r="EC25">
        <v>17.882300000000001</v>
      </c>
      <c r="ED25">
        <v>999.9</v>
      </c>
      <c r="EE25">
        <v>62.427999999999997</v>
      </c>
      <c r="EF25">
        <v>21.51</v>
      </c>
      <c r="EG25">
        <v>16.112500000000001</v>
      </c>
      <c r="EH25">
        <v>61.165599999999998</v>
      </c>
      <c r="EI25">
        <v>24.6554</v>
      </c>
      <c r="EJ25">
        <v>1</v>
      </c>
      <c r="EK25">
        <v>-0.48950199999999999</v>
      </c>
      <c r="EL25">
        <v>1.0327599999999999</v>
      </c>
      <c r="EM25">
        <v>20.287700000000001</v>
      </c>
      <c r="EN25">
        <v>5.23855</v>
      </c>
      <c r="EO25">
        <v>11.8302</v>
      </c>
      <c r="EP25">
        <v>4.9819000000000004</v>
      </c>
      <c r="EQ25">
        <v>3.2984499999999999</v>
      </c>
      <c r="ER25">
        <v>19</v>
      </c>
      <c r="ES25">
        <v>184.3</v>
      </c>
      <c r="ET25">
        <v>3.6</v>
      </c>
      <c r="EU25">
        <v>122.2</v>
      </c>
      <c r="EV25">
        <v>1.8732899999999999</v>
      </c>
      <c r="EW25">
        <v>1.87897</v>
      </c>
      <c r="EX25">
        <v>1.87927</v>
      </c>
      <c r="EY25">
        <v>1.8798900000000001</v>
      </c>
      <c r="EZ25">
        <v>1.8775900000000001</v>
      </c>
      <c r="FA25">
        <v>1.8766799999999999</v>
      </c>
      <c r="FB25">
        <v>1.8772899999999999</v>
      </c>
      <c r="FC25">
        <v>1.875</v>
      </c>
      <c r="FD25">
        <v>0</v>
      </c>
      <c r="FE25">
        <v>0</v>
      </c>
      <c r="FF25">
        <v>0</v>
      </c>
      <c r="FG25">
        <v>0</v>
      </c>
      <c r="FH25" t="s">
        <v>374</v>
      </c>
      <c r="FI25" t="s">
        <v>375</v>
      </c>
      <c r="FJ25" t="s">
        <v>376</v>
      </c>
      <c r="FK25" t="s">
        <v>376</v>
      </c>
      <c r="FL25" t="s">
        <v>376</v>
      </c>
      <c r="FM25" t="s">
        <v>376</v>
      </c>
      <c r="FN25">
        <v>0</v>
      </c>
      <c r="FO25">
        <v>100</v>
      </c>
      <c r="FP25">
        <v>100</v>
      </c>
      <c r="FQ25">
        <v>-0.437</v>
      </c>
      <c r="FR25">
        <v>0.2074</v>
      </c>
      <c r="FS25">
        <v>-0.44351281784148799</v>
      </c>
      <c r="FT25">
        <v>1.4527828764109799E-4</v>
      </c>
      <c r="FU25">
        <v>-4.3579519040863002E-7</v>
      </c>
      <c r="FV25">
        <v>2.0799061152897499E-10</v>
      </c>
      <c r="FW25">
        <v>0.20747000000000099</v>
      </c>
      <c r="FX25">
        <v>0</v>
      </c>
      <c r="FY25">
        <v>0</v>
      </c>
      <c r="FZ25">
        <v>0</v>
      </c>
      <c r="GA25">
        <v>4</v>
      </c>
      <c r="GB25">
        <v>2147</v>
      </c>
      <c r="GC25">
        <v>-1</v>
      </c>
      <c r="GD25">
        <v>-1</v>
      </c>
      <c r="GE25">
        <v>0.2</v>
      </c>
      <c r="GF25">
        <v>0.2</v>
      </c>
      <c r="GG25">
        <v>0.26733400000000002</v>
      </c>
      <c r="GH25">
        <v>2.5402800000000001</v>
      </c>
      <c r="GI25">
        <v>1.54541</v>
      </c>
      <c r="GJ25">
        <v>2.3034699999999999</v>
      </c>
      <c r="GK25">
        <v>1.5979000000000001</v>
      </c>
      <c r="GL25">
        <v>2.4230999999999998</v>
      </c>
      <c r="GM25">
        <v>24.959199999999999</v>
      </c>
      <c r="GN25">
        <v>14.5611</v>
      </c>
      <c r="GO25">
        <v>18</v>
      </c>
      <c r="GP25">
        <v>491.01400000000001</v>
      </c>
      <c r="GQ25">
        <v>534.59799999999996</v>
      </c>
      <c r="GR25">
        <v>18.000800000000002</v>
      </c>
      <c r="GS25">
        <v>20.3569</v>
      </c>
      <c r="GT25">
        <v>30.0001</v>
      </c>
      <c r="GU25">
        <v>20.383600000000001</v>
      </c>
      <c r="GV25">
        <v>20.339300000000001</v>
      </c>
      <c r="GW25">
        <v>5.4191399999999996</v>
      </c>
      <c r="GX25">
        <v>-30</v>
      </c>
      <c r="GY25">
        <v>-30</v>
      </c>
      <c r="GZ25">
        <v>18</v>
      </c>
      <c r="HA25">
        <v>50</v>
      </c>
      <c r="HB25">
        <v>0</v>
      </c>
      <c r="HC25">
        <v>100.694</v>
      </c>
      <c r="HD25">
        <v>101.245</v>
      </c>
    </row>
    <row r="26" spans="1:212" x14ac:dyDescent="0.2">
      <c r="A26">
        <v>8</v>
      </c>
      <c r="B26">
        <v>1689026881.0999999</v>
      </c>
      <c r="C26">
        <v>604.09999990463302</v>
      </c>
      <c r="D26" t="s">
        <v>395</v>
      </c>
      <c r="E26" t="s">
        <v>396</v>
      </c>
      <c r="F26" t="s">
        <v>368</v>
      </c>
      <c r="G26" t="s">
        <v>432</v>
      </c>
      <c r="H26" t="s">
        <v>369</v>
      </c>
      <c r="I26" t="s">
        <v>370</v>
      </c>
      <c r="J26" t="s">
        <v>431</v>
      </c>
      <c r="K26" t="s">
        <v>371</v>
      </c>
      <c r="L26">
        <v>1689026881.0999999</v>
      </c>
      <c r="M26">
        <f t="shared" si="0"/>
        <v>1.614219213595118E-3</v>
      </c>
      <c r="N26">
        <f t="shared" si="1"/>
        <v>1.6142192135951181</v>
      </c>
      <c r="O26">
        <f t="shared" si="2"/>
        <v>14.544399289739459</v>
      </c>
      <c r="P26">
        <f t="shared" si="3"/>
        <v>391.11799999999999</v>
      </c>
      <c r="Q26">
        <f t="shared" si="4"/>
        <v>285.79846379766803</v>
      </c>
      <c r="R26">
        <f t="shared" si="5"/>
        <v>28.572672266728553</v>
      </c>
      <c r="S26">
        <f t="shared" si="6"/>
        <v>39.101982155963995</v>
      </c>
      <c r="T26">
        <f t="shared" si="7"/>
        <v>0.23597912405179325</v>
      </c>
      <c r="U26">
        <f t="shared" si="8"/>
        <v>3.8193380525016001</v>
      </c>
      <c r="V26">
        <f t="shared" si="9"/>
        <v>0.22816814050747555</v>
      </c>
      <c r="W26">
        <f t="shared" si="10"/>
        <v>0.14328533541658203</v>
      </c>
      <c r="X26">
        <f t="shared" si="11"/>
        <v>281.16619200000002</v>
      </c>
      <c r="Y26">
        <f t="shared" si="12"/>
        <v>20.671220941976362</v>
      </c>
      <c r="Z26">
        <f t="shared" si="13"/>
        <v>20.671220941976362</v>
      </c>
      <c r="AA26">
        <f t="shared" si="14"/>
        <v>2.4459463604561433</v>
      </c>
      <c r="AB26">
        <f t="shared" si="15"/>
        <v>76.117084725366979</v>
      </c>
      <c r="AC26">
        <f t="shared" si="16"/>
        <v>1.753509723471</v>
      </c>
      <c r="AD26">
        <f t="shared" si="17"/>
        <v>2.3037005815418738</v>
      </c>
      <c r="AE26">
        <f t="shared" si="18"/>
        <v>0.69243663698514335</v>
      </c>
      <c r="AF26">
        <f t="shared" si="19"/>
        <v>-71.18706731954471</v>
      </c>
      <c r="AG26">
        <f t="shared" si="20"/>
        <v>-199.50872164915157</v>
      </c>
      <c r="AH26">
        <f t="shared" si="21"/>
        <v>-10.522507505765512</v>
      </c>
      <c r="AI26">
        <f t="shared" si="22"/>
        <v>-5.2104474461799555E-2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53989.113079226525</v>
      </c>
      <c r="AO26">
        <f t="shared" si="26"/>
        <v>1700.02</v>
      </c>
      <c r="AP26">
        <f t="shared" si="27"/>
        <v>1433.1168</v>
      </c>
      <c r="AQ26">
        <f t="shared" si="28"/>
        <v>0.84299996470629757</v>
      </c>
      <c r="AR26">
        <f t="shared" si="29"/>
        <v>0.16538993188315432</v>
      </c>
      <c r="AS26">
        <v>1689026881.0999999</v>
      </c>
      <c r="AT26">
        <v>391.11799999999999</v>
      </c>
      <c r="AU26">
        <v>400.04599999999999</v>
      </c>
      <c r="AV26">
        <v>17.5395</v>
      </c>
      <c r="AW26">
        <v>16.6065</v>
      </c>
      <c r="AX26">
        <v>391.80500000000001</v>
      </c>
      <c r="AY26">
        <v>17.343499999999999</v>
      </c>
      <c r="AZ26">
        <v>500.24900000000002</v>
      </c>
      <c r="BA26">
        <v>99.774699999999996</v>
      </c>
      <c r="BB26">
        <v>0.20019799999999999</v>
      </c>
      <c r="BC26">
        <v>19.702300000000001</v>
      </c>
      <c r="BD26">
        <v>20.319199999999999</v>
      </c>
      <c r="BE26">
        <v>999.9</v>
      </c>
      <c r="BF26">
        <v>0</v>
      </c>
      <c r="BG26">
        <v>0</v>
      </c>
      <c r="BH26">
        <v>9983.75</v>
      </c>
      <c r="BI26">
        <v>0</v>
      </c>
      <c r="BJ26">
        <v>0.52912700000000001</v>
      </c>
      <c r="BK26">
        <v>-8.6822499999999998</v>
      </c>
      <c r="BL26">
        <v>398.35500000000002</v>
      </c>
      <c r="BM26">
        <v>406.80200000000002</v>
      </c>
      <c r="BN26">
        <v>0.94446600000000003</v>
      </c>
      <c r="BO26">
        <v>400.04599999999999</v>
      </c>
      <c r="BP26">
        <v>16.6065</v>
      </c>
      <c r="BQ26">
        <v>1.75115</v>
      </c>
      <c r="BR26">
        <v>1.6569100000000001</v>
      </c>
      <c r="BS26">
        <v>15.3574</v>
      </c>
      <c r="BT26">
        <v>14.4985</v>
      </c>
      <c r="BU26">
        <v>1700.02</v>
      </c>
      <c r="BV26">
        <v>0.900003</v>
      </c>
      <c r="BW26">
        <v>9.9996699999999994E-2</v>
      </c>
      <c r="BX26">
        <v>0</v>
      </c>
      <c r="BY26">
        <v>2.9049999999999998</v>
      </c>
      <c r="BZ26">
        <v>0</v>
      </c>
      <c r="CA26">
        <v>2393.58</v>
      </c>
      <c r="CB26">
        <v>16244.3</v>
      </c>
      <c r="CC26">
        <v>36.375</v>
      </c>
      <c r="CD26">
        <v>38.936999999999998</v>
      </c>
      <c r="CE26">
        <v>37.811999999999998</v>
      </c>
      <c r="CF26">
        <v>36.811999999999998</v>
      </c>
      <c r="CG26">
        <v>35.936999999999998</v>
      </c>
      <c r="CH26">
        <v>1530.02</v>
      </c>
      <c r="CI26">
        <v>170</v>
      </c>
      <c r="CJ26">
        <v>0</v>
      </c>
      <c r="CK26">
        <v>1689026882.3</v>
      </c>
      <c r="CL26">
        <v>0</v>
      </c>
      <c r="CM26">
        <v>1689026901.0999999</v>
      </c>
      <c r="CN26" t="s">
        <v>397</v>
      </c>
      <c r="CO26">
        <v>1689026901.0999999</v>
      </c>
      <c r="CP26">
        <v>1689026901.0999999</v>
      </c>
      <c r="CQ26">
        <v>12</v>
      </c>
      <c r="CR26">
        <v>-0.245</v>
      </c>
      <c r="CS26">
        <v>-1.0999999999999999E-2</v>
      </c>
      <c r="CT26">
        <v>-0.68700000000000006</v>
      </c>
      <c r="CU26">
        <v>0.19600000000000001</v>
      </c>
      <c r="CV26">
        <v>400</v>
      </c>
      <c r="CW26">
        <v>17</v>
      </c>
      <c r="CX26">
        <v>0.26</v>
      </c>
      <c r="CY26">
        <v>0.04</v>
      </c>
      <c r="DH26">
        <v>2</v>
      </c>
      <c r="DI26">
        <v>2</v>
      </c>
      <c r="DJ26" t="s">
        <v>373</v>
      </c>
      <c r="DK26">
        <v>2.9274900000000001</v>
      </c>
      <c r="DL26">
        <v>2.9206599999999998</v>
      </c>
      <c r="DM26">
        <v>9.3146900000000005E-2</v>
      </c>
      <c r="DN26">
        <v>9.4969799999999993E-2</v>
      </c>
      <c r="DO26">
        <v>9.5652500000000001E-2</v>
      </c>
      <c r="DP26">
        <v>9.29928E-2</v>
      </c>
      <c r="DQ26">
        <v>28905.7</v>
      </c>
      <c r="DR26">
        <v>30577</v>
      </c>
      <c r="DS26">
        <v>29596.799999999999</v>
      </c>
      <c r="DT26">
        <v>31480.799999999999</v>
      </c>
      <c r="DU26">
        <v>35008</v>
      </c>
      <c r="DV26">
        <v>37434.9</v>
      </c>
      <c r="DW26">
        <v>40569.699999999997</v>
      </c>
      <c r="DX26">
        <v>43693.3</v>
      </c>
      <c r="DY26">
        <v>2.1053500000000001</v>
      </c>
      <c r="DZ26">
        <v>2.1234500000000001</v>
      </c>
      <c r="EA26">
        <v>0.14615800000000001</v>
      </c>
      <c r="EB26">
        <v>0</v>
      </c>
      <c r="EC26">
        <v>17.897600000000001</v>
      </c>
      <c r="ED26">
        <v>999.9</v>
      </c>
      <c r="EE26">
        <v>62.427999999999997</v>
      </c>
      <c r="EF26">
        <v>21.52</v>
      </c>
      <c r="EG26">
        <v>16.1221</v>
      </c>
      <c r="EH26">
        <v>61.325600000000001</v>
      </c>
      <c r="EI26">
        <v>24.735600000000002</v>
      </c>
      <c r="EJ26">
        <v>1</v>
      </c>
      <c r="EK26">
        <v>-0.48800300000000002</v>
      </c>
      <c r="EL26">
        <v>1.0446599999999999</v>
      </c>
      <c r="EM26">
        <v>20.288</v>
      </c>
      <c r="EN26">
        <v>5.2421499999999996</v>
      </c>
      <c r="EO26">
        <v>11.8302</v>
      </c>
      <c r="EP26">
        <v>4.9817</v>
      </c>
      <c r="EQ26">
        <v>3.2989999999999999</v>
      </c>
      <c r="ER26">
        <v>19</v>
      </c>
      <c r="ES26">
        <v>186</v>
      </c>
      <c r="ET26">
        <v>3.6</v>
      </c>
      <c r="EU26">
        <v>122.2</v>
      </c>
      <c r="EV26">
        <v>1.87331</v>
      </c>
      <c r="EW26">
        <v>1.87897</v>
      </c>
      <c r="EX26">
        <v>1.8793</v>
      </c>
      <c r="EY26">
        <v>1.8798999999999999</v>
      </c>
      <c r="EZ26">
        <v>1.8775999999999999</v>
      </c>
      <c r="FA26">
        <v>1.8766799999999999</v>
      </c>
      <c r="FB26">
        <v>1.8772899999999999</v>
      </c>
      <c r="FC26">
        <v>1.875</v>
      </c>
      <c r="FD26">
        <v>0</v>
      </c>
      <c r="FE26">
        <v>0</v>
      </c>
      <c r="FF26">
        <v>0</v>
      </c>
      <c r="FG26">
        <v>0</v>
      </c>
      <c r="FH26" t="s">
        <v>374</v>
      </c>
      <c r="FI26" t="s">
        <v>375</v>
      </c>
      <c r="FJ26" t="s">
        <v>376</v>
      </c>
      <c r="FK26" t="s">
        <v>376</v>
      </c>
      <c r="FL26" t="s">
        <v>376</v>
      </c>
      <c r="FM26" t="s">
        <v>376</v>
      </c>
      <c r="FN26">
        <v>0</v>
      </c>
      <c r="FO26">
        <v>100</v>
      </c>
      <c r="FP26">
        <v>100</v>
      </c>
      <c r="FQ26">
        <v>-0.68700000000000006</v>
      </c>
      <c r="FR26">
        <v>0.19600000000000001</v>
      </c>
      <c r="FS26">
        <v>-0.44351281784148799</v>
      </c>
      <c r="FT26">
        <v>1.4527828764109799E-4</v>
      </c>
      <c r="FU26">
        <v>-4.3579519040863002E-7</v>
      </c>
      <c r="FV26">
        <v>2.0799061152897499E-10</v>
      </c>
      <c r="FW26">
        <v>0.20747000000000099</v>
      </c>
      <c r="FX26">
        <v>0</v>
      </c>
      <c r="FY26">
        <v>0</v>
      </c>
      <c r="FZ26">
        <v>0</v>
      </c>
      <c r="GA26">
        <v>4</v>
      </c>
      <c r="GB26">
        <v>2147</v>
      </c>
      <c r="GC26">
        <v>-1</v>
      </c>
      <c r="GD26">
        <v>-1</v>
      </c>
      <c r="GE26">
        <v>1.4</v>
      </c>
      <c r="GF26">
        <v>1.4</v>
      </c>
      <c r="GG26">
        <v>1.03149</v>
      </c>
      <c r="GH26">
        <v>2.5146500000000001</v>
      </c>
      <c r="GI26">
        <v>1.54541</v>
      </c>
      <c r="GJ26">
        <v>2.3034699999999999</v>
      </c>
      <c r="GK26">
        <v>1.5979000000000001</v>
      </c>
      <c r="GL26">
        <v>2.4145500000000002</v>
      </c>
      <c r="GM26">
        <v>24.979600000000001</v>
      </c>
      <c r="GN26">
        <v>14.5436</v>
      </c>
      <c r="GO26">
        <v>18</v>
      </c>
      <c r="GP26">
        <v>493.26299999999998</v>
      </c>
      <c r="GQ26">
        <v>536.70299999999997</v>
      </c>
      <c r="GR26">
        <v>18</v>
      </c>
      <c r="GS26">
        <v>20.383900000000001</v>
      </c>
      <c r="GT26">
        <v>30.000299999999999</v>
      </c>
      <c r="GU26">
        <v>20.401</v>
      </c>
      <c r="GV26">
        <v>20.360800000000001</v>
      </c>
      <c r="GW26">
        <v>20.713100000000001</v>
      </c>
      <c r="GX26">
        <v>-30</v>
      </c>
      <c r="GY26">
        <v>-30</v>
      </c>
      <c r="GZ26">
        <v>18</v>
      </c>
      <c r="HA26">
        <v>400</v>
      </c>
      <c r="HB26">
        <v>0</v>
      </c>
      <c r="HC26">
        <v>100.69199999999999</v>
      </c>
      <c r="HD26">
        <v>101.24299999999999</v>
      </c>
    </row>
    <row r="27" spans="1:212" x14ac:dyDescent="0.2">
      <c r="A27">
        <v>9</v>
      </c>
      <c r="B27">
        <v>1689027002.0999999</v>
      </c>
      <c r="C27">
        <v>725.09999990463302</v>
      </c>
      <c r="D27" t="s">
        <v>398</v>
      </c>
      <c r="E27" t="s">
        <v>399</v>
      </c>
      <c r="F27" t="s">
        <v>368</v>
      </c>
      <c r="G27" t="s">
        <v>432</v>
      </c>
      <c r="H27" t="s">
        <v>369</v>
      </c>
      <c r="I27" t="s">
        <v>370</v>
      </c>
      <c r="J27" t="s">
        <v>431</v>
      </c>
      <c r="K27" t="s">
        <v>371</v>
      </c>
      <c r="L27">
        <v>1689027002.0999999</v>
      </c>
      <c r="M27">
        <f t="shared" si="0"/>
        <v>1.5933226146742769E-3</v>
      </c>
      <c r="N27">
        <f t="shared" si="1"/>
        <v>1.5933226146742769</v>
      </c>
      <c r="O27">
        <f t="shared" si="2"/>
        <v>14.50306504302198</v>
      </c>
      <c r="P27">
        <f t="shared" si="3"/>
        <v>391.13799999999998</v>
      </c>
      <c r="Q27">
        <f t="shared" si="4"/>
        <v>281.93275724672594</v>
      </c>
      <c r="R27">
        <f t="shared" si="5"/>
        <v>28.184955043207975</v>
      </c>
      <c r="S27">
        <f t="shared" si="6"/>
        <v>39.102256344205998</v>
      </c>
      <c r="T27">
        <f t="shared" si="7"/>
        <v>0.22653020093763285</v>
      </c>
      <c r="U27">
        <f t="shared" si="8"/>
        <v>3.8304800158367245</v>
      </c>
      <c r="V27">
        <f t="shared" si="9"/>
        <v>0.21934218741443606</v>
      </c>
      <c r="W27">
        <f t="shared" si="10"/>
        <v>0.13771568189632233</v>
      </c>
      <c r="X27">
        <f t="shared" si="11"/>
        <v>281.16459599999996</v>
      </c>
      <c r="Y27">
        <f t="shared" si="12"/>
        <v>20.675774468529678</v>
      </c>
      <c r="Z27">
        <f t="shared" si="13"/>
        <v>20.675774468529678</v>
      </c>
      <c r="AA27">
        <f t="shared" si="14"/>
        <v>2.446632616977598</v>
      </c>
      <c r="AB27">
        <f t="shared" si="15"/>
        <v>75.326823503566658</v>
      </c>
      <c r="AC27">
        <f t="shared" si="16"/>
        <v>1.7356276130018</v>
      </c>
      <c r="AD27">
        <f t="shared" si="17"/>
        <v>2.304129568027808</v>
      </c>
      <c r="AE27">
        <f t="shared" si="18"/>
        <v>0.71100500397579802</v>
      </c>
      <c r="AF27">
        <f t="shared" si="19"/>
        <v>-70.265527307135613</v>
      </c>
      <c r="AG27">
        <f t="shared" si="20"/>
        <v>-200.41155540039813</v>
      </c>
      <c r="AH27">
        <f t="shared" si="21"/>
        <v>-10.539786240242222</v>
      </c>
      <c r="AI27">
        <f t="shared" si="22"/>
        <v>-5.2272947776003775E-2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54206.457592682913</v>
      </c>
      <c r="AO27">
        <f t="shared" si="26"/>
        <v>1700.01</v>
      </c>
      <c r="AP27">
        <f t="shared" si="27"/>
        <v>1433.1083999999998</v>
      </c>
      <c r="AQ27">
        <f t="shared" si="28"/>
        <v>0.84299998235304496</v>
      </c>
      <c r="AR27">
        <f t="shared" si="29"/>
        <v>0.16538996594137681</v>
      </c>
      <c r="AS27">
        <v>1689027002.0999999</v>
      </c>
      <c r="AT27">
        <v>391.13799999999998</v>
      </c>
      <c r="AU27">
        <v>400.03699999999998</v>
      </c>
      <c r="AV27">
        <v>17.3614</v>
      </c>
      <c r="AW27">
        <v>16.440300000000001</v>
      </c>
      <c r="AX27">
        <v>391.60399999999998</v>
      </c>
      <c r="AY27">
        <v>17.1663</v>
      </c>
      <c r="AZ27">
        <v>500.24299999999999</v>
      </c>
      <c r="BA27">
        <v>99.770600000000002</v>
      </c>
      <c r="BB27">
        <v>0.19988700000000001</v>
      </c>
      <c r="BC27">
        <v>19.705300000000001</v>
      </c>
      <c r="BD27">
        <v>20.289899999999999</v>
      </c>
      <c r="BE27">
        <v>999.9</v>
      </c>
      <c r="BF27">
        <v>0</v>
      </c>
      <c r="BG27">
        <v>0</v>
      </c>
      <c r="BH27">
        <v>10026.200000000001</v>
      </c>
      <c r="BI27">
        <v>0</v>
      </c>
      <c r="BJ27">
        <v>0.52912700000000001</v>
      </c>
      <c r="BK27">
        <v>-8.8988999999999994</v>
      </c>
      <c r="BL27">
        <v>398.048</v>
      </c>
      <c r="BM27">
        <v>406.72300000000001</v>
      </c>
      <c r="BN27">
        <v>0.92111600000000005</v>
      </c>
      <c r="BO27">
        <v>400.03699999999998</v>
      </c>
      <c r="BP27">
        <v>16.440300000000001</v>
      </c>
      <c r="BQ27">
        <v>1.7321599999999999</v>
      </c>
      <c r="BR27">
        <v>1.6402600000000001</v>
      </c>
      <c r="BS27">
        <v>15.1877</v>
      </c>
      <c r="BT27">
        <v>14.3423</v>
      </c>
      <c r="BU27">
        <v>1700.01</v>
      </c>
      <c r="BV27">
        <v>0.900003</v>
      </c>
      <c r="BW27">
        <v>9.9996699999999994E-2</v>
      </c>
      <c r="BX27">
        <v>0</v>
      </c>
      <c r="BY27">
        <v>2.3730000000000002</v>
      </c>
      <c r="BZ27">
        <v>0</v>
      </c>
      <c r="CA27">
        <v>2407.3200000000002</v>
      </c>
      <c r="CB27">
        <v>16244.2</v>
      </c>
      <c r="CC27">
        <v>36.375</v>
      </c>
      <c r="CD27">
        <v>38.936999999999998</v>
      </c>
      <c r="CE27">
        <v>37.811999999999998</v>
      </c>
      <c r="CF27">
        <v>36.811999999999998</v>
      </c>
      <c r="CG27">
        <v>36</v>
      </c>
      <c r="CH27">
        <v>1530.01</v>
      </c>
      <c r="CI27">
        <v>170</v>
      </c>
      <c r="CJ27">
        <v>0</v>
      </c>
      <c r="CK27">
        <v>1689027002.9000001</v>
      </c>
      <c r="CL27">
        <v>0</v>
      </c>
      <c r="CM27">
        <v>1689026973.0999999</v>
      </c>
      <c r="CN27" t="s">
        <v>400</v>
      </c>
      <c r="CO27">
        <v>1689026969.0999999</v>
      </c>
      <c r="CP27">
        <v>1689026973.0999999</v>
      </c>
      <c r="CQ27">
        <v>13</v>
      </c>
      <c r="CR27">
        <v>0.219</v>
      </c>
      <c r="CS27">
        <v>-1E-3</v>
      </c>
      <c r="CT27">
        <v>-0.46800000000000003</v>
      </c>
      <c r="CU27">
        <v>0.19500000000000001</v>
      </c>
      <c r="CV27">
        <v>400</v>
      </c>
      <c r="CW27">
        <v>16</v>
      </c>
      <c r="CX27">
        <v>0.13</v>
      </c>
      <c r="CY27">
        <v>0.08</v>
      </c>
      <c r="DH27">
        <v>2</v>
      </c>
      <c r="DI27">
        <v>2</v>
      </c>
      <c r="DJ27" t="s">
        <v>373</v>
      </c>
      <c r="DK27">
        <v>2.9274399999999998</v>
      </c>
      <c r="DL27">
        <v>2.9207200000000002</v>
      </c>
      <c r="DM27">
        <v>9.3094499999999997E-2</v>
      </c>
      <c r="DN27">
        <v>9.4952099999999998E-2</v>
      </c>
      <c r="DO27">
        <v>9.4917000000000001E-2</v>
      </c>
      <c r="DP27">
        <v>9.2299999999999993E-2</v>
      </c>
      <c r="DQ27">
        <v>28904.1</v>
      </c>
      <c r="DR27">
        <v>30574</v>
      </c>
      <c r="DS27">
        <v>29593.7</v>
      </c>
      <c r="DT27">
        <v>31477.200000000001</v>
      </c>
      <c r="DU27">
        <v>35033.5</v>
      </c>
      <c r="DV27">
        <v>37459</v>
      </c>
      <c r="DW27">
        <v>40565</v>
      </c>
      <c r="DX27">
        <v>43687.3</v>
      </c>
      <c r="DY27">
        <v>2.10365</v>
      </c>
      <c r="DZ27">
        <v>2.1213500000000001</v>
      </c>
      <c r="EA27">
        <v>0.14499899999999999</v>
      </c>
      <c r="EB27">
        <v>0</v>
      </c>
      <c r="EC27">
        <v>17.8874</v>
      </c>
      <c r="ED27">
        <v>999.9</v>
      </c>
      <c r="EE27">
        <v>62.453000000000003</v>
      </c>
      <c r="EF27">
        <v>21.56</v>
      </c>
      <c r="EG27">
        <v>16.167000000000002</v>
      </c>
      <c r="EH27">
        <v>60.985599999999998</v>
      </c>
      <c r="EI27">
        <v>25.564900000000002</v>
      </c>
      <c r="EJ27">
        <v>1</v>
      </c>
      <c r="EK27">
        <v>-0.48486800000000002</v>
      </c>
      <c r="EL27">
        <v>1.03929</v>
      </c>
      <c r="EM27">
        <v>20.2882</v>
      </c>
      <c r="EN27">
        <v>5.2430500000000002</v>
      </c>
      <c r="EO27">
        <v>11.8302</v>
      </c>
      <c r="EP27">
        <v>4.9829499999999998</v>
      </c>
      <c r="EQ27">
        <v>3.2989999999999999</v>
      </c>
      <c r="ER27">
        <v>19</v>
      </c>
      <c r="ES27">
        <v>188.5</v>
      </c>
      <c r="ET27">
        <v>3.6</v>
      </c>
      <c r="EU27">
        <v>122.2</v>
      </c>
      <c r="EV27">
        <v>1.8733</v>
      </c>
      <c r="EW27">
        <v>1.87897</v>
      </c>
      <c r="EX27">
        <v>1.8793</v>
      </c>
      <c r="EY27">
        <v>1.87988</v>
      </c>
      <c r="EZ27">
        <v>1.8775900000000001</v>
      </c>
      <c r="FA27">
        <v>1.8766799999999999</v>
      </c>
      <c r="FB27">
        <v>1.8772899999999999</v>
      </c>
      <c r="FC27">
        <v>1.875</v>
      </c>
      <c r="FD27">
        <v>0</v>
      </c>
      <c r="FE27">
        <v>0</v>
      </c>
      <c r="FF27">
        <v>0</v>
      </c>
      <c r="FG27">
        <v>0</v>
      </c>
      <c r="FH27" t="s">
        <v>374</v>
      </c>
      <c r="FI27" t="s">
        <v>375</v>
      </c>
      <c r="FJ27" t="s">
        <v>376</v>
      </c>
      <c r="FK27" t="s">
        <v>376</v>
      </c>
      <c r="FL27" t="s">
        <v>376</v>
      </c>
      <c r="FM27" t="s">
        <v>376</v>
      </c>
      <c r="FN27">
        <v>0</v>
      </c>
      <c r="FO27">
        <v>100</v>
      </c>
      <c r="FP27">
        <v>100</v>
      </c>
      <c r="FQ27">
        <v>-0.46600000000000003</v>
      </c>
      <c r="FR27">
        <v>0.1951</v>
      </c>
      <c r="FS27">
        <v>-0.46923988004054501</v>
      </c>
      <c r="FT27">
        <v>1.4527828764109799E-4</v>
      </c>
      <c r="FU27">
        <v>-4.3579519040863002E-7</v>
      </c>
      <c r="FV27">
        <v>2.0799061152897499E-10</v>
      </c>
      <c r="FW27">
        <v>0.19515000000000199</v>
      </c>
      <c r="FX27">
        <v>0</v>
      </c>
      <c r="FY27">
        <v>0</v>
      </c>
      <c r="FZ27">
        <v>0</v>
      </c>
      <c r="GA27">
        <v>4</v>
      </c>
      <c r="GB27">
        <v>2147</v>
      </c>
      <c r="GC27">
        <v>-1</v>
      </c>
      <c r="GD27">
        <v>-1</v>
      </c>
      <c r="GE27">
        <v>0.6</v>
      </c>
      <c r="GF27">
        <v>0.5</v>
      </c>
      <c r="GG27">
        <v>1.03027</v>
      </c>
      <c r="GH27">
        <v>2.51709</v>
      </c>
      <c r="GI27">
        <v>1.54541</v>
      </c>
      <c r="GJ27">
        <v>2.3034699999999999</v>
      </c>
      <c r="GK27">
        <v>1.5979000000000001</v>
      </c>
      <c r="GL27">
        <v>2.4169900000000002</v>
      </c>
      <c r="GM27">
        <v>25</v>
      </c>
      <c r="GN27">
        <v>14.5261</v>
      </c>
      <c r="GO27">
        <v>18</v>
      </c>
      <c r="GP27">
        <v>492.70400000000001</v>
      </c>
      <c r="GQ27">
        <v>535.70600000000002</v>
      </c>
      <c r="GR27">
        <v>17.9999</v>
      </c>
      <c r="GS27">
        <v>20.427299999999999</v>
      </c>
      <c r="GT27">
        <v>30</v>
      </c>
      <c r="GU27">
        <v>20.445499999999999</v>
      </c>
      <c r="GV27">
        <v>20.404299999999999</v>
      </c>
      <c r="GW27">
        <v>20.687999999999999</v>
      </c>
      <c r="GX27">
        <v>-30</v>
      </c>
      <c r="GY27">
        <v>-30</v>
      </c>
      <c r="GZ27">
        <v>18</v>
      </c>
      <c r="HA27">
        <v>400</v>
      </c>
      <c r="HB27">
        <v>0</v>
      </c>
      <c r="HC27">
        <v>100.681</v>
      </c>
      <c r="HD27">
        <v>101.23</v>
      </c>
    </row>
    <row r="28" spans="1:212" x14ac:dyDescent="0.2">
      <c r="A28">
        <v>10</v>
      </c>
      <c r="B28">
        <v>1689027087.0999999</v>
      </c>
      <c r="C28">
        <v>810.09999990463302</v>
      </c>
      <c r="D28" t="s">
        <v>401</v>
      </c>
      <c r="E28" t="s">
        <v>402</v>
      </c>
      <c r="F28" t="s">
        <v>368</v>
      </c>
      <c r="G28" t="s">
        <v>432</v>
      </c>
      <c r="H28" t="s">
        <v>369</v>
      </c>
      <c r="I28" t="s">
        <v>370</v>
      </c>
      <c r="J28" t="s">
        <v>431</v>
      </c>
      <c r="K28" t="s">
        <v>371</v>
      </c>
      <c r="L28">
        <v>1689027087.0999999</v>
      </c>
      <c r="M28">
        <f t="shared" si="0"/>
        <v>1.6294491837745347E-3</v>
      </c>
      <c r="N28">
        <f t="shared" si="1"/>
        <v>1.6294491837745346</v>
      </c>
      <c r="O28">
        <f t="shared" si="2"/>
        <v>14.678915727942814</v>
      </c>
      <c r="P28">
        <f t="shared" si="3"/>
        <v>390.96600000000001</v>
      </c>
      <c r="Q28">
        <f t="shared" si="4"/>
        <v>283.44437538031161</v>
      </c>
      <c r="R28">
        <f t="shared" si="5"/>
        <v>28.33664933692884</v>
      </c>
      <c r="S28">
        <f t="shared" si="6"/>
        <v>39.085857427218002</v>
      </c>
      <c r="T28">
        <f t="shared" si="7"/>
        <v>0.23315809405073751</v>
      </c>
      <c r="U28">
        <f t="shared" si="8"/>
        <v>3.8292144692698704</v>
      </c>
      <c r="V28">
        <f t="shared" si="9"/>
        <v>0.22554848427045679</v>
      </c>
      <c r="W28">
        <f t="shared" si="10"/>
        <v>0.14163080682284077</v>
      </c>
      <c r="X28">
        <f t="shared" si="11"/>
        <v>281.16459599999996</v>
      </c>
      <c r="Y28">
        <f t="shared" si="12"/>
        <v>20.674642858144292</v>
      </c>
      <c r="Z28">
        <f t="shared" si="13"/>
        <v>20.674642858144292</v>
      </c>
      <c r="AA28">
        <f t="shared" si="14"/>
        <v>2.4464620575883043</v>
      </c>
      <c r="AB28">
        <f t="shared" si="15"/>
        <v>75.460389919601283</v>
      </c>
      <c r="AC28">
        <f t="shared" si="16"/>
        <v>1.7393419496586</v>
      </c>
      <c r="AD28">
        <f t="shared" si="17"/>
        <v>2.3049734456868949</v>
      </c>
      <c r="AE28">
        <f t="shared" si="18"/>
        <v>0.70712010792970426</v>
      </c>
      <c r="AF28">
        <f t="shared" si="19"/>
        <v>-71.858709004456983</v>
      </c>
      <c r="AG28">
        <f t="shared" si="20"/>
        <v>-198.89373178564574</v>
      </c>
      <c r="AH28">
        <f t="shared" si="21"/>
        <v>-10.463674660530623</v>
      </c>
      <c r="AI28">
        <f t="shared" si="22"/>
        <v>-5.1519450633378483E-2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54180.647816915371</v>
      </c>
      <c r="AO28">
        <f t="shared" si="26"/>
        <v>1700.01</v>
      </c>
      <c r="AP28">
        <f t="shared" si="27"/>
        <v>1433.1083999999998</v>
      </c>
      <c r="AQ28">
        <f t="shared" si="28"/>
        <v>0.84299998235304496</v>
      </c>
      <c r="AR28">
        <f t="shared" si="29"/>
        <v>0.16538996594137681</v>
      </c>
      <c r="AS28">
        <v>1689027087.0999999</v>
      </c>
      <c r="AT28">
        <v>390.96600000000001</v>
      </c>
      <c r="AU28">
        <v>399.97899999999998</v>
      </c>
      <c r="AV28">
        <v>17.398199999999999</v>
      </c>
      <c r="AW28">
        <v>16.456</v>
      </c>
      <c r="AX28">
        <v>391.529</v>
      </c>
      <c r="AY28">
        <v>17.201599999999999</v>
      </c>
      <c r="AZ28">
        <v>500.11</v>
      </c>
      <c r="BA28">
        <v>99.772800000000004</v>
      </c>
      <c r="BB28">
        <v>0.19972300000000001</v>
      </c>
      <c r="BC28">
        <v>19.711200000000002</v>
      </c>
      <c r="BD28">
        <v>20.301500000000001</v>
      </c>
      <c r="BE28">
        <v>999.9</v>
      </c>
      <c r="BF28">
        <v>0</v>
      </c>
      <c r="BG28">
        <v>0</v>
      </c>
      <c r="BH28">
        <v>10021.200000000001</v>
      </c>
      <c r="BI28">
        <v>0</v>
      </c>
      <c r="BJ28">
        <v>0.47621400000000003</v>
      </c>
      <c r="BK28">
        <v>-9.0126299999999997</v>
      </c>
      <c r="BL28">
        <v>397.88900000000001</v>
      </c>
      <c r="BM28">
        <v>406.67099999999999</v>
      </c>
      <c r="BN28">
        <v>0.94225099999999995</v>
      </c>
      <c r="BO28">
        <v>399.97899999999998</v>
      </c>
      <c r="BP28">
        <v>16.456</v>
      </c>
      <c r="BQ28">
        <v>1.73587</v>
      </c>
      <c r="BR28">
        <v>1.6418600000000001</v>
      </c>
      <c r="BS28">
        <v>15.221</v>
      </c>
      <c r="BT28">
        <v>14.3574</v>
      </c>
      <c r="BU28">
        <v>1700.01</v>
      </c>
      <c r="BV28">
        <v>0.900003</v>
      </c>
      <c r="BW28">
        <v>9.9996699999999994E-2</v>
      </c>
      <c r="BX28">
        <v>0</v>
      </c>
      <c r="BY28">
        <v>2.5691999999999999</v>
      </c>
      <c r="BZ28">
        <v>0</v>
      </c>
      <c r="CA28">
        <v>2421.6999999999998</v>
      </c>
      <c r="CB28">
        <v>16244.2</v>
      </c>
      <c r="CC28">
        <v>36.375</v>
      </c>
      <c r="CD28">
        <v>39</v>
      </c>
      <c r="CE28">
        <v>37.811999999999998</v>
      </c>
      <c r="CF28">
        <v>36.811999999999998</v>
      </c>
      <c r="CG28">
        <v>36</v>
      </c>
      <c r="CH28">
        <v>1530.01</v>
      </c>
      <c r="CI28">
        <v>170</v>
      </c>
      <c r="CJ28">
        <v>0</v>
      </c>
      <c r="CK28">
        <v>1689027088.0999999</v>
      </c>
      <c r="CL28">
        <v>0</v>
      </c>
      <c r="CM28">
        <v>1689027057.0999999</v>
      </c>
      <c r="CN28" t="s">
        <v>403</v>
      </c>
      <c r="CO28">
        <v>1689027057.0999999</v>
      </c>
      <c r="CP28">
        <v>1689027055.0999999</v>
      </c>
      <c r="CQ28">
        <v>14</v>
      </c>
      <c r="CR28">
        <v>-9.7000000000000003E-2</v>
      </c>
      <c r="CS28">
        <v>2E-3</v>
      </c>
      <c r="CT28">
        <v>-0.56399999999999995</v>
      </c>
      <c r="CU28">
        <v>0.19700000000000001</v>
      </c>
      <c r="CV28">
        <v>400</v>
      </c>
      <c r="CW28">
        <v>16</v>
      </c>
      <c r="CX28">
        <v>0.33</v>
      </c>
      <c r="CY28">
        <v>0.08</v>
      </c>
      <c r="DH28">
        <v>2</v>
      </c>
      <c r="DI28">
        <v>2</v>
      </c>
      <c r="DJ28" t="s">
        <v>373</v>
      </c>
      <c r="DK28">
        <v>2.9270700000000001</v>
      </c>
      <c r="DL28">
        <v>2.9205100000000002</v>
      </c>
      <c r="DM28">
        <v>9.3076099999999995E-2</v>
      </c>
      <c r="DN28">
        <v>9.4936599999999996E-2</v>
      </c>
      <c r="DO28">
        <v>9.5056000000000002E-2</v>
      </c>
      <c r="DP28">
        <v>9.2359300000000005E-2</v>
      </c>
      <c r="DQ28">
        <v>28904.1</v>
      </c>
      <c r="DR28">
        <v>30571.200000000001</v>
      </c>
      <c r="DS28">
        <v>29593.200000000001</v>
      </c>
      <c r="DT28">
        <v>31473.9</v>
      </c>
      <c r="DU28">
        <v>35028.199999999997</v>
      </c>
      <c r="DV28">
        <v>37453.699999999997</v>
      </c>
      <c r="DW28">
        <v>40565.199999999997</v>
      </c>
      <c r="DX28">
        <v>43683.9</v>
      </c>
      <c r="DY28">
        <v>2.10345</v>
      </c>
      <c r="DZ28">
        <v>2.1208999999999998</v>
      </c>
      <c r="EA28">
        <v>0.14468300000000001</v>
      </c>
      <c r="EB28">
        <v>0</v>
      </c>
      <c r="EC28">
        <v>17.904399999999999</v>
      </c>
      <c r="ED28">
        <v>999.9</v>
      </c>
      <c r="EE28">
        <v>62.453000000000003</v>
      </c>
      <c r="EF28">
        <v>21.56</v>
      </c>
      <c r="EG28">
        <v>16.1693</v>
      </c>
      <c r="EH28">
        <v>61.335599999999999</v>
      </c>
      <c r="EI28">
        <v>25.1402</v>
      </c>
      <c r="EJ28">
        <v>1</v>
      </c>
      <c r="EK28">
        <v>-0.48286600000000002</v>
      </c>
      <c r="EL28">
        <v>1.0474600000000001</v>
      </c>
      <c r="EM28">
        <v>20.288</v>
      </c>
      <c r="EN28">
        <v>5.2438000000000002</v>
      </c>
      <c r="EO28">
        <v>11.8302</v>
      </c>
      <c r="EP28">
        <v>4.9828999999999999</v>
      </c>
      <c r="EQ28">
        <v>3.2989999999999999</v>
      </c>
      <c r="ER28">
        <v>19</v>
      </c>
      <c r="ES28">
        <v>190.1</v>
      </c>
      <c r="ET28">
        <v>3.7</v>
      </c>
      <c r="EU28">
        <v>122.2</v>
      </c>
      <c r="EV28">
        <v>1.8733200000000001</v>
      </c>
      <c r="EW28">
        <v>1.8789899999999999</v>
      </c>
      <c r="EX28">
        <v>1.8793299999999999</v>
      </c>
      <c r="EY28">
        <v>1.8799399999999999</v>
      </c>
      <c r="EZ28">
        <v>1.8775900000000001</v>
      </c>
      <c r="FA28">
        <v>1.8766799999999999</v>
      </c>
      <c r="FB28">
        <v>1.8772899999999999</v>
      </c>
      <c r="FC28">
        <v>1.875</v>
      </c>
      <c r="FD28">
        <v>0</v>
      </c>
      <c r="FE28">
        <v>0</v>
      </c>
      <c r="FF28">
        <v>0</v>
      </c>
      <c r="FG28">
        <v>0</v>
      </c>
      <c r="FH28" t="s">
        <v>374</v>
      </c>
      <c r="FI28" t="s">
        <v>375</v>
      </c>
      <c r="FJ28" t="s">
        <v>376</v>
      </c>
      <c r="FK28" t="s">
        <v>376</v>
      </c>
      <c r="FL28" t="s">
        <v>376</v>
      </c>
      <c r="FM28" t="s">
        <v>376</v>
      </c>
      <c r="FN28">
        <v>0</v>
      </c>
      <c r="FO28">
        <v>100</v>
      </c>
      <c r="FP28">
        <v>100</v>
      </c>
      <c r="FQ28">
        <v>-0.56299999999999994</v>
      </c>
      <c r="FR28">
        <v>0.1966</v>
      </c>
      <c r="FS28">
        <v>-0.56584727447608096</v>
      </c>
      <c r="FT28">
        <v>1.4527828764109799E-4</v>
      </c>
      <c r="FU28">
        <v>-4.3579519040863002E-7</v>
      </c>
      <c r="FV28">
        <v>2.0799061152897499E-10</v>
      </c>
      <c r="FW28">
        <v>0.19664000000000201</v>
      </c>
      <c r="FX28">
        <v>0</v>
      </c>
      <c r="FY28">
        <v>0</v>
      </c>
      <c r="FZ28">
        <v>0</v>
      </c>
      <c r="GA28">
        <v>4</v>
      </c>
      <c r="GB28">
        <v>2147</v>
      </c>
      <c r="GC28">
        <v>-1</v>
      </c>
      <c r="GD28">
        <v>-1</v>
      </c>
      <c r="GE28">
        <v>0.5</v>
      </c>
      <c r="GF28">
        <v>0.5</v>
      </c>
      <c r="GG28">
        <v>1.03149</v>
      </c>
      <c r="GH28">
        <v>2.52563</v>
      </c>
      <c r="GI28">
        <v>1.54541</v>
      </c>
      <c r="GJ28">
        <v>2.3034699999999999</v>
      </c>
      <c r="GK28">
        <v>1.5979000000000001</v>
      </c>
      <c r="GL28">
        <v>2.32666</v>
      </c>
      <c r="GM28">
        <v>25</v>
      </c>
      <c r="GN28">
        <v>14.4998</v>
      </c>
      <c r="GO28">
        <v>18</v>
      </c>
      <c r="GP28">
        <v>492.86900000000003</v>
      </c>
      <c r="GQ28">
        <v>535.71799999999996</v>
      </c>
      <c r="GR28">
        <v>18.0001</v>
      </c>
      <c r="GS28">
        <v>20.455100000000002</v>
      </c>
      <c r="GT28">
        <v>30.0001</v>
      </c>
      <c r="GU28">
        <v>20.474499999999999</v>
      </c>
      <c r="GV28">
        <v>20.433499999999999</v>
      </c>
      <c r="GW28">
        <v>20.694800000000001</v>
      </c>
      <c r="GX28">
        <v>-30</v>
      </c>
      <c r="GY28">
        <v>-30</v>
      </c>
      <c r="GZ28">
        <v>18</v>
      </c>
      <c r="HA28">
        <v>400</v>
      </c>
      <c r="HB28">
        <v>0</v>
      </c>
      <c r="HC28">
        <v>100.68</v>
      </c>
      <c r="HD28">
        <v>101.221</v>
      </c>
    </row>
    <row r="29" spans="1:212" x14ac:dyDescent="0.2">
      <c r="A29">
        <v>11</v>
      </c>
      <c r="B29">
        <v>1689027154.0999999</v>
      </c>
      <c r="C29">
        <v>877.09999990463302</v>
      </c>
      <c r="D29" t="s">
        <v>404</v>
      </c>
      <c r="E29" t="s">
        <v>405</v>
      </c>
      <c r="F29" t="s">
        <v>368</v>
      </c>
      <c r="G29" t="s">
        <v>432</v>
      </c>
      <c r="H29" t="s">
        <v>369</v>
      </c>
      <c r="I29" t="s">
        <v>370</v>
      </c>
      <c r="J29" t="s">
        <v>431</v>
      </c>
      <c r="K29" t="s">
        <v>371</v>
      </c>
      <c r="L29">
        <v>1689027154.0999999</v>
      </c>
      <c r="M29">
        <f t="shared" si="0"/>
        <v>1.7525011375958293E-3</v>
      </c>
      <c r="N29">
        <f t="shared" si="1"/>
        <v>1.7525011375958293</v>
      </c>
      <c r="O29">
        <f t="shared" si="2"/>
        <v>16.80647177160629</v>
      </c>
      <c r="P29">
        <f t="shared" si="3"/>
        <v>464.65600000000001</v>
      </c>
      <c r="Q29">
        <f t="shared" si="4"/>
        <v>347.13933404933744</v>
      </c>
      <c r="R29">
        <f t="shared" si="5"/>
        <v>34.70394898340782</v>
      </c>
      <c r="S29">
        <f t="shared" si="6"/>
        <v>46.452235564128003</v>
      </c>
      <c r="T29">
        <f t="shared" si="7"/>
        <v>0.24579455149969401</v>
      </c>
      <c r="U29">
        <f t="shared" si="8"/>
        <v>3.8172551314909891</v>
      </c>
      <c r="V29">
        <f t="shared" si="9"/>
        <v>0.23732835732245705</v>
      </c>
      <c r="W29">
        <f t="shared" si="10"/>
        <v>0.14906658347650098</v>
      </c>
      <c r="X29">
        <f t="shared" si="11"/>
        <v>281.17097999999999</v>
      </c>
      <c r="Y29">
        <f t="shared" si="12"/>
        <v>20.664381280276729</v>
      </c>
      <c r="Z29">
        <f t="shared" si="13"/>
        <v>20.664381280276729</v>
      </c>
      <c r="AA29">
        <f t="shared" si="14"/>
        <v>2.4449158800798418</v>
      </c>
      <c r="AB29">
        <f t="shared" si="15"/>
        <v>74.656532020740102</v>
      </c>
      <c r="AC29">
        <f t="shared" si="16"/>
        <v>1.7220845515403997</v>
      </c>
      <c r="AD29">
        <f t="shared" si="17"/>
        <v>2.3066763281503522</v>
      </c>
      <c r="AE29">
        <f t="shared" si="18"/>
        <v>0.7228313285394421</v>
      </c>
      <c r="AF29">
        <f t="shared" si="19"/>
        <v>-77.285300167976075</v>
      </c>
      <c r="AG29">
        <f t="shared" si="20"/>
        <v>-193.71178930472524</v>
      </c>
      <c r="AH29">
        <f t="shared" si="21"/>
        <v>-10.223068600384808</v>
      </c>
      <c r="AI29">
        <f t="shared" si="22"/>
        <v>-4.9178073086125096E-2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53944.466976858283</v>
      </c>
      <c r="AO29">
        <f t="shared" si="26"/>
        <v>1700.05</v>
      </c>
      <c r="AP29">
        <f t="shared" si="27"/>
        <v>1433.1419999999998</v>
      </c>
      <c r="AQ29">
        <f t="shared" si="28"/>
        <v>0.84299991176730094</v>
      </c>
      <c r="AR29">
        <f t="shared" si="29"/>
        <v>0.16538982971089086</v>
      </c>
      <c r="AS29">
        <v>1689027154.0999999</v>
      </c>
      <c r="AT29">
        <v>464.65600000000001</v>
      </c>
      <c r="AU29">
        <v>475.02499999999998</v>
      </c>
      <c r="AV29">
        <v>17.2258</v>
      </c>
      <c r="AW29">
        <v>16.212299999999999</v>
      </c>
      <c r="AX29">
        <v>465.13900000000001</v>
      </c>
      <c r="AY29">
        <v>17.0398</v>
      </c>
      <c r="AZ29">
        <v>500.125</v>
      </c>
      <c r="BA29">
        <v>99.771199999999993</v>
      </c>
      <c r="BB29">
        <v>0.20003799999999999</v>
      </c>
      <c r="BC29">
        <v>19.723099999999999</v>
      </c>
      <c r="BD29">
        <v>20.306799999999999</v>
      </c>
      <c r="BE29">
        <v>999.9</v>
      </c>
      <c r="BF29">
        <v>0</v>
      </c>
      <c r="BG29">
        <v>0</v>
      </c>
      <c r="BH29">
        <v>9976.25</v>
      </c>
      <c r="BI29">
        <v>0</v>
      </c>
      <c r="BJ29">
        <v>0.47621400000000003</v>
      </c>
      <c r="BK29">
        <v>-10.458299999999999</v>
      </c>
      <c r="BL29">
        <v>472.71499999999997</v>
      </c>
      <c r="BM29">
        <v>482.85300000000001</v>
      </c>
      <c r="BN29">
        <v>1.0241800000000001</v>
      </c>
      <c r="BO29">
        <v>475.02499999999998</v>
      </c>
      <c r="BP29">
        <v>16.212299999999999</v>
      </c>
      <c r="BQ29">
        <v>1.7197</v>
      </c>
      <c r="BR29">
        <v>1.6175200000000001</v>
      </c>
      <c r="BS29">
        <v>15.0754</v>
      </c>
      <c r="BT29">
        <v>14.1267</v>
      </c>
      <c r="BU29">
        <v>1700.05</v>
      </c>
      <c r="BV29">
        <v>0.900003</v>
      </c>
      <c r="BW29">
        <v>9.9996699999999994E-2</v>
      </c>
      <c r="BX29">
        <v>0</v>
      </c>
      <c r="BY29">
        <v>2.859</v>
      </c>
      <c r="BZ29">
        <v>0</v>
      </c>
      <c r="CA29">
        <v>2463.9899999999998</v>
      </c>
      <c r="CB29">
        <v>16244.6</v>
      </c>
      <c r="CC29">
        <v>36.375</v>
      </c>
      <c r="CD29">
        <v>38.936999999999998</v>
      </c>
      <c r="CE29">
        <v>37.811999999999998</v>
      </c>
      <c r="CF29">
        <v>36.875</v>
      </c>
      <c r="CG29">
        <v>36</v>
      </c>
      <c r="CH29">
        <v>1530.05</v>
      </c>
      <c r="CI29">
        <v>170</v>
      </c>
      <c r="CJ29">
        <v>0</v>
      </c>
      <c r="CK29">
        <v>1689027155.3</v>
      </c>
      <c r="CL29">
        <v>0</v>
      </c>
      <c r="CM29">
        <v>1689027179.0999999</v>
      </c>
      <c r="CN29" t="s">
        <v>406</v>
      </c>
      <c r="CO29">
        <v>1689027179.0999999</v>
      </c>
      <c r="CP29">
        <v>1689027174.0999999</v>
      </c>
      <c r="CQ29">
        <v>15</v>
      </c>
      <c r="CR29">
        <v>0.09</v>
      </c>
      <c r="CS29">
        <v>-1.0999999999999999E-2</v>
      </c>
      <c r="CT29">
        <v>-0.48299999999999998</v>
      </c>
      <c r="CU29">
        <v>0.186</v>
      </c>
      <c r="CV29">
        <v>475</v>
      </c>
      <c r="CW29">
        <v>16</v>
      </c>
      <c r="CX29">
        <v>0.17</v>
      </c>
      <c r="CY29">
        <v>7.0000000000000007E-2</v>
      </c>
      <c r="DH29">
        <v>2</v>
      </c>
      <c r="DI29">
        <v>2</v>
      </c>
      <c r="DJ29" t="s">
        <v>373</v>
      </c>
      <c r="DK29">
        <v>2.9270999999999998</v>
      </c>
      <c r="DL29">
        <v>2.9204400000000001</v>
      </c>
      <c r="DM29">
        <v>0.105893</v>
      </c>
      <c r="DN29">
        <v>0.10791100000000001</v>
      </c>
      <c r="DO29">
        <v>9.4390000000000002E-2</v>
      </c>
      <c r="DP29">
        <v>9.1353400000000001E-2</v>
      </c>
      <c r="DQ29">
        <v>28494.5</v>
      </c>
      <c r="DR29">
        <v>30133.5</v>
      </c>
      <c r="DS29">
        <v>29592.1</v>
      </c>
      <c r="DT29">
        <v>31474.5</v>
      </c>
      <c r="DU29">
        <v>35054.800000000003</v>
      </c>
      <c r="DV29">
        <v>37498.1</v>
      </c>
      <c r="DW29">
        <v>40563.699999999997</v>
      </c>
      <c r="DX29">
        <v>43684.6</v>
      </c>
      <c r="DY29">
        <v>2.1041799999999999</v>
      </c>
      <c r="DZ29">
        <v>2.12052</v>
      </c>
      <c r="EA29">
        <v>0.14247000000000001</v>
      </c>
      <c r="EB29">
        <v>0</v>
      </c>
      <c r="EC29">
        <v>17.946400000000001</v>
      </c>
      <c r="ED29">
        <v>999.9</v>
      </c>
      <c r="EE29">
        <v>62.476999999999997</v>
      </c>
      <c r="EF29">
        <v>21.59</v>
      </c>
      <c r="EG29">
        <v>16.205300000000001</v>
      </c>
      <c r="EH29">
        <v>61.2956</v>
      </c>
      <c r="EI29">
        <v>25.556899999999999</v>
      </c>
      <c r="EJ29">
        <v>1</v>
      </c>
      <c r="EK29">
        <v>-0.481738</v>
      </c>
      <c r="EL29">
        <v>1.0559400000000001</v>
      </c>
      <c r="EM29">
        <v>20.2879</v>
      </c>
      <c r="EN29">
        <v>5.2430500000000002</v>
      </c>
      <c r="EO29">
        <v>11.8302</v>
      </c>
      <c r="EP29">
        <v>4.9829999999999997</v>
      </c>
      <c r="EQ29">
        <v>3.2989999999999999</v>
      </c>
      <c r="ER29">
        <v>19</v>
      </c>
      <c r="ES29">
        <v>191.6</v>
      </c>
      <c r="ET29">
        <v>3.7</v>
      </c>
      <c r="EU29">
        <v>122.2</v>
      </c>
      <c r="EV29">
        <v>1.87331</v>
      </c>
      <c r="EW29">
        <v>1.87897</v>
      </c>
      <c r="EX29">
        <v>1.87931</v>
      </c>
      <c r="EY29">
        <v>1.8798999999999999</v>
      </c>
      <c r="EZ29">
        <v>1.8775900000000001</v>
      </c>
      <c r="FA29">
        <v>1.8766799999999999</v>
      </c>
      <c r="FB29">
        <v>1.8772899999999999</v>
      </c>
      <c r="FC29">
        <v>1.875</v>
      </c>
      <c r="FD29">
        <v>0</v>
      </c>
      <c r="FE29">
        <v>0</v>
      </c>
      <c r="FF29">
        <v>0</v>
      </c>
      <c r="FG29">
        <v>0</v>
      </c>
      <c r="FH29" t="s">
        <v>374</v>
      </c>
      <c r="FI29" t="s">
        <v>375</v>
      </c>
      <c r="FJ29" t="s">
        <v>376</v>
      </c>
      <c r="FK29" t="s">
        <v>376</v>
      </c>
      <c r="FL29" t="s">
        <v>376</v>
      </c>
      <c r="FM29" t="s">
        <v>376</v>
      </c>
      <c r="FN29">
        <v>0</v>
      </c>
      <c r="FO29">
        <v>100</v>
      </c>
      <c r="FP29">
        <v>100</v>
      </c>
      <c r="FQ29">
        <v>-0.48299999999999998</v>
      </c>
      <c r="FR29">
        <v>0.186</v>
      </c>
      <c r="FS29">
        <v>-0.56584727447608096</v>
      </c>
      <c r="FT29">
        <v>1.4527828764109799E-4</v>
      </c>
      <c r="FU29">
        <v>-4.3579519040863002E-7</v>
      </c>
      <c r="FV29">
        <v>2.0799061152897499E-10</v>
      </c>
      <c r="FW29">
        <v>0.19664000000000201</v>
      </c>
      <c r="FX29">
        <v>0</v>
      </c>
      <c r="FY29">
        <v>0</v>
      </c>
      <c r="FZ29">
        <v>0</v>
      </c>
      <c r="GA29">
        <v>4</v>
      </c>
      <c r="GB29">
        <v>2147</v>
      </c>
      <c r="GC29">
        <v>-1</v>
      </c>
      <c r="GD29">
        <v>-1</v>
      </c>
      <c r="GE29">
        <v>1.6</v>
      </c>
      <c r="GF29">
        <v>1.6</v>
      </c>
      <c r="GG29">
        <v>1.18164</v>
      </c>
      <c r="GH29">
        <v>2.5146500000000001</v>
      </c>
      <c r="GI29">
        <v>1.54541</v>
      </c>
      <c r="GJ29">
        <v>2.3034699999999999</v>
      </c>
      <c r="GK29">
        <v>1.5979000000000001</v>
      </c>
      <c r="GL29">
        <v>2.3986800000000001</v>
      </c>
      <c r="GM29">
        <v>25</v>
      </c>
      <c r="GN29">
        <v>14.4998</v>
      </c>
      <c r="GO29">
        <v>18</v>
      </c>
      <c r="GP29">
        <v>493.47399999999999</v>
      </c>
      <c r="GQ29">
        <v>535.66999999999996</v>
      </c>
      <c r="GR29">
        <v>18</v>
      </c>
      <c r="GS29">
        <v>20.473299999999998</v>
      </c>
      <c r="GT29">
        <v>30.0001</v>
      </c>
      <c r="GU29">
        <v>20.493200000000002</v>
      </c>
      <c r="GV29">
        <v>20.4529</v>
      </c>
      <c r="GW29">
        <v>23.715800000000002</v>
      </c>
      <c r="GX29">
        <v>-30</v>
      </c>
      <c r="GY29">
        <v>-30</v>
      </c>
      <c r="GZ29">
        <v>18</v>
      </c>
      <c r="HA29">
        <v>475</v>
      </c>
      <c r="HB29">
        <v>0</v>
      </c>
      <c r="HC29">
        <v>100.676</v>
      </c>
      <c r="HD29">
        <v>101.223</v>
      </c>
    </row>
    <row r="30" spans="1:212" x14ac:dyDescent="0.2">
      <c r="A30">
        <v>12</v>
      </c>
      <c r="B30">
        <v>1689027250.0999999</v>
      </c>
      <c r="C30">
        <v>973.09999990463302</v>
      </c>
      <c r="D30" t="s">
        <v>407</v>
      </c>
      <c r="E30" t="s">
        <v>408</v>
      </c>
      <c r="F30" t="s">
        <v>368</v>
      </c>
      <c r="G30" t="s">
        <v>432</v>
      </c>
      <c r="H30" t="s">
        <v>369</v>
      </c>
      <c r="I30" t="s">
        <v>370</v>
      </c>
      <c r="J30" t="s">
        <v>431</v>
      </c>
      <c r="K30" t="s">
        <v>371</v>
      </c>
      <c r="L30">
        <v>1689027250.0999999</v>
      </c>
      <c r="M30">
        <f t="shared" si="0"/>
        <v>1.7868560067092396E-3</v>
      </c>
      <c r="N30">
        <f t="shared" si="1"/>
        <v>1.7868560067092396</v>
      </c>
      <c r="O30">
        <f t="shared" si="2"/>
        <v>18.172623395377848</v>
      </c>
      <c r="P30">
        <f t="shared" si="3"/>
        <v>563.74199999999996</v>
      </c>
      <c r="Q30">
        <f t="shared" si="4"/>
        <v>434.14761876141552</v>
      </c>
      <c r="R30">
        <f t="shared" si="5"/>
        <v>43.404237269567538</v>
      </c>
      <c r="S30">
        <f t="shared" si="6"/>
        <v>56.360533766435999</v>
      </c>
      <c r="T30">
        <f t="shared" si="7"/>
        <v>0.24246504011686262</v>
      </c>
      <c r="U30">
        <f t="shared" si="8"/>
        <v>3.817374540455841</v>
      </c>
      <c r="V30">
        <f t="shared" si="9"/>
        <v>0.23422276722055804</v>
      </c>
      <c r="W30">
        <f t="shared" si="10"/>
        <v>0.14710642346398392</v>
      </c>
      <c r="X30">
        <f t="shared" si="11"/>
        <v>281.12150399999996</v>
      </c>
      <c r="Y30">
        <f t="shared" si="12"/>
        <v>20.649634139522362</v>
      </c>
      <c r="Z30">
        <f t="shared" si="13"/>
        <v>20.649634139522362</v>
      </c>
      <c r="AA30">
        <f t="shared" si="14"/>
        <v>2.4426953331218892</v>
      </c>
      <c r="AB30">
        <f t="shared" si="15"/>
        <v>73.550339893554636</v>
      </c>
      <c r="AC30">
        <f t="shared" si="16"/>
        <v>1.6957788096202</v>
      </c>
      <c r="AD30">
        <f t="shared" si="17"/>
        <v>2.3056029544858765</v>
      </c>
      <c r="AE30">
        <f t="shared" si="18"/>
        <v>0.74691652350168924</v>
      </c>
      <c r="AF30">
        <f t="shared" si="19"/>
        <v>-78.80034989587746</v>
      </c>
      <c r="AG30">
        <f t="shared" si="20"/>
        <v>-192.22637066629616</v>
      </c>
      <c r="AH30">
        <f t="shared" si="21"/>
        <v>-10.143203882068329</v>
      </c>
      <c r="AI30">
        <f t="shared" si="22"/>
        <v>-4.8420444241997984E-2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53948.282279741681</v>
      </c>
      <c r="AO30">
        <f t="shared" si="26"/>
        <v>1699.74</v>
      </c>
      <c r="AP30">
        <f t="shared" si="27"/>
        <v>1432.8816000000002</v>
      </c>
      <c r="AQ30">
        <f t="shared" si="28"/>
        <v>0.84300045889371322</v>
      </c>
      <c r="AR30">
        <f t="shared" si="29"/>
        <v>0.16539088566486637</v>
      </c>
      <c r="AS30">
        <v>1689027250.0999999</v>
      </c>
      <c r="AT30">
        <v>563.74199999999996</v>
      </c>
      <c r="AU30">
        <v>575.02800000000002</v>
      </c>
      <c r="AV30">
        <v>16.9619</v>
      </c>
      <c r="AW30">
        <v>15.9283</v>
      </c>
      <c r="AX30">
        <v>564.25400000000002</v>
      </c>
      <c r="AY30">
        <v>16.779900000000001</v>
      </c>
      <c r="AZ30">
        <v>500.14699999999999</v>
      </c>
      <c r="BA30">
        <v>99.775700000000001</v>
      </c>
      <c r="BB30">
        <v>0.20005800000000001</v>
      </c>
      <c r="BC30">
        <v>19.715599999999998</v>
      </c>
      <c r="BD30">
        <v>20.294799999999999</v>
      </c>
      <c r="BE30">
        <v>999.9</v>
      </c>
      <c r="BF30">
        <v>0</v>
      </c>
      <c r="BG30">
        <v>0</v>
      </c>
      <c r="BH30">
        <v>9976.25</v>
      </c>
      <c r="BI30">
        <v>0</v>
      </c>
      <c r="BJ30">
        <v>0.42330099999999998</v>
      </c>
      <c r="BK30">
        <v>-11.268599999999999</v>
      </c>
      <c r="BL30">
        <v>573.48900000000003</v>
      </c>
      <c r="BM30">
        <v>584.33500000000004</v>
      </c>
      <c r="BN30">
        <v>1.03752</v>
      </c>
      <c r="BO30">
        <v>575.02800000000002</v>
      </c>
      <c r="BP30">
        <v>15.9283</v>
      </c>
      <c r="BQ30">
        <v>1.69278</v>
      </c>
      <c r="BR30">
        <v>1.5892599999999999</v>
      </c>
      <c r="BS30">
        <v>14.830399999999999</v>
      </c>
      <c r="BT30">
        <v>13.8551</v>
      </c>
      <c r="BU30">
        <v>1699.74</v>
      </c>
      <c r="BV30">
        <v>0.89998599999999995</v>
      </c>
      <c r="BW30">
        <v>0.10001400000000001</v>
      </c>
      <c r="BX30">
        <v>0</v>
      </c>
      <c r="BY30">
        <v>2.5261</v>
      </c>
      <c r="BZ30">
        <v>0</v>
      </c>
      <c r="CA30">
        <v>2486.98</v>
      </c>
      <c r="CB30">
        <v>16241.6</v>
      </c>
      <c r="CC30">
        <v>36.311999999999998</v>
      </c>
      <c r="CD30">
        <v>38.936999999999998</v>
      </c>
      <c r="CE30">
        <v>37.811999999999998</v>
      </c>
      <c r="CF30">
        <v>36.811999999999998</v>
      </c>
      <c r="CG30">
        <v>36</v>
      </c>
      <c r="CH30">
        <v>1529.74</v>
      </c>
      <c r="CI30">
        <v>170</v>
      </c>
      <c r="CJ30">
        <v>0</v>
      </c>
      <c r="CK30">
        <v>1689027251.3</v>
      </c>
      <c r="CL30">
        <v>0</v>
      </c>
      <c r="CM30">
        <v>1689027274.0999999</v>
      </c>
      <c r="CN30" t="s">
        <v>409</v>
      </c>
      <c r="CO30">
        <v>1689027274.0999999</v>
      </c>
      <c r="CP30">
        <v>1689027274.0999999</v>
      </c>
      <c r="CQ30">
        <v>16</v>
      </c>
      <c r="CR30">
        <v>-1.4999999999999999E-2</v>
      </c>
      <c r="CS30">
        <v>-4.0000000000000001E-3</v>
      </c>
      <c r="CT30">
        <v>-0.51200000000000001</v>
      </c>
      <c r="CU30">
        <v>0.182</v>
      </c>
      <c r="CV30">
        <v>575</v>
      </c>
      <c r="CW30">
        <v>16</v>
      </c>
      <c r="CX30">
        <v>0.18</v>
      </c>
      <c r="CY30">
        <v>7.0000000000000007E-2</v>
      </c>
      <c r="DH30">
        <v>2</v>
      </c>
      <c r="DI30">
        <v>2</v>
      </c>
      <c r="DJ30" t="s">
        <v>373</v>
      </c>
      <c r="DK30">
        <v>2.9271400000000001</v>
      </c>
      <c r="DL30">
        <v>2.9204699999999999</v>
      </c>
      <c r="DM30">
        <v>0.121713</v>
      </c>
      <c r="DN30">
        <v>0.123761</v>
      </c>
      <c r="DO30">
        <v>9.3323699999999996E-2</v>
      </c>
      <c r="DP30">
        <v>9.0179999999999996E-2</v>
      </c>
      <c r="DQ30">
        <v>27989.5</v>
      </c>
      <c r="DR30">
        <v>29595.200000000001</v>
      </c>
      <c r="DS30">
        <v>29591.1</v>
      </c>
      <c r="DT30">
        <v>31471.3</v>
      </c>
      <c r="DU30">
        <v>35097.4</v>
      </c>
      <c r="DV30">
        <v>37545.199999999997</v>
      </c>
      <c r="DW30">
        <v>40561.699999999997</v>
      </c>
      <c r="DX30">
        <v>43679.9</v>
      </c>
      <c r="DY30">
        <v>2.10405</v>
      </c>
      <c r="DZ30">
        <v>2.1198000000000001</v>
      </c>
      <c r="EA30">
        <v>0.142209</v>
      </c>
      <c r="EB30">
        <v>0</v>
      </c>
      <c r="EC30">
        <v>17.938700000000001</v>
      </c>
      <c r="ED30">
        <v>999.9</v>
      </c>
      <c r="EE30">
        <v>62.502000000000002</v>
      </c>
      <c r="EF30">
        <v>21.600999999999999</v>
      </c>
      <c r="EG30">
        <v>16.223600000000001</v>
      </c>
      <c r="EH30">
        <v>61.2956</v>
      </c>
      <c r="EI30">
        <v>25.456700000000001</v>
      </c>
      <c r="EJ30">
        <v>1</v>
      </c>
      <c r="EK30">
        <v>-0.48013499999999998</v>
      </c>
      <c r="EL30">
        <v>1.0452399999999999</v>
      </c>
      <c r="EM30">
        <v>20.2879</v>
      </c>
      <c r="EN30">
        <v>5.2430500000000002</v>
      </c>
      <c r="EO30">
        <v>11.8302</v>
      </c>
      <c r="EP30">
        <v>4.9831500000000002</v>
      </c>
      <c r="EQ30">
        <v>3.2989999999999999</v>
      </c>
      <c r="ER30">
        <v>19</v>
      </c>
      <c r="ES30">
        <v>193.7</v>
      </c>
      <c r="ET30">
        <v>3.7</v>
      </c>
      <c r="EU30">
        <v>122.2</v>
      </c>
      <c r="EV30">
        <v>1.87331</v>
      </c>
      <c r="EW30">
        <v>1.87897</v>
      </c>
      <c r="EX30">
        <v>1.8793</v>
      </c>
      <c r="EY30">
        <v>1.8798999999999999</v>
      </c>
      <c r="EZ30">
        <v>1.8775900000000001</v>
      </c>
      <c r="FA30">
        <v>1.8766799999999999</v>
      </c>
      <c r="FB30">
        <v>1.8772899999999999</v>
      </c>
      <c r="FC30">
        <v>1.8749899999999999</v>
      </c>
      <c r="FD30">
        <v>0</v>
      </c>
      <c r="FE30">
        <v>0</v>
      </c>
      <c r="FF30">
        <v>0</v>
      </c>
      <c r="FG30">
        <v>0</v>
      </c>
      <c r="FH30" t="s">
        <v>374</v>
      </c>
      <c r="FI30" t="s">
        <v>375</v>
      </c>
      <c r="FJ30" t="s">
        <v>376</v>
      </c>
      <c r="FK30" t="s">
        <v>376</v>
      </c>
      <c r="FL30" t="s">
        <v>376</v>
      </c>
      <c r="FM30" t="s">
        <v>376</v>
      </c>
      <c r="FN30">
        <v>0</v>
      </c>
      <c r="FO30">
        <v>100</v>
      </c>
      <c r="FP30">
        <v>100</v>
      </c>
      <c r="FQ30">
        <v>-0.51200000000000001</v>
      </c>
      <c r="FR30">
        <v>0.182</v>
      </c>
      <c r="FS30">
        <v>-0.47580630274841101</v>
      </c>
      <c r="FT30">
        <v>1.4527828764109799E-4</v>
      </c>
      <c r="FU30">
        <v>-4.3579519040863002E-7</v>
      </c>
      <c r="FV30">
        <v>2.0799061152897499E-10</v>
      </c>
      <c r="FW30">
        <v>0.18598999999999699</v>
      </c>
      <c r="FX30">
        <v>0</v>
      </c>
      <c r="FY30">
        <v>0</v>
      </c>
      <c r="FZ30">
        <v>0</v>
      </c>
      <c r="GA30">
        <v>4</v>
      </c>
      <c r="GB30">
        <v>2147</v>
      </c>
      <c r="GC30">
        <v>-1</v>
      </c>
      <c r="GD30">
        <v>-1</v>
      </c>
      <c r="GE30">
        <v>1.2</v>
      </c>
      <c r="GF30">
        <v>1.3</v>
      </c>
      <c r="GG30">
        <v>1.3781699999999999</v>
      </c>
      <c r="GH30">
        <v>2.5097700000000001</v>
      </c>
      <c r="GI30">
        <v>1.54541</v>
      </c>
      <c r="GJ30">
        <v>2.3034699999999999</v>
      </c>
      <c r="GK30">
        <v>1.5979000000000001</v>
      </c>
      <c r="GL30">
        <v>2.4450699999999999</v>
      </c>
      <c r="GM30">
        <v>25.020399999999999</v>
      </c>
      <c r="GN30">
        <v>14.4823</v>
      </c>
      <c r="GO30">
        <v>18</v>
      </c>
      <c r="GP30">
        <v>493.61099999999999</v>
      </c>
      <c r="GQ30">
        <v>535.404</v>
      </c>
      <c r="GR30">
        <v>17.9999</v>
      </c>
      <c r="GS30">
        <v>20.491700000000002</v>
      </c>
      <c r="GT30">
        <v>30.0002</v>
      </c>
      <c r="GU30">
        <v>20.514800000000001</v>
      </c>
      <c r="GV30">
        <v>20.474799999999998</v>
      </c>
      <c r="GW30">
        <v>27.6296</v>
      </c>
      <c r="GX30">
        <v>-30</v>
      </c>
      <c r="GY30">
        <v>-30</v>
      </c>
      <c r="GZ30">
        <v>18</v>
      </c>
      <c r="HA30">
        <v>575</v>
      </c>
      <c r="HB30">
        <v>0</v>
      </c>
      <c r="HC30">
        <v>100.672</v>
      </c>
      <c r="HD30">
        <v>101.212</v>
      </c>
    </row>
    <row r="31" spans="1:212" x14ac:dyDescent="0.2">
      <c r="A31">
        <v>13</v>
      </c>
      <c r="B31">
        <v>1689027347.0999999</v>
      </c>
      <c r="C31">
        <v>1070.0999999046301</v>
      </c>
      <c r="D31" t="s">
        <v>410</v>
      </c>
      <c r="E31" t="s">
        <v>411</v>
      </c>
      <c r="F31" t="s">
        <v>368</v>
      </c>
      <c r="G31" t="s">
        <v>432</v>
      </c>
      <c r="H31" t="s">
        <v>369</v>
      </c>
      <c r="I31" t="s">
        <v>370</v>
      </c>
      <c r="J31" t="s">
        <v>431</v>
      </c>
      <c r="K31" t="s">
        <v>371</v>
      </c>
      <c r="L31">
        <v>1689027347.0999999</v>
      </c>
      <c r="M31">
        <f t="shared" si="0"/>
        <v>1.8146357393768976E-3</v>
      </c>
      <c r="N31">
        <f t="shared" si="1"/>
        <v>1.8146357393768975</v>
      </c>
      <c r="O31">
        <f t="shared" si="2"/>
        <v>18.542736864945752</v>
      </c>
      <c r="P31">
        <f t="shared" si="3"/>
        <v>663.423</v>
      </c>
      <c r="Q31">
        <f t="shared" si="4"/>
        <v>530.3145341703987</v>
      </c>
      <c r="R31">
        <f t="shared" si="5"/>
        <v>53.020557044306273</v>
      </c>
      <c r="S31">
        <f t="shared" si="6"/>
        <v>66.328668647619011</v>
      </c>
      <c r="T31">
        <f t="shared" si="7"/>
        <v>0.24302902005253538</v>
      </c>
      <c r="U31">
        <f t="shared" si="8"/>
        <v>3.8207838687001949</v>
      </c>
      <c r="V31">
        <f t="shared" si="9"/>
        <v>0.23475618125302378</v>
      </c>
      <c r="W31">
        <f t="shared" si="10"/>
        <v>0.14744243455213724</v>
      </c>
      <c r="X31">
        <f t="shared" si="11"/>
        <v>281.17257599999999</v>
      </c>
      <c r="Y31">
        <f t="shared" si="12"/>
        <v>20.628334048929862</v>
      </c>
      <c r="Z31">
        <f t="shared" si="13"/>
        <v>20.628334048929862</v>
      </c>
      <c r="AA31">
        <f t="shared" si="14"/>
        <v>2.4394911958796546</v>
      </c>
      <c r="AB31">
        <f t="shared" si="15"/>
        <v>73.046914694265368</v>
      </c>
      <c r="AC31">
        <f t="shared" si="16"/>
        <v>1.6825942063182002</v>
      </c>
      <c r="AD31">
        <f t="shared" si="17"/>
        <v>2.3034432232499125</v>
      </c>
      <c r="AE31">
        <f t="shared" si="18"/>
        <v>0.75689698956145435</v>
      </c>
      <c r="AF31">
        <f t="shared" si="19"/>
        <v>-80.025436106521184</v>
      </c>
      <c r="AG31">
        <f t="shared" si="20"/>
        <v>-191.12091712073342</v>
      </c>
      <c r="AH31">
        <f t="shared" si="21"/>
        <v>-10.073996925158166</v>
      </c>
      <c r="AI31">
        <f t="shared" si="22"/>
        <v>-4.7774152412756621E-2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54017.823486409703</v>
      </c>
      <c r="AO31">
        <f t="shared" si="26"/>
        <v>1700.06</v>
      </c>
      <c r="AP31">
        <f t="shared" si="27"/>
        <v>1433.1504</v>
      </c>
      <c r="AQ31">
        <f t="shared" si="28"/>
        <v>0.84299989412138399</v>
      </c>
      <c r="AR31">
        <f t="shared" si="29"/>
        <v>0.16538979565427103</v>
      </c>
      <c r="AS31">
        <v>1689027347.0999999</v>
      </c>
      <c r="AT31">
        <v>663.423</v>
      </c>
      <c r="AU31">
        <v>675.03899999999999</v>
      </c>
      <c r="AV31">
        <v>16.8294</v>
      </c>
      <c r="AW31">
        <v>15.7799</v>
      </c>
      <c r="AX31">
        <v>663.952</v>
      </c>
      <c r="AY31">
        <v>16.653400000000001</v>
      </c>
      <c r="AZ31">
        <v>500.29500000000002</v>
      </c>
      <c r="BA31">
        <v>99.779200000000003</v>
      </c>
      <c r="BB31">
        <v>0.20025299999999999</v>
      </c>
      <c r="BC31">
        <v>19.700500000000002</v>
      </c>
      <c r="BD31">
        <v>20.304200000000002</v>
      </c>
      <c r="BE31">
        <v>999.9</v>
      </c>
      <c r="BF31">
        <v>0</v>
      </c>
      <c r="BG31">
        <v>0</v>
      </c>
      <c r="BH31">
        <v>9988.75</v>
      </c>
      <c r="BI31">
        <v>0</v>
      </c>
      <c r="BJ31">
        <v>0.42330099999999998</v>
      </c>
      <c r="BK31">
        <v>-11.613200000000001</v>
      </c>
      <c r="BL31">
        <v>674.78599999999994</v>
      </c>
      <c r="BM31">
        <v>685.86199999999997</v>
      </c>
      <c r="BN31">
        <v>1.0555099999999999</v>
      </c>
      <c r="BO31">
        <v>675.03899999999999</v>
      </c>
      <c r="BP31">
        <v>15.7799</v>
      </c>
      <c r="BQ31">
        <v>1.6798299999999999</v>
      </c>
      <c r="BR31">
        <v>1.5745100000000001</v>
      </c>
      <c r="BS31">
        <v>14.7113</v>
      </c>
      <c r="BT31">
        <v>13.711600000000001</v>
      </c>
      <c r="BU31">
        <v>1700.06</v>
      </c>
      <c r="BV31">
        <v>0.900003</v>
      </c>
      <c r="BW31">
        <v>9.9996699999999994E-2</v>
      </c>
      <c r="BX31">
        <v>0</v>
      </c>
      <c r="BY31">
        <v>2.3921999999999999</v>
      </c>
      <c r="BZ31">
        <v>0</v>
      </c>
      <c r="CA31">
        <v>2481.77</v>
      </c>
      <c r="CB31">
        <v>16244.7</v>
      </c>
      <c r="CC31">
        <v>36.375</v>
      </c>
      <c r="CD31">
        <v>38.875</v>
      </c>
      <c r="CE31">
        <v>37.75</v>
      </c>
      <c r="CF31">
        <v>36.811999999999998</v>
      </c>
      <c r="CG31">
        <v>35.936999999999998</v>
      </c>
      <c r="CH31">
        <v>1530.06</v>
      </c>
      <c r="CI31">
        <v>170</v>
      </c>
      <c r="CJ31">
        <v>0</v>
      </c>
      <c r="CK31">
        <v>1689027347.9000001</v>
      </c>
      <c r="CL31">
        <v>0</v>
      </c>
      <c r="CM31">
        <v>1689027377.0999999</v>
      </c>
      <c r="CN31" t="s">
        <v>412</v>
      </c>
      <c r="CO31">
        <v>1689027377.0999999</v>
      </c>
      <c r="CP31">
        <v>1689027367.0999999</v>
      </c>
      <c r="CQ31">
        <v>17</v>
      </c>
      <c r="CR31">
        <v>-1E-3</v>
      </c>
      <c r="CS31">
        <v>-6.0000000000000001E-3</v>
      </c>
      <c r="CT31">
        <v>-0.52900000000000003</v>
      </c>
      <c r="CU31">
        <v>0.17599999999999999</v>
      </c>
      <c r="CV31">
        <v>675</v>
      </c>
      <c r="CW31">
        <v>16</v>
      </c>
      <c r="CX31">
        <v>0.34</v>
      </c>
      <c r="CY31">
        <v>0.06</v>
      </c>
      <c r="DH31">
        <v>2</v>
      </c>
      <c r="DI31">
        <v>2</v>
      </c>
      <c r="DJ31" t="s">
        <v>373</v>
      </c>
      <c r="DK31">
        <v>2.9275000000000002</v>
      </c>
      <c r="DL31">
        <v>2.92076</v>
      </c>
      <c r="DM31">
        <v>0.136292</v>
      </c>
      <c r="DN31">
        <v>0.138296</v>
      </c>
      <c r="DO31">
        <v>9.2803099999999999E-2</v>
      </c>
      <c r="DP31">
        <v>8.9564000000000005E-2</v>
      </c>
      <c r="DQ31">
        <v>27523.9</v>
      </c>
      <c r="DR31">
        <v>29103.599999999999</v>
      </c>
      <c r="DS31">
        <v>29589.599999999999</v>
      </c>
      <c r="DT31">
        <v>31470.1</v>
      </c>
      <c r="DU31">
        <v>35118.6</v>
      </c>
      <c r="DV31">
        <v>37571.599999999999</v>
      </c>
      <c r="DW31">
        <v>40560.5</v>
      </c>
      <c r="DX31">
        <v>43678.5</v>
      </c>
      <c r="DY31">
        <v>2.1037499999999998</v>
      </c>
      <c r="DZ31">
        <v>2.1194500000000001</v>
      </c>
      <c r="EA31">
        <v>0.143815</v>
      </c>
      <c r="EB31">
        <v>0</v>
      </c>
      <c r="EC31">
        <v>17.921399999999998</v>
      </c>
      <c r="ED31">
        <v>999.9</v>
      </c>
      <c r="EE31">
        <v>62.563000000000002</v>
      </c>
      <c r="EF31">
        <v>21.620999999999999</v>
      </c>
      <c r="EG31">
        <v>16.257899999999999</v>
      </c>
      <c r="EH31">
        <v>61.435600000000001</v>
      </c>
      <c r="EI31">
        <v>24.7196</v>
      </c>
      <c r="EJ31">
        <v>1</v>
      </c>
      <c r="EK31">
        <v>-0.47971000000000003</v>
      </c>
      <c r="EL31">
        <v>1.0437399999999999</v>
      </c>
      <c r="EM31">
        <v>20.2879</v>
      </c>
      <c r="EN31">
        <v>5.2411000000000003</v>
      </c>
      <c r="EO31">
        <v>11.8302</v>
      </c>
      <c r="EP31">
        <v>4.9826499999999996</v>
      </c>
      <c r="EQ31">
        <v>3.2989999999999999</v>
      </c>
      <c r="ER31">
        <v>19</v>
      </c>
      <c r="ES31">
        <v>195.8</v>
      </c>
      <c r="ET31">
        <v>3.7</v>
      </c>
      <c r="EU31">
        <v>122.2</v>
      </c>
      <c r="EV31">
        <v>1.8733</v>
      </c>
      <c r="EW31">
        <v>1.87897</v>
      </c>
      <c r="EX31">
        <v>1.87927</v>
      </c>
      <c r="EY31">
        <v>1.8798900000000001</v>
      </c>
      <c r="EZ31">
        <v>1.8775900000000001</v>
      </c>
      <c r="FA31">
        <v>1.8766700000000001</v>
      </c>
      <c r="FB31">
        <v>1.8772899999999999</v>
      </c>
      <c r="FC31">
        <v>1.8749800000000001</v>
      </c>
      <c r="FD31">
        <v>0</v>
      </c>
      <c r="FE31">
        <v>0</v>
      </c>
      <c r="FF31">
        <v>0</v>
      </c>
      <c r="FG31">
        <v>0</v>
      </c>
      <c r="FH31" t="s">
        <v>374</v>
      </c>
      <c r="FI31" t="s">
        <v>375</v>
      </c>
      <c r="FJ31" t="s">
        <v>376</v>
      </c>
      <c r="FK31" t="s">
        <v>376</v>
      </c>
      <c r="FL31" t="s">
        <v>376</v>
      </c>
      <c r="FM31" t="s">
        <v>376</v>
      </c>
      <c r="FN31">
        <v>0</v>
      </c>
      <c r="FO31">
        <v>100</v>
      </c>
      <c r="FP31">
        <v>100</v>
      </c>
      <c r="FQ31">
        <v>-0.52900000000000003</v>
      </c>
      <c r="FR31">
        <v>0.17599999999999999</v>
      </c>
      <c r="FS31">
        <v>-0.49091892799240699</v>
      </c>
      <c r="FT31">
        <v>1.4527828764109799E-4</v>
      </c>
      <c r="FU31">
        <v>-4.3579519040863002E-7</v>
      </c>
      <c r="FV31">
        <v>2.0799061152897499E-10</v>
      </c>
      <c r="FW31">
        <v>0.18207000000000101</v>
      </c>
      <c r="FX31">
        <v>0</v>
      </c>
      <c r="FY31">
        <v>0</v>
      </c>
      <c r="FZ31">
        <v>0</v>
      </c>
      <c r="GA31">
        <v>4</v>
      </c>
      <c r="GB31">
        <v>2147</v>
      </c>
      <c r="GC31">
        <v>-1</v>
      </c>
      <c r="GD31">
        <v>-1</v>
      </c>
      <c r="GE31">
        <v>1.2</v>
      </c>
      <c r="GF31">
        <v>1.2</v>
      </c>
      <c r="GG31">
        <v>1.5686</v>
      </c>
      <c r="GH31">
        <v>2.5122100000000001</v>
      </c>
      <c r="GI31">
        <v>1.54541</v>
      </c>
      <c r="GJ31">
        <v>2.3034699999999999</v>
      </c>
      <c r="GK31">
        <v>1.5979000000000001</v>
      </c>
      <c r="GL31">
        <v>2.36694</v>
      </c>
      <c r="GM31">
        <v>25.020399999999999</v>
      </c>
      <c r="GN31">
        <v>14.456</v>
      </c>
      <c r="GO31">
        <v>18</v>
      </c>
      <c r="GP31">
        <v>493.56</v>
      </c>
      <c r="GQ31">
        <v>535.30499999999995</v>
      </c>
      <c r="GR31">
        <v>18</v>
      </c>
      <c r="GS31">
        <v>20.500399999999999</v>
      </c>
      <c r="GT31">
        <v>30.0001</v>
      </c>
      <c r="GU31">
        <v>20.5275</v>
      </c>
      <c r="GV31">
        <v>20.488</v>
      </c>
      <c r="GW31">
        <v>31.452200000000001</v>
      </c>
      <c r="GX31">
        <v>-30</v>
      </c>
      <c r="GY31">
        <v>-30</v>
      </c>
      <c r="GZ31">
        <v>18</v>
      </c>
      <c r="HA31">
        <v>675</v>
      </c>
      <c r="HB31">
        <v>0</v>
      </c>
      <c r="HC31">
        <v>100.66800000000001</v>
      </c>
      <c r="HD31">
        <v>101.209</v>
      </c>
    </row>
    <row r="32" spans="1:212" x14ac:dyDescent="0.2">
      <c r="A32">
        <v>14</v>
      </c>
      <c r="B32">
        <v>1689027476.0999999</v>
      </c>
      <c r="C32">
        <v>1199.0999999046301</v>
      </c>
      <c r="D32" t="s">
        <v>413</v>
      </c>
      <c r="E32" t="s">
        <v>414</v>
      </c>
      <c r="F32" t="s">
        <v>368</v>
      </c>
      <c r="G32" t="s">
        <v>432</v>
      </c>
      <c r="H32" t="s">
        <v>369</v>
      </c>
      <c r="I32" t="s">
        <v>370</v>
      </c>
      <c r="J32" t="s">
        <v>431</v>
      </c>
      <c r="K32" t="s">
        <v>371</v>
      </c>
      <c r="L32">
        <v>1689027476.0999999</v>
      </c>
      <c r="M32">
        <f t="shared" si="0"/>
        <v>1.7439576311973164E-3</v>
      </c>
      <c r="N32">
        <f t="shared" si="1"/>
        <v>1.7439576311973164</v>
      </c>
      <c r="O32">
        <f t="shared" si="2"/>
        <v>19.109065350491782</v>
      </c>
      <c r="P32">
        <f t="shared" si="3"/>
        <v>787.86800000000005</v>
      </c>
      <c r="Q32">
        <f t="shared" si="4"/>
        <v>642.97811051501503</v>
      </c>
      <c r="R32">
        <f t="shared" si="5"/>
        <v>64.288689121047625</v>
      </c>
      <c r="S32">
        <f t="shared" si="6"/>
        <v>78.775622516683995</v>
      </c>
      <c r="T32">
        <f t="shared" si="7"/>
        <v>0.23125007589739185</v>
      </c>
      <c r="U32">
        <f t="shared" si="8"/>
        <v>3.8232822707877401</v>
      </c>
      <c r="V32">
        <f t="shared" si="9"/>
        <v>0.2237511361735729</v>
      </c>
      <c r="W32">
        <f t="shared" si="10"/>
        <v>0.14049795275295726</v>
      </c>
      <c r="X32">
        <f t="shared" si="11"/>
        <v>281.12469599999997</v>
      </c>
      <c r="Y32">
        <f t="shared" si="12"/>
        <v>20.619816301254524</v>
      </c>
      <c r="Z32">
        <f t="shared" si="13"/>
        <v>20.619816301254524</v>
      </c>
      <c r="AA32">
        <f t="shared" si="14"/>
        <v>2.4382109160918692</v>
      </c>
      <c r="AB32">
        <f t="shared" si="15"/>
        <v>72.81410729165701</v>
      </c>
      <c r="AC32">
        <f t="shared" si="16"/>
        <v>1.6749323436321</v>
      </c>
      <c r="AD32">
        <f t="shared" si="17"/>
        <v>2.3002854885292434</v>
      </c>
      <c r="AE32">
        <f t="shared" si="18"/>
        <v>0.76327857245976927</v>
      </c>
      <c r="AF32">
        <f t="shared" si="19"/>
        <v>-76.908531535801657</v>
      </c>
      <c r="AG32">
        <f t="shared" si="20"/>
        <v>-194.04547529456403</v>
      </c>
      <c r="AH32">
        <f t="shared" si="21"/>
        <v>-10.219866360977415</v>
      </c>
      <c r="AI32">
        <f t="shared" si="22"/>
        <v>-4.9177191343119375E-2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54070.928106326755</v>
      </c>
      <c r="AO32">
        <f t="shared" si="26"/>
        <v>1699.76</v>
      </c>
      <c r="AP32">
        <f t="shared" si="27"/>
        <v>1432.8984</v>
      </c>
      <c r="AQ32">
        <f t="shared" si="28"/>
        <v>0.84300042358921257</v>
      </c>
      <c r="AR32">
        <f t="shared" si="29"/>
        <v>0.16539081752718029</v>
      </c>
      <c r="AS32">
        <v>1689027476.0999999</v>
      </c>
      <c r="AT32">
        <v>787.86800000000005</v>
      </c>
      <c r="AU32">
        <v>799.91600000000005</v>
      </c>
      <c r="AV32">
        <v>16.7517</v>
      </c>
      <c r="AW32">
        <v>15.7431</v>
      </c>
      <c r="AX32">
        <v>788.55799999999999</v>
      </c>
      <c r="AY32">
        <v>16.575399999999998</v>
      </c>
      <c r="AZ32">
        <v>500.346</v>
      </c>
      <c r="BA32">
        <v>99.785899999999998</v>
      </c>
      <c r="BB32">
        <v>0.19991300000000001</v>
      </c>
      <c r="BC32">
        <v>19.6784</v>
      </c>
      <c r="BD32">
        <v>20.224499999999999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0.37038900000000002</v>
      </c>
      <c r="BK32">
        <v>-12.0482</v>
      </c>
      <c r="BL32">
        <v>801.29100000000005</v>
      </c>
      <c r="BM32">
        <v>812.71</v>
      </c>
      <c r="BN32">
        <v>1.00857</v>
      </c>
      <c r="BO32">
        <v>799.91600000000005</v>
      </c>
      <c r="BP32">
        <v>15.7431</v>
      </c>
      <c r="BQ32">
        <v>1.6715800000000001</v>
      </c>
      <c r="BR32">
        <v>1.57094</v>
      </c>
      <c r="BS32">
        <v>14.635</v>
      </c>
      <c r="BT32">
        <v>13.676600000000001</v>
      </c>
      <c r="BU32">
        <v>1699.76</v>
      </c>
      <c r="BV32">
        <v>0.89998599999999995</v>
      </c>
      <c r="BW32">
        <v>0.10001400000000001</v>
      </c>
      <c r="BX32">
        <v>0</v>
      </c>
      <c r="BY32">
        <v>2.4611999999999998</v>
      </c>
      <c r="BZ32">
        <v>0</v>
      </c>
      <c r="CA32">
        <v>2471.16</v>
      </c>
      <c r="CB32">
        <v>16241.8</v>
      </c>
      <c r="CC32">
        <v>36.375</v>
      </c>
      <c r="CD32">
        <v>38.875</v>
      </c>
      <c r="CE32">
        <v>37.811999999999998</v>
      </c>
      <c r="CF32">
        <v>36.811999999999998</v>
      </c>
      <c r="CG32">
        <v>35.936999999999998</v>
      </c>
      <c r="CH32">
        <v>1529.76</v>
      </c>
      <c r="CI32">
        <v>170</v>
      </c>
      <c r="CJ32">
        <v>0</v>
      </c>
      <c r="CK32">
        <v>1689027476.9000001</v>
      </c>
      <c r="CL32">
        <v>0</v>
      </c>
      <c r="CM32">
        <v>1689027447.0999999</v>
      </c>
      <c r="CN32" t="s">
        <v>415</v>
      </c>
      <c r="CO32">
        <v>1689027447.0999999</v>
      </c>
      <c r="CP32">
        <v>1689027432.0999999</v>
      </c>
      <c r="CQ32">
        <v>18</v>
      </c>
      <c r="CR32">
        <v>-0.14399999999999999</v>
      </c>
      <c r="CS32">
        <v>0</v>
      </c>
      <c r="CT32">
        <v>-0.69199999999999995</v>
      </c>
      <c r="CU32">
        <v>0.17599999999999999</v>
      </c>
      <c r="CV32">
        <v>800</v>
      </c>
      <c r="CW32">
        <v>16</v>
      </c>
      <c r="CX32">
        <v>0.23</v>
      </c>
      <c r="CY32">
        <v>0.02</v>
      </c>
      <c r="DH32">
        <v>2</v>
      </c>
      <c r="DI32">
        <v>2</v>
      </c>
      <c r="DJ32" t="s">
        <v>373</v>
      </c>
      <c r="DK32">
        <v>2.9276399999999998</v>
      </c>
      <c r="DL32">
        <v>2.9205000000000001</v>
      </c>
      <c r="DM32">
        <v>0.15304000000000001</v>
      </c>
      <c r="DN32">
        <v>0.15499299999999999</v>
      </c>
      <c r="DO32">
        <v>9.2487100000000003E-2</v>
      </c>
      <c r="DP32">
        <v>8.9416399999999993E-2</v>
      </c>
      <c r="DQ32">
        <v>26992.7</v>
      </c>
      <c r="DR32">
        <v>28540.799999999999</v>
      </c>
      <c r="DS32">
        <v>29591.599999999999</v>
      </c>
      <c r="DT32">
        <v>31470.400000000001</v>
      </c>
      <c r="DU32">
        <v>35135.800000000003</v>
      </c>
      <c r="DV32">
        <v>37581.599999999999</v>
      </c>
      <c r="DW32">
        <v>40563.9</v>
      </c>
      <c r="DX32">
        <v>43680.800000000003</v>
      </c>
      <c r="DY32">
        <v>2.1028500000000001</v>
      </c>
      <c r="DZ32">
        <v>2.1190199999999999</v>
      </c>
      <c r="EA32">
        <v>0.143126</v>
      </c>
      <c r="EB32">
        <v>0</v>
      </c>
      <c r="EC32">
        <v>17.852900000000002</v>
      </c>
      <c r="ED32">
        <v>999.9</v>
      </c>
      <c r="EE32">
        <v>62.63</v>
      </c>
      <c r="EF32">
        <v>21.631</v>
      </c>
      <c r="EG32">
        <v>16.282800000000002</v>
      </c>
      <c r="EH32">
        <v>60.715499999999999</v>
      </c>
      <c r="EI32">
        <v>24.988</v>
      </c>
      <c r="EJ32">
        <v>1</v>
      </c>
      <c r="EK32">
        <v>-0.48086899999999999</v>
      </c>
      <c r="EL32">
        <v>0.99767399999999995</v>
      </c>
      <c r="EM32">
        <v>20.2883</v>
      </c>
      <c r="EN32">
        <v>5.2436499999999997</v>
      </c>
      <c r="EO32">
        <v>11.8302</v>
      </c>
      <c r="EP32">
        <v>4.9829999999999997</v>
      </c>
      <c r="EQ32">
        <v>3.2989999999999999</v>
      </c>
      <c r="ER32">
        <v>19</v>
      </c>
      <c r="ES32">
        <v>198.3</v>
      </c>
      <c r="ET32">
        <v>3.8</v>
      </c>
      <c r="EU32">
        <v>122.2</v>
      </c>
      <c r="EV32">
        <v>1.87331</v>
      </c>
      <c r="EW32">
        <v>1.87897</v>
      </c>
      <c r="EX32">
        <v>1.8792899999999999</v>
      </c>
      <c r="EY32">
        <v>1.8798900000000001</v>
      </c>
      <c r="EZ32">
        <v>1.8775900000000001</v>
      </c>
      <c r="FA32">
        <v>1.8766799999999999</v>
      </c>
      <c r="FB32">
        <v>1.8772899999999999</v>
      </c>
      <c r="FC32">
        <v>1.875</v>
      </c>
      <c r="FD32">
        <v>0</v>
      </c>
      <c r="FE32">
        <v>0</v>
      </c>
      <c r="FF32">
        <v>0</v>
      </c>
      <c r="FG32">
        <v>0</v>
      </c>
      <c r="FH32" t="s">
        <v>374</v>
      </c>
      <c r="FI32" t="s">
        <v>375</v>
      </c>
      <c r="FJ32" t="s">
        <v>376</v>
      </c>
      <c r="FK32" t="s">
        <v>376</v>
      </c>
      <c r="FL32" t="s">
        <v>376</v>
      </c>
      <c r="FM32" t="s">
        <v>376</v>
      </c>
      <c r="FN32">
        <v>0</v>
      </c>
      <c r="FO32">
        <v>100</v>
      </c>
      <c r="FP32">
        <v>100</v>
      </c>
      <c r="FQ32">
        <v>-0.69</v>
      </c>
      <c r="FR32">
        <v>0.17630000000000001</v>
      </c>
      <c r="FS32">
        <v>-0.63568559405285496</v>
      </c>
      <c r="FT32">
        <v>1.4527828764109799E-4</v>
      </c>
      <c r="FU32">
        <v>-4.3579519040863002E-7</v>
      </c>
      <c r="FV32">
        <v>2.0799061152897499E-10</v>
      </c>
      <c r="FW32">
        <v>0.176259999999999</v>
      </c>
      <c r="FX32">
        <v>0</v>
      </c>
      <c r="FY32">
        <v>0</v>
      </c>
      <c r="FZ32">
        <v>0</v>
      </c>
      <c r="GA32">
        <v>4</v>
      </c>
      <c r="GB32">
        <v>2147</v>
      </c>
      <c r="GC32">
        <v>-1</v>
      </c>
      <c r="GD32">
        <v>-1</v>
      </c>
      <c r="GE32">
        <v>0.5</v>
      </c>
      <c r="GF32">
        <v>0.7</v>
      </c>
      <c r="GG32">
        <v>1.80298</v>
      </c>
      <c r="GH32">
        <v>2.5097700000000001</v>
      </c>
      <c r="GI32">
        <v>1.54541</v>
      </c>
      <c r="GJ32">
        <v>2.3034699999999999</v>
      </c>
      <c r="GK32">
        <v>1.5979000000000001</v>
      </c>
      <c r="GL32">
        <v>2.3938000000000001</v>
      </c>
      <c r="GM32">
        <v>25.020399999999999</v>
      </c>
      <c r="GN32">
        <v>14.4472</v>
      </c>
      <c r="GO32">
        <v>18</v>
      </c>
      <c r="GP32">
        <v>493.04700000000003</v>
      </c>
      <c r="GQ32">
        <v>535.01199999999994</v>
      </c>
      <c r="GR32">
        <v>17.999600000000001</v>
      </c>
      <c r="GS32">
        <v>20.49</v>
      </c>
      <c r="GT32">
        <v>30.0001</v>
      </c>
      <c r="GU32">
        <v>20.5289</v>
      </c>
      <c r="GV32">
        <v>20.488700000000001</v>
      </c>
      <c r="GW32">
        <v>36.121499999999997</v>
      </c>
      <c r="GX32">
        <v>-30</v>
      </c>
      <c r="GY32">
        <v>-30</v>
      </c>
      <c r="GZ32">
        <v>18</v>
      </c>
      <c r="HA32">
        <v>800</v>
      </c>
      <c r="HB32">
        <v>0</v>
      </c>
      <c r="HC32">
        <v>100.676</v>
      </c>
      <c r="HD32">
        <v>101.212</v>
      </c>
    </row>
    <row r="33" spans="1:212" x14ac:dyDescent="0.2">
      <c r="A33">
        <v>15</v>
      </c>
      <c r="B33">
        <v>1689027565.0999999</v>
      </c>
      <c r="C33">
        <v>1288.0999999046301</v>
      </c>
      <c r="D33" t="s">
        <v>416</v>
      </c>
      <c r="E33" t="s">
        <v>417</v>
      </c>
      <c r="F33" t="s">
        <v>368</v>
      </c>
      <c r="G33" t="s">
        <v>432</v>
      </c>
      <c r="H33" t="s">
        <v>369</v>
      </c>
      <c r="I33" t="s">
        <v>370</v>
      </c>
      <c r="J33" t="s">
        <v>431</v>
      </c>
      <c r="K33" t="s">
        <v>371</v>
      </c>
      <c r="L33">
        <v>1689027565.0999999</v>
      </c>
      <c r="M33">
        <f t="shared" si="0"/>
        <v>1.7763445512377304E-3</v>
      </c>
      <c r="N33">
        <f t="shared" si="1"/>
        <v>1.7763445512377305</v>
      </c>
      <c r="O33">
        <f t="shared" si="2"/>
        <v>19.382181128797878</v>
      </c>
      <c r="P33">
        <f t="shared" si="3"/>
        <v>987.48699999999997</v>
      </c>
      <c r="Q33">
        <f t="shared" si="4"/>
        <v>840.24633558266464</v>
      </c>
      <c r="R33">
        <f t="shared" si="5"/>
        <v>84.018127530890041</v>
      </c>
      <c r="S33">
        <f t="shared" si="6"/>
        <v>98.741053888158987</v>
      </c>
      <c r="T33">
        <f t="shared" si="7"/>
        <v>0.23490792596530949</v>
      </c>
      <c r="U33">
        <f t="shared" si="8"/>
        <v>3.8267684795730972</v>
      </c>
      <c r="V33">
        <f t="shared" si="9"/>
        <v>0.22718094312461454</v>
      </c>
      <c r="W33">
        <f t="shared" si="10"/>
        <v>0.14266115470077781</v>
      </c>
      <c r="X33">
        <f t="shared" si="11"/>
        <v>281.18273099999993</v>
      </c>
      <c r="Y33">
        <f t="shared" si="12"/>
        <v>20.600895816589983</v>
      </c>
      <c r="Z33">
        <f t="shared" si="13"/>
        <v>20.600895816589983</v>
      </c>
      <c r="AA33">
        <f t="shared" si="14"/>
        <v>2.4353691343436719</v>
      </c>
      <c r="AB33">
        <f t="shared" si="15"/>
        <v>72.634211251292314</v>
      </c>
      <c r="AC33">
        <f t="shared" si="16"/>
        <v>1.6695707151289998</v>
      </c>
      <c r="AD33">
        <f t="shared" si="17"/>
        <v>2.2986010123422309</v>
      </c>
      <c r="AE33">
        <f t="shared" si="18"/>
        <v>0.76579841921467207</v>
      </c>
      <c r="AF33">
        <f t="shared" si="19"/>
        <v>-78.336794709583913</v>
      </c>
      <c r="AG33">
        <f t="shared" si="20"/>
        <v>-192.75339482949803</v>
      </c>
      <c r="AH33">
        <f t="shared" si="21"/>
        <v>-10.14097286710007</v>
      </c>
      <c r="AI33">
        <f t="shared" si="22"/>
        <v>-4.843140618206121E-2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54141.471897669879</v>
      </c>
      <c r="AO33">
        <f t="shared" si="26"/>
        <v>1700.12</v>
      </c>
      <c r="AP33">
        <f t="shared" si="27"/>
        <v>1433.2010999999998</v>
      </c>
      <c r="AQ33">
        <f t="shared" si="28"/>
        <v>0.84299996470837346</v>
      </c>
      <c r="AR33">
        <f t="shared" si="29"/>
        <v>0.16538993188716089</v>
      </c>
      <c r="AS33">
        <v>1689027565.0999999</v>
      </c>
      <c r="AT33">
        <v>987.48699999999997</v>
      </c>
      <c r="AU33">
        <v>999.923</v>
      </c>
      <c r="AV33">
        <v>16.696999999999999</v>
      </c>
      <c r="AW33">
        <v>15.6693</v>
      </c>
      <c r="AX33">
        <v>988.12199999999996</v>
      </c>
      <c r="AY33">
        <v>16.525600000000001</v>
      </c>
      <c r="AZ33">
        <v>500.19400000000002</v>
      </c>
      <c r="BA33">
        <v>99.792400000000001</v>
      </c>
      <c r="BB33">
        <v>0.19985700000000001</v>
      </c>
      <c r="BC33">
        <v>19.666599999999999</v>
      </c>
      <c r="BD33">
        <v>20.251999999999999</v>
      </c>
      <c r="BE33">
        <v>999.9</v>
      </c>
      <c r="BF33">
        <v>0</v>
      </c>
      <c r="BG33">
        <v>0</v>
      </c>
      <c r="BH33">
        <v>10010</v>
      </c>
      <c r="BI33">
        <v>0</v>
      </c>
      <c r="BJ33">
        <v>0.33864100000000003</v>
      </c>
      <c r="BK33">
        <v>-12.436299999999999</v>
      </c>
      <c r="BL33">
        <v>1004.25</v>
      </c>
      <c r="BM33">
        <v>1015.84</v>
      </c>
      <c r="BN33">
        <v>1.02773</v>
      </c>
      <c r="BO33">
        <v>999.923</v>
      </c>
      <c r="BP33">
        <v>15.6693</v>
      </c>
      <c r="BQ33">
        <v>1.6662300000000001</v>
      </c>
      <c r="BR33">
        <v>1.56368</v>
      </c>
      <c r="BS33">
        <v>14.5854</v>
      </c>
      <c r="BT33">
        <v>13.605399999999999</v>
      </c>
      <c r="BU33">
        <v>1700.12</v>
      </c>
      <c r="BV33">
        <v>0.900003</v>
      </c>
      <c r="BW33">
        <v>9.9996699999999994E-2</v>
      </c>
      <c r="BX33">
        <v>0</v>
      </c>
      <c r="BY33">
        <v>2.6835</v>
      </c>
      <c r="BZ33">
        <v>0</v>
      </c>
      <c r="CA33">
        <v>2457.1</v>
      </c>
      <c r="CB33">
        <v>16245.2</v>
      </c>
      <c r="CC33">
        <v>36.375</v>
      </c>
      <c r="CD33">
        <v>38.875</v>
      </c>
      <c r="CE33">
        <v>37.75</v>
      </c>
      <c r="CF33">
        <v>36.75</v>
      </c>
      <c r="CG33">
        <v>35.875</v>
      </c>
      <c r="CH33">
        <v>1530.11</v>
      </c>
      <c r="CI33">
        <v>170.01</v>
      </c>
      <c r="CJ33">
        <v>0</v>
      </c>
      <c r="CK33">
        <v>1689027566.3</v>
      </c>
      <c r="CL33">
        <v>0</v>
      </c>
      <c r="CM33">
        <v>1689027536.0999999</v>
      </c>
      <c r="CN33" t="s">
        <v>418</v>
      </c>
      <c r="CO33">
        <v>1689027536.0999999</v>
      </c>
      <c r="CP33">
        <v>1689027531.0999999</v>
      </c>
      <c r="CQ33">
        <v>19</v>
      </c>
      <c r="CR33">
        <v>0.08</v>
      </c>
      <c r="CS33">
        <v>-5.0000000000000001E-3</v>
      </c>
      <c r="CT33">
        <v>-0.63600000000000001</v>
      </c>
      <c r="CU33">
        <v>0.17100000000000001</v>
      </c>
      <c r="CV33">
        <v>1000</v>
      </c>
      <c r="CW33">
        <v>16</v>
      </c>
      <c r="CX33">
        <v>0.11</v>
      </c>
      <c r="CY33">
        <v>0.06</v>
      </c>
      <c r="DH33">
        <v>2</v>
      </c>
      <c r="DI33">
        <v>2</v>
      </c>
      <c r="DJ33" t="s">
        <v>373</v>
      </c>
      <c r="DK33">
        <v>2.92727</v>
      </c>
      <c r="DL33">
        <v>2.92055</v>
      </c>
      <c r="DM33">
        <v>0.17721999999999999</v>
      </c>
      <c r="DN33">
        <v>0.17912</v>
      </c>
      <c r="DO33">
        <v>9.22901E-2</v>
      </c>
      <c r="DP33">
        <v>8.9116899999999999E-2</v>
      </c>
      <c r="DQ33">
        <v>26225</v>
      </c>
      <c r="DR33">
        <v>27728.2</v>
      </c>
      <c r="DS33">
        <v>29593.3</v>
      </c>
      <c r="DT33">
        <v>31471.3</v>
      </c>
      <c r="DU33">
        <v>35146.9</v>
      </c>
      <c r="DV33">
        <v>37596.5</v>
      </c>
      <c r="DW33">
        <v>40564.699999999997</v>
      </c>
      <c r="DX33">
        <v>43680.5</v>
      </c>
      <c r="DY33">
        <v>2.1030500000000001</v>
      </c>
      <c r="DZ33">
        <v>2.1198700000000001</v>
      </c>
      <c r="EA33">
        <v>0.147894</v>
      </c>
      <c r="EB33">
        <v>0</v>
      </c>
      <c r="EC33">
        <v>17.801400000000001</v>
      </c>
      <c r="ED33">
        <v>999.9</v>
      </c>
      <c r="EE33">
        <v>62.654000000000003</v>
      </c>
      <c r="EF33">
        <v>21.661000000000001</v>
      </c>
      <c r="EG33">
        <v>16.317799999999998</v>
      </c>
      <c r="EH33">
        <v>60.695500000000003</v>
      </c>
      <c r="EI33">
        <v>24.7957</v>
      </c>
      <c r="EJ33">
        <v>1</v>
      </c>
      <c r="EK33">
        <v>-0.48212899999999997</v>
      </c>
      <c r="EL33">
        <v>0.98281600000000002</v>
      </c>
      <c r="EM33">
        <v>20.2883</v>
      </c>
      <c r="EN33">
        <v>5.2415500000000002</v>
      </c>
      <c r="EO33">
        <v>11.8302</v>
      </c>
      <c r="EP33">
        <v>4.9820000000000002</v>
      </c>
      <c r="EQ33">
        <v>3.2989999999999999</v>
      </c>
      <c r="ER33">
        <v>19</v>
      </c>
      <c r="ES33">
        <v>200.2</v>
      </c>
      <c r="ET33">
        <v>3.8</v>
      </c>
      <c r="EU33">
        <v>122.2</v>
      </c>
      <c r="EV33">
        <v>1.87331</v>
      </c>
      <c r="EW33">
        <v>1.87897</v>
      </c>
      <c r="EX33">
        <v>1.87927</v>
      </c>
      <c r="EY33">
        <v>1.87988</v>
      </c>
      <c r="EZ33">
        <v>1.8775900000000001</v>
      </c>
      <c r="FA33">
        <v>1.8766799999999999</v>
      </c>
      <c r="FB33">
        <v>1.8772899999999999</v>
      </c>
      <c r="FC33">
        <v>1.8749899999999999</v>
      </c>
      <c r="FD33">
        <v>0</v>
      </c>
      <c r="FE33">
        <v>0</v>
      </c>
      <c r="FF33">
        <v>0</v>
      </c>
      <c r="FG33">
        <v>0</v>
      </c>
      <c r="FH33" t="s">
        <v>374</v>
      </c>
      <c r="FI33" t="s">
        <v>375</v>
      </c>
      <c r="FJ33" t="s">
        <v>376</v>
      </c>
      <c r="FK33" t="s">
        <v>376</v>
      </c>
      <c r="FL33" t="s">
        <v>376</v>
      </c>
      <c r="FM33" t="s">
        <v>376</v>
      </c>
      <c r="FN33">
        <v>0</v>
      </c>
      <c r="FO33">
        <v>100</v>
      </c>
      <c r="FP33">
        <v>100</v>
      </c>
      <c r="FQ33">
        <v>-0.63500000000000001</v>
      </c>
      <c r="FR33">
        <v>0.1714</v>
      </c>
      <c r="FS33">
        <v>-0.553733061374026</v>
      </c>
      <c r="FT33">
        <v>1.4527828764109799E-4</v>
      </c>
      <c r="FU33">
        <v>-4.3579519040863002E-7</v>
      </c>
      <c r="FV33">
        <v>2.0799061152897499E-10</v>
      </c>
      <c r="FW33">
        <v>0.17138999999999899</v>
      </c>
      <c r="FX33">
        <v>0</v>
      </c>
      <c r="FY33">
        <v>0</v>
      </c>
      <c r="FZ33">
        <v>0</v>
      </c>
      <c r="GA33">
        <v>4</v>
      </c>
      <c r="GB33">
        <v>2147</v>
      </c>
      <c r="GC33">
        <v>-1</v>
      </c>
      <c r="GD33">
        <v>-1</v>
      </c>
      <c r="GE33">
        <v>0.5</v>
      </c>
      <c r="GF33">
        <v>0.6</v>
      </c>
      <c r="GG33">
        <v>2.16309</v>
      </c>
      <c r="GH33">
        <v>2.50122</v>
      </c>
      <c r="GI33">
        <v>1.54541</v>
      </c>
      <c r="GJ33">
        <v>2.3034699999999999</v>
      </c>
      <c r="GK33">
        <v>1.5979000000000001</v>
      </c>
      <c r="GL33">
        <v>2.3327599999999999</v>
      </c>
      <c r="GM33">
        <v>25.040900000000001</v>
      </c>
      <c r="GN33">
        <v>14.4297</v>
      </c>
      <c r="GO33">
        <v>18</v>
      </c>
      <c r="GP33">
        <v>493.04500000000002</v>
      </c>
      <c r="GQ33">
        <v>535.495</v>
      </c>
      <c r="GR33">
        <v>18</v>
      </c>
      <c r="GS33">
        <v>20.471399999999999</v>
      </c>
      <c r="GT33">
        <v>30</v>
      </c>
      <c r="GU33">
        <v>20.5166</v>
      </c>
      <c r="GV33">
        <v>20.478100000000001</v>
      </c>
      <c r="GW33">
        <v>43.344700000000003</v>
      </c>
      <c r="GX33">
        <v>-30</v>
      </c>
      <c r="GY33">
        <v>-30</v>
      </c>
      <c r="GZ33">
        <v>18</v>
      </c>
      <c r="HA33">
        <v>1000</v>
      </c>
      <c r="HB33">
        <v>0</v>
      </c>
      <c r="HC33">
        <v>100.68</v>
      </c>
      <c r="HD33">
        <v>101.21299999999999</v>
      </c>
    </row>
    <row r="34" spans="1:212" x14ac:dyDescent="0.2">
      <c r="A34">
        <v>16</v>
      </c>
      <c r="B34">
        <v>1689027669.0999999</v>
      </c>
      <c r="C34">
        <v>1392.0999999046301</v>
      </c>
      <c r="D34" t="s">
        <v>419</v>
      </c>
      <c r="E34" t="s">
        <v>420</v>
      </c>
      <c r="F34" t="s">
        <v>368</v>
      </c>
      <c r="G34" t="s">
        <v>432</v>
      </c>
      <c r="H34" t="s">
        <v>369</v>
      </c>
      <c r="I34" t="s">
        <v>370</v>
      </c>
      <c r="J34" t="s">
        <v>431</v>
      </c>
      <c r="K34" t="s">
        <v>371</v>
      </c>
      <c r="L34">
        <v>1689027669.0999999</v>
      </c>
      <c r="M34">
        <f t="shared" si="0"/>
        <v>1.8426426364842657E-3</v>
      </c>
      <c r="N34">
        <f t="shared" si="1"/>
        <v>1.8426426364842656</v>
      </c>
      <c r="O34">
        <f t="shared" si="2"/>
        <v>19.722560425324836</v>
      </c>
      <c r="P34">
        <f t="shared" si="3"/>
        <v>1386.98</v>
      </c>
      <c r="Q34">
        <f t="shared" si="4"/>
        <v>1236.2263956850591</v>
      </c>
      <c r="R34">
        <f t="shared" si="5"/>
        <v>123.61766870216887</v>
      </c>
      <c r="S34">
        <f t="shared" si="6"/>
        <v>138.69242295341999</v>
      </c>
      <c r="T34">
        <f t="shared" si="7"/>
        <v>0.24203600444775306</v>
      </c>
      <c r="U34">
        <f t="shared" si="8"/>
        <v>3.8212272872776869</v>
      </c>
      <c r="V34">
        <f t="shared" si="9"/>
        <v>0.23383032235974055</v>
      </c>
      <c r="W34">
        <f t="shared" si="10"/>
        <v>0.14685802372968126</v>
      </c>
      <c r="X34">
        <f t="shared" si="11"/>
        <v>281.12948399999999</v>
      </c>
      <c r="Y34">
        <f t="shared" si="12"/>
        <v>20.596848453227246</v>
      </c>
      <c r="Z34">
        <f t="shared" si="13"/>
        <v>20.596848453227246</v>
      </c>
      <c r="AA34">
        <f t="shared" si="14"/>
        <v>2.4347616132569341</v>
      </c>
      <c r="AB34">
        <f t="shared" si="15"/>
        <v>72.30685785994045</v>
      </c>
      <c r="AC34">
        <f t="shared" si="16"/>
        <v>1.6629131315741998</v>
      </c>
      <c r="AD34">
        <f t="shared" si="17"/>
        <v>2.2998000200690361</v>
      </c>
      <c r="AE34">
        <f t="shared" si="18"/>
        <v>0.77184848168273423</v>
      </c>
      <c r="AF34">
        <f t="shared" si="19"/>
        <v>-81.26054026895612</v>
      </c>
      <c r="AG34">
        <f t="shared" si="20"/>
        <v>-189.91000493031035</v>
      </c>
      <c r="AH34">
        <f t="shared" si="21"/>
        <v>-10.006089694438927</v>
      </c>
      <c r="AI34">
        <f t="shared" si="22"/>
        <v>-4.7150893705378394E-2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54031.571643375268</v>
      </c>
      <c r="AO34">
        <f t="shared" si="26"/>
        <v>1699.79</v>
      </c>
      <c r="AP34">
        <f t="shared" si="27"/>
        <v>1432.9235999999999</v>
      </c>
      <c r="AQ34">
        <f t="shared" si="28"/>
        <v>0.84300037063401945</v>
      </c>
      <c r="AR34">
        <f t="shared" si="29"/>
        <v>0.16539071532365762</v>
      </c>
      <c r="AS34">
        <v>1689027669.0999999</v>
      </c>
      <c r="AT34">
        <v>1386.98</v>
      </c>
      <c r="AU34">
        <v>1400.09</v>
      </c>
      <c r="AV34">
        <v>16.629799999999999</v>
      </c>
      <c r="AW34">
        <v>15.563499999999999</v>
      </c>
      <c r="AX34">
        <v>1387.71</v>
      </c>
      <c r="AY34">
        <v>16.454599999999999</v>
      </c>
      <c r="AZ34">
        <v>500.11399999999998</v>
      </c>
      <c r="BA34">
        <v>99.795900000000003</v>
      </c>
      <c r="BB34">
        <v>0.20007900000000001</v>
      </c>
      <c r="BC34">
        <v>19.675000000000001</v>
      </c>
      <c r="BD34">
        <v>20.2332</v>
      </c>
      <c r="BE34">
        <v>999.9</v>
      </c>
      <c r="BF34">
        <v>0</v>
      </c>
      <c r="BG34">
        <v>0</v>
      </c>
      <c r="BH34">
        <v>9988.75</v>
      </c>
      <c r="BI34">
        <v>0</v>
      </c>
      <c r="BJ34">
        <v>0.31747599999999998</v>
      </c>
      <c r="BK34">
        <v>-13.107900000000001</v>
      </c>
      <c r="BL34">
        <v>1410.44</v>
      </c>
      <c r="BM34">
        <v>1422.22</v>
      </c>
      <c r="BN34">
        <v>1.0663400000000001</v>
      </c>
      <c r="BO34">
        <v>1400.09</v>
      </c>
      <c r="BP34">
        <v>15.563499999999999</v>
      </c>
      <c r="BQ34">
        <v>1.6595899999999999</v>
      </c>
      <c r="BR34">
        <v>1.5531699999999999</v>
      </c>
      <c r="BS34">
        <v>14.5235</v>
      </c>
      <c r="BT34">
        <v>13.501899999999999</v>
      </c>
      <c r="BU34">
        <v>1699.79</v>
      </c>
      <c r="BV34">
        <v>0.89998500000000003</v>
      </c>
      <c r="BW34">
        <v>0.10001500000000001</v>
      </c>
      <c r="BX34">
        <v>0</v>
      </c>
      <c r="BY34">
        <v>2.3138000000000001</v>
      </c>
      <c r="BZ34">
        <v>0</v>
      </c>
      <c r="CA34">
        <v>2442.65</v>
      </c>
      <c r="CB34">
        <v>16242.1</v>
      </c>
      <c r="CC34">
        <v>36.375</v>
      </c>
      <c r="CD34">
        <v>38.875</v>
      </c>
      <c r="CE34">
        <v>37.811999999999998</v>
      </c>
      <c r="CF34">
        <v>36.75</v>
      </c>
      <c r="CG34">
        <v>35.875</v>
      </c>
      <c r="CH34">
        <v>1529.79</v>
      </c>
      <c r="CI34">
        <v>170</v>
      </c>
      <c r="CJ34">
        <v>0</v>
      </c>
      <c r="CK34">
        <v>1689027670.0999999</v>
      </c>
      <c r="CL34">
        <v>0</v>
      </c>
      <c r="CM34">
        <v>1689027640.0999999</v>
      </c>
      <c r="CN34" t="s">
        <v>421</v>
      </c>
      <c r="CO34">
        <v>1689027640.0999999</v>
      </c>
      <c r="CP34">
        <v>1689027619.0999999</v>
      </c>
      <c r="CQ34">
        <v>20</v>
      </c>
      <c r="CR34">
        <v>-9.7000000000000003E-2</v>
      </c>
      <c r="CS34">
        <v>4.0000000000000001E-3</v>
      </c>
      <c r="CT34">
        <v>-0.72899999999999998</v>
      </c>
      <c r="CU34">
        <v>0.17499999999999999</v>
      </c>
      <c r="CV34">
        <v>1400</v>
      </c>
      <c r="CW34">
        <v>16</v>
      </c>
      <c r="CX34">
        <v>0.18</v>
      </c>
      <c r="CY34">
        <v>0.08</v>
      </c>
      <c r="DH34">
        <v>2</v>
      </c>
      <c r="DI34">
        <v>2</v>
      </c>
      <c r="DJ34" t="s">
        <v>373</v>
      </c>
      <c r="DK34">
        <v>2.9271099999999999</v>
      </c>
      <c r="DL34">
        <v>2.9205899999999998</v>
      </c>
      <c r="DM34">
        <v>0.218664</v>
      </c>
      <c r="DN34">
        <v>0.220473</v>
      </c>
      <c r="DO34">
        <v>9.2005100000000006E-2</v>
      </c>
      <c r="DP34">
        <v>8.8683700000000004E-2</v>
      </c>
      <c r="DQ34">
        <v>24910</v>
      </c>
      <c r="DR34">
        <v>26337</v>
      </c>
      <c r="DS34">
        <v>29596.2</v>
      </c>
      <c r="DT34">
        <v>31473.599999999999</v>
      </c>
      <c r="DU34">
        <v>35165.300000000003</v>
      </c>
      <c r="DV34">
        <v>37621.5</v>
      </c>
      <c r="DW34">
        <v>40568.1</v>
      </c>
      <c r="DX34">
        <v>43683.199999999997</v>
      </c>
      <c r="DY34">
        <v>2.1030199999999999</v>
      </c>
      <c r="DZ34">
        <v>2.1213500000000001</v>
      </c>
      <c r="EA34">
        <v>0.14585300000000001</v>
      </c>
      <c r="EB34">
        <v>0</v>
      </c>
      <c r="EC34">
        <v>17.816400000000002</v>
      </c>
      <c r="ED34">
        <v>999.9</v>
      </c>
      <c r="EE34">
        <v>62.703000000000003</v>
      </c>
      <c r="EF34">
        <v>21.670999999999999</v>
      </c>
      <c r="EG34">
        <v>16.34</v>
      </c>
      <c r="EH34">
        <v>61.4255</v>
      </c>
      <c r="EI34">
        <v>25.697099999999999</v>
      </c>
      <c r="EJ34">
        <v>1</v>
      </c>
      <c r="EK34">
        <v>-0.48450500000000002</v>
      </c>
      <c r="EL34">
        <v>0.99626899999999996</v>
      </c>
      <c r="EM34">
        <v>20.2882</v>
      </c>
      <c r="EN34">
        <v>5.2433500000000004</v>
      </c>
      <c r="EO34">
        <v>11.8302</v>
      </c>
      <c r="EP34">
        <v>4.9829999999999997</v>
      </c>
      <c r="EQ34">
        <v>3.2990300000000001</v>
      </c>
      <c r="ER34">
        <v>19</v>
      </c>
      <c r="ES34">
        <v>202.1</v>
      </c>
      <c r="ET34">
        <v>3.8</v>
      </c>
      <c r="EU34">
        <v>122.2</v>
      </c>
      <c r="EV34">
        <v>1.8732899999999999</v>
      </c>
      <c r="EW34">
        <v>1.87897</v>
      </c>
      <c r="EX34">
        <v>1.8792800000000001</v>
      </c>
      <c r="EY34">
        <v>1.87988</v>
      </c>
      <c r="EZ34">
        <v>1.8775900000000001</v>
      </c>
      <c r="FA34">
        <v>1.8766799999999999</v>
      </c>
      <c r="FB34">
        <v>1.8772800000000001</v>
      </c>
      <c r="FC34">
        <v>1.875</v>
      </c>
      <c r="FD34">
        <v>0</v>
      </c>
      <c r="FE34">
        <v>0</v>
      </c>
      <c r="FF34">
        <v>0</v>
      </c>
      <c r="FG34">
        <v>0</v>
      </c>
      <c r="FH34" t="s">
        <v>374</v>
      </c>
      <c r="FI34" t="s">
        <v>375</v>
      </c>
      <c r="FJ34" t="s">
        <v>376</v>
      </c>
      <c r="FK34" t="s">
        <v>376</v>
      </c>
      <c r="FL34" t="s">
        <v>376</v>
      </c>
      <c r="FM34" t="s">
        <v>376</v>
      </c>
      <c r="FN34">
        <v>0</v>
      </c>
      <c r="FO34">
        <v>100</v>
      </c>
      <c r="FP34">
        <v>100</v>
      </c>
      <c r="FQ34">
        <v>-0.73</v>
      </c>
      <c r="FR34">
        <v>0.17519999999999999</v>
      </c>
      <c r="FS34">
        <v>-0.64921181771233805</v>
      </c>
      <c r="FT34">
        <v>1.4527828764109799E-4</v>
      </c>
      <c r="FU34">
        <v>-4.3579519040863002E-7</v>
      </c>
      <c r="FV34">
        <v>2.0799061152897499E-10</v>
      </c>
      <c r="FW34">
        <v>0.17526999999999901</v>
      </c>
      <c r="FX34">
        <v>0</v>
      </c>
      <c r="FY34">
        <v>0</v>
      </c>
      <c r="FZ34">
        <v>0</v>
      </c>
      <c r="GA34">
        <v>4</v>
      </c>
      <c r="GB34">
        <v>2147</v>
      </c>
      <c r="GC34">
        <v>-1</v>
      </c>
      <c r="GD34">
        <v>-1</v>
      </c>
      <c r="GE34">
        <v>0.5</v>
      </c>
      <c r="GF34">
        <v>0.8</v>
      </c>
      <c r="GG34">
        <v>2.8491200000000001</v>
      </c>
      <c r="GH34">
        <v>2.49756</v>
      </c>
      <c r="GI34">
        <v>1.54541</v>
      </c>
      <c r="GJ34">
        <v>2.3034699999999999</v>
      </c>
      <c r="GK34">
        <v>1.5979000000000001</v>
      </c>
      <c r="GL34">
        <v>2.4133300000000002</v>
      </c>
      <c r="GM34">
        <v>25.081700000000001</v>
      </c>
      <c r="GN34">
        <v>14.4122</v>
      </c>
      <c r="GO34">
        <v>18</v>
      </c>
      <c r="GP34">
        <v>492.78500000000003</v>
      </c>
      <c r="GQ34">
        <v>536.25699999999995</v>
      </c>
      <c r="GR34">
        <v>18.0001</v>
      </c>
      <c r="GS34">
        <v>20.440899999999999</v>
      </c>
      <c r="GT34">
        <v>29.9999</v>
      </c>
      <c r="GU34">
        <v>20.491299999999999</v>
      </c>
      <c r="GV34">
        <v>20.4529</v>
      </c>
      <c r="GW34">
        <v>57.046100000000003</v>
      </c>
      <c r="GX34">
        <v>-30</v>
      </c>
      <c r="GY34">
        <v>-30</v>
      </c>
      <c r="GZ34">
        <v>18</v>
      </c>
      <c r="HA34">
        <v>1400</v>
      </c>
      <c r="HB34">
        <v>0</v>
      </c>
      <c r="HC34">
        <v>100.68899999999999</v>
      </c>
      <c r="HD34">
        <v>101.22</v>
      </c>
    </row>
    <row r="35" spans="1:212" x14ac:dyDescent="0.2">
      <c r="A35">
        <v>17</v>
      </c>
      <c r="B35">
        <v>1689027773.0999999</v>
      </c>
      <c r="C35">
        <v>1496.0999999046301</v>
      </c>
      <c r="D35" t="s">
        <v>422</v>
      </c>
      <c r="E35" t="s">
        <v>423</v>
      </c>
      <c r="F35" t="s">
        <v>368</v>
      </c>
      <c r="G35" t="s">
        <v>432</v>
      </c>
      <c r="H35" t="s">
        <v>369</v>
      </c>
      <c r="I35" t="s">
        <v>370</v>
      </c>
      <c r="J35" t="s">
        <v>431</v>
      </c>
      <c r="K35" t="s">
        <v>371</v>
      </c>
      <c r="L35">
        <v>1689027773.0999999</v>
      </c>
      <c r="M35">
        <f t="shared" si="0"/>
        <v>1.8037512071178725E-3</v>
      </c>
      <c r="N35">
        <f t="shared" si="1"/>
        <v>1.8037512071178725</v>
      </c>
      <c r="O35">
        <f t="shared" si="2"/>
        <v>20.371132264998913</v>
      </c>
      <c r="P35">
        <f t="shared" si="3"/>
        <v>1786.22</v>
      </c>
      <c r="Q35">
        <f t="shared" si="4"/>
        <v>1621.5324013198483</v>
      </c>
      <c r="R35">
        <f t="shared" si="5"/>
        <v>162.15404279052348</v>
      </c>
      <c r="S35">
        <f t="shared" si="6"/>
        <v>178.62288417889999</v>
      </c>
      <c r="T35">
        <f t="shared" si="7"/>
        <v>0.23440115852403262</v>
      </c>
      <c r="U35">
        <f t="shared" si="8"/>
        <v>3.8223388011582453</v>
      </c>
      <c r="V35">
        <f t="shared" si="9"/>
        <v>0.22669828952048848</v>
      </c>
      <c r="W35">
        <f t="shared" si="10"/>
        <v>0.14235741614188874</v>
      </c>
      <c r="X35">
        <f t="shared" si="11"/>
        <v>281.19230700000003</v>
      </c>
      <c r="Y35">
        <f t="shared" si="12"/>
        <v>20.595396242067935</v>
      </c>
      <c r="Z35">
        <f t="shared" si="13"/>
        <v>20.595396242067935</v>
      </c>
      <c r="AA35">
        <f t="shared" si="14"/>
        <v>2.4345436644751621</v>
      </c>
      <c r="AB35">
        <f t="shared" si="15"/>
        <v>72.011234046209495</v>
      </c>
      <c r="AC35">
        <f t="shared" si="16"/>
        <v>1.6551481929429999</v>
      </c>
      <c r="AD35">
        <f t="shared" si="17"/>
        <v>2.2984583098255111</v>
      </c>
      <c r="AE35">
        <f t="shared" si="18"/>
        <v>0.77939547153216227</v>
      </c>
      <c r="AF35">
        <f t="shared" si="19"/>
        <v>-79.545428233898178</v>
      </c>
      <c r="AG35">
        <f t="shared" si="20"/>
        <v>-191.60304600399485</v>
      </c>
      <c r="AH35">
        <f t="shared" si="21"/>
        <v>-10.091797980886309</v>
      </c>
      <c r="AI35">
        <f t="shared" si="22"/>
        <v>-4.7965218779324914E-2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54055.150874507628</v>
      </c>
      <c r="AO35">
        <f t="shared" si="26"/>
        <v>1700.18</v>
      </c>
      <c r="AP35">
        <f t="shared" si="27"/>
        <v>1433.2515000000001</v>
      </c>
      <c r="AQ35">
        <f t="shared" si="28"/>
        <v>0.84299985883847595</v>
      </c>
      <c r="AR35">
        <f t="shared" si="29"/>
        <v>0.16538972755825854</v>
      </c>
      <c r="AS35">
        <v>1689027773.0999999</v>
      </c>
      <c r="AT35">
        <v>1786.22</v>
      </c>
      <c r="AU35">
        <v>1800.1</v>
      </c>
      <c r="AV35">
        <v>16.551400000000001</v>
      </c>
      <c r="AW35">
        <v>15.5078</v>
      </c>
      <c r="AX35">
        <v>1787.17</v>
      </c>
      <c r="AY35">
        <v>16.382300000000001</v>
      </c>
      <c r="AZ35">
        <v>500.24700000000001</v>
      </c>
      <c r="BA35">
        <v>99.800299999999993</v>
      </c>
      <c r="BB35">
        <v>0.20019500000000001</v>
      </c>
      <c r="BC35">
        <v>19.665600000000001</v>
      </c>
      <c r="BD35">
        <v>20.230599999999999</v>
      </c>
      <c r="BE35">
        <v>999.9</v>
      </c>
      <c r="BF35">
        <v>0</v>
      </c>
      <c r="BG35">
        <v>0</v>
      </c>
      <c r="BH35">
        <v>9992.5</v>
      </c>
      <c r="BI35">
        <v>0</v>
      </c>
      <c r="BJ35">
        <v>0.37038900000000002</v>
      </c>
      <c r="BK35">
        <v>-13.8813</v>
      </c>
      <c r="BL35">
        <v>1816.28</v>
      </c>
      <c r="BM35">
        <v>1828.45</v>
      </c>
      <c r="BN35">
        <v>1.04366</v>
      </c>
      <c r="BO35">
        <v>1800.1</v>
      </c>
      <c r="BP35">
        <v>15.5078</v>
      </c>
      <c r="BQ35">
        <v>1.65184</v>
      </c>
      <c r="BR35">
        <v>1.5476799999999999</v>
      </c>
      <c r="BS35">
        <v>14.4511</v>
      </c>
      <c r="BT35">
        <v>13.4475</v>
      </c>
      <c r="BU35">
        <v>1700.18</v>
      </c>
      <c r="BV35">
        <v>0.900003</v>
      </c>
      <c r="BW35">
        <v>9.9996699999999994E-2</v>
      </c>
      <c r="BX35">
        <v>0</v>
      </c>
      <c r="BY35">
        <v>2.4733000000000001</v>
      </c>
      <c r="BZ35">
        <v>0</v>
      </c>
      <c r="CA35">
        <v>2443.44</v>
      </c>
      <c r="CB35">
        <v>16245.8</v>
      </c>
      <c r="CC35">
        <v>36.311999999999998</v>
      </c>
      <c r="CD35">
        <v>38.811999999999998</v>
      </c>
      <c r="CE35">
        <v>37.75</v>
      </c>
      <c r="CF35">
        <v>36.686999999999998</v>
      </c>
      <c r="CG35">
        <v>35.875</v>
      </c>
      <c r="CH35">
        <v>1530.17</v>
      </c>
      <c r="CI35">
        <v>170.01</v>
      </c>
      <c r="CJ35">
        <v>0</v>
      </c>
      <c r="CK35">
        <v>1689027773.9000001</v>
      </c>
      <c r="CL35">
        <v>0</v>
      </c>
      <c r="CM35">
        <v>1689027744.0999999</v>
      </c>
      <c r="CN35" t="s">
        <v>424</v>
      </c>
      <c r="CO35">
        <v>1689027744.0999999</v>
      </c>
      <c r="CP35">
        <v>1689027737.0999999</v>
      </c>
      <c r="CQ35">
        <v>21</v>
      </c>
      <c r="CR35">
        <v>-0.36199999999999999</v>
      </c>
      <c r="CS35">
        <v>-6.0000000000000001E-3</v>
      </c>
      <c r="CT35">
        <v>-0.94699999999999995</v>
      </c>
      <c r="CU35">
        <v>0.16900000000000001</v>
      </c>
      <c r="CV35">
        <v>1800</v>
      </c>
      <c r="CW35">
        <v>15</v>
      </c>
      <c r="CX35">
        <v>0.28000000000000003</v>
      </c>
      <c r="CY35">
        <v>0.05</v>
      </c>
      <c r="DH35">
        <v>2</v>
      </c>
      <c r="DI35">
        <v>2</v>
      </c>
      <c r="DJ35" t="s">
        <v>373</v>
      </c>
      <c r="DK35">
        <v>2.92747</v>
      </c>
      <c r="DL35">
        <v>2.9207299999999998</v>
      </c>
      <c r="DM35">
        <v>0.25348900000000002</v>
      </c>
      <c r="DN35">
        <v>0.25522899999999998</v>
      </c>
      <c r="DO35">
        <v>9.1718400000000005E-2</v>
      </c>
      <c r="DP35">
        <v>8.8462700000000005E-2</v>
      </c>
      <c r="DQ35">
        <v>23805.5</v>
      </c>
      <c r="DR35">
        <v>25168.7</v>
      </c>
      <c r="DS35">
        <v>29598</v>
      </c>
      <c r="DT35">
        <v>31475.200000000001</v>
      </c>
      <c r="DU35">
        <v>35183</v>
      </c>
      <c r="DV35">
        <v>37637.800000000003</v>
      </c>
      <c r="DW35">
        <v>40571.300000000003</v>
      </c>
      <c r="DX35">
        <v>43687</v>
      </c>
      <c r="DY35">
        <v>2.1035699999999999</v>
      </c>
      <c r="DZ35">
        <v>2.1232799999999998</v>
      </c>
      <c r="EA35">
        <v>0.14588200000000001</v>
      </c>
      <c r="EB35">
        <v>0</v>
      </c>
      <c r="EC35">
        <v>17.813199999999998</v>
      </c>
      <c r="ED35">
        <v>999.9</v>
      </c>
      <c r="EE35">
        <v>62.715000000000003</v>
      </c>
      <c r="EF35">
        <v>21.690999999999999</v>
      </c>
      <c r="EG35">
        <v>16.3627</v>
      </c>
      <c r="EH35">
        <v>61.285499999999999</v>
      </c>
      <c r="EI35">
        <v>24.619399999999999</v>
      </c>
      <c r="EJ35">
        <v>1</v>
      </c>
      <c r="EK35">
        <v>-0.487848</v>
      </c>
      <c r="EL35">
        <v>0.99668299999999999</v>
      </c>
      <c r="EM35">
        <v>20.2883</v>
      </c>
      <c r="EN35">
        <v>5.242</v>
      </c>
      <c r="EO35">
        <v>11.8302</v>
      </c>
      <c r="EP35">
        <v>4.9816500000000001</v>
      </c>
      <c r="EQ35">
        <v>3.2989999999999999</v>
      </c>
      <c r="ER35">
        <v>19</v>
      </c>
      <c r="ES35">
        <v>204.5</v>
      </c>
      <c r="ET35">
        <v>3.9</v>
      </c>
      <c r="EU35">
        <v>122.2</v>
      </c>
      <c r="EV35">
        <v>1.87327</v>
      </c>
      <c r="EW35">
        <v>1.87897</v>
      </c>
      <c r="EX35">
        <v>1.87931</v>
      </c>
      <c r="EY35">
        <v>1.8798999999999999</v>
      </c>
      <c r="EZ35">
        <v>1.8775900000000001</v>
      </c>
      <c r="FA35">
        <v>1.8766799999999999</v>
      </c>
      <c r="FB35">
        <v>1.8772899999999999</v>
      </c>
      <c r="FC35">
        <v>1.875</v>
      </c>
      <c r="FD35">
        <v>0</v>
      </c>
      <c r="FE35">
        <v>0</v>
      </c>
      <c r="FF35">
        <v>0</v>
      </c>
      <c r="FG35">
        <v>0</v>
      </c>
      <c r="FH35" t="s">
        <v>374</v>
      </c>
      <c r="FI35" t="s">
        <v>375</v>
      </c>
      <c r="FJ35" t="s">
        <v>376</v>
      </c>
      <c r="FK35" t="s">
        <v>376</v>
      </c>
      <c r="FL35" t="s">
        <v>376</v>
      </c>
      <c r="FM35" t="s">
        <v>376</v>
      </c>
      <c r="FN35">
        <v>0</v>
      </c>
      <c r="FO35">
        <v>100</v>
      </c>
      <c r="FP35">
        <v>100</v>
      </c>
      <c r="FQ35">
        <v>-0.95</v>
      </c>
      <c r="FR35">
        <v>0.1691</v>
      </c>
      <c r="FS35">
        <v>-1.0104899066490101</v>
      </c>
      <c r="FT35">
        <v>1.4527828764109799E-4</v>
      </c>
      <c r="FU35">
        <v>-4.3579519040863002E-7</v>
      </c>
      <c r="FV35">
        <v>2.0799061152897499E-10</v>
      </c>
      <c r="FW35">
        <v>0.169129999999999</v>
      </c>
      <c r="FX35">
        <v>0</v>
      </c>
      <c r="FY35">
        <v>0</v>
      </c>
      <c r="FZ35">
        <v>0</v>
      </c>
      <c r="GA35">
        <v>4</v>
      </c>
      <c r="GB35">
        <v>2147</v>
      </c>
      <c r="GC35">
        <v>-1</v>
      </c>
      <c r="GD35">
        <v>-1</v>
      </c>
      <c r="GE35">
        <v>0.5</v>
      </c>
      <c r="GF35">
        <v>0.6</v>
      </c>
      <c r="GG35">
        <v>3.4875500000000001</v>
      </c>
      <c r="GH35">
        <v>2.5061</v>
      </c>
      <c r="GI35">
        <v>1.54541</v>
      </c>
      <c r="GJ35">
        <v>2.3022499999999999</v>
      </c>
      <c r="GK35">
        <v>1.5979000000000001</v>
      </c>
      <c r="GL35">
        <v>2.2741699999999998</v>
      </c>
      <c r="GM35">
        <v>25.061299999999999</v>
      </c>
      <c r="GN35">
        <v>14.385999999999999</v>
      </c>
      <c r="GO35">
        <v>18</v>
      </c>
      <c r="GP35">
        <v>492.73599999999999</v>
      </c>
      <c r="GQ35">
        <v>537.20299999999997</v>
      </c>
      <c r="GR35">
        <v>18</v>
      </c>
      <c r="GS35">
        <v>20.398399999999999</v>
      </c>
      <c r="GT35">
        <v>29.9999</v>
      </c>
      <c r="GU35">
        <v>20.453199999999999</v>
      </c>
      <c r="GV35">
        <v>20.415500000000002</v>
      </c>
      <c r="GW35">
        <v>69.8125</v>
      </c>
      <c r="GX35">
        <v>-30</v>
      </c>
      <c r="GY35">
        <v>-30</v>
      </c>
      <c r="GZ35">
        <v>18</v>
      </c>
      <c r="HA35">
        <v>1800</v>
      </c>
      <c r="HB35">
        <v>0</v>
      </c>
      <c r="HC35">
        <v>100.696</v>
      </c>
      <c r="HD35">
        <v>101.227</v>
      </c>
    </row>
    <row r="36" spans="1:212" x14ac:dyDescent="0.2">
      <c r="A36">
        <v>18</v>
      </c>
      <c r="B36">
        <v>1689027863.0999999</v>
      </c>
      <c r="C36">
        <v>1586.0999999046301</v>
      </c>
      <c r="D36" t="s">
        <v>425</v>
      </c>
      <c r="E36" t="s">
        <v>426</v>
      </c>
      <c r="F36" t="s">
        <v>368</v>
      </c>
      <c r="G36" t="s">
        <v>432</v>
      </c>
      <c r="H36" t="s">
        <v>369</v>
      </c>
      <c r="I36" t="s">
        <v>370</v>
      </c>
      <c r="J36" t="s">
        <v>431</v>
      </c>
      <c r="K36" t="s">
        <v>371</v>
      </c>
      <c r="L36">
        <v>1689027863.0999999</v>
      </c>
      <c r="M36">
        <f t="shared" si="0"/>
        <v>1.9730824559371584E-3</v>
      </c>
      <c r="N36">
        <f t="shared" si="1"/>
        <v>1.9730824559371583</v>
      </c>
      <c r="O36">
        <f t="shared" si="2"/>
        <v>13.514302521208165</v>
      </c>
      <c r="P36">
        <f t="shared" si="3"/>
        <v>391.59100000000001</v>
      </c>
      <c r="Q36">
        <f t="shared" si="4"/>
        <v>297.21924964635696</v>
      </c>
      <c r="R36">
        <f t="shared" si="5"/>
        <v>29.724245058098436</v>
      </c>
      <c r="S36">
        <f t="shared" si="6"/>
        <v>39.162156759345997</v>
      </c>
      <c r="T36">
        <f t="shared" si="7"/>
        <v>0.24806786308375148</v>
      </c>
      <c r="U36">
        <f t="shared" si="8"/>
        <v>3.816729026507796</v>
      </c>
      <c r="V36">
        <f t="shared" si="9"/>
        <v>0.23944615110945966</v>
      </c>
      <c r="W36">
        <f t="shared" si="10"/>
        <v>0.15040350716758413</v>
      </c>
      <c r="X36">
        <f t="shared" si="11"/>
        <v>281.16096599999997</v>
      </c>
      <c r="Y36">
        <f t="shared" si="12"/>
        <v>20.545576670048622</v>
      </c>
      <c r="Z36">
        <f t="shared" si="13"/>
        <v>20.545576670048622</v>
      </c>
      <c r="AA36">
        <f t="shared" si="14"/>
        <v>2.4270770532983055</v>
      </c>
      <c r="AB36">
        <f t="shared" si="15"/>
        <v>70.539741643014892</v>
      </c>
      <c r="AC36">
        <f t="shared" si="16"/>
        <v>1.6196664212923999</v>
      </c>
      <c r="AD36">
        <f t="shared" si="17"/>
        <v>2.2961048390128109</v>
      </c>
      <c r="AE36">
        <f t="shared" si="18"/>
        <v>0.80741063200590557</v>
      </c>
      <c r="AF36">
        <f t="shared" si="19"/>
        <v>-87.012936306828678</v>
      </c>
      <c r="AG36">
        <f t="shared" si="20"/>
        <v>-184.46575897024945</v>
      </c>
      <c r="AH36">
        <f t="shared" si="21"/>
        <v>-9.7268514322254056</v>
      </c>
      <c r="AI36">
        <f t="shared" si="22"/>
        <v>-4.4580709303602362E-2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53948.610723296508</v>
      </c>
      <c r="AO36">
        <f t="shared" si="26"/>
        <v>1699.98</v>
      </c>
      <c r="AP36">
        <f t="shared" si="27"/>
        <v>1433.0837999999999</v>
      </c>
      <c r="AQ36">
        <f t="shared" si="28"/>
        <v>0.84300038823986156</v>
      </c>
      <c r="AR36">
        <f t="shared" si="29"/>
        <v>0.16539074930293296</v>
      </c>
      <c r="AS36">
        <v>1689027863.0999999</v>
      </c>
      <c r="AT36">
        <v>391.59100000000001</v>
      </c>
      <c r="AU36">
        <v>399.99700000000001</v>
      </c>
      <c r="AV36">
        <v>16.195399999999999</v>
      </c>
      <c r="AW36">
        <v>15.0533</v>
      </c>
      <c r="AX36">
        <v>392.27</v>
      </c>
      <c r="AY36">
        <v>16.0444</v>
      </c>
      <c r="AZ36">
        <v>500.19600000000003</v>
      </c>
      <c r="BA36">
        <v>99.807699999999997</v>
      </c>
      <c r="BB36">
        <v>0.20010600000000001</v>
      </c>
      <c r="BC36">
        <v>19.649100000000001</v>
      </c>
      <c r="BD36">
        <v>20.2193</v>
      </c>
      <c r="BE36">
        <v>999.9</v>
      </c>
      <c r="BF36">
        <v>0</v>
      </c>
      <c r="BG36">
        <v>0</v>
      </c>
      <c r="BH36">
        <v>9970.6200000000008</v>
      </c>
      <c r="BI36">
        <v>0</v>
      </c>
      <c r="BJ36">
        <v>0.42330099999999998</v>
      </c>
      <c r="BK36">
        <v>-8.7352000000000007</v>
      </c>
      <c r="BL36">
        <v>397.71</v>
      </c>
      <c r="BM36">
        <v>406.11</v>
      </c>
      <c r="BN36">
        <v>1.1602399999999999</v>
      </c>
      <c r="BO36">
        <v>399.99700000000001</v>
      </c>
      <c r="BP36">
        <v>15.0533</v>
      </c>
      <c r="BQ36">
        <v>1.6182399999999999</v>
      </c>
      <c r="BR36">
        <v>1.50244</v>
      </c>
      <c r="BS36">
        <v>14.133599999999999</v>
      </c>
      <c r="BT36">
        <v>12.993</v>
      </c>
      <c r="BU36">
        <v>1699.98</v>
      </c>
      <c r="BV36">
        <v>0.89998500000000003</v>
      </c>
      <c r="BW36">
        <v>0.10001500000000001</v>
      </c>
      <c r="BX36">
        <v>0</v>
      </c>
      <c r="BY36">
        <v>2.6198999999999999</v>
      </c>
      <c r="BZ36">
        <v>0</v>
      </c>
      <c r="CA36">
        <v>2442.36</v>
      </c>
      <c r="CB36">
        <v>16243.9</v>
      </c>
      <c r="CC36">
        <v>36.25</v>
      </c>
      <c r="CD36">
        <v>38.75</v>
      </c>
      <c r="CE36">
        <v>37.686999999999998</v>
      </c>
      <c r="CF36">
        <v>36.686999999999998</v>
      </c>
      <c r="CG36">
        <v>35.811999999999998</v>
      </c>
      <c r="CH36">
        <v>1529.96</v>
      </c>
      <c r="CI36">
        <v>170.02</v>
      </c>
      <c r="CJ36">
        <v>0</v>
      </c>
      <c r="CK36">
        <v>1689027863.9000001</v>
      </c>
      <c r="CL36">
        <v>0</v>
      </c>
      <c r="CM36">
        <v>1689027885.0999999</v>
      </c>
      <c r="CN36" t="s">
        <v>427</v>
      </c>
      <c r="CO36">
        <v>1689027885.0999999</v>
      </c>
      <c r="CP36">
        <v>1689027883.0999999</v>
      </c>
      <c r="CQ36">
        <v>22</v>
      </c>
      <c r="CR36">
        <v>0.33</v>
      </c>
      <c r="CS36">
        <v>-1.7999999999999999E-2</v>
      </c>
      <c r="CT36">
        <v>-0.67900000000000005</v>
      </c>
      <c r="CU36">
        <v>0.151</v>
      </c>
      <c r="CV36">
        <v>400</v>
      </c>
      <c r="CW36">
        <v>15</v>
      </c>
      <c r="CX36">
        <v>0.22</v>
      </c>
      <c r="CY36">
        <v>7.0000000000000007E-2</v>
      </c>
      <c r="DH36">
        <v>2</v>
      </c>
      <c r="DI36">
        <v>2</v>
      </c>
      <c r="DJ36" t="s">
        <v>373</v>
      </c>
      <c r="DK36">
        <v>2.9273899999999999</v>
      </c>
      <c r="DL36">
        <v>2.9204500000000002</v>
      </c>
      <c r="DM36">
        <v>9.3249499999999999E-2</v>
      </c>
      <c r="DN36">
        <v>9.49763E-2</v>
      </c>
      <c r="DO36">
        <v>9.0329199999999998E-2</v>
      </c>
      <c r="DP36">
        <v>8.6566000000000004E-2</v>
      </c>
      <c r="DQ36">
        <v>28909.4</v>
      </c>
      <c r="DR36">
        <v>30575</v>
      </c>
      <c r="DS36">
        <v>29603.8</v>
      </c>
      <c r="DT36">
        <v>31478.7</v>
      </c>
      <c r="DU36">
        <v>35228.800000000003</v>
      </c>
      <c r="DV36">
        <v>37704</v>
      </c>
      <c r="DW36">
        <v>40579.4</v>
      </c>
      <c r="DX36">
        <v>43691.9</v>
      </c>
      <c r="DY36">
        <v>2.1054499999999998</v>
      </c>
      <c r="DZ36">
        <v>2.1195200000000001</v>
      </c>
      <c r="EA36">
        <v>0.14658299999999999</v>
      </c>
      <c r="EB36">
        <v>0</v>
      </c>
      <c r="EC36">
        <v>17.790299999999998</v>
      </c>
      <c r="ED36">
        <v>999.9</v>
      </c>
      <c r="EE36">
        <v>62.715000000000003</v>
      </c>
      <c r="EF36">
        <v>21.701000000000001</v>
      </c>
      <c r="EG36">
        <v>16.371700000000001</v>
      </c>
      <c r="EH36">
        <v>61.585599999999999</v>
      </c>
      <c r="EI36">
        <v>25.729199999999999</v>
      </c>
      <c r="EJ36">
        <v>1</v>
      </c>
      <c r="EK36">
        <v>-0.49268800000000001</v>
      </c>
      <c r="EL36">
        <v>0.97249699999999994</v>
      </c>
      <c r="EM36">
        <v>20.2882</v>
      </c>
      <c r="EN36">
        <v>5.2436499999999997</v>
      </c>
      <c r="EO36">
        <v>11.8302</v>
      </c>
      <c r="EP36">
        <v>4.9833499999999997</v>
      </c>
      <c r="EQ36">
        <v>3.2990300000000001</v>
      </c>
      <c r="ER36">
        <v>19</v>
      </c>
      <c r="ES36">
        <v>206.5</v>
      </c>
      <c r="ET36">
        <v>3.9</v>
      </c>
      <c r="EU36">
        <v>122.2</v>
      </c>
      <c r="EV36">
        <v>1.87331</v>
      </c>
      <c r="EW36">
        <v>1.87897</v>
      </c>
      <c r="EX36">
        <v>1.8792899999999999</v>
      </c>
      <c r="EY36">
        <v>1.87995</v>
      </c>
      <c r="EZ36">
        <v>1.8775900000000001</v>
      </c>
      <c r="FA36">
        <v>1.8766799999999999</v>
      </c>
      <c r="FB36">
        <v>1.8772899999999999</v>
      </c>
      <c r="FC36">
        <v>1.875</v>
      </c>
      <c r="FD36">
        <v>0</v>
      </c>
      <c r="FE36">
        <v>0</v>
      </c>
      <c r="FF36">
        <v>0</v>
      </c>
      <c r="FG36">
        <v>0</v>
      </c>
      <c r="FH36" t="s">
        <v>374</v>
      </c>
      <c r="FI36" t="s">
        <v>375</v>
      </c>
      <c r="FJ36" t="s">
        <v>376</v>
      </c>
      <c r="FK36" t="s">
        <v>376</v>
      </c>
      <c r="FL36" t="s">
        <v>376</v>
      </c>
      <c r="FM36" t="s">
        <v>376</v>
      </c>
      <c r="FN36">
        <v>0</v>
      </c>
      <c r="FO36">
        <v>100</v>
      </c>
      <c r="FP36">
        <v>100</v>
      </c>
      <c r="FQ36">
        <v>-0.67900000000000005</v>
      </c>
      <c r="FR36">
        <v>0.151</v>
      </c>
      <c r="FS36">
        <v>-1.0104899066490101</v>
      </c>
      <c r="FT36">
        <v>1.4527828764109799E-4</v>
      </c>
      <c r="FU36">
        <v>-4.3579519040863002E-7</v>
      </c>
      <c r="FV36">
        <v>2.0799061152897499E-10</v>
      </c>
      <c r="FW36">
        <v>0.169129999999999</v>
      </c>
      <c r="FX36">
        <v>0</v>
      </c>
      <c r="FY36">
        <v>0</v>
      </c>
      <c r="FZ36">
        <v>0</v>
      </c>
      <c r="GA36">
        <v>4</v>
      </c>
      <c r="GB36">
        <v>2147</v>
      </c>
      <c r="GC36">
        <v>-1</v>
      </c>
      <c r="GD36">
        <v>-1</v>
      </c>
      <c r="GE36">
        <v>2</v>
      </c>
      <c r="GF36">
        <v>2.1</v>
      </c>
      <c r="GG36">
        <v>1.02783</v>
      </c>
      <c r="GH36">
        <v>2.49268</v>
      </c>
      <c r="GI36">
        <v>1.54541</v>
      </c>
      <c r="GJ36">
        <v>2.3034699999999999</v>
      </c>
      <c r="GK36">
        <v>1.5979000000000001</v>
      </c>
      <c r="GL36">
        <v>2.4133300000000002</v>
      </c>
      <c r="GM36">
        <v>25.061299999999999</v>
      </c>
      <c r="GN36">
        <v>14.385999999999999</v>
      </c>
      <c r="GO36">
        <v>18</v>
      </c>
      <c r="GP36">
        <v>493.30799999999999</v>
      </c>
      <c r="GQ36">
        <v>533.93299999999999</v>
      </c>
      <c r="GR36">
        <v>18</v>
      </c>
      <c r="GS36">
        <v>20.341100000000001</v>
      </c>
      <c r="GT36">
        <v>29.999700000000001</v>
      </c>
      <c r="GU36">
        <v>20.3996</v>
      </c>
      <c r="GV36">
        <v>20.361899999999999</v>
      </c>
      <c r="GW36">
        <v>20.6387</v>
      </c>
      <c r="GX36">
        <v>-30</v>
      </c>
      <c r="GY36">
        <v>-30</v>
      </c>
      <c r="GZ36">
        <v>18</v>
      </c>
      <c r="HA36">
        <v>400</v>
      </c>
      <c r="HB36">
        <v>0</v>
      </c>
      <c r="HC36">
        <v>100.71599999999999</v>
      </c>
      <c r="HD36">
        <v>101.238</v>
      </c>
    </row>
    <row r="37" spans="1:212" x14ac:dyDescent="0.2">
      <c r="A37">
        <v>19</v>
      </c>
      <c r="B37">
        <v>1689028465</v>
      </c>
      <c r="C37">
        <v>2188</v>
      </c>
      <c r="D37" t="s">
        <v>428</v>
      </c>
      <c r="E37" t="s">
        <v>429</v>
      </c>
      <c r="F37" t="s">
        <v>368</v>
      </c>
      <c r="G37" t="s">
        <v>432</v>
      </c>
      <c r="H37" t="s">
        <v>369</v>
      </c>
      <c r="I37" t="s">
        <v>370</v>
      </c>
      <c r="J37" t="s">
        <v>431</v>
      </c>
      <c r="K37" t="s">
        <v>371</v>
      </c>
      <c r="L37">
        <v>1689028465</v>
      </c>
      <c r="M37">
        <f t="shared" si="0"/>
        <v>1.4315061311074523E-3</v>
      </c>
      <c r="N37">
        <f t="shared" si="1"/>
        <v>1.4315061311074524</v>
      </c>
      <c r="O37">
        <f t="shared" si="2"/>
        <v>15.550769745143887</v>
      </c>
      <c r="P37">
        <f t="shared" si="3"/>
        <v>400.21300000000002</v>
      </c>
      <c r="Q37">
        <f t="shared" si="4"/>
        <v>268.38459663622257</v>
      </c>
      <c r="R37">
        <f t="shared" si="5"/>
        <v>26.840393374641021</v>
      </c>
      <c r="S37">
        <f t="shared" si="6"/>
        <v>40.024183534665006</v>
      </c>
      <c r="T37">
        <f t="shared" si="7"/>
        <v>0.19935992216379481</v>
      </c>
      <c r="U37">
        <f t="shared" si="8"/>
        <v>3.8264966175167876</v>
      </c>
      <c r="V37">
        <f t="shared" si="9"/>
        <v>0.19376423220953906</v>
      </c>
      <c r="W37">
        <f t="shared" si="10"/>
        <v>0.12159231330690987</v>
      </c>
      <c r="X37">
        <f t="shared" si="11"/>
        <v>281.19549900000004</v>
      </c>
      <c r="Y37">
        <f t="shared" si="12"/>
        <v>20.652176340785907</v>
      </c>
      <c r="Z37">
        <f t="shared" si="13"/>
        <v>20.652176340785907</v>
      </c>
      <c r="AA37">
        <f t="shared" si="14"/>
        <v>2.4430779983647244</v>
      </c>
      <c r="AB37">
        <f t="shared" si="15"/>
        <v>74.899166282673235</v>
      </c>
      <c r="AC37">
        <f t="shared" si="16"/>
        <v>1.7196138892545001</v>
      </c>
      <c r="AD37">
        <f t="shared" si="17"/>
        <v>2.2959052478162314</v>
      </c>
      <c r="AE37">
        <f t="shared" si="18"/>
        <v>0.7234641091102243</v>
      </c>
      <c r="AF37">
        <f t="shared" si="19"/>
        <v>-63.129420381838649</v>
      </c>
      <c r="AG37">
        <f t="shared" si="20"/>
        <v>-207.21752827302265</v>
      </c>
      <c r="AH37">
        <f t="shared" si="21"/>
        <v>-10.904532685984988</v>
      </c>
      <c r="AI37">
        <f t="shared" si="22"/>
        <v>-5.5982340846242096E-2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54139.975233998659</v>
      </c>
      <c r="AO37">
        <f t="shared" si="26"/>
        <v>1700.2</v>
      </c>
      <c r="AP37">
        <f t="shared" si="27"/>
        <v>1433.2683</v>
      </c>
      <c r="AQ37">
        <f t="shared" si="28"/>
        <v>0.84299982355017056</v>
      </c>
      <c r="AR37">
        <f t="shared" si="29"/>
        <v>0.16538965945182921</v>
      </c>
      <c r="AS37">
        <v>1689028465</v>
      </c>
      <c r="AT37">
        <v>400.21300000000002</v>
      </c>
      <c r="AU37">
        <v>409.7</v>
      </c>
      <c r="AV37">
        <v>17.194900000000001</v>
      </c>
      <c r="AW37">
        <v>16.367100000000001</v>
      </c>
      <c r="AX37">
        <v>400.63499999999999</v>
      </c>
      <c r="AY37">
        <v>16.995899999999999</v>
      </c>
      <c r="AZ37">
        <v>500.17899999999997</v>
      </c>
      <c r="BA37">
        <v>99.807100000000005</v>
      </c>
      <c r="BB37">
        <v>0.20010500000000001</v>
      </c>
      <c r="BC37">
        <v>19.6477</v>
      </c>
      <c r="BD37">
        <v>20.215800000000002</v>
      </c>
      <c r="BE37">
        <v>999.9</v>
      </c>
      <c r="BF37">
        <v>0</v>
      </c>
      <c r="BG37">
        <v>0</v>
      </c>
      <c r="BH37">
        <v>10007.5</v>
      </c>
      <c r="BI37">
        <v>0</v>
      </c>
      <c r="BJ37">
        <v>0.95242800000000005</v>
      </c>
      <c r="BK37">
        <v>-9.7439300000000006</v>
      </c>
      <c r="BL37">
        <v>406.93400000000003</v>
      </c>
      <c r="BM37">
        <v>416.517</v>
      </c>
      <c r="BN37">
        <v>0.78009799999999996</v>
      </c>
      <c r="BO37">
        <v>409.7</v>
      </c>
      <c r="BP37">
        <v>16.367100000000001</v>
      </c>
      <c r="BQ37">
        <v>1.7114199999999999</v>
      </c>
      <c r="BR37">
        <v>1.6335599999999999</v>
      </c>
      <c r="BS37">
        <v>15.000400000000001</v>
      </c>
      <c r="BT37">
        <v>14.279</v>
      </c>
      <c r="BU37">
        <v>1700.2</v>
      </c>
      <c r="BV37">
        <v>0.90000500000000005</v>
      </c>
      <c r="BW37">
        <v>9.9994799999999995E-2</v>
      </c>
      <c r="BX37">
        <v>0</v>
      </c>
      <c r="BY37">
        <v>2.9321000000000002</v>
      </c>
      <c r="BZ37">
        <v>0</v>
      </c>
      <c r="CA37">
        <v>2556.52</v>
      </c>
      <c r="CB37">
        <v>16246</v>
      </c>
      <c r="CC37">
        <v>36.061999999999998</v>
      </c>
      <c r="CD37">
        <v>38.5</v>
      </c>
      <c r="CE37">
        <v>37.375</v>
      </c>
      <c r="CF37">
        <v>36.5</v>
      </c>
      <c r="CG37">
        <v>35.686999999999998</v>
      </c>
      <c r="CH37">
        <v>1530.19</v>
      </c>
      <c r="CI37">
        <v>170.01</v>
      </c>
      <c r="CJ37">
        <v>0</v>
      </c>
      <c r="CK37">
        <v>1689028466.3</v>
      </c>
      <c r="CL37">
        <v>0</v>
      </c>
      <c r="CM37">
        <v>1689028491</v>
      </c>
      <c r="CN37" t="s">
        <v>430</v>
      </c>
      <c r="CO37">
        <v>1689028491</v>
      </c>
      <c r="CP37">
        <v>1689028486</v>
      </c>
      <c r="CQ37">
        <v>23</v>
      </c>
      <c r="CR37">
        <v>0.25800000000000001</v>
      </c>
      <c r="CS37">
        <v>4.8000000000000001E-2</v>
      </c>
      <c r="CT37">
        <v>-0.42199999999999999</v>
      </c>
      <c r="CU37">
        <v>0.19900000000000001</v>
      </c>
      <c r="CV37">
        <v>410</v>
      </c>
      <c r="CW37">
        <v>16</v>
      </c>
      <c r="CX37">
        <v>0.38</v>
      </c>
      <c r="CY37">
        <v>0.11</v>
      </c>
      <c r="DH37">
        <v>2</v>
      </c>
      <c r="DI37">
        <v>2</v>
      </c>
      <c r="DJ37" t="s">
        <v>373</v>
      </c>
      <c r="DK37">
        <v>2.92761</v>
      </c>
      <c r="DL37">
        <v>2.9207800000000002</v>
      </c>
      <c r="DM37">
        <v>9.4842899999999994E-2</v>
      </c>
      <c r="DN37">
        <v>9.6803700000000006E-2</v>
      </c>
      <c r="DO37">
        <v>9.4338099999999994E-2</v>
      </c>
      <c r="DP37">
        <v>9.2111899999999997E-2</v>
      </c>
      <c r="DQ37">
        <v>28871.8</v>
      </c>
      <c r="DR37">
        <v>30526.400000000001</v>
      </c>
      <c r="DS37">
        <v>29616</v>
      </c>
      <c r="DT37">
        <v>31490.799999999999</v>
      </c>
      <c r="DU37">
        <v>35079.699999999997</v>
      </c>
      <c r="DV37">
        <v>37483.1</v>
      </c>
      <c r="DW37">
        <v>40592.9</v>
      </c>
      <c r="DX37">
        <v>43707.1</v>
      </c>
      <c r="DY37">
        <v>2.1089500000000001</v>
      </c>
      <c r="DZ37">
        <v>2.1277300000000001</v>
      </c>
      <c r="EA37">
        <v>0.14498800000000001</v>
      </c>
      <c r="EB37">
        <v>0</v>
      </c>
      <c r="EC37">
        <v>17.813199999999998</v>
      </c>
      <c r="ED37">
        <v>999.9</v>
      </c>
      <c r="EE37">
        <v>62.502000000000002</v>
      </c>
      <c r="EF37">
        <v>21.600999999999999</v>
      </c>
      <c r="EG37">
        <v>16.215</v>
      </c>
      <c r="EH37">
        <v>61.385599999999997</v>
      </c>
      <c r="EI37">
        <v>24.98</v>
      </c>
      <c r="EJ37">
        <v>1</v>
      </c>
      <c r="EK37">
        <v>-0.51122500000000004</v>
      </c>
      <c r="EL37">
        <v>0.97640800000000005</v>
      </c>
      <c r="EM37">
        <v>20.287500000000001</v>
      </c>
      <c r="EN37">
        <v>5.2436499999999997</v>
      </c>
      <c r="EO37">
        <v>11.8302</v>
      </c>
      <c r="EP37">
        <v>4.98325</v>
      </c>
      <c r="EQ37">
        <v>3.2989999999999999</v>
      </c>
      <c r="ER37">
        <v>19</v>
      </c>
      <c r="ES37">
        <v>220.1</v>
      </c>
      <c r="ET37">
        <v>4</v>
      </c>
      <c r="EU37">
        <v>122.2</v>
      </c>
      <c r="EV37">
        <v>1.8733</v>
      </c>
      <c r="EW37">
        <v>1.87897</v>
      </c>
      <c r="EX37">
        <v>1.8792800000000001</v>
      </c>
      <c r="EY37">
        <v>1.87988</v>
      </c>
      <c r="EZ37">
        <v>1.87758</v>
      </c>
      <c r="FA37">
        <v>1.8766799999999999</v>
      </c>
      <c r="FB37">
        <v>1.8772899999999999</v>
      </c>
      <c r="FC37">
        <v>1.87496</v>
      </c>
      <c r="FD37">
        <v>0</v>
      </c>
      <c r="FE37">
        <v>0</v>
      </c>
      <c r="FF37">
        <v>0</v>
      </c>
      <c r="FG37">
        <v>0</v>
      </c>
      <c r="FH37" t="s">
        <v>374</v>
      </c>
      <c r="FI37" t="s">
        <v>375</v>
      </c>
      <c r="FJ37" t="s">
        <v>376</v>
      </c>
      <c r="FK37" t="s">
        <v>376</v>
      </c>
      <c r="FL37" t="s">
        <v>376</v>
      </c>
      <c r="FM37" t="s">
        <v>376</v>
      </c>
      <c r="FN37">
        <v>0</v>
      </c>
      <c r="FO37">
        <v>100</v>
      </c>
      <c r="FP37">
        <v>100</v>
      </c>
      <c r="FQ37">
        <v>-0.42199999999999999</v>
      </c>
      <c r="FR37">
        <v>0.19900000000000001</v>
      </c>
      <c r="FS37">
        <v>-0.68063078218918405</v>
      </c>
      <c r="FT37">
        <v>1.4527828764109799E-4</v>
      </c>
      <c r="FU37">
        <v>-4.3579519040863002E-7</v>
      </c>
      <c r="FV37">
        <v>2.0799061152897499E-10</v>
      </c>
      <c r="FW37">
        <v>0.15136000000000199</v>
      </c>
      <c r="FX37">
        <v>0</v>
      </c>
      <c r="FY37">
        <v>0</v>
      </c>
      <c r="FZ37">
        <v>0</v>
      </c>
      <c r="GA37">
        <v>4</v>
      </c>
      <c r="GB37">
        <v>2147</v>
      </c>
      <c r="GC37">
        <v>-1</v>
      </c>
      <c r="GD37">
        <v>-1</v>
      </c>
      <c r="GE37">
        <v>9.6999999999999993</v>
      </c>
      <c r="GF37">
        <v>9.6999999999999993</v>
      </c>
      <c r="GG37">
        <v>1.0498000000000001</v>
      </c>
      <c r="GH37">
        <v>2.49878</v>
      </c>
      <c r="GI37">
        <v>1.54541</v>
      </c>
      <c r="GJ37">
        <v>2.3034699999999999</v>
      </c>
      <c r="GK37">
        <v>1.5979000000000001</v>
      </c>
      <c r="GL37">
        <v>2.4023400000000001</v>
      </c>
      <c r="GM37">
        <v>24.7959</v>
      </c>
      <c r="GN37">
        <v>14.298400000000001</v>
      </c>
      <c r="GO37">
        <v>18</v>
      </c>
      <c r="GP37">
        <v>492.37099999999998</v>
      </c>
      <c r="GQ37">
        <v>536.30799999999999</v>
      </c>
      <c r="GR37">
        <v>17.9999</v>
      </c>
      <c r="GS37">
        <v>20.049199999999999</v>
      </c>
      <c r="GT37">
        <v>30.000299999999999</v>
      </c>
      <c r="GU37">
        <v>20.094799999999999</v>
      </c>
      <c r="GV37">
        <v>20.059899999999999</v>
      </c>
      <c r="GW37">
        <v>21.0763</v>
      </c>
      <c r="GX37">
        <v>-30</v>
      </c>
      <c r="GY37">
        <v>-30</v>
      </c>
      <c r="GZ37">
        <v>18</v>
      </c>
      <c r="HA37">
        <v>409.83100000000002</v>
      </c>
      <c r="HB37">
        <v>0</v>
      </c>
      <c r="HC37">
        <v>100.753</v>
      </c>
      <c r="HD37">
        <v>101.27500000000001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48</v>
      </c>
    </row>
    <row r="27" spans="1:2" x14ac:dyDescent="0.2">
      <c r="A27" t="s">
        <v>49</v>
      </c>
      <c r="B27" t="s">
        <v>50</v>
      </c>
    </row>
    <row r="28" spans="1:2" x14ac:dyDescent="0.2">
      <c r="A28" t="s">
        <v>51</v>
      </c>
      <c r="B28" t="s">
        <v>52</v>
      </c>
    </row>
    <row r="29" spans="1:2" x14ac:dyDescent="0.2">
      <c r="A29" t="s">
        <v>53</v>
      </c>
      <c r="B29" t="s">
        <v>54</v>
      </c>
    </row>
    <row r="30" spans="1:2" x14ac:dyDescent="0.2">
      <c r="A30" t="s">
        <v>55</v>
      </c>
      <c r="B30" t="s">
        <v>56</v>
      </c>
    </row>
    <row r="31" spans="1:2" x14ac:dyDescent="0.2">
      <c r="A31" t="s">
        <v>57</v>
      </c>
      <c r="B31" t="s">
        <v>58</v>
      </c>
    </row>
    <row r="32" spans="1:2" x14ac:dyDescent="0.2">
      <c r="A32" t="s">
        <v>59</v>
      </c>
      <c r="B3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2023-07-10T14:35:01Z</dcterms:created>
  <dcterms:modified xsi:type="dcterms:W3CDTF">2023-07-14T20:06:56Z</dcterms:modified>
</cp:coreProperties>
</file>