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imely/Library/CloudStorage/Dropbox/TESTwork/NGEE-Arctic/2023_Seward/2023_gasex/2_intermediate/"/>
    </mc:Choice>
  </mc:AlternateContent>
  <xr:revisionPtr revIDLastSave="0" documentId="13_ncr:1_{F5B7AD90-158D-A64C-A6E5-32A434B8E35E}" xr6:coauthVersionLast="47" xr6:coauthVersionMax="47" xr10:uidLastSave="{00000000-0000-0000-0000-000000000000}"/>
  <bookViews>
    <workbookView xWindow="240" yWindow="760" windowWidth="18460" windowHeight="15120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R36" i="1" l="1"/>
  <c r="AQ36" i="1"/>
  <c r="AP36" i="1"/>
  <c r="AO36" i="1"/>
  <c r="AN36" i="1"/>
  <c r="AL36" i="1" s="1"/>
  <c r="AD36" i="1"/>
  <c r="AB36" i="1" s="1"/>
  <c r="AC36" i="1"/>
  <c r="X36" i="1"/>
  <c r="U36" i="1"/>
  <c r="AR35" i="1"/>
  <c r="AQ35" i="1"/>
  <c r="AO35" i="1"/>
  <c r="AP35" i="1" s="1"/>
  <c r="AN35" i="1"/>
  <c r="AL35" i="1"/>
  <c r="P35" i="1" s="1"/>
  <c r="AD35" i="1"/>
  <c r="AC35" i="1"/>
  <c r="AB35" i="1"/>
  <c r="U35" i="1"/>
  <c r="AR34" i="1"/>
  <c r="AQ34" i="1"/>
  <c r="AO34" i="1"/>
  <c r="AP34" i="1" s="1"/>
  <c r="AN34" i="1"/>
  <c r="AL34" i="1"/>
  <c r="N34" i="1" s="1"/>
  <c r="M34" i="1" s="1"/>
  <c r="AD34" i="1"/>
  <c r="AC34" i="1"/>
  <c r="AB34" i="1"/>
  <c r="U34" i="1"/>
  <c r="P34" i="1"/>
  <c r="O34" i="1"/>
  <c r="AR33" i="1"/>
  <c r="AQ33" i="1"/>
  <c r="AP33" i="1"/>
  <c r="AO33" i="1"/>
  <c r="AN33" i="1"/>
  <c r="AL33" i="1" s="1"/>
  <c r="AD33" i="1"/>
  <c r="AC33" i="1"/>
  <c r="AB33" i="1" s="1"/>
  <c r="X33" i="1"/>
  <c r="U33" i="1"/>
  <c r="AR32" i="1"/>
  <c r="AQ32" i="1"/>
  <c r="AP32" i="1"/>
  <c r="AO32" i="1"/>
  <c r="AN32" i="1"/>
  <c r="AL32" i="1"/>
  <c r="P32" i="1" s="1"/>
  <c r="AD32" i="1"/>
  <c r="AC32" i="1"/>
  <c r="AB32" i="1"/>
  <c r="X32" i="1"/>
  <c r="U32" i="1"/>
  <c r="S32" i="1"/>
  <c r="AR31" i="1"/>
  <c r="AQ31" i="1"/>
  <c r="AO31" i="1"/>
  <c r="AP31" i="1" s="1"/>
  <c r="AN31" i="1"/>
  <c r="AL31" i="1"/>
  <c r="P31" i="1" s="1"/>
  <c r="AD31" i="1"/>
  <c r="AC31" i="1"/>
  <c r="AB31" i="1"/>
  <c r="U31" i="1"/>
  <c r="AR30" i="1"/>
  <c r="AQ30" i="1"/>
  <c r="AO30" i="1"/>
  <c r="AP30" i="1" s="1"/>
  <c r="AN30" i="1"/>
  <c r="AL30" i="1"/>
  <c r="N30" i="1" s="1"/>
  <c r="M30" i="1" s="1"/>
  <c r="AD30" i="1"/>
  <c r="AC30" i="1"/>
  <c r="AB30" i="1"/>
  <c r="U30" i="1"/>
  <c r="P30" i="1"/>
  <c r="O30" i="1"/>
  <c r="AR29" i="1"/>
  <c r="AQ29" i="1"/>
  <c r="AP29" i="1"/>
  <c r="AO29" i="1"/>
  <c r="AN29" i="1"/>
  <c r="AL29" i="1" s="1"/>
  <c r="AD29" i="1"/>
  <c r="AC29" i="1"/>
  <c r="AB29" i="1" s="1"/>
  <c r="X29" i="1"/>
  <c r="U29" i="1"/>
  <c r="AR28" i="1"/>
  <c r="AQ28" i="1"/>
  <c r="AP28" i="1"/>
  <c r="AO28" i="1"/>
  <c r="AN28" i="1"/>
  <c r="AL28" i="1"/>
  <c r="P28" i="1" s="1"/>
  <c r="AD28" i="1"/>
  <c r="AC28" i="1"/>
  <c r="AB28" i="1"/>
  <c r="X28" i="1"/>
  <c r="U28" i="1"/>
  <c r="S28" i="1"/>
  <c r="AR27" i="1"/>
  <c r="AQ27" i="1"/>
  <c r="AO27" i="1"/>
  <c r="AP27" i="1" s="1"/>
  <c r="AN27" i="1"/>
  <c r="AL27" i="1"/>
  <c r="P27" i="1" s="1"/>
  <c r="AD27" i="1"/>
  <c r="AC27" i="1"/>
  <c r="AB27" i="1"/>
  <c r="U27" i="1"/>
  <c r="AR26" i="1"/>
  <c r="AQ26" i="1"/>
  <c r="AO26" i="1"/>
  <c r="X26" i="1" s="1"/>
  <c r="AN26" i="1"/>
  <c r="AL26" i="1"/>
  <c r="N26" i="1" s="1"/>
  <c r="M26" i="1" s="1"/>
  <c r="AD26" i="1"/>
  <c r="AC26" i="1"/>
  <c r="AB26" i="1"/>
  <c r="U26" i="1"/>
  <c r="P26" i="1"/>
  <c r="O26" i="1"/>
  <c r="AR25" i="1"/>
  <c r="AQ25" i="1"/>
  <c r="AP25" i="1"/>
  <c r="AO25" i="1"/>
  <c r="AN25" i="1"/>
  <c r="AL25" i="1" s="1"/>
  <c r="AD25" i="1"/>
  <c r="AC25" i="1"/>
  <c r="AB25" i="1" s="1"/>
  <c r="X25" i="1"/>
  <c r="U25" i="1"/>
  <c r="AR24" i="1"/>
  <c r="AQ24" i="1"/>
  <c r="AP24" i="1"/>
  <c r="AO24" i="1"/>
  <c r="AN24" i="1"/>
  <c r="AL24" i="1"/>
  <c r="P24" i="1" s="1"/>
  <c r="AD24" i="1"/>
  <c r="AC24" i="1"/>
  <c r="AB24" i="1"/>
  <c r="X24" i="1"/>
  <c r="U24" i="1"/>
  <c r="S24" i="1"/>
  <c r="AR23" i="1"/>
  <c r="AQ23" i="1"/>
  <c r="AO23" i="1"/>
  <c r="AP23" i="1" s="1"/>
  <c r="AN23" i="1"/>
  <c r="AL23" i="1"/>
  <c r="P23" i="1" s="1"/>
  <c r="AD23" i="1"/>
  <c r="AC23" i="1"/>
  <c r="AB23" i="1"/>
  <c r="U23" i="1"/>
  <c r="AR22" i="1"/>
  <c r="AQ22" i="1"/>
  <c r="AO22" i="1"/>
  <c r="AP22" i="1" s="1"/>
  <c r="AN22" i="1"/>
  <c r="AL22" i="1"/>
  <c r="N22" i="1" s="1"/>
  <c r="M22" i="1" s="1"/>
  <c r="AD22" i="1"/>
  <c r="AC22" i="1"/>
  <c r="AB22" i="1"/>
  <c r="U22" i="1"/>
  <c r="P22" i="1"/>
  <c r="O22" i="1"/>
  <c r="AR21" i="1"/>
  <c r="AQ21" i="1"/>
  <c r="AP21" i="1"/>
  <c r="AO21" i="1"/>
  <c r="AN21" i="1"/>
  <c r="AL21" i="1" s="1"/>
  <c r="AD21" i="1"/>
  <c r="AC21" i="1"/>
  <c r="AB21" i="1" s="1"/>
  <c r="X21" i="1"/>
  <c r="U21" i="1"/>
  <c r="AR20" i="1"/>
  <c r="AQ20" i="1"/>
  <c r="AP20" i="1"/>
  <c r="AO20" i="1"/>
  <c r="AN20" i="1"/>
  <c r="AL20" i="1"/>
  <c r="P20" i="1" s="1"/>
  <c r="AD20" i="1"/>
  <c r="AC20" i="1"/>
  <c r="AB20" i="1"/>
  <c r="X20" i="1"/>
  <c r="U20" i="1"/>
  <c r="S20" i="1"/>
  <c r="AR19" i="1"/>
  <c r="AQ19" i="1"/>
  <c r="AO19" i="1"/>
  <c r="AP19" i="1" s="1"/>
  <c r="AN19" i="1"/>
  <c r="AL19" i="1"/>
  <c r="P19" i="1" s="1"/>
  <c r="AD19" i="1"/>
  <c r="AC19" i="1"/>
  <c r="AB19" i="1"/>
  <c r="U19" i="1"/>
  <c r="AF34" i="1" l="1"/>
  <c r="S21" i="1"/>
  <c r="N21" i="1"/>
  <c r="M21" i="1" s="1"/>
  <c r="P21" i="1"/>
  <c r="O21" i="1"/>
  <c r="AM21" i="1"/>
  <c r="Y26" i="1"/>
  <c r="Z26" i="1" s="1"/>
  <c r="AF30" i="1"/>
  <c r="P36" i="1"/>
  <c r="O36" i="1"/>
  <c r="N36" i="1"/>
  <c r="M36" i="1" s="1"/>
  <c r="AM36" i="1"/>
  <c r="S36" i="1"/>
  <c r="AF22" i="1"/>
  <c r="S29" i="1"/>
  <c r="P29" i="1"/>
  <c r="O29" i="1"/>
  <c r="AM29" i="1"/>
  <c r="N29" i="1"/>
  <c r="M29" i="1" s="1"/>
  <c r="Y29" i="1" s="1"/>
  <c r="Z29" i="1" s="1"/>
  <c r="S25" i="1"/>
  <c r="P25" i="1"/>
  <c r="N25" i="1"/>
  <c r="M25" i="1" s="1"/>
  <c r="O25" i="1"/>
  <c r="AM25" i="1"/>
  <c r="S33" i="1"/>
  <c r="P33" i="1"/>
  <c r="O33" i="1"/>
  <c r="AM33" i="1"/>
  <c r="N33" i="1"/>
  <c r="M33" i="1" s="1"/>
  <c r="AF26" i="1"/>
  <c r="AP26" i="1"/>
  <c r="X34" i="1"/>
  <c r="X30" i="1"/>
  <c r="S19" i="1"/>
  <c r="AM20" i="1"/>
  <c r="S23" i="1"/>
  <c r="AM24" i="1"/>
  <c r="S27" i="1"/>
  <c r="AM28" i="1"/>
  <c r="S31" i="1"/>
  <c r="AM32" i="1"/>
  <c r="S35" i="1"/>
  <c r="X22" i="1"/>
  <c r="N28" i="1"/>
  <c r="M28" i="1" s="1"/>
  <c r="N32" i="1"/>
  <c r="M32" i="1" s="1"/>
  <c r="Y32" i="1" s="1"/>
  <c r="Z32" i="1" s="1"/>
  <c r="N24" i="1"/>
  <c r="M24" i="1" s="1"/>
  <c r="AM19" i="1"/>
  <c r="O20" i="1"/>
  <c r="Y21" i="1"/>
  <c r="Z21" i="1" s="1"/>
  <c r="S22" i="1"/>
  <c r="AM23" i="1"/>
  <c r="O24" i="1"/>
  <c r="S26" i="1"/>
  <c r="AM27" i="1"/>
  <c r="O28" i="1"/>
  <c r="S30" i="1"/>
  <c r="AM31" i="1"/>
  <c r="O32" i="1"/>
  <c r="S34" i="1"/>
  <c r="AM35" i="1"/>
  <c r="N19" i="1"/>
  <c r="M19" i="1" s="1"/>
  <c r="N27" i="1"/>
  <c r="M27" i="1" s="1"/>
  <c r="N31" i="1"/>
  <c r="M31" i="1" s="1"/>
  <c r="N35" i="1"/>
  <c r="M35" i="1" s="1"/>
  <c r="N23" i="1"/>
  <c r="M23" i="1" s="1"/>
  <c r="O23" i="1"/>
  <c r="AM26" i="1"/>
  <c r="AM30" i="1"/>
  <c r="O31" i="1"/>
  <c r="AM34" i="1"/>
  <c r="O35" i="1"/>
  <c r="N20" i="1"/>
  <c r="M20" i="1" s="1"/>
  <c r="Y20" i="1" s="1"/>
  <c r="Z20" i="1" s="1"/>
  <c r="O19" i="1"/>
  <c r="AM22" i="1"/>
  <c r="O27" i="1"/>
  <c r="X19" i="1"/>
  <c r="X23" i="1"/>
  <c r="X27" i="1"/>
  <c r="X31" i="1"/>
  <c r="X35" i="1"/>
  <c r="AH20" i="1" l="1"/>
  <c r="AA20" i="1"/>
  <c r="AE20" i="1" s="1"/>
  <c r="AG20" i="1"/>
  <c r="AH21" i="1"/>
  <c r="AA21" i="1"/>
  <c r="AE21" i="1" s="1"/>
  <c r="Y30" i="1"/>
  <c r="Z30" i="1" s="1"/>
  <c r="Y34" i="1"/>
  <c r="Z34" i="1" s="1"/>
  <c r="AF33" i="1"/>
  <c r="AH32" i="1"/>
  <c r="AA32" i="1"/>
  <c r="AE32" i="1" s="1"/>
  <c r="Y19" i="1"/>
  <c r="Z19" i="1" s="1"/>
  <c r="AA29" i="1"/>
  <c r="AE29" i="1" s="1"/>
  <c r="AH29" i="1"/>
  <c r="Y23" i="1"/>
  <c r="Z23" i="1" s="1"/>
  <c r="V23" i="1" s="1"/>
  <c r="T23" i="1" s="1"/>
  <c r="W23" i="1" s="1"/>
  <c r="Q23" i="1" s="1"/>
  <c r="R23" i="1" s="1"/>
  <c r="AF25" i="1"/>
  <c r="AF36" i="1"/>
  <c r="AH26" i="1"/>
  <c r="AA26" i="1"/>
  <c r="AE26" i="1" s="1"/>
  <c r="AG26" i="1"/>
  <c r="AF24" i="1"/>
  <c r="V24" i="1"/>
  <c r="T24" i="1" s="1"/>
  <c r="W24" i="1" s="1"/>
  <c r="Q24" i="1" s="1"/>
  <c r="R24" i="1" s="1"/>
  <c r="Y33" i="1"/>
  <c r="Z33" i="1" s="1"/>
  <c r="V33" i="1" s="1"/>
  <c r="T33" i="1" s="1"/>
  <c r="W33" i="1" s="1"/>
  <c r="Q33" i="1" s="1"/>
  <c r="R33" i="1" s="1"/>
  <c r="Y25" i="1"/>
  <c r="Z25" i="1" s="1"/>
  <c r="AF32" i="1"/>
  <c r="V32" i="1"/>
  <c r="T32" i="1" s="1"/>
  <c r="W32" i="1" s="1"/>
  <c r="Q32" i="1" s="1"/>
  <c r="R32" i="1" s="1"/>
  <c r="AG32" i="1"/>
  <c r="Y24" i="1"/>
  <c r="Z24" i="1" s="1"/>
  <c r="AF23" i="1"/>
  <c r="AF28" i="1"/>
  <c r="Y28" i="1"/>
  <c r="Z28" i="1" s="1"/>
  <c r="Y27" i="1"/>
  <c r="Z27" i="1" s="1"/>
  <c r="AF27" i="1"/>
  <c r="AF19" i="1"/>
  <c r="V19" i="1"/>
  <c r="T19" i="1" s="1"/>
  <c r="W19" i="1" s="1"/>
  <c r="Q19" i="1" s="1"/>
  <c r="R19" i="1" s="1"/>
  <c r="Y35" i="1"/>
  <c r="Z35" i="1" s="1"/>
  <c r="AF20" i="1"/>
  <c r="V20" i="1"/>
  <c r="T20" i="1" s="1"/>
  <c r="W20" i="1" s="1"/>
  <c r="Q20" i="1" s="1"/>
  <c r="R20" i="1" s="1"/>
  <c r="AF35" i="1"/>
  <c r="Y22" i="1"/>
  <c r="Z22" i="1" s="1"/>
  <c r="Y36" i="1"/>
  <c r="Z36" i="1" s="1"/>
  <c r="V36" i="1" s="1"/>
  <c r="T36" i="1" s="1"/>
  <c r="W36" i="1" s="1"/>
  <c r="Q36" i="1" s="1"/>
  <c r="R36" i="1" s="1"/>
  <c r="AG29" i="1"/>
  <c r="Y31" i="1"/>
  <c r="Z31" i="1" s="1"/>
  <c r="AF31" i="1"/>
  <c r="V31" i="1"/>
  <c r="T31" i="1" s="1"/>
  <c r="W31" i="1" s="1"/>
  <c r="Q31" i="1" s="1"/>
  <c r="R31" i="1" s="1"/>
  <c r="V26" i="1"/>
  <c r="T26" i="1" s="1"/>
  <c r="W26" i="1" s="1"/>
  <c r="Q26" i="1" s="1"/>
  <c r="R26" i="1" s="1"/>
  <c r="V29" i="1"/>
  <c r="T29" i="1" s="1"/>
  <c r="W29" i="1" s="1"/>
  <c r="Q29" i="1" s="1"/>
  <c r="R29" i="1" s="1"/>
  <c r="AF29" i="1"/>
  <c r="AG21" i="1"/>
  <c r="AF21" i="1"/>
  <c r="V21" i="1"/>
  <c r="T21" i="1" s="1"/>
  <c r="W21" i="1" s="1"/>
  <c r="Q21" i="1" s="1"/>
  <c r="R21" i="1" s="1"/>
  <c r="AI26" i="1" l="1"/>
  <c r="AH28" i="1"/>
  <c r="AA28" i="1"/>
  <c r="AE28" i="1" s="1"/>
  <c r="AG28" i="1"/>
  <c r="AH19" i="1"/>
  <c r="AA19" i="1"/>
  <c r="AE19" i="1" s="1"/>
  <c r="AG19" i="1"/>
  <c r="AA30" i="1"/>
  <c r="AE30" i="1" s="1"/>
  <c r="AH30" i="1"/>
  <c r="AG30" i="1"/>
  <c r="V30" i="1"/>
  <c r="T30" i="1" s="1"/>
  <c r="W30" i="1" s="1"/>
  <c r="Q30" i="1" s="1"/>
  <c r="R30" i="1" s="1"/>
  <c r="AG35" i="1"/>
  <c r="AA35" i="1"/>
  <c r="AE35" i="1" s="1"/>
  <c r="AH35" i="1"/>
  <c r="AI35" i="1" s="1"/>
  <c r="V28" i="1"/>
  <c r="T28" i="1" s="1"/>
  <c r="W28" i="1" s="1"/>
  <c r="Q28" i="1" s="1"/>
  <c r="R28" i="1" s="1"/>
  <c r="AA25" i="1"/>
  <c r="AE25" i="1" s="1"/>
  <c r="AH25" i="1"/>
  <c r="AI25" i="1" s="1"/>
  <c r="AG25" i="1"/>
  <c r="AG27" i="1"/>
  <c r="AH27" i="1"/>
  <c r="AI27" i="1" s="1"/>
  <c r="AA27" i="1"/>
  <c r="AE27" i="1" s="1"/>
  <c r="AH36" i="1"/>
  <c r="AA36" i="1"/>
  <c r="AE36" i="1" s="1"/>
  <c r="AG36" i="1"/>
  <c r="AH22" i="1"/>
  <c r="AA22" i="1"/>
  <c r="AE22" i="1" s="1"/>
  <c r="AG22" i="1"/>
  <c r="V22" i="1"/>
  <c r="T22" i="1" s="1"/>
  <c r="W22" i="1" s="1"/>
  <c r="Q22" i="1" s="1"/>
  <c r="R22" i="1" s="1"/>
  <c r="V35" i="1"/>
  <c r="T35" i="1" s="1"/>
  <c r="W35" i="1" s="1"/>
  <c r="Q35" i="1" s="1"/>
  <c r="R35" i="1" s="1"/>
  <c r="V27" i="1"/>
  <c r="T27" i="1" s="1"/>
  <c r="W27" i="1" s="1"/>
  <c r="Q27" i="1" s="1"/>
  <c r="R27" i="1" s="1"/>
  <c r="AG23" i="1"/>
  <c r="AH23" i="1"/>
  <c r="AI23" i="1" s="1"/>
  <c r="AA23" i="1"/>
  <c r="AE23" i="1" s="1"/>
  <c r="AI32" i="1"/>
  <c r="AH24" i="1"/>
  <c r="AA24" i="1"/>
  <c r="AE24" i="1" s="1"/>
  <c r="AG24" i="1"/>
  <c r="AA33" i="1"/>
  <c r="AE33" i="1" s="1"/>
  <c r="AH33" i="1"/>
  <c r="AG33" i="1"/>
  <c r="V25" i="1"/>
  <c r="T25" i="1" s="1"/>
  <c r="W25" i="1" s="1"/>
  <c r="Q25" i="1" s="1"/>
  <c r="R25" i="1" s="1"/>
  <c r="AI21" i="1"/>
  <c r="AA31" i="1"/>
  <c r="AE31" i="1" s="1"/>
  <c r="AG31" i="1"/>
  <c r="AH31" i="1"/>
  <c r="AI31" i="1" s="1"/>
  <c r="AI29" i="1"/>
  <c r="AA34" i="1"/>
  <c r="AE34" i="1" s="1"/>
  <c r="AH34" i="1"/>
  <c r="AG34" i="1"/>
  <c r="V34" i="1"/>
  <c r="T34" i="1" s="1"/>
  <c r="W34" i="1" s="1"/>
  <c r="Q34" i="1" s="1"/>
  <c r="R34" i="1" s="1"/>
  <c r="AI20" i="1"/>
  <c r="AI22" i="1" l="1"/>
  <c r="AI30" i="1"/>
  <c r="AI36" i="1"/>
  <c r="AI19" i="1"/>
  <c r="AI34" i="1"/>
  <c r="AI33" i="1"/>
  <c r="AI24" i="1"/>
  <c r="AI28" i="1"/>
</calcChain>
</file>

<file path=xl/sharedStrings.xml><?xml version="1.0" encoding="utf-8"?>
<sst xmlns="http://schemas.openxmlformats.org/spreadsheetml/2006/main" count="979" uniqueCount="405">
  <si>
    <t>File opened</t>
  </si>
  <si>
    <t>2023-07-10 15:53:31</t>
  </si>
  <si>
    <t>Console s/n</t>
  </si>
  <si>
    <t>68C-811759</t>
  </si>
  <si>
    <t>Console ver</t>
  </si>
  <si>
    <t>Bluestem v.2.1.08</t>
  </si>
  <si>
    <t>Scripts ver</t>
  </si>
  <si>
    <t>2022.05  2.1.08, Aug 2022</t>
  </si>
  <si>
    <t>Head s/n</t>
  </si>
  <si>
    <t>68H-891759</t>
  </si>
  <si>
    <t>Head ver</t>
  </si>
  <si>
    <t>1.4.22</t>
  </si>
  <si>
    <t>Head cal</t>
  </si>
  <si>
    <t>{"h2obspanconc2": "0", "ssa_ref": "34842.2", "co2aspan2b": "0.289966", "co2bzero": "0.928369", "co2bspanconc1": "2473", "co2aspanconc2": "301.4", "co2bspan1": "1.0021", "co2aspanconc1": "2473", "h2obspan2a": "0.0687607", "co2bspan2b": "0.29074", "co2bspan2a": "0.293064", "co2aspan2": "-0.0349502", "h2oaspanconc1": "11.65", "h2oaspan2": "0", "h2oaspan1": "1.00591", "h2oaspanconc2": "0", "h2obzero": "1.0566", "h2obspan2b": "0.0690967", "chamberpressurezero": "2.67216", "co2aspan2a": "0.292292", "co2aspan1": "1.00226", "co2azero": "0.925242", "tbzero": "-0.243059", "h2obspan1": "1.00489", "h2oaspan2b": "0.0685964", "h2oaspan2a": "0.0681933", "co2bspanconc2": "301.4", "ssb_ref": "37125.5", "h2obspan2": "0", "oxygen": "21", "flowmeterzero": "0.997819", "flowbzero": "0.31333", "flowazero": "0.31231", "co2bspan2": "-0.0342144", "tazero": "-0.14134", "h2oazero": "1.04545", "h2obspanconc1": "11.65"}</t>
  </si>
  <si>
    <t>CO2 rangematch</t>
  </si>
  <si>
    <t>Mon Jul 10 11:02</t>
  </si>
  <si>
    <t>H2O rangematch</t>
  </si>
  <si>
    <t>Tue Jun  6 10:36</t>
  </si>
  <si>
    <t>Chamber type</t>
  </si>
  <si>
    <t>6800-01A</t>
  </si>
  <si>
    <t>Chamber s/n</t>
  </si>
  <si>
    <t>MPF-831607</t>
  </si>
  <si>
    <t>Chamber rev</t>
  </si>
  <si>
    <t>0</t>
  </si>
  <si>
    <t>Chamber cal</t>
  </si>
  <si>
    <t>Fluorometer</t>
  </si>
  <si>
    <t>Flr. Version</t>
  </si>
  <si>
    <t>15:53:31</t>
  </si>
  <si>
    <t>Stability Definition:	CO2_r (Meas): Std&lt;0.75 Per=20	A (GasEx): Std&lt;0.2 Per=20	Qin (LeafQ): Per=20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</si>
  <si>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</si>
  <si>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</si>
  <si>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</si>
  <si>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</si>
  <si>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</si>
  <si>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</si>
  <si>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</si>
  <si>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</si>
  <si>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</si>
  <si>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</si>
  <si>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</si>
  <si>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</si>
  <si>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</si>
  <si>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</si>
  <si>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</si>
  <si>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Const</t>
  </si>
  <si>
    <t>S</t>
  </si>
  <si>
    <t>K</t>
  </si>
  <si>
    <t>Geometry</t>
  </si>
  <si>
    <t>0: Broadleaf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</si>
  <si>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</si>
  <si>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</si>
  <si>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</si>
  <si>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</si>
  <si>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</si>
  <si>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</si>
  <si>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</si>
  <si>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</si>
  <si>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</si>
  <si>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</si>
  <si>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</si>
  <si>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</si>
  <si>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</si>
  <si>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</si>
  <si>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</si>
  <si>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</si>
  <si>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</si>
  <si>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</si>
  <si>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</si>
  <si>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</si>
  <si>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</si>
  <si>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</si>
  <si>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</si>
  <si>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</si>
  <si>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</si>
  <si>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</si>
  <si>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</si>
  <si>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</si>
  <si>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</si>
  <si>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</si>
  <si>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</si>
  <si>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</si>
  <si>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</si>
  <si>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</si>
  <si>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</si>
  <si>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</si>
  <si>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</si>
  <si>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4.48001 86.38 370.838 605.913 830.4 1049.68 1226.86 1327.82</t>
  </si>
  <si>
    <t>Fs_true</t>
  </si>
  <si>
    <t>-0.208462 100.661 403.527 601.414 802.271 1001.24 1202.9 1401.06</t>
  </si>
  <si>
    <t>leak_wt</t>
  </si>
  <si>
    <t>SysObs</t>
  </si>
  <si>
    <t>UserDefCon</t>
  </si>
  <si>
    <t>GasEx</t>
  </si>
  <si>
    <t>Leak</t>
  </si>
  <si>
    <t>LeafQ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</si>
  <si>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</si>
  <si>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</si>
  <si>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</si>
  <si>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</si>
  <si>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</si>
  <si>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</si>
  <si>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</si>
  <si>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</si>
  <si>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</si>
  <si>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</si>
  <si>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</si>
  <si>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</si>
  <si>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</si>
  <si>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</si>
  <si>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</si>
  <si>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</si>
  <si>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</si>
  <si>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Machine</t>
  </si>
  <si>
    <t>Date</t>
  </si>
  <si>
    <t>User</t>
  </si>
  <si>
    <t>Species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</si>
  <si>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</si>
  <si>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</si>
  <si>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</si>
  <si>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</si>
  <si>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</si>
  <si>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</si>
  <si>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</si>
  <si>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</si>
  <si>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</si>
  <si>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</si>
  <si>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</si>
  <si>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</si>
  <si>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</si>
  <si>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</si>
  <si>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</si>
  <si>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</si>
  <si>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</si>
  <si>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</si>
  <si>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</si>
  <si>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</si>
  <si>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</si>
  <si>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</si>
  <si>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</si>
  <si>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</si>
  <si>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</si>
  <si>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</si>
  <si>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</si>
  <si>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</si>
  <si>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</si>
  <si>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</si>
  <si>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</si>
  <si>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</si>
  <si>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</si>
  <si>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</si>
  <si>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</si>
  <si>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</si>
  <si>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</si>
  <si>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</si>
  <si>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</si>
  <si>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</si>
  <si>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</si>
  <si>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</si>
  <si>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</si>
  <si>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</si>
  <si>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</si>
  <si>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</si>
  <si>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</si>
  <si>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</si>
  <si>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</si>
  <si>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</si>
  <si>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</si>
  <si>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</si>
  <si>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</si>
  <si>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</si>
  <si>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</si>
  <si>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</si>
  <si>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</si>
  <si>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</si>
  <si>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</si>
  <si>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</si>
  <si>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</si>
  <si>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</si>
  <si>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</si>
  <si>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</si>
  <si>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</si>
  <si>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</si>
  <si>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</si>
  <si>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</si>
  <si>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</si>
  <si>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</si>
  <si>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</si>
  <si>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</si>
  <si>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</si>
  <si>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</si>
  <si>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</si>
  <si>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</si>
  <si>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</si>
  <si>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</si>
  <si>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</si>
  <si>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</si>
  <si>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</si>
  <si>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</si>
  <si>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</si>
  <si>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</si>
  <si>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</si>
  <si>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</si>
  <si>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</si>
  <si>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</si>
  <si>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</si>
  <si>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</si>
  <si>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</si>
  <si>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</si>
  <si>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CO2_r:MN</t>
  </si>
  <si>
    <t>CO2_r:SLP</t>
  </si>
  <si>
    <t>CO2_r:SD</t>
  </si>
  <si>
    <t>CO2_r:OK</t>
  </si>
  <si>
    <t>Qin:MN</t>
  </si>
  <si>
    <t>Qin:SLP</t>
  </si>
  <si>
    <t>Qin:SD</t>
  </si>
  <si>
    <t>Qin:OK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</si>
  <si>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</si>
  <si>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</si>
  <si>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</si>
  <si>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</si>
  <si>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</si>
  <si>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</si>
  <si>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</si>
  <si>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</si>
  <si>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</si>
  <si>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</si>
  <si>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</si>
  <si>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</si>
  <si>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</si>
  <si>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</si>
  <si>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</si>
  <si>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</si>
  <si>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</si>
  <si>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</si>
  <si>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</si>
  <si>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</si>
  <si>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</si>
  <si>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</si>
  <si>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</si>
  <si>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</si>
  <si>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</si>
  <si>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</si>
  <si>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</si>
  <si>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</si>
  <si>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</si>
  <si>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</si>
  <si>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</si>
  <si>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</si>
  <si>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</si>
  <si>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</si>
  <si>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</si>
  <si>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</si>
  <si>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AccH2O_hum</t>
  </si>
  <si>
    <t>AccCO2_soda</t>
  </si>
  <si>
    <t>CO2_hrs</t>
  </si>
  <si>
    <t>AccH2O_des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</si>
  <si>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</si>
  <si>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</si>
  <si>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</si>
  <si>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</si>
  <si>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</si>
  <si>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</si>
  <si>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</si>
  <si>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</si>
  <si>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</si>
  <si>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</si>
  <si>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</si>
  <si>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</si>
  <si>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</si>
  <si>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</si>
  <si>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</si>
  <si>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</si>
  <si>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</si>
  <si>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</si>
  <si>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</si>
  <si>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</si>
  <si>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</si>
  <si>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</si>
  <si>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</si>
  <si>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</si>
  <si>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</si>
  <si>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</si>
  <si>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</si>
  <si>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</si>
  <si>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</si>
  <si>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</si>
  <si>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</si>
  <si>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</si>
  <si>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</si>
  <si>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</si>
  <si>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</si>
  <si>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</si>
  <si>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</si>
  <si>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</si>
  <si>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</si>
  <si>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</si>
  <si>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</si>
  <si>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</si>
  <si>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</si>
  <si>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</si>
  <si>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</si>
  <si>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</si>
  <si>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</si>
  <si>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</si>
  <si>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</si>
  <si>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</si>
  <si>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</si>
  <si>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</si>
  <si>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</si>
  <si>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</si>
  <si>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</si>
  <si>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</si>
  <si>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</si>
  <si>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</si>
  <si>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</si>
  <si>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</si>
  <si>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</si>
  <si>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</si>
  <si>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</si>
  <si>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</si>
  <si>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</si>
  <si>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</si>
  <si>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</si>
  <si>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</si>
  <si>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</si>
  <si>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</si>
  <si>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</si>
  <si>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</si>
  <si>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mmol mol⁻¹</t>
  </si>
  <si>
    <t>rpm</t>
  </si>
  <si>
    <t>secs</t>
  </si>
  <si>
    <t>µmol/mol</t>
  </si>
  <si>
    <t>mmol/mol</t>
  </si>
  <si>
    <t>µmol m⁻² s⁻¹ min⁻¹</t>
  </si>
  <si>
    <t>µmol mol⁻¹ min⁻¹</t>
  </si>
  <si>
    <t>V</t>
  </si>
  <si>
    <t>mV</t>
  </si>
  <si>
    <t>mg</t>
  </si>
  <si>
    <t>hrs</t>
  </si>
  <si>
    <t>min</t>
  </si>
  <si>
    <t>20230710 16:31:47</t>
  </si>
  <si>
    <t>16:31:47</t>
  </si>
  <si>
    <t>none</t>
  </si>
  <si>
    <t>Lindsey</t>
  </si>
  <si>
    <t>202306</t>
  </si>
  <si>
    <t>kse</t>
  </si>
  <si>
    <t>BNL13444</t>
  </si>
  <si>
    <t>16:31:18</t>
  </si>
  <si>
    <t>2/2</t>
  </si>
  <si>
    <t>00000000</t>
  </si>
  <si>
    <t>iiiiiiii</t>
  </si>
  <si>
    <t>off</t>
  </si>
  <si>
    <t>20230710 16:33:16</t>
  </si>
  <si>
    <t>16:33:16</t>
  </si>
  <si>
    <t>16:32:47</t>
  </si>
  <si>
    <t>20230710 16:34:48</t>
  </si>
  <si>
    <t>16:34:48</t>
  </si>
  <si>
    <t>16:34:19</t>
  </si>
  <si>
    <t>20230710 16:36:23</t>
  </si>
  <si>
    <t>16:36:23</t>
  </si>
  <si>
    <t>16:35:54</t>
  </si>
  <si>
    <t>20230710 16:37:56</t>
  </si>
  <si>
    <t>16:37:56</t>
  </si>
  <si>
    <t>16:37:27</t>
  </si>
  <si>
    <t>20230710 16:39:32</t>
  </si>
  <si>
    <t>16:39:32</t>
  </si>
  <si>
    <t>16:39:05</t>
  </si>
  <si>
    <t>20230710 16:40:40</t>
  </si>
  <si>
    <t>16:40:40</t>
  </si>
  <si>
    <t>16:40:29</t>
  </si>
  <si>
    <t>20230710 16:42:14</t>
  </si>
  <si>
    <t>16:42:14</t>
  </si>
  <si>
    <t>16:41:45</t>
  </si>
  <si>
    <t>20230710 16:43:41</t>
  </si>
  <si>
    <t>16:43:41</t>
  </si>
  <si>
    <t>16:43:12</t>
  </si>
  <si>
    <t>20230710 16:45:17</t>
  </si>
  <si>
    <t>16:45:17</t>
  </si>
  <si>
    <t>16:44:48</t>
  </si>
  <si>
    <t>20230710 16:46:51</t>
  </si>
  <si>
    <t>16:46:51</t>
  </si>
  <si>
    <t>16:46:22</t>
  </si>
  <si>
    <t>20230710 16:48:27</t>
  </si>
  <si>
    <t>16:48:27</t>
  </si>
  <si>
    <t>16:47:57</t>
  </si>
  <si>
    <t>20230710 16:49:53</t>
  </si>
  <si>
    <t>16:49:53</t>
  </si>
  <si>
    <t>16:49:23</t>
  </si>
  <si>
    <t>20230710 16:51:24</t>
  </si>
  <si>
    <t>16:51:24</t>
  </si>
  <si>
    <t>16:50:55</t>
  </si>
  <si>
    <t>20230710 16:53:06</t>
  </si>
  <si>
    <t>16:53:06</t>
  </si>
  <si>
    <t>16:52:37</t>
  </si>
  <si>
    <t>20230710 16:54:57</t>
  </si>
  <si>
    <t>16:54:57</t>
  </si>
  <si>
    <t>16:54:27</t>
  </si>
  <si>
    <t>20230710 16:56:29</t>
  </si>
  <si>
    <t>16:56:29</t>
  </si>
  <si>
    <t>16:55:56</t>
  </si>
  <si>
    <t>20230710 16:58:27</t>
  </si>
  <si>
    <t>16:58:27</t>
  </si>
  <si>
    <t>16:57:58</t>
  </si>
  <si>
    <t>VAUL</t>
  </si>
  <si>
    <t>SampleID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</si>
</sst>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H36"/>
  <sheetViews>
    <sheetView tabSelected="1" topLeftCell="A3" workbookViewId="0">
      <selection activeCell="B9" sqref="B9"/>
    </sheetView>
  </sheetViews>
  <sheetFormatPr baseColWidth="10" defaultColWidth="8.83203125" defaultRowHeight="15" x14ac:dyDescent="0.2"/>
  <sheetData>
    <row r="2" spans="1:216" x14ac:dyDescent="0.2">
      <c r="A2" t="s">
        <v>29</v>
      </c>
      <c r="B2" t="s">
        <v>30</v>
      </c>
      <c r="C2" t="s">
        <v>31</v>
      </c>
    </row>
    <row r="3" spans="1:216" x14ac:dyDescent="0.2">
      <c r="B3">
        <v>4</v>
      </c>
      <c r="C3">
        <v>21</v>
      </c>
    </row>
    <row r="4" spans="1:216" x14ac:dyDescent="0.2">
      <c r="A4" t="s">
        <v>32</v>
      </c>
      <c r="B4" t="s">
        <v>33</v>
      </c>
      <c r="C4" t="s">
        <v>34</v>
      </c>
      <c r="D4" t="s">
        <v>36</v>
      </c>
      <c r="E4" t="s">
        <v>37</v>
      </c>
      <c r="F4" t="s">
        <v>38</v>
      </c>
      <c r="G4" t="s">
        <v>39</v>
      </c>
      <c r="H4" t="s">
        <v>40</v>
      </c>
      <c r="I4" t="s">
        <v>41</v>
      </c>
      <c r="J4" t="s">
        <v>42</v>
      </c>
      <c r="K4" t="s">
        <v>43</v>
      </c>
    </row>
    <row r="5" spans="1:216" x14ac:dyDescent="0.2">
      <c r="B5" t="s">
        <v>19</v>
      </c>
      <c r="C5" t="s">
        <v>35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216" x14ac:dyDescent="0.2">
      <c r="A6" t="s">
        <v>44</v>
      </c>
      <c r="B6" t="s">
        <v>45</v>
      </c>
      <c r="C6" t="s">
        <v>46</v>
      </c>
      <c r="D6" t="s">
        <v>47</v>
      </c>
      <c r="E6" t="s">
        <v>49</v>
      </c>
    </row>
    <row r="7" spans="1:216" x14ac:dyDescent="0.2">
      <c r="B7">
        <v>5.077</v>
      </c>
      <c r="C7">
        <v>0.5</v>
      </c>
      <c r="D7" t="s">
        <v>48</v>
      </c>
      <c r="E7">
        <v>2</v>
      </c>
    </row>
    <row r="8" spans="1:216" x14ac:dyDescent="0.2">
      <c r="A8" t="s">
        <v>50</v>
      </c>
      <c r="B8" t="s">
        <v>51</v>
      </c>
      <c r="C8" t="s">
        <v>52</v>
      </c>
      <c r="D8" t="s">
        <v>53</v>
      </c>
      <c r="E8" t="s">
        <v>54</v>
      </c>
    </row>
    <row r="9" spans="1:216" x14ac:dyDescent="0.2">
      <c r="B9">
        <v>0</v>
      </c>
      <c r="C9">
        <v>0</v>
      </c>
      <c r="D9">
        <v>0</v>
      </c>
      <c r="E9">
        <v>1</v>
      </c>
    </row>
    <row r="10" spans="1:216" x14ac:dyDescent="0.2">
      <c r="A10" t="s">
        <v>55</v>
      </c>
      <c r="B10" t="s">
        <v>56</v>
      </c>
      <c r="C10" t="s">
        <v>58</v>
      </c>
      <c r="D10" t="s">
        <v>60</v>
      </c>
      <c r="E10" t="s">
        <v>61</v>
      </c>
      <c r="F10" t="s">
        <v>62</v>
      </c>
      <c r="G10" t="s">
        <v>63</v>
      </c>
      <c r="H10" t="s">
        <v>64</v>
      </c>
      <c r="I10" t="s">
        <v>65</v>
      </c>
      <c r="J10" t="s">
        <v>66</v>
      </c>
      <c r="K10" t="s">
        <v>67</v>
      </c>
      <c r="L10" t="s">
        <v>68</v>
      </c>
      <c r="M10" t="s">
        <v>69</v>
      </c>
      <c r="N10" t="s">
        <v>70</v>
      </c>
      <c r="O10" t="s">
        <v>71</v>
      </c>
      <c r="P10" t="s">
        <v>72</v>
      </c>
      <c r="Q10" t="s">
        <v>73</v>
      </c>
    </row>
    <row r="11" spans="1:216" x14ac:dyDescent="0.2">
      <c r="B11" t="s">
        <v>57</v>
      </c>
      <c r="C11" t="s">
        <v>59</v>
      </c>
      <c r="D11">
        <v>0.8</v>
      </c>
      <c r="E11">
        <v>0.84</v>
      </c>
      <c r="F11">
        <v>0.7</v>
      </c>
      <c r="G11">
        <v>0.87</v>
      </c>
      <c r="H11">
        <v>0.75</v>
      </c>
      <c r="I11">
        <v>0.84</v>
      </c>
      <c r="J11">
        <v>0.87</v>
      </c>
      <c r="K11">
        <v>0.19109999999999999</v>
      </c>
      <c r="L11">
        <v>0.1512</v>
      </c>
      <c r="M11">
        <v>0.161</v>
      </c>
      <c r="N11">
        <v>0.22620000000000001</v>
      </c>
      <c r="O11">
        <v>0.1575</v>
      </c>
      <c r="P11">
        <v>0.15959999999999999</v>
      </c>
      <c r="Q11">
        <v>0.2175</v>
      </c>
    </row>
    <row r="12" spans="1:216" x14ac:dyDescent="0.2">
      <c r="A12" t="s">
        <v>74</v>
      </c>
      <c r="B12" t="s">
        <v>75</v>
      </c>
      <c r="C12" t="s">
        <v>76</v>
      </c>
      <c r="D12" t="s">
        <v>77</v>
      </c>
      <c r="E12" t="s">
        <v>78</v>
      </c>
      <c r="F12" t="s">
        <v>79</v>
      </c>
    </row>
    <row r="13" spans="1:216" x14ac:dyDescent="0.2">
      <c r="B13">
        <v>0</v>
      </c>
      <c r="C13">
        <v>0</v>
      </c>
      <c r="D13">
        <v>0</v>
      </c>
      <c r="E13">
        <v>0</v>
      </c>
      <c r="F13">
        <v>1</v>
      </c>
    </row>
    <row r="14" spans="1:216" x14ac:dyDescent="0.2">
      <c r="A14" t="s">
        <v>80</v>
      </c>
      <c r="B14" t="s">
        <v>81</v>
      </c>
      <c r="C14" t="s">
        <v>82</v>
      </c>
      <c r="D14" t="s">
        <v>83</v>
      </c>
      <c r="E14" t="s">
        <v>84</v>
      </c>
      <c r="F14" t="s">
        <v>85</v>
      </c>
      <c r="G14" t="s">
        <v>87</v>
      </c>
      <c r="H14" t="s">
        <v>89</v>
      </c>
    </row>
    <row r="15" spans="1:216" x14ac:dyDescent="0.2">
      <c r="B15">
        <v>-6276</v>
      </c>
      <c r="C15">
        <v>6.6</v>
      </c>
      <c r="D15">
        <v>1.7090000000000001E-5</v>
      </c>
      <c r="E15">
        <v>3.11</v>
      </c>
      <c r="F15" t="s">
        <v>86</v>
      </c>
      <c r="G15" t="s">
        <v>88</v>
      </c>
      <c r="H15">
        <v>0</v>
      </c>
    </row>
    <row r="16" spans="1:216" x14ac:dyDescent="0.2">
      <c r="A16" t="s">
        <v>90</v>
      </c>
      <c r="B16" t="s">
        <v>90</v>
      </c>
      <c r="C16" t="s">
        <v>90</v>
      </c>
      <c r="D16" t="s">
        <v>90</v>
      </c>
      <c r="E16" t="s">
        <v>90</v>
      </c>
      <c r="F16" t="s">
        <v>90</v>
      </c>
      <c r="G16" t="s">
        <v>91</v>
      </c>
      <c r="H16" t="s">
        <v>91</v>
      </c>
      <c r="I16" t="s">
        <v>91</v>
      </c>
      <c r="J16" t="s">
        <v>91</v>
      </c>
      <c r="K16" t="s">
        <v>91</v>
      </c>
      <c r="L16" t="s">
        <v>92</v>
      </c>
      <c r="M16" t="s">
        <v>92</v>
      </c>
      <c r="N16" t="s">
        <v>92</v>
      </c>
      <c r="O16" t="s">
        <v>92</v>
      </c>
      <c r="P16" t="s">
        <v>92</v>
      </c>
      <c r="Q16" t="s">
        <v>92</v>
      </c>
      <c r="R16" t="s">
        <v>92</v>
      </c>
      <c r="S16" t="s">
        <v>92</v>
      </c>
      <c r="T16" t="s">
        <v>92</v>
      </c>
      <c r="U16" t="s">
        <v>92</v>
      </c>
      <c r="V16" t="s">
        <v>92</v>
      </c>
      <c r="W16" t="s">
        <v>92</v>
      </c>
      <c r="X16" t="s">
        <v>92</v>
      </c>
      <c r="Y16" t="s">
        <v>92</v>
      </c>
      <c r="Z16" t="s">
        <v>92</v>
      </c>
      <c r="AA16" t="s">
        <v>92</v>
      </c>
      <c r="AB16" t="s">
        <v>92</v>
      </c>
      <c r="AC16" t="s">
        <v>92</v>
      </c>
      <c r="AD16" t="s">
        <v>92</v>
      </c>
      <c r="AE16" t="s">
        <v>92</v>
      </c>
      <c r="AF16" t="s">
        <v>92</v>
      </c>
      <c r="AG16" t="s">
        <v>92</v>
      </c>
      <c r="AH16" t="s">
        <v>92</v>
      </c>
      <c r="AI16" t="s">
        <v>92</v>
      </c>
      <c r="AJ16" t="s">
        <v>93</v>
      </c>
      <c r="AK16" t="s">
        <v>93</v>
      </c>
      <c r="AL16" t="s">
        <v>93</v>
      </c>
      <c r="AM16" t="s">
        <v>93</v>
      </c>
      <c r="AN16" t="s">
        <v>93</v>
      </c>
      <c r="AO16" t="s">
        <v>94</v>
      </c>
      <c r="AP16" t="s">
        <v>94</v>
      </c>
      <c r="AQ16" t="s">
        <v>94</v>
      </c>
      <c r="AR16" t="s">
        <v>94</v>
      </c>
      <c r="AS16" t="s">
        <v>95</v>
      </c>
      <c r="AT16" t="s">
        <v>95</v>
      </c>
      <c r="AU16" t="s">
        <v>95</v>
      </c>
      <c r="AV16" t="s">
        <v>95</v>
      </c>
      <c r="AW16" t="s">
        <v>95</v>
      </c>
      <c r="AX16" t="s">
        <v>95</v>
      </c>
      <c r="AY16" t="s">
        <v>95</v>
      </c>
      <c r="AZ16" t="s">
        <v>95</v>
      </c>
      <c r="BA16" t="s">
        <v>95</v>
      </c>
      <c r="BB16" t="s">
        <v>95</v>
      </c>
      <c r="BC16" t="s">
        <v>95</v>
      </c>
      <c r="BD16" t="s">
        <v>95</v>
      </c>
      <c r="BE16" t="s">
        <v>95</v>
      </c>
      <c r="BF16" t="s">
        <v>95</v>
      </c>
      <c r="BG16" t="s">
        <v>95</v>
      </c>
      <c r="BH16" t="s">
        <v>95</v>
      </c>
      <c r="BI16" t="s">
        <v>95</v>
      </c>
      <c r="BJ16" t="s">
        <v>95</v>
      </c>
      <c r="BK16" t="s">
        <v>96</v>
      </c>
      <c r="BL16" t="s">
        <v>96</v>
      </c>
      <c r="BM16" t="s">
        <v>96</v>
      </c>
      <c r="BN16" t="s">
        <v>96</v>
      </c>
      <c r="BO16" t="s">
        <v>96</v>
      </c>
      <c r="BP16" t="s">
        <v>96</v>
      </c>
      <c r="BQ16" t="s">
        <v>96</v>
      </c>
      <c r="BR16" t="s">
        <v>96</v>
      </c>
      <c r="BS16" t="s">
        <v>96</v>
      </c>
      <c r="BT16" t="s">
        <v>96</v>
      </c>
      <c r="BU16" t="s">
        <v>97</v>
      </c>
      <c r="BV16" t="s">
        <v>97</v>
      </c>
      <c r="BW16" t="s">
        <v>97</v>
      </c>
      <c r="BX16" t="s">
        <v>97</v>
      </c>
      <c r="BY16" t="s">
        <v>97</v>
      </c>
      <c r="BZ16" t="s">
        <v>97</v>
      </c>
      <c r="CA16" t="s">
        <v>97</v>
      </c>
      <c r="CB16" t="s">
        <v>97</v>
      </c>
      <c r="CC16" t="s">
        <v>97</v>
      </c>
      <c r="CD16" t="s">
        <v>97</v>
      </c>
      <c r="CE16" t="s">
        <v>97</v>
      </c>
      <c r="CF16" t="s">
        <v>97</v>
      </c>
      <c r="CG16" t="s">
        <v>97</v>
      </c>
      <c r="CH16" t="s">
        <v>97</v>
      </c>
      <c r="CI16" t="s">
        <v>97</v>
      </c>
      <c r="CJ16" t="s">
        <v>97</v>
      </c>
      <c r="CK16" t="s">
        <v>97</v>
      </c>
      <c r="CL16" t="s">
        <v>97</v>
      </c>
      <c r="CM16" t="s">
        <v>98</v>
      </c>
      <c r="CN16" t="s">
        <v>98</v>
      </c>
      <c r="CO16" t="s">
        <v>98</v>
      </c>
      <c r="CP16" t="s">
        <v>98</v>
      </c>
      <c r="CQ16" t="s">
        <v>98</v>
      </c>
      <c r="CR16" t="s">
        <v>98</v>
      </c>
      <c r="CS16" t="s">
        <v>98</v>
      </c>
      <c r="CT16" t="s">
        <v>98</v>
      </c>
      <c r="CU16" t="s">
        <v>98</v>
      </c>
      <c r="CV16" t="s">
        <v>98</v>
      </c>
      <c r="CW16" t="s">
        <v>98</v>
      </c>
      <c r="CX16" t="s">
        <v>98</v>
      </c>
      <c r="CY16" t="s">
        <v>98</v>
      </c>
      <c r="CZ16" t="s">
        <v>99</v>
      </c>
      <c r="DA16" t="s">
        <v>99</v>
      </c>
      <c r="DB16" t="s">
        <v>99</v>
      </c>
      <c r="DC16" t="s">
        <v>99</v>
      </c>
      <c r="DD16" t="s">
        <v>99</v>
      </c>
      <c r="DE16" t="s">
        <v>99</v>
      </c>
      <c r="DF16" t="s">
        <v>99</v>
      </c>
      <c r="DG16" t="s">
        <v>99</v>
      </c>
      <c r="DH16" t="s">
        <v>99</v>
      </c>
      <c r="DI16" t="s">
        <v>99</v>
      </c>
      <c r="DJ16" t="s">
        <v>99</v>
      </c>
      <c r="DK16" t="s">
        <v>99</v>
      </c>
      <c r="DL16" t="s">
        <v>99</v>
      </c>
      <c r="DM16" t="s">
        <v>99</v>
      </c>
      <c r="DN16" t="s">
        <v>99</v>
      </c>
      <c r="DO16" t="s">
        <v>100</v>
      </c>
      <c r="DP16" t="s">
        <v>100</v>
      </c>
      <c r="DQ16" t="s">
        <v>100</v>
      </c>
      <c r="DR16" t="s">
        <v>100</v>
      </c>
      <c r="DS16" t="s">
        <v>100</v>
      </c>
      <c r="DT16" t="s">
        <v>100</v>
      </c>
      <c r="DU16" t="s">
        <v>100</v>
      </c>
      <c r="DV16" t="s">
        <v>100</v>
      </c>
      <c r="DW16" t="s">
        <v>100</v>
      </c>
      <c r="DX16" t="s">
        <v>100</v>
      </c>
      <c r="DY16" t="s">
        <v>100</v>
      </c>
      <c r="DZ16" t="s">
        <v>100</v>
      </c>
      <c r="EA16" t="s">
        <v>100</v>
      </c>
      <c r="EB16" t="s">
        <v>100</v>
      </c>
      <c r="EC16" t="s">
        <v>100</v>
      </c>
      <c r="ED16" t="s">
        <v>100</v>
      </c>
      <c r="EE16" t="s">
        <v>100</v>
      </c>
      <c r="EF16" t="s">
        <v>100</v>
      </c>
      <c r="EG16" t="s">
        <v>101</v>
      </c>
      <c r="EH16" t="s">
        <v>101</v>
      </c>
      <c r="EI16" t="s">
        <v>101</v>
      </c>
      <c r="EJ16" t="s">
        <v>101</v>
      </c>
      <c r="EK16" t="s">
        <v>101</v>
      </c>
      <c r="EL16" t="s">
        <v>101</v>
      </c>
      <c r="EM16" t="s">
        <v>101</v>
      </c>
      <c r="EN16" t="s">
        <v>101</v>
      </c>
      <c r="EO16" t="s">
        <v>101</v>
      </c>
      <c r="EP16" t="s">
        <v>101</v>
      </c>
      <c r="EQ16" t="s">
        <v>101</v>
      </c>
      <c r="ER16" t="s">
        <v>101</v>
      </c>
      <c r="ES16" t="s">
        <v>101</v>
      </c>
      <c r="ET16" t="s">
        <v>101</v>
      </c>
      <c r="EU16" t="s">
        <v>101</v>
      </c>
      <c r="EV16" t="s">
        <v>101</v>
      </c>
      <c r="EW16" t="s">
        <v>101</v>
      </c>
      <c r="EX16" t="s">
        <v>101</v>
      </c>
      <c r="EY16" t="s">
        <v>101</v>
      </c>
      <c r="EZ16" t="s">
        <v>102</v>
      </c>
      <c r="FA16" t="s">
        <v>102</v>
      </c>
      <c r="FB16" t="s">
        <v>102</v>
      </c>
      <c r="FC16" t="s">
        <v>102</v>
      </c>
      <c r="FD16" t="s">
        <v>102</v>
      </c>
      <c r="FE16" t="s">
        <v>102</v>
      </c>
      <c r="FF16" t="s">
        <v>102</v>
      </c>
      <c r="FG16" t="s">
        <v>102</v>
      </c>
      <c r="FH16" t="s">
        <v>102</v>
      </c>
      <c r="FI16" t="s">
        <v>102</v>
      </c>
      <c r="FJ16" t="s">
        <v>102</v>
      </c>
      <c r="FK16" t="s">
        <v>102</v>
      </c>
      <c r="FL16" t="s">
        <v>102</v>
      </c>
      <c r="FM16" t="s">
        <v>102</v>
      </c>
      <c r="FN16" t="s">
        <v>102</v>
      </c>
      <c r="FO16" t="s">
        <v>102</v>
      </c>
      <c r="FP16" t="s">
        <v>102</v>
      </c>
      <c r="FQ16" t="s">
        <v>102</v>
      </c>
      <c r="FR16" t="s">
        <v>102</v>
      </c>
      <c r="FS16" t="s">
        <v>103</v>
      </c>
      <c r="FT16" t="s">
        <v>103</v>
      </c>
      <c r="FU16" t="s">
        <v>103</v>
      </c>
      <c r="FV16" t="s">
        <v>103</v>
      </c>
      <c r="FW16" t="s">
        <v>103</v>
      </c>
      <c r="FX16" t="s">
        <v>103</v>
      </c>
      <c r="FY16" t="s">
        <v>103</v>
      </c>
      <c r="FZ16" t="s">
        <v>103</v>
      </c>
      <c r="GA16" t="s">
        <v>103</v>
      </c>
      <c r="GB16" t="s">
        <v>103</v>
      </c>
      <c r="GC16" t="s">
        <v>103</v>
      </c>
      <c r="GD16" t="s">
        <v>103</v>
      </c>
      <c r="GE16" t="s">
        <v>103</v>
      </c>
      <c r="GF16" t="s">
        <v>103</v>
      </c>
      <c r="GG16" t="s">
        <v>103</v>
      </c>
      <c r="GH16" t="s">
        <v>103</v>
      </c>
      <c r="GI16" t="s">
        <v>103</v>
      </c>
      <c r="GJ16" t="s">
        <v>103</v>
      </c>
      <c r="GK16" t="s">
        <v>104</v>
      </c>
      <c r="GL16" t="s">
        <v>104</v>
      </c>
      <c r="GM16" t="s">
        <v>104</v>
      </c>
      <c r="GN16" t="s">
        <v>104</v>
      </c>
      <c r="GO16" t="s">
        <v>104</v>
      </c>
      <c r="GP16" t="s">
        <v>104</v>
      </c>
      <c r="GQ16" t="s">
        <v>104</v>
      </c>
      <c r="GR16" t="s">
        <v>104</v>
      </c>
      <c r="GS16" t="s">
        <v>105</v>
      </c>
      <c r="GT16" t="s">
        <v>105</v>
      </c>
      <c r="GU16" t="s">
        <v>105</v>
      </c>
      <c r="GV16" t="s">
        <v>105</v>
      </c>
      <c r="GW16" t="s">
        <v>105</v>
      </c>
      <c r="GX16" t="s">
        <v>105</v>
      </c>
      <c r="GY16" t="s">
        <v>105</v>
      </c>
      <c r="GZ16" t="s">
        <v>105</v>
      </c>
      <c r="HA16" t="s">
        <v>105</v>
      </c>
      <c r="HB16" t="s">
        <v>105</v>
      </c>
      <c r="HC16" t="s">
        <v>105</v>
      </c>
      <c r="HD16" t="s">
        <v>105</v>
      </c>
      <c r="HE16" t="s">
        <v>105</v>
      </c>
      <c r="HF16" t="s">
        <v>105</v>
      </c>
      <c r="HG16" t="s">
        <v>105</v>
      </c>
      <c r="HH16" t="s">
        <v>105</v>
      </c>
    </row>
    <row r="17" spans="1:216" x14ac:dyDescent="0.2">
      <c r="A17" t="s">
        <v>106</v>
      </c>
      <c r="B17" t="s">
        <v>107</v>
      </c>
      <c r="C17" t="s">
        <v>108</v>
      </c>
      <c r="D17" t="s">
        <v>109</v>
      </c>
      <c r="E17" t="s">
        <v>110</v>
      </c>
      <c r="F17" t="s">
        <v>111</v>
      </c>
      <c r="G17" t="s">
        <v>112</v>
      </c>
      <c r="H17" t="s">
        <v>113</v>
      </c>
      <c r="I17" t="s">
        <v>114</v>
      </c>
      <c r="J17" t="s">
        <v>115</v>
      </c>
      <c r="K17" t="s">
        <v>404</v>
      </c>
      <c r="L17" t="s">
        <v>116</v>
      </c>
      <c r="M17" t="s">
        <v>117</v>
      </c>
      <c r="N17" t="s">
        <v>118</v>
      </c>
      <c r="O17" t="s">
        <v>119</v>
      </c>
      <c r="P17" t="s">
        <v>120</v>
      </c>
      <c r="Q17" t="s">
        <v>121</v>
      </c>
      <c r="R17" t="s">
        <v>122</v>
      </c>
      <c r="S17" t="s">
        <v>123</v>
      </c>
      <c r="T17" t="s">
        <v>124</v>
      </c>
      <c r="U17" t="s">
        <v>125</v>
      </c>
      <c r="V17" t="s">
        <v>126</v>
      </c>
      <c r="W17" t="s">
        <v>127</v>
      </c>
      <c r="X17" t="s">
        <v>128</v>
      </c>
      <c r="Y17" t="s">
        <v>129</v>
      </c>
      <c r="Z17" t="s">
        <v>130</v>
      </c>
      <c r="AA17" t="s">
        <v>131</v>
      </c>
      <c r="AB17" t="s">
        <v>132</v>
      </c>
      <c r="AC17" t="s">
        <v>133</v>
      </c>
      <c r="AD17" t="s">
        <v>134</v>
      </c>
      <c r="AE17" t="s">
        <v>135</v>
      </c>
      <c r="AF17" t="s">
        <v>136</v>
      </c>
      <c r="AG17" t="s">
        <v>137</v>
      </c>
      <c r="AH17" t="s">
        <v>138</v>
      </c>
      <c r="AI17" t="s">
        <v>139</v>
      </c>
      <c r="AJ17" t="s">
        <v>93</v>
      </c>
      <c r="AK17" t="s">
        <v>140</v>
      </c>
      <c r="AL17" t="s">
        <v>141</v>
      </c>
      <c r="AM17" t="s">
        <v>142</v>
      </c>
      <c r="AN17" t="s">
        <v>143</v>
      </c>
      <c r="AO17" t="s">
        <v>144</v>
      </c>
      <c r="AP17" t="s">
        <v>145</v>
      </c>
      <c r="AQ17" t="s">
        <v>146</v>
      </c>
      <c r="AR17" t="s">
        <v>147</v>
      </c>
      <c r="AS17" t="s">
        <v>116</v>
      </c>
      <c r="AT17" t="s">
        <v>148</v>
      </c>
      <c r="AU17" t="s">
        <v>149</v>
      </c>
      <c r="AV17" t="s">
        <v>150</v>
      </c>
      <c r="AW17" t="s">
        <v>151</v>
      </c>
      <c r="AX17" t="s">
        <v>152</v>
      </c>
      <c r="AY17" t="s">
        <v>153</v>
      </c>
      <c r="AZ17" t="s">
        <v>154</v>
      </c>
      <c r="BA17" t="s">
        <v>155</v>
      </c>
      <c r="BB17" t="s">
        <v>156</v>
      </c>
      <c r="BC17" t="s">
        <v>157</v>
      </c>
      <c r="BD17" t="s">
        <v>158</v>
      </c>
      <c r="BE17" t="s">
        <v>159</v>
      </c>
      <c r="BF17" t="s">
        <v>160</v>
      </c>
      <c r="BG17" t="s">
        <v>161</v>
      </c>
      <c r="BH17" t="s">
        <v>162</v>
      </c>
      <c r="BI17" t="s">
        <v>163</v>
      </c>
      <c r="BJ17" t="s">
        <v>164</v>
      </c>
      <c r="BK17" t="s">
        <v>165</v>
      </c>
      <c r="BL17" t="s">
        <v>166</v>
      </c>
      <c r="BM17" t="s">
        <v>167</v>
      </c>
      <c r="BN17" t="s">
        <v>168</v>
      </c>
      <c r="BO17" t="s">
        <v>169</v>
      </c>
      <c r="BP17" t="s">
        <v>170</v>
      </c>
      <c r="BQ17" t="s">
        <v>171</v>
      </c>
      <c r="BR17" t="s">
        <v>172</v>
      </c>
      <c r="BS17" t="s">
        <v>173</v>
      </c>
      <c r="BT17" t="s">
        <v>174</v>
      </c>
      <c r="BU17" t="s">
        <v>175</v>
      </c>
      <c r="BV17" t="s">
        <v>176</v>
      </c>
      <c r="BW17" t="s">
        <v>177</v>
      </c>
      <c r="BX17" t="s">
        <v>178</v>
      </c>
      <c r="BY17" t="s">
        <v>179</v>
      </c>
      <c r="BZ17" t="s">
        <v>180</v>
      </c>
      <c r="CA17" t="s">
        <v>181</v>
      </c>
      <c r="CB17" t="s">
        <v>182</v>
      </c>
      <c r="CC17" t="s">
        <v>183</v>
      </c>
      <c r="CD17" t="s">
        <v>184</v>
      </c>
      <c r="CE17" t="s">
        <v>185</v>
      </c>
      <c r="CF17" t="s">
        <v>186</v>
      </c>
      <c r="CG17" t="s">
        <v>187</v>
      </c>
      <c r="CH17" t="s">
        <v>188</v>
      </c>
      <c r="CI17" t="s">
        <v>189</v>
      </c>
      <c r="CJ17" t="s">
        <v>190</v>
      </c>
      <c r="CK17" t="s">
        <v>191</v>
      </c>
      <c r="CL17" t="s">
        <v>192</v>
      </c>
      <c r="CM17" t="s">
        <v>107</v>
      </c>
      <c r="CN17" t="s">
        <v>110</v>
      </c>
      <c r="CO17" t="s">
        <v>193</v>
      </c>
      <c r="CP17" t="s">
        <v>194</v>
      </c>
      <c r="CQ17" t="s">
        <v>195</v>
      </c>
      <c r="CR17" t="s">
        <v>196</v>
      </c>
      <c r="CS17" t="s">
        <v>197</v>
      </c>
      <c r="CT17" t="s">
        <v>198</v>
      </c>
      <c r="CU17" t="s">
        <v>199</v>
      </c>
      <c r="CV17" t="s">
        <v>200</v>
      </c>
      <c r="CW17" t="s">
        <v>201</v>
      </c>
      <c r="CX17" t="s">
        <v>202</v>
      </c>
      <c r="CY17" t="s">
        <v>203</v>
      </c>
      <c r="CZ17" t="s">
        <v>204</v>
      </c>
      <c r="DA17" t="s">
        <v>205</v>
      </c>
      <c r="DB17" t="s">
        <v>206</v>
      </c>
      <c r="DC17" t="s">
        <v>207</v>
      </c>
      <c r="DD17" t="s">
        <v>208</v>
      </c>
      <c r="DE17" t="s">
        <v>209</v>
      </c>
      <c r="DF17" t="s">
        <v>210</v>
      </c>
      <c r="DG17" t="s">
        <v>211</v>
      </c>
      <c r="DH17" t="s">
        <v>212</v>
      </c>
      <c r="DI17" t="s">
        <v>213</v>
      </c>
      <c r="DJ17" t="s">
        <v>214</v>
      </c>
      <c r="DK17" t="s">
        <v>215</v>
      </c>
      <c r="DL17" t="s">
        <v>216</v>
      </c>
      <c r="DM17" t="s">
        <v>217</v>
      </c>
      <c r="DN17" t="s">
        <v>218</v>
      </c>
      <c r="DO17" t="s">
        <v>219</v>
      </c>
      <c r="DP17" t="s">
        <v>220</v>
      </c>
      <c r="DQ17" t="s">
        <v>221</v>
      </c>
      <c r="DR17" t="s">
        <v>222</v>
      </c>
      <c r="DS17" t="s">
        <v>223</v>
      </c>
      <c r="DT17" t="s">
        <v>224</v>
      </c>
      <c r="DU17" t="s">
        <v>225</v>
      </c>
      <c r="DV17" t="s">
        <v>226</v>
      </c>
      <c r="DW17" t="s">
        <v>227</v>
      </c>
      <c r="DX17" t="s">
        <v>228</v>
      </c>
      <c r="DY17" t="s">
        <v>229</v>
      </c>
      <c r="DZ17" t="s">
        <v>230</v>
      </c>
      <c r="EA17" t="s">
        <v>231</v>
      </c>
      <c r="EB17" t="s">
        <v>232</v>
      </c>
      <c r="EC17" t="s">
        <v>233</v>
      </c>
      <c r="ED17" t="s">
        <v>234</v>
      </c>
      <c r="EE17" t="s">
        <v>235</v>
      </c>
      <c r="EF17" t="s">
        <v>236</v>
      </c>
      <c r="EG17" t="s">
        <v>237</v>
      </c>
      <c r="EH17" t="s">
        <v>238</v>
      </c>
      <c r="EI17" t="s">
        <v>239</v>
      </c>
      <c r="EJ17" t="s">
        <v>240</v>
      </c>
      <c r="EK17" t="s">
        <v>241</v>
      </c>
      <c r="EL17" t="s">
        <v>242</v>
      </c>
      <c r="EM17" t="s">
        <v>243</v>
      </c>
      <c r="EN17" t="s">
        <v>244</v>
      </c>
      <c r="EO17" t="s">
        <v>245</v>
      </c>
      <c r="EP17" t="s">
        <v>246</v>
      </c>
      <c r="EQ17" t="s">
        <v>247</v>
      </c>
      <c r="ER17" t="s">
        <v>248</v>
      </c>
      <c r="ES17" t="s">
        <v>249</v>
      </c>
      <c r="ET17" t="s">
        <v>250</v>
      </c>
      <c r="EU17" t="s">
        <v>251</v>
      </c>
      <c r="EV17" t="s">
        <v>252</v>
      </c>
      <c r="EW17" t="s">
        <v>253</v>
      </c>
      <c r="EX17" t="s">
        <v>254</v>
      </c>
      <c r="EY17" t="s">
        <v>255</v>
      </c>
      <c r="EZ17" t="s">
        <v>256</v>
      </c>
      <c r="FA17" t="s">
        <v>257</v>
      </c>
      <c r="FB17" t="s">
        <v>258</v>
      </c>
      <c r="FC17" t="s">
        <v>259</v>
      </c>
      <c r="FD17" t="s">
        <v>260</v>
      </c>
      <c r="FE17" t="s">
        <v>261</v>
      </c>
      <c r="FF17" t="s">
        <v>262</v>
      </c>
      <c r="FG17" t="s">
        <v>263</v>
      </c>
      <c r="FH17" t="s">
        <v>264</v>
      </c>
      <c r="FI17" t="s">
        <v>265</v>
      </c>
      <c r="FJ17" t="s">
        <v>266</v>
      </c>
      <c r="FK17" t="s">
        <v>267</v>
      </c>
      <c r="FL17" t="s">
        <v>268</v>
      </c>
      <c r="FM17" t="s">
        <v>269</v>
      </c>
      <c r="FN17" t="s">
        <v>270</v>
      </c>
      <c r="FO17" t="s">
        <v>271</v>
      </c>
      <c r="FP17" t="s">
        <v>272</v>
      </c>
      <c r="FQ17" t="s">
        <v>273</v>
      </c>
      <c r="FR17" t="s">
        <v>274</v>
      </c>
      <c r="FS17" t="s">
        <v>275</v>
      </c>
      <c r="FT17" t="s">
        <v>276</v>
      </c>
      <c r="FU17" t="s">
        <v>277</v>
      </c>
      <c r="FV17" t="s">
        <v>278</v>
      </c>
      <c r="FW17" t="s">
        <v>279</v>
      </c>
      <c r="FX17" t="s">
        <v>280</v>
      </c>
      <c r="FY17" t="s">
        <v>281</v>
      </c>
      <c r="FZ17" t="s">
        <v>282</v>
      </c>
      <c r="GA17" t="s">
        <v>283</v>
      </c>
      <c r="GB17" t="s">
        <v>284</v>
      </c>
      <c r="GC17" t="s">
        <v>285</v>
      </c>
      <c r="GD17" t="s">
        <v>286</v>
      </c>
      <c r="GE17" t="s">
        <v>287</v>
      </c>
      <c r="GF17" t="s">
        <v>288</v>
      </c>
      <c r="GG17" t="s">
        <v>289</v>
      </c>
      <c r="GH17" t="s">
        <v>290</v>
      </c>
      <c r="GI17" t="s">
        <v>291</v>
      </c>
      <c r="GJ17" t="s">
        <v>292</v>
      </c>
      <c r="GK17" t="s">
        <v>293</v>
      </c>
      <c r="GL17" t="s">
        <v>294</v>
      </c>
      <c r="GM17" t="s">
        <v>295</v>
      </c>
      <c r="GN17" t="s">
        <v>296</v>
      </c>
      <c r="GO17" t="s">
        <v>297</v>
      </c>
      <c r="GP17" t="s">
        <v>298</v>
      </c>
      <c r="GQ17" t="s">
        <v>299</v>
      </c>
      <c r="GR17" t="s">
        <v>300</v>
      </c>
      <c r="GS17" t="s">
        <v>301</v>
      </c>
      <c r="GT17" t="s">
        <v>302</v>
      </c>
      <c r="GU17" t="s">
        <v>303</v>
      </c>
      <c r="GV17" t="s">
        <v>304</v>
      </c>
      <c r="GW17" t="s">
        <v>305</v>
      </c>
      <c r="GX17" t="s">
        <v>306</v>
      </c>
      <c r="GY17" t="s">
        <v>307</v>
      </c>
      <c r="GZ17" t="s">
        <v>308</v>
      </c>
      <c r="HA17" t="s">
        <v>309</v>
      </c>
      <c r="HB17" t="s">
        <v>310</v>
      </c>
      <c r="HC17" t="s">
        <v>311</v>
      </c>
      <c r="HD17" t="s">
        <v>312</v>
      </c>
      <c r="HE17" t="s">
        <v>313</v>
      </c>
      <c r="HF17" t="s">
        <v>314</v>
      </c>
      <c r="HG17" t="s">
        <v>315</v>
      </c>
      <c r="HH17" t="s">
        <v>316</v>
      </c>
    </row>
    <row r="18" spans="1:216" x14ac:dyDescent="0.2">
      <c r="B18" t="s">
        <v>317</v>
      </c>
      <c r="C18" t="s">
        <v>317</v>
      </c>
      <c r="F18" t="s">
        <v>317</v>
      </c>
      <c r="L18" t="s">
        <v>317</v>
      </c>
      <c r="M18" t="s">
        <v>318</v>
      </c>
      <c r="N18" t="s">
        <v>319</v>
      </c>
      <c r="O18" t="s">
        <v>320</v>
      </c>
      <c r="P18" t="s">
        <v>321</v>
      </c>
      <c r="Q18" t="s">
        <v>321</v>
      </c>
      <c r="R18" t="s">
        <v>155</v>
      </c>
      <c r="S18" t="s">
        <v>155</v>
      </c>
      <c r="T18" t="s">
        <v>318</v>
      </c>
      <c r="U18" t="s">
        <v>318</v>
      </c>
      <c r="V18" t="s">
        <v>318</v>
      </c>
      <c r="W18" t="s">
        <v>318</v>
      </c>
      <c r="X18" t="s">
        <v>322</v>
      </c>
      <c r="Y18" t="s">
        <v>323</v>
      </c>
      <c r="Z18" t="s">
        <v>323</v>
      </c>
      <c r="AA18" t="s">
        <v>324</v>
      </c>
      <c r="AB18" t="s">
        <v>325</v>
      </c>
      <c r="AC18" t="s">
        <v>324</v>
      </c>
      <c r="AD18" t="s">
        <v>324</v>
      </c>
      <c r="AE18" t="s">
        <v>324</v>
      </c>
      <c r="AF18" t="s">
        <v>322</v>
      </c>
      <c r="AG18" t="s">
        <v>322</v>
      </c>
      <c r="AH18" t="s">
        <v>322</v>
      </c>
      <c r="AI18" t="s">
        <v>322</v>
      </c>
      <c r="AJ18" t="s">
        <v>326</v>
      </c>
      <c r="AK18" t="s">
        <v>325</v>
      </c>
      <c r="AM18" t="s">
        <v>325</v>
      </c>
      <c r="AN18" t="s">
        <v>326</v>
      </c>
      <c r="AO18" t="s">
        <v>320</v>
      </c>
      <c r="AP18" t="s">
        <v>320</v>
      </c>
      <c r="AR18" t="s">
        <v>327</v>
      </c>
      <c r="AS18" t="s">
        <v>317</v>
      </c>
      <c r="AT18" t="s">
        <v>321</v>
      </c>
      <c r="AU18" t="s">
        <v>321</v>
      </c>
      <c r="AV18" t="s">
        <v>328</v>
      </c>
      <c r="AW18" t="s">
        <v>328</v>
      </c>
      <c r="AX18" t="s">
        <v>321</v>
      </c>
      <c r="AY18" t="s">
        <v>328</v>
      </c>
      <c r="AZ18" t="s">
        <v>326</v>
      </c>
      <c r="BA18" t="s">
        <v>324</v>
      </c>
      <c r="BB18" t="s">
        <v>324</v>
      </c>
      <c r="BC18" t="s">
        <v>323</v>
      </c>
      <c r="BD18" t="s">
        <v>323</v>
      </c>
      <c r="BE18" t="s">
        <v>323</v>
      </c>
      <c r="BF18" t="s">
        <v>323</v>
      </c>
      <c r="BG18" t="s">
        <v>323</v>
      </c>
      <c r="BH18" t="s">
        <v>329</v>
      </c>
      <c r="BI18" t="s">
        <v>320</v>
      </c>
      <c r="BJ18" t="s">
        <v>320</v>
      </c>
      <c r="BK18" t="s">
        <v>321</v>
      </c>
      <c r="BL18" t="s">
        <v>321</v>
      </c>
      <c r="BM18" t="s">
        <v>321</v>
      </c>
      <c r="BN18" t="s">
        <v>328</v>
      </c>
      <c r="BO18" t="s">
        <v>321</v>
      </c>
      <c r="BP18" t="s">
        <v>328</v>
      </c>
      <c r="BQ18" t="s">
        <v>324</v>
      </c>
      <c r="BR18" t="s">
        <v>324</v>
      </c>
      <c r="BS18" t="s">
        <v>323</v>
      </c>
      <c r="BT18" t="s">
        <v>323</v>
      </c>
      <c r="BU18" t="s">
        <v>320</v>
      </c>
      <c r="BZ18" t="s">
        <v>320</v>
      </c>
      <c r="CC18" t="s">
        <v>323</v>
      </c>
      <c r="CD18" t="s">
        <v>323</v>
      </c>
      <c r="CE18" t="s">
        <v>323</v>
      </c>
      <c r="CF18" t="s">
        <v>323</v>
      </c>
      <c r="CG18" t="s">
        <v>323</v>
      </c>
      <c r="CH18" t="s">
        <v>320</v>
      </c>
      <c r="CI18" t="s">
        <v>320</v>
      </c>
      <c r="CJ18" t="s">
        <v>320</v>
      </c>
      <c r="CK18" t="s">
        <v>317</v>
      </c>
      <c r="CM18" t="s">
        <v>330</v>
      </c>
      <c r="CO18" t="s">
        <v>317</v>
      </c>
      <c r="CP18" t="s">
        <v>317</v>
      </c>
      <c r="CR18" t="s">
        <v>331</v>
      </c>
      <c r="CS18" t="s">
        <v>332</v>
      </c>
      <c r="CT18" t="s">
        <v>331</v>
      </c>
      <c r="CU18" t="s">
        <v>332</v>
      </c>
      <c r="CV18" t="s">
        <v>331</v>
      </c>
      <c r="CW18" t="s">
        <v>332</v>
      </c>
      <c r="CX18" t="s">
        <v>325</v>
      </c>
      <c r="CY18" t="s">
        <v>325</v>
      </c>
      <c r="CZ18" t="s">
        <v>320</v>
      </c>
      <c r="DA18" t="s">
        <v>333</v>
      </c>
      <c r="DB18" t="s">
        <v>320</v>
      </c>
      <c r="DD18" t="s">
        <v>321</v>
      </c>
      <c r="DE18" t="s">
        <v>334</v>
      </c>
      <c r="DF18" t="s">
        <v>321</v>
      </c>
      <c r="DH18" t="s">
        <v>320</v>
      </c>
      <c r="DI18" t="s">
        <v>333</v>
      </c>
      <c r="DJ18" t="s">
        <v>320</v>
      </c>
      <c r="DO18" t="s">
        <v>335</v>
      </c>
      <c r="DP18" t="s">
        <v>335</v>
      </c>
      <c r="EC18" t="s">
        <v>335</v>
      </c>
      <c r="ED18" t="s">
        <v>335</v>
      </c>
      <c r="EE18" t="s">
        <v>336</v>
      </c>
      <c r="EF18" t="s">
        <v>336</v>
      </c>
      <c r="EG18" t="s">
        <v>323</v>
      </c>
      <c r="EH18" t="s">
        <v>323</v>
      </c>
      <c r="EI18" t="s">
        <v>325</v>
      </c>
      <c r="EJ18" t="s">
        <v>323</v>
      </c>
      <c r="EK18" t="s">
        <v>328</v>
      </c>
      <c r="EL18" t="s">
        <v>325</v>
      </c>
      <c r="EM18" t="s">
        <v>325</v>
      </c>
      <c r="EO18" t="s">
        <v>335</v>
      </c>
      <c r="EP18" t="s">
        <v>335</v>
      </c>
      <c r="EQ18" t="s">
        <v>335</v>
      </c>
      <c r="ER18" t="s">
        <v>335</v>
      </c>
      <c r="ES18" t="s">
        <v>335</v>
      </c>
      <c r="ET18" t="s">
        <v>335</v>
      </c>
      <c r="EU18" t="s">
        <v>335</v>
      </c>
      <c r="EV18" t="s">
        <v>337</v>
      </c>
      <c r="EW18" t="s">
        <v>337</v>
      </c>
      <c r="EX18" t="s">
        <v>338</v>
      </c>
      <c r="EY18" t="s">
        <v>337</v>
      </c>
      <c r="EZ18" t="s">
        <v>335</v>
      </c>
      <c r="FA18" t="s">
        <v>335</v>
      </c>
      <c r="FB18" t="s">
        <v>335</v>
      </c>
      <c r="FC18" t="s">
        <v>335</v>
      </c>
      <c r="FD18" t="s">
        <v>335</v>
      </c>
      <c r="FE18" t="s">
        <v>335</v>
      </c>
      <c r="FF18" t="s">
        <v>335</v>
      </c>
      <c r="FG18" t="s">
        <v>335</v>
      </c>
      <c r="FH18" t="s">
        <v>335</v>
      </c>
      <c r="FI18" t="s">
        <v>335</v>
      </c>
      <c r="FJ18" t="s">
        <v>335</v>
      </c>
      <c r="FK18" t="s">
        <v>335</v>
      </c>
      <c r="FR18" t="s">
        <v>335</v>
      </c>
      <c r="FS18" t="s">
        <v>325</v>
      </c>
      <c r="FT18" t="s">
        <v>325</v>
      </c>
      <c r="FU18" t="s">
        <v>331</v>
      </c>
      <c r="FV18" t="s">
        <v>332</v>
      </c>
      <c r="FW18" t="s">
        <v>332</v>
      </c>
      <c r="GA18" t="s">
        <v>332</v>
      </c>
      <c r="GE18" t="s">
        <v>321</v>
      </c>
      <c r="GF18" t="s">
        <v>321</v>
      </c>
      <c r="GG18" t="s">
        <v>328</v>
      </c>
      <c r="GH18" t="s">
        <v>328</v>
      </c>
      <c r="GI18" t="s">
        <v>339</v>
      </c>
      <c r="GJ18" t="s">
        <v>339</v>
      </c>
      <c r="GK18" t="s">
        <v>335</v>
      </c>
      <c r="GL18" t="s">
        <v>335</v>
      </c>
      <c r="GM18" t="s">
        <v>335</v>
      </c>
      <c r="GN18" t="s">
        <v>335</v>
      </c>
      <c r="GO18" t="s">
        <v>335</v>
      </c>
      <c r="GP18" t="s">
        <v>335</v>
      </c>
      <c r="GQ18" t="s">
        <v>323</v>
      </c>
      <c r="GR18" t="s">
        <v>335</v>
      </c>
      <c r="GT18" t="s">
        <v>326</v>
      </c>
      <c r="GU18" t="s">
        <v>326</v>
      </c>
      <c r="GV18" t="s">
        <v>323</v>
      </c>
      <c r="GW18" t="s">
        <v>323</v>
      </c>
      <c r="GX18" t="s">
        <v>323</v>
      </c>
      <c r="GY18" t="s">
        <v>323</v>
      </c>
      <c r="GZ18" t="s">
        <v>323</v>
      </c>
      <c r="HA18" t="s">
        <v>325</v>
      </c>
      <c r="HB18" t="s">
        <v>325</v>
      </c>
      <c r="HC18" t="s">
        <v>325</v>
      </c>
      <c r="HD18" t="s">
        <v>323</v>
      </c>
      <c r="HE18" t="s">
        <v>321</v>
      </c>
      <c r="HF18" t="s">
        <v>328</v>
      </c>
      <c r="HG18" t="s">
        <v>325</v>
      </c>
      <c r="HH18" t="s">
        <v>325</v>
      </c>
    </row>
    <row r="19" spans="1:216" x14ac:dyDescent="0.2">
      <c r="A19">
        <v>1</v>
      </c>
      <c r="B19">
        <v>1689035507</v>
      </c>
      <c r="C19">
        <v>0</v>
      </c>
      <c r="D19" t="s">
        <v>340</v>
      </c>
      <c r="E19" t="s">
        <v>341</v>
      </c>
      <c r="F19" t="s">
        <v>342</v>
      </c>
      <c r="G19" t="s">
        <v>343</v>
      </c>
      <c r="H19" t="s">
        <v>344</v>
      </c>
      <c r="I19" t="s">
        <v>345</v>
      </c>
      <c r="J19" t="s">
        <v>403</v>
      </c>
      <c r="K19" t="s">
        <v>346</v>
      </c>
      <c r="L19">
        <v>1689035507</v>
      </c>
      <c r="M19">
        <f t="shared" ref="M19:M36" si="0">(N19)/1000</f>
        <v>1.4238445574259908E-3</v>
      </c>
      <c r="N19">
        <f t="shared" ref="N19:N36" si="1">1000*AZ19*AL19*(AV19-AW19)/(100*$B$7*(1000-AL19*AV19))</f>
        <v>1.4238445574259908</v>
      </c>
      <c r="O19">
        <f t="shared" ref="O19:O36" si="2">AZ19*AL19*(AU19-AT19*(1000-AL19*AW19)/(1000-AL19*AV19))/(100*$B$7)</f>
        <v>15.831052940932059</v>
      </c>
      <c r="P19">
        <f t="shared" ref="P19:P36" si="3">AT19 - IF(AL19&gt;1, O19*$B$7*100/(AN19*BH19), 0)</f>
        <v>383.428</v>
      </c>
      <c r="Q19">
        <f t="shared" ref="Q19:Q36" si="4">((W19-M19/2)*P19-O19)/(W19+M19/2)</f>
        <v>217.72641232990071</v>
      </c>
      <c r="R19">
        <f t="shared" ref="R19:R36" si="5">Q19*(BA19+BB19)/1000</f>
        <v>21.781081397364041</v>
      </c>
      <c r="S19">
        <f t="shared" ref="S19:S36" si="6">(AT19 - IF(AL19&gt;1, O19*$B$7*100/(AN19*BH19), 0))*(BA19+BB19)/1000</f>
        <v>38.357663586420003</v>
      </c>
      <c r="T19">
        <f t="shared" ref="T19:T36" si="7">2/((1/V19-1/U19)+SIGN(V19)*SQRT((1/V19-1/U19)*(1/V19-1/U19) + 4*$C$7/(($C$7+1)*($C$7+1))*(2*1/V19*1/U19-1/U19*1/U19)))</f>
        <v>0.16084386523137617</v>
      </c>
      <c r="U19">
        <f t="shared" ref="U19:U36" si="8">IF(LEFT($D$7,1)&lt;&gt;"0",IF(LEFT($D$7,1)="1",3,$E$7),$D$5+$E$5*(BH19*BA19/($K$5*1000))+$F$5*(BH19*BA19/($K$5*1000))*MAX(MIN($B$7,$J$5),$I$5)*MAX(MIN($B$7,$J$5),$I$5)+$G$5*MAX(MIN($B$7,$J$5),$I$5)*(BH19*BA19/($K$5*1000))+$H$5*(BH19*BA19/($K$5*1000))*(BH19*BA19/($K$5*1000)))</f>
        <v>3.1155506478284338</v>
      </c>
      <c r="V19">
        <f t="shared" ref="V19:V36" si="9">M19*(1000-(1000*0.61365*EXP(17.502*Z19/(240.97+Z19))/(BA19+BB19)+AV19)/2)/(1000*0.61365*EXP(17.502*Z19/(240.97+Z19))/(BA19+BB19)-AV19)</f>
        <v>0.15636907363061284</v>
      </c>
      <c r="W19">
        <f t="shared" ref="W19:W36" si="10">1/(($C$7+1)/(T19/1.6)+1/(U19/1.37)) + $C$7/(($C$7+1)/(T19/1.6) + $C$7/(U19/1.37))</f>
        <v>9.8122343838895315E-2</v>
      </c>
      <c r="X19">
        <f t="shared" ref="X19:X36" si="11">(AO19*AR19)</f>
        <v>281.12948399999999</v>
      </c>
      <c r="Y19">
        <f t="shared" ref="Y19:Y36" si="12">(BC19+(X19+2*0.95*0.0000000567*(((BC19+$B$9)+273)^4-(BC19+273)^4)-44100*M19)/(1.84*29.3*U19+8*0.95*0.0000000567*(BC19+273)^3))</f>
        <v>21.326816259576528</v>
      </c>
      <c r="Z19">
        <f t="shared" ref="Z19:Z36" si="13">($C$9*BD19+$D$9*BE19+$E$9*Y19)</f>
        <v>21.326816259576528</v>
      </c>
      <c r="AA19">
        <f t="shared" ref="AA19:AA36" si="14">0.61365*EXP(17.502*Z19/(240.97+Z19))</f>
        <v>2.546503353254209</v>
      </c>
      <c r="AB19">
        <f t="shared" ref="AB19:AB36" si="15">(AC19/AD19*100)</f>
        <v>70.054573781214529</v>
      </c>
      <c r="AC19">
        <f t="shared" ref="AC19:AC36" si="16">AV19*(BA19+BB19)/1000</f>
        <v>1.6547112002355</v>
      </c>
      <c r="AD19">
        <f t="shared" ref="AD19:AD36" si="17">0.61365*EXP(17.502*BC19/(240.97+BC19))</f>
        <v>2.3620316432204445</v>
      </c>
      <c r="AE19">
        <f t="shared" ref="AE19:AE36" si="18">(AA19-AV19*(BA19+BB19)/1000)</f>
        <v>0.89179215301870896</v>
      </c>
      <c r="AF19">
        <f t="shared" ref="AF19:AF36" si="19">(-M19*44100)</f>
        <v>-62.791544982486194</v>
      </c>
      <c r="AG19">
        <f t="shared" ref="AG19:AG36" si="20">2*29.3*U19*0.92*(BC19-Z19)</f>
        <v>-205.08868777689537</v>
      </c>
      <c r="AH19">
        <f t="shared" ref="AH19:AH36" si="21">2*0.95*0.0000000567*(((BC19+$B$9)+273)^4-(Z19+273)^4)</f>
        <v>-13.332271737660035</v>
      </c>
      <c r="AI19">
        <f t="shared" ref="AI19:AI36" si="22">X19+AH19+AF19+AG19</f>
        <v>-8.3020497041616181E-2</v>
      </c>
      <c r="AJ19">
        <v>0</v>
      </c>
      <c r="AK19">
        <v>0</v>
      </c>
      <c r="AL19">
        <f t="shared" ref="AL19:AL36" si="23">IF(AJ19*$H$15&gt;=AN19,1,(AN19/(AN19-AJ19*$H$15)))</f>
        <v>1</v>
      </c>
      <c r="AM19">
        <f t="shared" ref="AM19:AM36" si="24">(AL19-1)*100</f>
        <v>0</v>
      </c>
      <c r="AN19">
        <f t="shared" ref="AN19:AN36" si="25">MAX(0,($B$15+$C$15*BH19)/(1+$D$15*BH19)*BA19/(BC19+273)*$E$15)</f>
        <v>53858.558993902669</v>
      </c>
      <c r="AO19">
        <f t="shared" ref="AO19:AO36" si="26">$B$13*BI19+$C$13*BJ19+$F$13*BU19*(1-BX19)</f>
        <v>1699.79</v>
      </c>
      <c r="AP19">
        <f t="shared" ref="AP19:AP36" si="27">AO19*AQ19</f>
        <v>1432.9235999999999</v>
      </c>
      <c r="AQ19">
        <f t="shared" ref="AQ19:AQ36" si="28">($B$13*$D$11+$C$13*$D$11+$F$13*((CH19+BZ19)/MAX(CH19+BZ19+CI19, 0.1)*$I$11+CI19/MAX(CH19+BZ19+CI19, 0.1)*$J$11))/($B$13+$C$13+$F$13)</f>
        <v>0.84300037063401945</v>
      </c>
      <c r="AR19">
        <f t="shared" ref="AR19:AR36" si="29">($B$13*$K$11+$C$13*$K$11+$F$13*((CH19+BZ19)/MAX(CH19+BZ19+CI19, 0.1)*$P$11+CI19/MAX(CH19+BZ19+CI19, 0.1)*$Q$11))/($B$13+$C$13+$F$13)</f>
        <v>0.16539071532365762</v>
      </c>
      <c r="AS19">
        <v>1689035507</v>
      </c>
      <c r="AT19">
        <v>383.428</v>
      </c>
      <c r="AU19">
        <v>400.04599999999999</v>
      </c>
      <c r="AV19">
        <v>16.540700000000001</v>
      </c>
      <c r="AW19">
        <v>15.1198</v>
      </c>
      <c r="AX19">
        <v>384.27600000000001</v>
      </c>
      <c r="AY19">
        <v>16.3947</v>
      </c>
      <c r="AZ19">
        <v>500.33699999999999</v>
      </c>
      <c r="BA19">
        <v>99.8386</v>
      </c>
      <c r="BB19">
        <v>0.20016500000000001</v>
      </c>
      <c r="BC19">
        <v>20.105799999999999</v>
      </c>
      <c r="BD19">
        <v>19.739599999999999</v>
      </c>
      <c r="BE19">
        <v>999.9</v>
      </c>
      <c r="BF19">
        <v>0</v>
      </c>
      <c r="BG19">
        <v>0</v>
      </c>
      <c r="BH19">
        <v>9966.25</v>
      </c>
      <c r="BI19">
        <v>0</v>
      </c>
      <c r="BJ19">
        <v>1.3228200000000001</v>
      </c>
      <c r="BK19">
        <v>-16.618099999999998</v>
      </c>
      <c r="BL19">
        <v>389.87599999999998</v>
      </c>
      <c r="BM19">
        <v>406.18700000000001</v>
      </c>
      <c r="BN19">
        <v>1.42089</v>
      </c>
      <c r="BO19">
        <v>400.04599999999999</v>
      </c>
      <c r="BP19">
        <v>15.1198</v>
      </c>
      <c r="BQ19">
        <v>1.6514</v>
      </c>
      <c r="BR19">
        <v>1.5095400000000001</v>
      </c>
      <c r="BS19">
        <v>14.446999999999999</v>
      </c>
      <c r="BT19">
        <v>13.065099999999999</v>
      </c>
      <c r="BU19">
        <v>1699.79</v>
      </c>
      <c r="BV19">
        <v>0.89998699999999998</v>
      </c>
      <c r="BW19">
        <v>0.100013</v>
      </c>
      <c r="BX19">
        <v>0</v>
      </c>
      <c r="BY19">
        <v>2.2296999999999998</v>
      </c>
      <c r="BZ19">
        <v>0</v>
      </c>
      <c r="CA19">
        <v>5482.1</v>
      </c>
      <c r="CB19">
        <v>16242</v>
      </c>
      <c r="CC19">
        <v>37.75</v>
      </c>
      <c r="CD19">
        <v>40.125</v>
      </c>
      <c r="CE19">
        <v>39.125</v>
      </c>
      <c r="CF19">
        <v>38.311999999999998</v>
      </c>
      <c r="CG19">
        <v>37.186999999999998</v>
      </c>
      <c r="CH19">
        <v>1529.79</v>
      </c>
      <c r="CI19">
        <v>170</v>
      </c>
      <c r="CJ19">
        <v>0</v>
      </c>
      <c r="CK19">
        <v>1689035508.5</v>
      </c>
      <c r="CL19">
        <v>0</v>
      </c>
      <c r="CM19">
        <v>1689035478</v>
      </c>
      <c r="CN19" t="s">
        <v>347</v>
      </c>
      <c r="CO19">
        <v>1689035478</v>
      </c>
      <c r="CP19">
        <v>1689035470</v>
      </c>
      <c r="CQ19">
        <v>28</v>
      </c>
      <c r="CR19">
        <v>-9.2999999999999999E-2</v>
      </c>
      <c r="CS19">
        <v>-2E-3</v>
      </c>
      <c r="CT19">
        <v>-0.85</v>
      </c>
      <c r="CU19">
        <v>0.14599999999999999</v>
      </c>
      <c r="CV19">
        <v>400</v>
      </c>
      <c r="CW19">
        <v>15</v>
      </c>
      <c r="CX19">
        <v>0.15</v>
      </c>
      <c r="CY19">
        <v>0.06</v>
      </c>
      <c r="CZ19">
        <v>20.004072504916198</v>
      </c>
      <c r="DA19">
        <v>0.24596983003526701</v>
      </c>
      <c r="DB19">
        <v>4.3152673631011398E-2</v>
      </c>
      <c r="DC19">
        <v>1</v>
      </c>
      <c r="DD19">
        <v>400.00995238095197</v>
      </c>
      <c r="DE19">
        <v>0.322675324675464</v>
      </c>
      <c r="DF19">
        <v>4.1840372608825997E-2</v>
      </c>
      <c r="DG19">
        <v>1</v>
      </c>
      <c r="DH19">
        <v>1699.9561904761899</v>
      </c>
      <c r="DI19">
        <v>-0.15445311553589799</v>
      </c>
      <c r="DJ19">
        <v>0.14843553003225801</v>
      </c>
      <c r="DK19">
        <v>-1</v>
      </c>
      <c r="DL19">
        <v>2</v>
      </c>
      <c r="DM19">
        <v>2</v>
      </c>
      <c r="DN19" t="s">
        <v>348</v>
      </c>
      <c r="DO19">
        <v>2.9266299999999998</v>
      </c>
      <c r="DP19">
        <v>2.92048</v>
      </c>
      <c r="DQ19">
        <v>9.1560600000000006E-2</v>
      </c>
      <c r="DR19">
        <v>9.4745399999999994E-2</v>
      </c>
      <c r="DS19">
        <v>9.1562000000000004E-2</v>
      </c>
      <c r="DT19">
        <v>8.6635100000000007E-2</v>
      </c>
      <c r="DU19">
        <v>28904.2</v>
      </c>
      <c r="DV19">
        <v>30488.3</v>
      </c>
      <c r="DW19">
        <v>29548.7</v>
      </c>
      <c r="DX19">
        <v>31387.1</v>
      </c>
      <c r="DY19">
        <v>35132</v>
      </c>
      <c r="DZ19">
        <v>37603.599999999999</v>
      </c>
      <c r="EA19">
        <v>40520.9</v>
      </c>
      <c r="EB19">
        <v>43575.8</v>
      </c>
      <c r="EC19">
        <v>2.0924700000000001</v>
      </c>
      <c r="ED19">
        <v>2.0888</v>
      </c>
      <c r="EE19">
        <v>8.5629499999999997E-2</v>
      </c>
      <c r="EF19">
        <v>0</v>
      </c>
      <c r="EG19">
        <v>18.320699999999999</v>
      </c>
      <c r="EH19">
        <v>999.9</v>
      </c>
      <c r="EI19">
        <v>62.726999999999997</v>
      </c>
      <c r="EJ19">
        <v>22.254999999999999</v>
      </c>
      <c r="EK19">
        <v>16.931999999999999</v>
      </c>
      <c r="EL19">
        <v>61.367699999999999</v>
      </c>
      <c r="EM19">
        <v>24.014399999999998</v>
      </c>
      <c r="EN19">
        <v>1</v>
      </c>
      <c r="EO19">
        <v>-0.41020299999999998</v>
      </c>
      <c r="EP19">
        <v>1.9380599999999999</v>
      </c>
      <c r="EQ19">
        <v>20.281300000000002</v>
      </c>
      <c r="ER19">
        <v>5.2428999999999997</v>
      </c>
      <c r="ES19">
        <v>11.8302</v>
      </c>
      <c r="ET19">
        <v>4.9831000000000003</v>
      </c>
      <c r="EU19">
        <v>3.2989999999999999</v>
      </c>
      <c r="EV19">
        <v>64.400000000000006</v>
      </c>
      <c r="EW19">
        <v>378.3</v>
      </c>
      <c r="EX19">
        <v>6</v>
      </c>
      <c r="EY19">
        <v>376.5</v>
      </c>
      <c r="EZ19">
        <v>1.8732599999999999</v>
      </c>
      <c r="FA19">
        <v>1.87897</v>
      </c>
      <c r="FB19">
        <v>1.87927</v>
      </c>
      <c r="FC19">
        <v>1.87988</v>
      </c>
      <c r="FD19">
        <v>1.8775900000000001</v>
      </c>
      <c r="FE19">
        <v>1.8766700000000001</v>
      </c>
      <c r="FF19">
        <v>1.8772800000000001</v>
      </c>
      <c r="FG19">
        <v>1.8749800000000001</v>
      </c>
      <c r="FH19">
        <v>0</v>
      </c>
      <c r="FI19">
        <v>0</v>
      </c>
      <c r="FJ19">
        <v>0</v>
      </c>
      <c r="FK19">
        <v>0</v>
      </c>
      <c r="FL19" t="s">
        <v>349</v>
      </c>
      <c r="FM19" t="s">
        <v>350</v>
      </c>
      <c r="FN19" t="s">
        <v>351</v>
      </c>
      <c r="FO19" t="s">
        <v>351</v>
      </c>
      <c r="FP19" t="s">
        <v>351</v>
      </c>
      <c r="FQ19" t="s">
        <v>351</v>
      </c>
      <c r="FR19">
        <v>0</v>
      </c>
      <c r="FS19">
        <v>100</v>
      </c>
      <c r="FT19">
        <v>100</v>
      </c>
      <c r="FU19">
        <v>-0.84799999999999998</v>
      </c>
      <c r="FV19">
        <v>0.14599999999999999</v>
      </c>
      <c r="FW19">
        <v>-0.85131206919079805</v>
      </c>
      <c r="FX19">
        <v>1.4527828764109799E-4</v>
      </c>
      <c r="FY19">
        <v>-4.3579519040863002E-7</v>
      </c>
      <c r="FZ19">
        <v>2.0799061152897499E-10</v>
      </c>
      <c r="GA19">
        <v>0.14593999999999999</v>
      </c>
      <c r="GB19">
        <v>0</v>
      </c>
      <c r="GC19">
        <v>0</v>
      </c>
      <c r="GD19">
        <v>0</v>
      </c>
      <c r="GE19">
        <v>4</v>
      </c>
      <c r="GF19">
        <v>2147</v>
      </c>
      <c r="GG19">
        <v>-1</v>
      </c>
      <c r="GH19">
        <v>-1</v>
      </c>
      <c r="GI19">
        <v>0.5</v>
      </c>
      <c r="GJ19">
        <v>0.6</v>
      </c>
      <c r="GK19">
        <v>1.02905</v>
      </c>
      <c r="GL19">
        <v>2.50854</v>
      </c>
      <c r="GM19">
        <v>1.54541</v>
      </c>
      <c r="GN19">
        <v>2.2997999999999998</v>
      </c>
      <c r="GO19">
        <v>1.5979000000000001</v>
      </c>
      <c r="GP19">
        <v>2.3754900000000001</v>
      </c>
      <c r="GQ19">
        <v>25.2044</v>
      </c>
      <c r="GR19">
        <v>16.075800000000001</v>
      </c>
      <c r="GS19">
        <v>18</v>
      </c>
      <c r="GT19">
        <v>496.33100000000002</v>
      </c>
      <c r="GU19">
        <v>524.45799999999997</v>
      </c>
      <c r="GV19">
        <v>18.0001</v>
      </c>
      <c r="GW19">
        <v>21.5045</v>
      </c>
      <c r="GX19">
        <v>30.0001</v>
      </c>
      <c r="GY19">
        <v>21.5017</v>
      </c>
      <c r="GZ19">
        <v>21.4604</v>
      </c>
      <c r="HA19">
        <v>20.649000000000001</v>
      </c>
      <c r="HB19">
        <v>16.442699999999999</v>
      </c>
      <c r="HC19">
        <v>-30</v>
      </c>
      <c r="HD19">
        <v>18</v>
      </c>
      <c r="HE19">
        <v>400</v>
      </c>
      <c r="HF19">
        <v>15.763500000000001</v>
      </c>
      <c r="HG19">
        <v>100.553</v>
      </c>
      <c r="HH19">
        <v>100.959</v>
      </c>
    </row>
    <row r="20" spans="1:216" x14ac:dyDescent="0.2">
      <c r="A20">
        <v>2</v>
      </c>
      <c r="B20">
        <v>1689035596</v>
      </c>
      <c r="C20">
        <v>89</v>
      </c>
      <c r="D20" t="s">
        <v>352</v>
      </c>
      <c r="E20" t="s">
        <v>353</v>
      </c>
      <c r="F20" t="s">
        <v>342</v>
      </c>
      <c r="G20" t="s">
        <v>343</v>
      </c>
      <c r="H20" t="s">
        <v>344</v>
      </c>
      <c r="I20" t="s">
        <v>345</v>
      </c>
      <c r="J20" t="s">
        <v>403</v>
      </c>
      <c r="K20" t="s">
        <v>346</v>
      </c>
      <c r="L20">
        <v>1689035596</v>
      </c>
      <c r="M20">
        <f t="shared" si="0"/>
        <v>1.4258070727161101E-3</v>
      </c>
      <c r="N20">
        <f t="shared" si="1"/>
        <v>1.4258070727161101</v>
      </c>
      <c r="O20">
        <f t="shared" si="2"/>
        <v>11.845997175532791</v>
      </c>
      <c r="P20">
        <f t="shared" si="3"/>
        <v>287.60300000000001</v>
      </c>
      <c r="Q20">
        <f t="shared" si="4"/>
        <v>163.37368466940103</v>
      </c>
      <c r="R20">
        <f t="shared" si="5"/>
        <v>16.343649204873532</v>
      </c>
      <c r="S20">
        <f t="shared" si="6"/>
        <v>28.771356609731999</v>
      </c>
      <c r="T20">
        <f t="shared" si="7"/>
        <v>0.16054601994420209</v>
      </c>
      <c r="U20">
        <f t="shared" si="8"/>
        <v>3.1140779467424178</v>
      </c>
      <c r="V20">
        <f t="shared" si="9"/>
        <v>0.1560854927959279</v>
      </c>
      <c r="W20">
        <f t="shared" si="10"/>
        <v>9.7943871110200476E-2</v>
      </c>
      <c r="X20">
        <f t="shared" si="11"/>
        <v>281.17257599999999</v>
      </c>
      <c r="Y20">
        <f t="shared" si="12"/>
        <v>21.337008008103631</v>
      </c>
      <c r="Z20">
        <f t="shared" si="13"/>
        <v>21.337008008103631</v>
      </c>
      <c r="AA20">
        <f t="shared" si="14"/>
        <v>2.5480947422939906</v>
      </c>
      <c r="AB20">
        <f t="shared" si="15"/>
        <v>69.958542404236795</v>
      </c>
      <c r="AC20">
        <f t="shared" si="16"/>
        <v>1.6534554101207999</v>
      </c>
      <c r="AD20">
        <f t="shared" si="17"/>
        <v>2.3634789309456283</v>
      </c>
      <c r="AE20">
        <f t="shared" si="18"/>
        <v>0.89463933217319069</v>
      </c>
      <c r="AF20">
        <f t="shared" si="19"/>
        <v>-62.878091906780455</v>
      </c>
      <c r="AG20">
        <f t="shared" si="20"/>
        <v>-205.04072419422201</v>
      </c>
      <c r="AH20">
        <f t="shared" si="21"/>
        <v>-13.33682573276878</v>
      </c>
      <c r="AI20">
        <f t="shared" si="22"/>
        <v>-8.3065833771257758E-2</v>
      </c>
      <c r="AJ20">
        <v>0</v>
      </c>
      <c r="AK20">
        <v>0</v>
      </c>
      <c r="AL20">
        <f t="shared" si="23"/>
        <v>1</v>
      </c>
      <c r="AM20">
        <f t="shared" si="24"/>
        <v>0</v>
      </c>
      <c r="AN20">
        <f t="shared" si="25"/>
        <v>53817.614236841997</v>
      </c>
      <c r="AO20">
        <f t="shared" si="26"/>
        <v>1700.06</v>
      </c>
      <c r="AP20">
        <f t="shared" si="27"/>
        <v>1433.1504</v>
      </c>
      <c r="AQ20">
        <f t="shared" si="28"/>
        <v>0.84299989412138399</v>
      </c>
      <c r="AR20">
        <f t="shared" si="29"/>
        <v>0.16538979565427103</v>
      </c>
      <c r="AS20">
        <v>1689035596</v>
      </c>
      <c r="AT20">
        <v>287.60300000000001</v>
      </c>
      <c r="AU20">
        <v>300.04399999999998</v>
      </c>
      <c r="AV20">
        <v>16.528199999999998</v>
      </c>
      <c r="AW20">
        <v>15.104799999999999</v>
      </c>
      <c r="AX20">
        <v>288.37200000000001</v>
      </c>
      <c r="AY20">
        <v>16.3874</v>
      </c>
      <c r="AZ20">
        <v>500.15300000000002</v>
      </c>
      <c r="BA20">
        <v>99.838200000000001</v>
      </c>
      <c r="BB20">
        <v>0.20024400000000001</v>
      </c>
      <c r="BC20">
        <v>20.1157</v>
      </c>
      <c r="BD20">
        <v>19.7715</v>
      </c>
      <c r="BE20">
        <v>999.9</v>
      </c>
      <c r="BF20">
        <v>0</v>
      </c>
      <c r="BG20">
        <v>0</v>
      </c>
      <c r="BH20">
        <v>9958.75</v>
      </c>
      <c r="BI20">
        <v>0</v>
      </c>
      <c r="BJ20">
        <v>1.3228200000000001</v>
      </c>
      <c r="BK20">
        <v>-12.4412</v>
      </c>
      <c r="BL20">
        <v>292.43700000000001</v>
      </c>
      <c r="BM20">
        <v>304.64600000000002</v>
      </c>
      <c r="BN20">
        <v>1.42343</v>
      </c>
      <c r="BO20">
        <v>300.04399999999998</v>
      </c>
      <c r="BP20">
        <v>15.104799999999999</v>
      </c>
      <c r="BQ20">
        <v>1.65015</v>
      </c>
      <c r="BR20">
        <v>1.50803</v>
      </c>
      <c r="BS20">
        <v>14.4352</v>
      </c>
      <c r="BT20">
        <v>13.049899999999999</v>
      </c>
      <c r="BU20">
        <v>1700.06</v>
      </c>
      <c r="BV20">
        <v>0.90000500000000005</v>
      </c>
      <c r="BW20">
        <v>9.9995100000000003E-2</v>
      </c>
      <c r="BX20">
        <v>0</v>
      </c>
      <c r="BY20">
        <v>2.8338999999999999</v>
      </c>
      <c r="BZ20">
        <v>0</v>
      </c>
      <c r="CA20">
        <v>5411.95</v>
      </c>
      <c r="CB20">
        <v>16244.7</v>
      </c>
      <c r="CC20">
        <v>37.75</v>
      </c>
      <c r="CD20">
        <v>40.125</v>
      </c>
      <c r="CE20">
        <v>39.125</v>
      </c>
      <c r="CF20">
        <v>38.311999999999998</v>
      </c>
      <c r="CG20">
        <v>37.186999999999998</v>
      </c>
      <c r="CH20">
        <v>1530.06</v>
      </c>
      <c r="CI20">
        <v>170</v>
      </c>
      <c r="CJ20">
        <v>0</v>
      </c>
      <c r="CK20">
        <v>1689035597.3</v>
      </c>
      <c r="CL20">
        <v>0</v>
      </c>
      <c r="CM20">
        <v>1689035567</v>
      </c>
      <c r="CN20" t="s">
        <v>354</v>
      </c>
      <c r="CO20">
        <v>1689035563</v>
      </c>
      <c r="CP20">
        <v>1689035567</v>
      </c>
      <c r="CQ20">
        <v>29</v>
      </c>
      <c r="CR20">
        <v>7.0999999999999994E-2</v>
      </c>
      <c r="CS20">
        <v>-5.0000000000000001E-3</v>
      </c>
      <c r="CT20">
        <v>-0.77</v>
      </c>
      <c r="CU20">
        <v>0.14099999999999999</v>
      </c>
      <c r="CV20">
        <v>300</v>
      </c>
      <c r="CW20">
        <v>15</v>
      </c>
      <c r="CX20">
        <v>0.12</v>
      </c>
      <c r="CY20">
        <v>0.05</v>
      </c>
      <c r="CZ20">
        <v>14.917307115400501</v>
      </c>
      <c r="DA20">
        <v>0.44707488160122</v>
      </c>
      <c r="DB20">
        <v>0.132212377173061</v>
      </c>
      <c r="DC20">
        <v>1</v>
      </c>
      <c r="DD20">
        <v>299.98455000000001</v>
      </c>
      <c r="DE20">
        <v>-2.1203007514796002E-3</v>
      </c>
      <c r="DF20">
        <v>2.18368381410836E-2</v>
      </c>
      <c r="DG20">
        <v>1</v>
      </c>
      <c r="DH20">
        <v>1700.0133333333299</v>
      </c>
      <c r="DI20">
        <v>-6.6143795193715103E-3</v>
      </c>
      <c r="DJ20">
        <v>0.12866839377077099</v>
      </c>
      <c r="DK20">
        <v>-1</v>
      </c>
      <c r="DL20">
        <v>2</v>
      </c>
      <c r="DM20">
        <v>2</v>
      </c>
      <c r="DN20" t="s">
        <v>348</v>
      </c>
      <c r="DO20">
        <v>2.9261699999999999</v>
      </c>
      <c r="DP20">
        <v>2.9205000000000001</v>
      </c>
      <c r="DQ20">
        <v>7.2958499999999996E-2</v>
      </c>
      <c r="DR20">
        <v>7.5621800000000003E-2</v>
      </c>
      <c r="DS20">
        <v>9.1530399999999998E-2</v>
      </c>
      <c r="DT20">
        <v>8.65707E-2</v>
      </c>
      <c r="DU20">
        <v>29495.8</v>
      </c>
      <c r="DV20">
        <v>31132.799999999999</v>
      </c>
      <c r="DW20">
        <v>29548.2</v>
      </c>
      <c r="DX20">
        <v>31387.5</v>
      </c>
      <c r="DY20">
        <v>35131.5</v>
      </c>
      <c r="DZ20">
        <v>37604.9</v>
      </c>
      <c r="EA20">
        <v>40521</v>
      </c>
      <c r="EB20">
        <v>43576.5</v>
      </c>
      <c r="EC20">
        <v>2.0925799999999999</v>
      </c>
      <c r="ED20">
        <v>2.0885699999999998</v>
      </c>
      <c r="EE20">
        <v>8.4862099999999996E-2</v>
      </c>
      <c r="EF20">
        <v>0</v>
      </c>
      <c r="EG20">
        <v>18.365500000000001</v>
      </c>
      <c r="EH20">
        <v>999.9</v>
      </c>
      <c r="EI20">
        <v>62.726999999999997</v>
      </c>
      <c r="EJ20">
        <v>22.254999999999999</v>
      </c>
      <c r="EK20">
        <v>16.932600000000001</v>
      </c>
      <c r="EL20">
        <v>61.197699999999998</v>
      </c>
      <c r="EM20">
        <v>25.116199999999999</v>
      </c>
      <c r="EN20">
        <v>1</v>
      </c>
      <c r="EO20">
        <v>-0.41021299999999999</v>
      </c>
      <c r="EP20">
        <v>1.94739</v>
      </c>
      <c r="EQ20">
        <v>20.281199999999998</v>
      </c>
      <c r="ER20">
        <v>5.2431999999999999</v>
      </c>
      <c r="ES20">
        <v>11.8302</v>
      </c>
      <c r="ET20">
        <v>4.98325</v>
      </c>
      <c r="EU20">
        <v>3.2989999999999999</v>
      </c>
      <c r="EV20">
        <v>64.400000000000006</v>
      </c>
      <c r="EW20">
        <v>380.2</v>
      </c>
      <c r="EX20">
        <v>6</v>
      </c>
      <c r="EY20">
        <v>380.7</v>
      </c>
      <c r="EZ20">
        <v>1.8733</v>
      </c>
      <c r="FA20">
        <v>1.87897</v>
      </c>
      <c r="FB20">
        <v>1.8792899999999999</v>
      </c>
      <c r="FC20">
        <v>1.87988</v>
      </c>
      <c r="FD20">
        <v>1.8775900000000001</v>
      </c>
      <c r="FE20">
        <v>1.8766799999999999</v>
      </c>
      <c r="FF20">
        <v>1.87727</v>
      </c>
      <c r="FG20">
        <v>1.875</v>
      </c>
      <c r="FH20">
        <v>0</v>
      </c>
      <c r="FI20">
        <v>0</v>
      </c>
      <c r="FJ20">
        <v>0</v>
      </c>
      <c r="FK20">
        <v>0</v>
      </c>
      <c r="FL20" t="s">
        <v>349</v>
      </c>
      <c r="FM20" t="s">
        <v>350</v>
      </c>
      <c r="FN20" t="s">
        <v>351</v>
      </c>
      <c r="FO20" t="s">
        <v>351</v>
      </c>
      <c r="FP20" t="s">
        <v>351</v>
      </c>
      <c r="FQ20" t="s">
        <v>351</v>
      </c>
      <c r="FR20">
        <v>0</v>
      </c>
      <c r="FS20">
        <v>100</v>
      </c>
      <c r="FT20">
        <v>100</v>
      </c>
      <c r="FU20">
        <v>-0.76900000000000002</v>
      </c>
      <c r="FV20">
        <v>0.14080000000000001</v>
      </c>
      <c r="FW20">
        <v>-0.77963344333123197</v>
      </c>
      <c r="FX20">
        <v>1.4527828764109799E-4</v>
      </c>
      <c r="FY20">
        <v>-4.3579519040863002E-7</v>
      </c>
      <c r="FZ20">
        <v>2.0799061152897499E-10</v>
      </c>
      <c r="GA20">
        <v>0.140819999999996</v>
      </c>
      <c r="GB20">
        <v>0</v>
      </c>
      <c r="GC20">
        <v>0</v>
      </c>
      <c r="GD20">
        <v>0</v>
      </c>
      <c r="GE20">
        <v>4</v>
      </c>
      <c r="GF20">
        <v>2147</v>
      </c>
      <c r="GG20">
        <v>-1</v>
      </c>
      <c r="GH20">
        <v>-1</v>
      </c>
      <c r="GI20">
        <v>0.6</v>
      </c>
      <c r="GJ20">
        <v>0.5</v>
      </c>
      <c r="GK20">
        <v>0.82031200000000004</v>
      </c>
      <c r="GL20">
        <v>2.5109900000000001</v>
      </c>
      <c r="GM20">
        <v>1.54541</v>
      </c>
      <c r="GN20">
        <v>2.2985799999999998</v>
      </c>
      <c r="GO20">
        <v>1.5979000000000001</v>
      </c>
      <c r="GP20">
        <v>2.32056</v>
      </c>
      <c r="GQ20">
        <v>25.224900000000002</v>
      </c>
      <c r="GR20">
        <v>16.058299999999999</v>
      </c>
      <c r="GS20">
        <v>18</v>
      </c>
      <c r="GT20">
        <v>496.42500000000001</v>
      </c>
      <c r="GU20">
        <v>524.34</v>
      </c>
      <c r="GV20">
        <v>18.000299999999999</v>
      </c>
      <c r="GW20">
        <v>21.5136</v>
      </c>
      <c r="GX20">
        <v>30</v>
      </c>
      <c r="GY20">
        <v>21.505299999999998</v>
      </c>
      <c r="GZ20">
        <v>21.463999999999999</v>
      </c>
      <c r="HA20">
        <v>16.480499999999999</v>
      </c>
      <c r="HB20">
        <v>16.442699999999999</v>
      </c>
      <c r="HC20">
        <v>-30</v>
      </c>
      <c r="HD20">
        <v>18</v>
      </c>
      <c r="HE20">
        <v>300</v>
      </c>
      <c r="HF20">
        <v>15.763500000000001</v>
      </c>
      <c r="HG20">
        <v>100.55200000000001</v>
      </c>
      <c r="HH20">
        <v>100.96</v>
      </c>
    </row>
    <row r="21" spans="1:216" x14ac:dyDescent="0.2">
      <c r="A21">
        <v>3</v>
      </c>
      <c r="B21">
        <v>1689035688</v>
      </c>
      <c r="C21">
        <v>181</v>
      </c>
      <c r="D21" t="s">
        <v>355</v>
      </c>
      <c r="E21" t="s">
        <v>356</v>
      </c>
      <c r="F21" t="s">
        <v>342</v>
      </c>
      <c r="G21" t="s">
        <v>343</v>
      </c>
      <c r="H21" t="s">
        <v>344</v>
      </c>
      <c r="I21" t="s">
        <v>345</v>
      </c>
      <c r="J21" t="s">
        <v>403</v>
      </c>
      <c r="K21" t="s">
        <v>346</v>
      </c>
      <c r="L21">
        <v>1689035688</v>
      </c>
      <c r="M21">
        <f t="shared" si="0"/>
        <v>1.424425008309824E-3</v>
      </c>
      <c r="N21">
        <f t="shared" si="1"/>
        <v>1.424425008309824</v>
      </c>
      <c r="O21">
        <f t="shared" si="2"/>
        <v>9.8006637020899507</v>
      </c>
      <c r="P21">
        <f t="shared" si="3"/>
        <v>239.751</v>
      </c>
      <c r="Q21">
        <f t="shared" si="4"/>
        <v>136.86706514248874</v>
      </c>
      <c r="R21">
        <f t="shared" si="5"/>
        <v>13.692506803602548</v>
      </c>
      <c r="S21">
        <f t="shared" si="6"/>
        <v>23.985260407628999</v>
      </c>
      <c r="T21">
        <f t="shared" si="7"/>
        <v>0.16041210608182802</v>
      </c>
      <c r="U21">
        <f t="shared" si="8"/>
        <v>3.1173251572795646</v>
      </c>
      <c r="V21">
        <f t="shared" si="9"/>
        <v>0.15596340610827877</v>
      </c>
      <c r="W21">
        <f t="shared" si="10"/>
        <v>9.7866550412558984E-2</v>
      </c>
      <c r="X21">
        <f t="shared" si="11"/>
        <v>281.18374799999998</v>
      </c>
      <c r="Y21">
        <f t="shared" si="12"/>
        <v>21.326423510533491</v>
      </c>
      <c r="Z21">
        <f t="shared" si="13"/>
        <v>21.326423510533491</v>
      </c>
      <c r="AA21">
        <f t="shared" si="14"/>
        <v>2.5464420449323071</v>
      </c>
      <c r="AB21">
        <f t="shared" si="15"/>
        <v>69.935961865501852</v>
      </c>
      <c r="AC21">
        <f t="shared" si="16"/>
        <v>1.6519197705238</v>
      </c>
      <c r="AD21">
        <f t="shared" si="17"/>
        <v>2.3620462584052371</v>
      </c>
      <c r="AE21">
        <f t="shared" si="18"/>
        <v>0.89452227440850707</v>
      </c>
      <c r="AF21">
        <f t="shared" si="19"/>
        <v>-62.817142866463236</v>
      </c>
      <c r="AG21">
        <f t="shared" si="20"/>
        <v>-205.12268715889979</v>
      </c>
      <c r="AH21">
        <f t="shared" si="21"/>
        <v>-13.32687144189684</v>
      </c>
      <c r="AI21">
        <f t="shared" si="22"/>
        <v>-8.2953467259898162E-2</v>
      </c>
      <c r="AJ21">
        <v>0</v>
      </c>
      <c r="AK21">
        <v>0</v>
      </c>
      <c r="AL21">
        <f t="shared" si="23"/>
        <v>1</v>
      </c>
      <c r="AM21">
        <f t="shared" si="24"/>
        <v>0</v>
      </c>
      <c r="AN21">
        <f t="shared" si="25"/>
        <v>53905.762133872478</v>
      </c>
      <c r="AO21">
        <f t="shared" si="26"/>
        <v>1700.13</v>
      </c>
      <c r="AP21">
        <f t="shared" si="27"/>
        <v>1433.2092</v>
      </c>
      <c r="AQ21">
        <f t="shared" si="28"/>
        <v>0.84299977060577713</v>
      </c>
      <c r="AR21">
        <f t="shared" si="29"/>
        <v>0.16538955726915</v>
      </c>
      <c r="AS21">
        <v>1689035688</v>
      </c>
      <c r="AT21">
        <v>239.751</v>
      </c>
      <c r="AU21">
        <v>250.04300000000001</v>
      </c>
      <c r="AV21">
        <v>16.5122</v>
      </c>
      <c r="AW21">
        <v>15.0906</v>
      </c>
      <c r="AX21">
        <v>240.55199999999999</v>
      </c>
      <c r="AY21">
        <v>16.371099999999998</v>
      </c>
      <c r="AZ21">
        <v>500.30900000000003</v>
      </c>
      <c r="BA21">
        <v>99.841999999999999</v>
      </c>
      <c r="BB21">
        <v>0.200379</v>
      </c>
      <c r="BC21">
        <v>20.105899999999998</v>
      </c>
      <c r="BD21">
        <v>19.7531</v>
      </c>
      <c r="BE21">
        <v>999.9</v>
      </c>
      <c r="BF21">
        <v>0</v>
      </c>
      <c r="BG21">
        <v>0</v>
      </c>
      <c r="BH21">
        <v>9975</v>
      </c>
      <c r="BI21">
        <v>0</v>
      </c>
      <c r="BJ21">
        <v>1.3228200000000001</v>
      </c>
      <c r="BK21">
        <v>-10.292299999999999</v>
      </c>
      <c r="BL21">
        <v>243.77600000000001</v>
      </c>
      <c r="BM21">
        <v>253.874</v>
      </c>
      <c r="BN21">
        <v>1.4216899999999999</v>
      </c>
      <c r="BO21">
        <v>250.04300000000001</v>
      </c>
      <c r="BP21">
        <v>15.0906</v>
      </c>
      <c r="BQ21">
        <v>1.64862</v>
      </c>
      <c r="BR21">
        <v>1.50667</v>
      </c>
      <c r="BS21">
        <v>14.4209</v>
      </c>
      <c r="BT21">
        <v>13.036</v>
      </c>
      <c r="BU21">
        <v>1700.13</v>
      </c>
      <c r="BV21">
        <v>0.90000500000000005</v>
      </c>
      <c r="BW21">
        <v>9.9995100000000003E-2</v>
      </c>
      <c r="BX21">
        <v>0</v>
      </c>
      <c r="BY21">
        <v>2.7282000000000002</v>
      </c>
      <c r="BZ21">
        <v>0</v>
      </c>
      <c r="CA21">
        <v>5368.82</v>
      </c>
      <c r="CB21">
        <v>16245.3</v>
      </c>
      <c r="CC21">
        <v>37.75</v>
      </c>
      <c r="CD21">
        <v>40.125</v>
      </c>
      <c r="CE21">
        <v>39.061999999999998</v>
      </c>
      <c r="CF21">
        <v>38.311999999999998</v>
      </c>
      <c r="CG21">
        <v>37.186999999999998</v>
      </c>
      <c r="CH21">
        <v>1530.13</v>
      </c>
      <c r="CI21">
        <v>170</v>
      </c>
      <c r="CJ21">
        <v>0</v>
      </c>
      <c r="CK21">
        <v>1689035689.0999999</v>
      </c>
      <c r="CL21">
        <v>0</v>
      </c>
      <c r="CM21">
        <v>1689035659</v>
      </c>
      <c r="CN21" t="s">
        <v>357</v>
      </c>
      <c r="CO21">
        <v>1689035652</v>
      </c>
      <c r="CP21">
        <v>1689035659</v>
      </c>
      <c r="CQ21">
        <v>30</v>
      </c>
      <c r="CR21">
        <v>-3.4000000000000002E-2</v>
      </c>
      <c r="CS21">
        <v>0</v>
      </c>
      <c r="CT21">
        <v>-0.80200000000000005</v>
      </c>
      <c r="CU21">
        <v>0.14099999999999999</v>
      </c>
      <c r="CV21">
        <v>250</v>
      </c>
      <c r="CW21">
        <v>15</v>
      </c>
      <c r="CX21">
        <v>0.16</v>
      </c>
      <c r="CY21">
        <v>0.06</v>
      </c>
      <c r="CZ21">
        <v>12.296351183397499</v>
      </c>
      <c r="DA21">
        <v>0.57069808680365097</v>
      </c>
      <c r="DB21">
        <v>0.119185453857428</v>
      </c>
      <c r="DC21">
        <v>1</v>
      </c>
      <c r="DD21">
        <v>250.03620000000001</v>
      </c>
      <c r="DE21">
        <v>0.11918796992512801</v>
      </c>
      <c r="DF21">
        <v>2.7325080054778499E-2</v>
      </c>
      <c r="DG21">
        <v>1</v>
      </c>
      <c r="DH21">
        <v>1699.9815000000001</v>
      </c>
      <c r="DI21">
        <v>-0.17193334962441001</v>
      </c>
      <c r="DJ21">
        <v>0.14846801002236201</v>
      </c>
      <c r="DK21">
        <v>-1</v>
      </c>
      <c r="DL21">
        <v>2</v>
      </c>
      <c r="DM21">
        <v>2</v>
      </c>
      <c r="DN21" t="s">
        <v>348</v>
      </c>
      <c r="DO21">
        <v>2.9265500000000002</v>
      </c>
      <c r="DP21">
        <v>2.9207700000000001</v>
      </c>
      <c r="DQ21">
        <v>6.2764100000000003E-2</v>
      </c>
      <c r="DR21">
        <v>6.5086900000000003E-2</v>
      </c>
      <c r="DS21">
        <v>9.1466099999999995E-2</v>
      </c>
      <c r="DT21">
        <v>8.6513800000000002E-2</v>
      </c>
      <c r="DU21">
        <v>29820.7</v>
      </c>
      <c r="DV21">
        <v>31488.9</v>
      </c>
      <c r="DW21">
        <v>29548.6</v>
      </c>
      <c r="DX21">
        <v>31388.6</v>
      </c>
      <c r="DY21">
        <v>35133.4</v>
      </c>
      <c r="DZ21">
        <v>37607.4</v>
      </c>
      <c r="EA21">
        <v>40521.4</v>
      </c>
      <c r="EB21">
        <v>43578</v>
      </c>
      <c r="EC21">
        <v>2.0924499999999999</v>
      </c>
      <c r="ED21">
        <v>2.08853</v>
      </c>
      <c r="EE21">
        <v>8.4325700000000003E-2</v>
      </c>
      <c r="EF21">
        <v>0</v>
      </c>
      <c r="EG21">
        <v>18.355899999999998</v>
      </c>
      <c r="EH21">
        <v>999.9</v>
      </c>
      <c r="EI21">
        <v>62.726999999999997</v>
      </c>
      <c r="EJ21">
        <v>22.245000000000001</v>
      </c>
      <c r="EK21">
        <v>16.9224</v>
      </c>
      <c r="EL21">
        <v>61.297699999999999</v>
      </c>
      <c r="EM21">
        <v>24.0505</v>
      </c>
      <c r="EN21">
        <v>1</v>
      </c>
      <c r="EO21">
        <v>-0.41073900000000002</v>
      </c>
      <c r="EP21">
        <v>1.94455</v>
      </c>
      <c r="EQ21">
        <v>20.281400000000001</v>
      </c>
      <c r="ER21">
        <v>5.2430500000000002</v>
      </c>
      <c r="ES21">
        <v>11.8302</v>
      </c>
      <c r="ET21">
        <v>4.9830500000000004</v>
      </c>
      <c r="EU21">
        <v>3.2989999999999999</v>
      </c>
      <c r="EV21">
        <v>64.400000000000006</v>
      </c>
      <c r="EW21">
        <v>382</v>
      </c>
      <c r="EX21">
        <v>6</v>
      </c>
      <c r="EY21">
        <v>384.8</v>
      </c>
      <c r="EZ21">
        <v>1.8732899999999999</v>
      </c>
      <c r="FA21">
        <v>1.87897</v>
      </c>
      <c r="FB21">
        <v>1.8793299999999999</v>
      </c>
      <c r="FC21">
        <v>1.87988</v>
      </c>
      <c r="FD21">
        <v>1.8775900000000001</v>
      </c>
      <c r="FE21">
        <v>1.8766799999999999</v>
      </c>
      <c r="FF21">
        <v>1.8772899999999999</v>
      </c>
      <c r="FG21">
        <v>1.875</v>
      </c>
      <c r="FH21">
        <v>0</v>
      </c>
      <c r="FI21">
        <v>0</v>
      </c>
      <c r="FJ21">
        <v>0</v>
      </c>
      <c r="FK21">
        <v>0</v>
      </c>
      <c r="FL21" t="s">
        <v>349</v>
      </c>
      <c r="FM21" t="s">
        <v>350</v>
      </c>
      <c r="FN21" t="s">
        <v>351</v>
      </c>
      <c r="FO21" t="s">
        <v>351</v>
      </c>
      <c r="FP21" t="s">
        <v>351</v>
      </c>
      <c r="FQ21" t="s">
        <v>351</v>
      </c>
      <c r="FR21">
        <v>0</v>
      </c>
      <c r="FS21">
        <v>100</v>
      </c>
      <c r="FT21">
        <v>100</v>
      </c>
      <c r="FU21">
        <v>-0.80100000000000005</v>
      </c>
      <c r="FV21">
        <v>0.1411</v>
      </c>
      <c r="FW21">
        <v>-0.814007278174529</v>
      </c>
      <c r="FX21">
        <v>1.4527828764109799E-4</v>
      </c>
      <c r="FY21">
        <v>-4.3579519040863002E-7</v>
      </c>
      <c r="FZ21">
        <v>2.0799061152897499E-10</v>
      </c>
      <c r="GA21">
        <v>0.1411</v>
      </c>
      <c r="GB21">
        <v>0</v>
      </c>
      <c r="GC21">
        <v>0</v>
      </c>
      <c r="GD21">
        <v>0</v>
      </c>
      <c r="GE21">
        <v>4</v>
      </c>
      <c r="GF21">
        <v>2147</v>
      </c>
      <c r="GG21">
        <v>-1</v>
      </c>
      <c r="GH21">
        <v>-1</v>
      </c>
      <c r="GI21">
        <v>0.6</v>
      </c>
      <c r="GJ21">
        <v>0.5</v>
      </c>
      <c r="GK21">
        <v>0.71289100000000005</v>
      </c>
      <c r="GL21">
        <v>2.50854</v>
      </c>
      <c r="GM21">
        <v>1.54541</v>
      </c>
      <c r="GN21">
        <v>2.2997999999999998</v>
      </c>
      <c r="GO21">
        <v>1.5979000000000001</v>
      </c>
      <c r="GP21">
        <v>2.4316399999999998</v>
      </c>
      <c r="GQ21">
        <v>25.2453</v>
      </c>
      <c r="GR21">
        <v>16.0671</v>
      </c>
      <c r="GS21">
        <v>18</v>
      </c>
      <c r="GT21">
        <v>496.36900000000003</v>
      </c>
      <c r="GU21">
        <v>524.30499999999995</v>
      </c>
      <c r="GV21">
        <v>17.9998</v>
      </c>
      <c r="GW21">
        <v>21.5154</v>
      </c>
      <c r="GX21">
        <v>30.0001</v>
      </c>
      <c r="GY21">
        <v>21.507200000000001</v>
      </c>
      <c r="GZ21">
        <v>21.463999999999999</v>
      </c>
      <c r="HA21">
        <v>14.3339</v>
      </c>
      <c r="HB21">
        <v>16.442699999999999</v>
      </c>
      <c r="HC21">
        <v>-30</v>
      </c>
      <c r="HD21">
        <v>18</v>
      </c>
      <c r="HE21">
        <v>250</v>
      </c>
      <c r="HF21">
        <v>15.763500000000001</v>
      </c>
      <c r="HG21">
        <v>100.553</v>
      </c>
      <c r="HH21">
        <v>100.964</v>
      </c>
    </row>
    <row r="22" spans="1:216" x14ac:dyDescent="0.2">
      <c r="A22">
        <v>4</v>
      </c>
      <c r="B22">
        <v>1689035783</v>
      </c>
      <c r="C22">
        <v>276</v>
      </c>
      <c r="D22" t="s">
        <v>358</v>
      </c>
      <c r="E22" t="s">
        <v>359</v>
      </c>
      <c r="F22" t="s">
        <v>342</v>
      </c>
      <c r="G22" t="s">
        <v>343</v>
      </c>
      <c r="H22" t="s">
        <v>344</v>
      </c>
      <c r="I22" t="s">
        <v>345</v>
      </c>
      <c r="J22" t="s">
        <v>403</v>
      </c>
      <c r="K22" t="s">
        <v>346</v>
      </c>
      <c r="L22">
        <v>1689035783</v>
      </c>
      <c r="M22">
        <f t="shared" si="0"/>
        <v>1.4093668478516101E-3</v>
      </c>
      <c r="N22">
        <f t="shared" si="1"/>
        <v>1.4093668478516101</v>
      </c>
      <c r="O22">
        <f t="shared" si="2"/>
        <v>6.1338620444109733</v>
      </c>
      <c r="P22">
        <f t="shared" si="3"/>
        <v>168.517</v>
      </c>
      <c r="Q22">
        <f t="shared" si="4"/>
        <v>103.48812413912484</v>
      </c>
      <c r="R22">
        <f t="shared" si="5"/>
        <v>10.353621610529354</v>
      </c>
      <c r="S22">
        <f t="shared" si="6"/>
        <v>16.859531153507</v>
      </c>
      <c r="T22">
        <f t="shared" si="7"/>
        <v>0.15940432743019325</v>
      </c>
      <c r="U22">
        <f t="shared" si="8"/>
        <v>3.1261877622242951</v>
      </c>
      <c r="V22">
        <f t="shared" si="9"/>
        <v>0.15502261240336379</v>
      </c>
      <c r="W22">
        <f t="shared" si="10"/>
        <v>9.7272780174575912E-2</v>
      </c>
      <c r="X22">
        <f t="shared" si="11"/>
        <v>281.13804299999998</v>
      </c>
      <c r="Y22">
        <f t="shared" si="12"/>
        <v>21.301338810378454</v>
      </c>
      <c r="Z22">
        <f t="shared" si="13"/>
        <v>21.301338810378454</v>
      </c>
      <c r="AA22">
        <f t="shared" si="14"/>
        <v>2.5425289870983403</v>
      </c>
      <c r="AB22">
        <f t="shared" si="15"/>
        <v>70.050525240879196</v>
      </c>
      <c r="AC22">
        <f t="shared" si="16"/>
        <v>1.6520373616816999</v>
      </c>
      <c r="AD22">
        <f t="shared" si="17"/>
        <v>2.3583511415523621</v>
      </c>
      <c r="AE22">
        <f t="shared" si="18"/>
        <v>0.8904916254166404</v>
      </c>
      <c r="AF22">
        <f t="shared" si="19"/>
        <v>-62.153077990256008</v>
      </c>
      <c r="AG22">
        <f t="shared" si="20"/>
        <v>-205.74214064514851</v>
      </c>
      <c r="AH22">
        <f t="shared" si="21"/>
        <v>-13.325792835814013</v>
      </c>
      <c r="AI22">
        <f t="shared" si="22"/>
        <v>-8.2968471218549666E-2</v>
      </c>
      <c r="AJ22">
        <v>0</v>
      </c>
      <c r="AK22">
        <v>0</v>
      </c>
      <c r="AL22">
        <f t="shared" si="23"/>
        <v>1</v>
      </c>
      <c r="AM22">
        <f t="shared" si="24"/>
        <v>0</v>
      </c>
      <c r="AN22">
        <f t="shared" si="25"/>
        <v>54146.222091720934</v>
      </c>
      <c r="AO22">
        <f t="shared" si="26"/>
        <v>1699.84</v>
      </c>
      <c r="AP22">
        <f t="shared" si="27"/>
        <v>1432.9659000000001</v>
      </c>
      <c r="AQ22">
        <f t="shared" si="28"/>
        <v>0.84300045886671693</v>
      </c>
      <c r="AR22">
        <f t="shared" si="29"/>
        <v>0.16539088561276355</v>
      </c>
      <c r="AS22">
        <v>1689035783</v>
      </c>
      <c r="AT22">
        <v>168.517</v>
      </c>
      <c r="AU22">
        <v>174.98400000000001</v>
      </c>
      <c r="AV22">
        <v>16.512699999999999</v>
      </c>
      <c r="AW22">
        <v>15.1058</v>
      </c>
      <c r="AX22">
        <v>169.125</v>
      </c>
      <c r="AY22">
        <v>16.374300000000002</v>
      </c>
      <c r="AZ22">
        <v>500.19200000000001</v>
      </c>
      <c r="BA22">
        <v>99.846699999999998</v>
      </c>
      <c r="BB22">
        <v>0.199771</v>
      </c>
      <c r="BC22">
        <v>20.0806</v>
      </c>
      <c r="BD22">
        <v>19.715299999999999</v>
      </c>
      <c r="BE22">
        <v>999.9</v>
      </c>
      <c r="BF22">
        <v>0</v>
      </c>
      <c r="BG22">
        <v>0</v>
      </c>
      <c r="BH22">
        <v>10020</v>
      </c>
      <c r="BI22">
        <v>0</v>
      </c>
      <c r="BJ22">
        <v>1.3228200000000001</v>
      </c>
      <c r="BK22">
        <v>-6.4677100000000003</v>
      </c>
      <c r="BL22">
        <v>171.346</v>
      </c>
      <c r="BM22">
        <v>177.66800000000001</v>
      </c>
      <c r="BN22">
        <v>1.4069100000000001</v>
      </c>
      <c r="BO22">
        <v>174.98400000000001</v>
      </c>
      <c r="BP22">
        <v>15.1058</v>
      </c>
      <c r="BQ22">
        <v>1.6487400000000001</v>
      </c>
      <c r="BR22">
        <v>1.50827</v>
      </c>
      <c r="BS22">
        <v>14.4221</v>
      </c>
      <c r="BT22">
        <v>13.052199999999999</v>
      </c>
      <c r="BU22">
        <v>1699.84</v>
      </c>
      <c r="BV22">
        <v>0.89998699999999998</v>
      </c>
      <c r="BW22">
        <v>0.100013</v>
      </c>
      <c r="BX22">
        <v>0</v>
      </c>
      <c r="BY22">
        <v>2.4952999999999999</v>
      </c>
      <c r="BZ22">
        <v>0</v>
      </c>
      <c r="CA22">
        <v>5304.59</v>
      </c>
      <c r="CB22">
        <v>16242.5</v>
      </c>
      <c r="CC22">
        <v>37.75</v>
      </c>
      <c r="CD22">
        <v>40.125</v>
      </c>
      <c r="CE22">
        <v>39.125</v>
      </c>
      <c r="CF22">
        <v>38.311999999999998</v>
      </c>
      <c r="CG22">
        <v>37.186999999999998</v>
      </c>
      <c r="CH22">
        <v>1529.83</v>
      </c>
      <c r="CI22">
        <v>170.01</v>
      </c>
      <c r="CJ22">
        <v>0</v>
      </c>
      <c r="CK22">
        <v>1689035784.5</v>
      </c>
      <c r="CL22">
        <v>0</v>
      </c>
      <c r="CM22">
        <v>1689035754</v>
      </c>
      <c r="CN22" t="s">
        <v>360</v>
      </c>
      <c r="CO22">
        <v>1689035754</v>
      </c>
      <c r="CP22">
        <v>1689035749</v>
      </c>
      <c r="CQ22">
        <v>31</v>
      </c>
      <c r="CR22">
        <v>0.192</v>
      </c>
      <c r="CS22">
        <v>-3.0000000000000001E-3</v>
      </c>
      <c r="CT22">
        <v>-0.60899999999999999</v>
      </c>
      <c r="CU22">
        <v>0.13800000000000001</v>
      </c>
      <c r="CV22">
        <v>175</v>
      </c>
      <c r="CW22">
        <v>15</v>
      </c>
      <c r="CX22">
        <v>0.14000000000000001</v>
      </c>
      <c r="CY22">
        <v>7.0000000000000007E-2</v>
      </c>
      <c r="CZ22">
        <v>7.8106946522267204</v>
      </c>
      <c r="DA22">
        <v>-3.0810060478954002E-2</v>
      </c>
      <c r="DB22">
        <v>2.3865505834873901E-2</v>
      </c>
      <c r="DC22">
        <v>1</v>
      </c>
      <c r="DD22">
        <v>174.97957142857101</v>
      </c>
      <c r="DE22">
        <v>0.239220779220743</v>
      </c>
      <c r="DF22">
        <v>2.9657684186269701E-2</v>
      </c>
      <c r="DG22">
        <v>1</v>
      </c>
      <c r="DH22">
        <v>1699.9833333333299</v>
      </c>
      <c r="DI22">
        <v>0.29598952954743402</v>
      </c>
      <c r="DJ22">
        <v>0.149326530457356</v>
      </c>
      <c r="DK22">
        <v>-1</v>
      </c>
      <c r="DL22">
        <v>2</v>
      </c>
      <c r="DM22">
        <v>2</v>
      </c>
      <c r="DN22" t="s">
        <v>348</v>
      </c>
      <c r="DO22">
        <v>2.9262700000000001</v>
      </c>
      <c r="DP22">
        <v>2.92055</v>
      </c>
      <c r="DQ22">
        <v>4.6164200000000002E-2</v>
      </c>
      <c r="DR22">
        <v>4.77828E-2</v>
      </c>
      <c r="DS22">
        <v>9.1484999999999997E-2</v>
      </c>
      <c r="DT22">
        <v>8.65837E-2</v>
      </c>
      <c r="DU22">
        <v>30351.8</v>
      </c>
      <c r="DV22">
        <v>32072</v>
      </c>
      <c r="DW22">
        <v>29550.9</v>
      </c>
      <c r="DX22">
        <v>31388.400000000001</v>
      </c>
      <c r="DY22">
        <v>35134.1</v>
      </c>
      <c r="DZ22">
        <v>37603.1</v>
      </c>
      <c r="EA22">
        <v>40525.199999999997</v>
      </c>
      <c r="EB22">
        <v>43578.6</v>
      </c>
      <c r="EC22">
        <v>2.0924999999999998</v>
      </c>
      <c r="ED22">
        <v>2.0887199999999999</v>
      </c>
      <c r="EE22">
        <v>8.8058399999999995E-2</v>
      </c>
      <c r="EF22">
        <v>0</v>
      </c>
      <c r="EG22">
        <v>18.2561</v>
      </c>
      <c r="EH22">
        <v>999.9</v>
      </c>
      <c r="EI22">
        <v>62.726999999999997</v>
      </c>
      <c r="EJ22">
        <v>22.245000000000001</v>
      </c>
      <c r="EK22">
        <v>16.9193</v>
      </c>
      <c r="EL22">
        <v>60.977699999999999</v>
      </c>
      <c r="EM22">
        <v>25.007999999999999</v>
      </c>
      <c r="EN22">
        <v>1</v>
      </c>
      <c r="EO22">
        <v>-0.411966</v>
      </c>
      <c r="EP22">
        <v>1.92587</v>
      </c>
      <c r="EQ22">
        <v>20.281700000000001</v>
      </c>
      <c r="ER22">
        <v>5.2413999999999996</v>
      </c>
      <c r="ES22">
        <v>11.8302</v>
      </c>
      <c r="ET22">
        <v>4.9827000000000004</v>
      </c>
      <c r="EU22">
        <v>3.2989999999999999</v>
      </c>
      <c r="EV22">
        <v>64.400000000000006</v>
      </c>
      <c r="EW22">
        <v>384</v>
      </c>
      <c r="EX22">
        <v>6.1</v>
      </c>
      <c r="EY22">
        <v>389.5</v>
      </c>
      <c r="EZ22">
        <v>1.8732899999999999</v>
      </c>
      <c r="FA22">
        <v>1.87896</v>
      </c>
      <c r="FB22">
        <v>1.87927</v>
      </c>
      <c r="FC22">
        <v>1.87988</v>
      </c>
      <c r="FD22">
        <v>1.8775900000000001</v>
      </c>
      <c r="FE22">
        <v>1.8766700000000001</v>
      </c>
      <c r="FF22">
        <v>1.8772800000000001</v>
      </c>
      <c r="FG22">
        <v>1.8749199999999999</v>
      </c>
      <c r="FH22">
        <v>0</v>
      </c>
      <c r="FI22">
        <v>0</v>
      </c>
      <c r="FJ22">
        <v>0</v>
      </c>
      <c r="FK22">
        <v>0</v>
      </c>
      <c r="FL22" t="s">
        <v>349</v>
      </c>
      <c r="FM22" t="s">
        <v>350</v>
      </c>
      <c r="FN22" t="s">
        <v>351</v>
      </c>
      <c r="FO22" t="s">
        <v>351</v>
      </c>
      <c r="FP22" t="s">
        <v>351</v>
      </c>
      <c r="FQ22" t="s">
        <v>351</v>
      </c>
      <c r="FR22">
        <v>0</v>
      </c>
      <c r="FS22">
        <v>100</v>
      </c>
      <c r="FT22">
        <v>100</v>
      </c>
      <c r="FU22">
        <v>-0.60799999999999998</v>
      </c>
      <c r="FV22">
        <v>0.1384</v>
      </c>
      <c r="FW22">
        <v>-0.621999477340897</v>
      </c>
      <c r="FX22">
        <v>1.4527828764109799E-4</v>
      </c>
      <c r="FY22">
        <v>-4.3579519040863002E-7</v>
      </c>
      <c r="FZ22">
        <v>2.0799061152897499E-10</v>
      </c>
      <c r="GA22">
        <v>0.13843636363636799</v>
      </c>
      <c r="GB22">
        <v>0</v>
      </c>
      <c r="GC22">
        <v>0</v>
      </c>
      <c r="GD22">
        <v>0</v>
      </c>
      <c r="GE22">
        <v>4</v>
      </c>
      <c r="GF22">
        <v>2147</v>
      </c>
      <c r="GG22">
        <v>-1</v>
      </c>
      <c r="GH22">
        <v>-1</v>
      </c>
      <c r="GI22">
        <v>0.5</v>
      </c>
      <c r="GJ22">
        <v>0.6</v>
      </c>
      <c r="GK22">
        <v>0.54931600000000003</v>
      </c>
      <c r="GL22">
        <v>2.52563</v>
      </c>
      <c r="GM22">
        <v>1.54541</v>
      </c>
      <c r="GN22">
        <v>2.2997999999999998</v>
      </c>
      <c r="GO22">
        <v>1.5979000000000001</v>
      </c>
      <c r="GP22">
        <v>2.3974600000000001</v>
      </c>
      <c r="GQ22">
        <v>25.286200000000001</v>
      </c>
      <c r="GR22">
        <v>16.058299999999999</v>
      </c>
      <c r="GS22">
        <v>18</v>
      </c>
      <c r="GT22">
        <v>496.32900000000001</v>
      </c>
      <c r="GU22">
        <v>524.37599999999998</v>
      </c>
      <c r="GV22">
        <v>17.9998</v>
      </c>
      <c r="GW22">
        <v>21.5044</v>
      </c>
      <c r="GX22">
        <v>30.0001</v>
      </c>
      <c r="GY22">
        <v>21.4998</v>
      </c>
      <c r="GZ22">
        <v>21.457599999999999</v>
      </c>
      <c r="HA22">
        <v>11.0406</v>
      </c>
      <c r="HB22">
        <v>16.442699999999999</v>
      </c>
      <c r="HC22">
        <v>-30</v>
      </c>
      <c r="HD22">
        <v>18</v>
      </c>
      <c r="HE22">
        <v>175</v>
      </c>
      <c r="HF22">
        <v>15.763500000000001</v>
      </c>
      <c r="HG22">
        <v>100.562</v>
      </c>
      <c r="HH22">
        <v>100.964</v>
      </c>
    </row>
    <row r="23" spans="1:216" x14ac:dyDescent="0.2">
      <c r="A23">
        <v>5</v>
      </c>
      <c r="B23">
        <v>1689035876</v>
      </c>
      <c r="C23">
        <v>369</v>
      </c>
      <c r="D23" t="s">
        <v>361</v>
      </c>
      <c r="E23" t="s">
        <v>362</v>
      </c>
      <c r="F23" t="s">
        <v>342</v>
      </c>
      <c r="G23" t="s">
        <v>343</v>
      </c>
      <c r="H23" t="s">
        <v>344</v>
      </c>
      <c r="I23" t="s">
        <v>345</v>
      </c>
      <c r="J23" t="s">
        <v>403</v>
      </c>
      <c r="K23" t="s">
        <v>346</v>
      </c>
      <c r="L23">
        <v>1689035876</v>
      </c>
      <c r="M23">
        <f t="shared" si="0"/>
        <v>1.4099778308051621E-3</v>
      </c>
      <c r="N23">
        <f t="shared" si="1"/>
        <v>1.409977830805162</v>
      </c>
      <c r="O23">
        <f t="shared" si="2"/>
        <v>3.9295479633177859</v>
      </c>
      <c r="P23">
        <f t="shared" si="3"/>
        <v>120.83199999999999</v>
      </c>
      <c r="Q23">
        <f t="shared" si="4"/>
        <v>79.161672538922261</v>
      </c>
      <c r="R23">
        <f t="shared" si="5"/>
        <v>7.920336382538161</v>
      </c>
      <c r="S23">
        <f t="shared" si="6"/>
        <v>12.089563738112</v>
      </c>
      <c r="T23">
        <f t="shared" si="7"/>
        <v>0.16010389938504738</v>
      </c>
      <c r="U23">
        <f t="shared" si="8"/>
        <v>3.1192411879444073</v>
      </c>
      <c r="V23">
        <f t="shared" si="9"/>
        <v>0.1556746648927039</v>
      </c>
      <c r="W23">
        <f t="shared" si="10"/>
        <v>9.7684408393729993E-2</v>
      </c>
      <c r="X23">
        <f t="shared" si="11"/>
        <v>281.14283099999994</v>
      </c>
      <c r="Y23">
        <f t="shared" si="12"/>
        <v>21.277788614023265</v>
      </c>
      <c r="Z23">
        <f t="shared" si="13"/>
        <v>21.277788614023265</v>
      </c>
      <c r="AA23">
        <f t="shared" si="14"/>
        <v>2.5388600953262466</v>
      </c>
      <c r="AB23">
        <f t="shared" si="15"/>
        <v>70.146441351336591</v>
      </c>
      <c r="AC23">
        <f t="shared" si="16"/>
        <v>1.6516393945282</v>
      </c>
      <c r="AD23">
        <f t="shared" si="17"/>
        <v>2.354559066304978</v>
      </c>
      <c r="AE23">
        <f t="shared" si="18"/>
        <v>0.8872207007980466</v>
      </c>
      <c r="AF23">
        <f t="shared" si="19"/>
        <v>-62.180022338507648</v>
      </c>
      <c r="AG23">
        <f t="shared" si="20"/>
        <v>-205.69693950936133</v>
      </c>
      <c r="AH23">
        <f t="shared" si="21"/>
        <v>-13.349156668271219</v>
      </c>
      <c r="AI23">
        <f t="shared" si="22"/>
        <v>-8.3287516140273965E-2</v>
      </c>
      <c r="AJ23">
        <v>0</v>
      </c>
      <c r="AK23">
        <v>0</v>
      </c>
      <c r="AL23">
        <f t="shared" si="23"/>
        <v>1</v>
      </c>
      <c r="AM23">
        <f t="shared" si="24"/>
        <v>0</v>
      </c>
      <c r="AN23">
        <f t="shared" si="25"/>
        <v>53966.365114379791</v>
      </c>
      <c r="AO23">
        <f t="shared" si="26"/>
        <v>1699.87</v>
      </c>
      <c r="AP23">
        <f t="shared" si="27"/>
        <v>1432.9910999999997</v>
      </c>
      <c r="AQ23">
        <f t="shared" si="28"/>
        <v>0.84300040591339331</v>
      </c>
      <c r="AR23">
        <f t="shared" si="29"/>
        <v>0.16539078341284918</v>
      </c>
      <c r="AS23">
        <v>1689035876</v>
      </c>
      <c r="AT23">
        <v>120.83199999999999</v>
      </c>
      <c r="AU23">
        <v>124.994</v>
      </c>
      <c r="AV23">
        <v>16.5077</v>
      </c>
      <c r="AW23">
        <v>15.1</v>
      </c>
      <c r="AX23">
        <v>121.499</v>
      </c>
      <c r="AY23">
        <v>16.366599999999998</v>
      </c>
      <c r="AZ23">
        <v>500.12700000000001</v>
      </c>
      <c r="BA23">
        <v>99.852699999999999</v>
      </c>
      <c r="BB23">
        <v>0.199966</v>
      </c>
      <c r="BC23">
        <v>20.054600000000001</v>
      </c>
      <c r="BD23">
        <v>19.680499999999999</v>
      </c>
      <c r="BE23">
        <v>999.9</v>
      </c>
      <c r="BF23">
        <v>0</v>
      </c>
      <c r="BG23">
        <v>0</v>
      </c>
      <c r="BH23">
        <v>9983.75</v>
      </c>
      <c r="BI23">
        <v>0</v>
      </c>
      <c r="BJ23">
        <v>1.2699</v>
      </c>
      <c r="BK23">
        <v>-4.1621600000000001</v>
      </c>
      <c r="BL23">
        <v>122.86</v>
      </c>
      <c r="BM23">
        <v>126.91</v>
      </c>
      <c r="BN23">
        <v>1.4077</v>
      </c>
      <c r="BO23">
        <v>124.994</v>
      </c>
      <c r="BP23">
        <v>15.1</v>
      </c>
      <c r="BQ23">
        <v>1.6483300000000001</v>
      </c>
      <c r="BR23">
        <v>1.5077700000000001</v>
      </c>
      <c r="BS23">
        <v>14.418200000000001</v>
      </c>
      <c r="BT23">
        <v>13.0472</v>
      </c>
      <c r="BU23">
        <v>1699.87</v>
      </c>
      <c r="BV23">
        <v>0.89998800000000001</v>
      </c>
      <c r="BW23">
        <v>0.100012</v>
      </c>
      <c r="BX23">
        <v>0</v>
      </c>
      <c r="BY23">
        <v>2.5619000000000001</v>
      </c>
      <c r="BZ23">
        <v>0</v>
      </c>
      <c r="CA23">
        <v>5261.39</v>
      </c>
      <c r="CB23">
        <v>16242.8</v>
      </c>
      <c r="CC23">
        <v>37.75</v>
      </c>
      <c r="CD23">
        <v>40.125</v>
      </c>
      <c r="CE23">
        <v>39.061999999999998</v>
      </c>
      <c r="CF23">
        <v>38.311999999999998</v>
      </c>
      <c r="CG23">
        <v>37.125</v>
      </c>
      <c r="CH23">
        <v>1529.86</v>
      </c>
      <c r="CI23">
        <v>170.01</v>
      </c>
      <c r="CJ23">
        <v>0</v>
      </c>
      <c r="CK23">
        <v>1689035877.5</v>
      </c>
      <c r="CL23">
        <v>0</v>
      </c>
      <c r="CM23">
        <v>1689035847</v>
      </c>
      <c r="CN23" t="s">
        <v>363</v>
      </c>
      <c r="CO23">
        <v>1689035839</v>
      </c>
      <c r="CP23">
        <v>1689035847</v>
      </c>
      <c r="CQ23">
        <v>32</v>
      </c>
      <c r="CR23">
        <v>-5.7000000000000002E-2</v>
      </c>
      <c r="CS23">
        <v>3.0000000000000001E-3</v>
      </c>
      <c r="CT23">
        <v>-0.66700000000000004</v>
      </c>
      <c r="CU23">
        <v>0.14099999999999999</v>
      </c>
      <c r="CV23">
        <v>125</v>
      </c>
      <c r="CW23">
        <v>15</v>
      </c>
      <c r="CX23">
        <v>0.2</v>
      </c>
      <c r="CY23">
        <v>0.05</v>
      </c>
      <c r="CZ23">
        <v>5.0006285723487203</v>
      </c>
      <c r="DA23">
        <v>0.15138748505893099</v>
      </c>
      <c r="DB23">
        <v>3.2820190407350097E-2</v>
      </c>
      <c r="DC23">
        <v>1</v>
      </c>
      <c r="DD23">
        <v>125.014666666667</v>
      </c>
      <c r="DE23">
        <v>-0.13402597402593699</v>
      </c>
      <c r="DF23">
        <v>2.4942473496568401E-2</v>
      </c>
      <c r="DG23">
        <v>1</v>
      </c>
      <c r="DH23">
        <v>1700.0070000000001</v>
      </c>
      <c r="DI23">
        <v>0.156330809278237</v>
      </c>
      <c r="DJ23">
        <v>0.144225517853145</v>
      </c>
      <c r="DK23">
        <v>-1</v>
      </c>
      <c r="DL23">
        <v>2</v>
      </c>
      <c r="DM23">
        <v>2</v>
      </c>
      <c r="DN23" t="s">
        <v>348</v>
      </c>
      <c r="DO23">
        <v>2.9261300000000001</v>
      </c>
      <c r="DP23">
        <v>2.9204400000000001</v>
      </c>
      <c r="DQ23">
        <v>3.4086999999999999E-2</v>
      </c>
      <c r="DR23">
        <v>3.5147999999999999E-2</v>
      </c>
      <c r="DS23">
        <v>9.1461500000000001E-2</v>
      </c>
      <c r="DT23">
        <v>8.6566699999999996E-2</v>
      </c>
      <c r="DU23">
        <v>30737.200000000001</v>
      </c>
      <c r="DV23">
        <v>32499.7</v>
      </c>
      <c r="DW23">
        <v>29551.4</v>
      </c>
      <c r="DX23">
        <v>31390</v>
      </c>
      <c r="DY23">
        <v>35133.800000000003</v>
      </c>
      <c r="DZ23">
        <v>37603.300000000003</v>
      </c>
      <c r="EA23">
        <v>40525.199999999997</v>
      </c>
      <c r="EB23">
        <v>43579.7</v>
      </c>
      <c r="EC23">
        <v>2.0928200000000001</v>
      </c>
      <c r="ED23">
        <v>2.0887199999999999</v>
      </c>
      <c r="EE23">
        <v>9.1008800000000001E-2</v>
      </c>
      <c r="EF23">
        <v>0</v>
      </c>
      <c r="EG23">
        <v>18.1722</v>
      </c>
      <c r="EH23">
        <v>999.9</v>
      </c>
      <c r="EI23">
        <v>62.752000000000002</v>
      </c>
      <c r="EJ23">
        <v>22.245000000000001</v>
      </c>
      <c r="EK23">
        <v>16.927700000000002</v>
      </c>
      <c r="EL23">
        <v>61.1877</v>
      </c>
      <c r="EM23">
        <v>24.747599999999998</v>
      </c>
      <c r="EN23">
        <v>1</v>
      </c>
      <c r="EO23">
        <v>-0.41301100000000002</v>
      </c>
      <c r="EP23">
        <v>1.9037900000000001</v>
      </c>
      <c r="EQ23">
        <v>20.2818</v>
      </c>
      <c r="ER23">
        <v>5.2423000000000002</v>
      </c>
      <c r="ES23">
        <v>11.8302</v>
      </c>
      <c r="ET23">
        <v>4.9829999999999997</v>
      </c>
      <c r="EU23">
        <v>3.2989999999999999</v>
      </c>
      <c r="EV23">
        <v>64.400000000000006</v>
      </c>
      <c r="EW23">
        <v>385.9</v>
      </c>
      <c r="EX23">
        <v>6.1</v>
      </c>
      <c r="EY23">
        <v>393.6</v>
      </c>
      <c r="EZ23">
        <v>1.87331</v>
      </c>
      <c r="FA23">
        <v>1.87897</v>
      </c>
      <c r="FB23">
        <v>1.87937</v>
      </c>
      <c r="FC23">
        <v>1.8799399999999999</v>
      </c>
      <c r="FD23">
        <v>1.8775900000000001</v>
      </c>
      <c r="FE23">
        <v>1.8766799999999999</v>
      </c>
      <c r="FF23">
        <v>1.8772899999999999</v>
      </c>
      <c r="FG23">
        <v>1.875</v>
      </c>
      <c r="FH23">
        <v>0</v>
      </c>
      <c r="FI23">
        <v>0</v>
      </c>
      <c r="FJ23">
        <v>0</v>
      </c>
      <c r="FK23">
        <v>0</v>
      </c>
      <c r="FL23" t="s">
        <v>349</v>
      </c>
      <c r="FM23" t="s">
        <v>350</v>
      </c>
      <c r="FN23" t="s">
        <v>351</v>
      </c>
      <c r="FO23" t="s">
        <v>351</v>
      </c>
      <c r="FP23" t="s">
        <v>351</v>
      </c>
      <c r="FQ23" t="s">
        <v>351</v>
      </c>
      <c r="FR23">
        <v>0</v>
      </c>
      <c r="FS23">
        <v>100</v>
      </c>
      <c r="FT23">
        <v>100</v>
      </c>
      <c r="FU23">
        <v>-0.66700000000000004</v>
      </c>
      <c r="FV23">
        <v>0.1411</v>
      </c>
      <c r="FW23">
        <v>-0.67858618959719896</v>
      </c>
      <c r="FX23">
        <v>1.4527828764109799E-4</v>
      </c>
      <c r="FY23">
        <v>-4.3579519040863002E-7</v>
      </c>
      <c r="FZ23">
        <v>2.0799061152897499E-10</v>
      </c>
      <c r="GA23">
        <v>0.14108999999999999</v>
      </c>
      <c r="GB23">
        <v>0</v>
      </c>
      <c r="GC23">
        <v>0</v>
      </c>
      <c r="GD23">
        <v>0</v>
      </c>
      <c r="GE23">
        <v>4</v>
      </c>
      <c r="GF23">
        <v>2147</v>
      </c>
      <c r="GG23">
        <v>-1</v>
      </c>
      <c r="GH23">
        <v>-1</v>
      </c>
      <c r="GI23">
        <v>0.6</v>
      </c>
      <c r="GJ23">
        <v>0.5</v>
      </c>
      <c r="GK23">
        <v>0.43579099999999998</v>
      </c>
      <c r="GL23">
        <v>2.5378400000000001</v>
      </c>
      <c r="GM23">
        <v>1.54541</v>
      </c>
      <c r="GN23">
        <v>2.2997999999999998</v>
      </c>
      <c r="GO23">
        <v>1.5979000000000001</v>
      </c>
      <c r="GP23">
        <v>2.32422</v>
      </c>
      <c r="GQ23">
        <v>25.286200000000001</v>
      </c>
      <c r="GR23">
        <v>16.049600000000002</v>
      </c>
      <c r="GS23">
        <v>18</v>
      </c>
      <c r="GT23">
        <v>496.39299999999997</v>
      </c>
      <c r="GU23">
        <v>524.24199999999996</v>
      </c>
      <c r="GV23">
        <v>17.999700000000001</v>
      </c>
      <c r="GW23">
        <v>21.4863</v>
      </c>
      <c r="GX23">
        <v>30.0002</v>
      </c>
      <c r="GY23">
        <v>21.486499999999999</v>
      </c>
      <c r="GZ23">
        <v>21.4453</v>
      </c>
      <c r="HA23">
        <v>8.7873999999999999</v>
      </c>
      <c r="HB23">
        <v>16.442699999999999</v>
      </c>
      <c r="HC23">
        <v>-30</v>
      </c>
      <c r="HD23">
        <v>18</v>
      </c>
      <c r="HE23">
        <v>125</v>
      </c>
      <c r="HF23">
        <v>15.763500000000001</v>
      </c>
      <c r="HG23">
        <v>100.563</v>
      </c>
      <c r="HH23">
        <v>100.968</v>
      </c>
    </row>
    <row r="24" spans="1:216" x14ac:dyDescent="0.2">
      <c r="A24">
        <v>6</v>
      </c>
      <c r="B24">
        <v>1689035972</v>
      </c>
      <c r="C24">
        <v>465</v>
      </c>
      <c r="D24" t="s">
        <v>364</v>
      </c>
      <c r="E24" t="s">
        <v>365</v>
      </c>
      <c r="F24" t="s">
        <v>342</v>
      </c>
      <c r="G24" t="s">
        <v>343</v>
      </c>
      <c r="H24" t="s">
        <v>344</v>
      </c>
      <c r="I24" t="s">
        <v>345</v>
      </c>
      <c r="J24" t="s">
        <v>403</v>
      </c>
      <c r="K24" t="s">
        <v>346</v>
      </c>
      <c r="L24">
        <v>1689035972</v>
      </c>
      <c r="M24">
        <f t="shared" si="0"/>
        <v>1.4113514784521483E-3</v>
      </c>
      <c r="N24">
        <f t="shared" si="1"/>
        <v>1.4113514784521484</v>
      </c>
      <c r="O24">
        <f t="shared" si="2"/>
        <v>1.2316127216521766</v>
      </c>
      <c r="P24">
        <f t="shared" si="3"/>
        <v>68.658600000000007</v>
      </c>
      <c r="Q24">
        <f t="shared" si="4"/>
        <v>55.192271911323509</v>
      </c>
      <c r="R24">
        <f t="shared" si="5"/>
        <v>5.5222236347666884</v>
      </c>
      <c r="S24">
        <f t="shared" si="6"/>
        <v>6.8695875440526004</v>
      </c>
      <c r="T24">
        <f t="shared" si="7"/>
        <v>0.16054783965243352</v>
      </c>
      <c r="U24">
        <f t="shared" si="8"/>
        <v>3.1192723956055195</v>
      </c>
      <c r="V24">
        <f t="shared" si="9"/>
        <v>0.15609441919989203</v>
      </c>
      <c r="W24">
        <f t="shared" si="10"/>
        <v>9.7948844596406098E-2</v>
      </c>
      <c r="X24">
        <f t="shared" si="11"/>
        <v>281.14442700000001</v>
      </c>
      <c r="Y24">
        <f t="shared" si="12"/>
        <v>21.273850361580454</v>
      </c>
      <c r="Z24">
        <f t="shared" si="13"/>
        <v>21.273850361580454</v>
      </c>
      <c r="AA24">
        <f t="shared" si="14"/>
        <v>2.5382470065184766</v>
      </c>
      <c r="AB24">
        <f t="shared" si="15"/>
        <v>70.200192064942655</v>
      </c>
      <c r="AC24">
        <f t="shared" si="16"/>
        <v>1.6525366918723998</v>
      </c>
      <c r="AD24">
        <f t="shared" si="17"/>
        <v>2.3540344310505978</v>
      </c>
      <c r="AE24">
        <f t="shared" si="18"/>
        <v>0.88571031464607675</v>
      </c>
      <c r="AF24">
        <f t="shared" si="19"/>
        <v>-62.240600199739738</v>
      </c>
      <c r="AG24">
        <f t="shared" si="20"/>
        <v>-205.64211485188235</v>
      </c>
      <c r="AH24">
        <f t="shared" si="21"/>
        <v>-13.344951301041256</v>
      </c>
      <c r="AI24">
        <f t="shared" si="22"/>
        <v>-8.3239352663326827E-2</v>
      </c>
      <c r="AJ24">
        <v>0</v>
      </c>
      <c r="AK24">
        <v>0</v>
      </c>
      <c r="AL24">
        <f t="shared" si="23"/>
        <v>1</v>
      </c>
      <c r="AM24">
        <f t="shared" si="24"/>
        <v>0</v>
      </c>
      <c r="AN24">
        <f t="shared" si="25"/>
        <v>53967.892813172861</v>
      </c>
      <c r="AO24">
        <f t="shared" si="26"/>
        <v>1699.88</v>
      </c>
      <c r="AP24">
        <f t="shared" si="27"/>
        <v>1432.9995000000001</v>
      </c>
      <c r="AQ24">
        <f t="shared" si="28"/>
        <v>0.84300038826270085</v>
      </c>
      <c r="AR24">
        <f t="shared" si="29"/>
        <v>0.16539074934701273</v>
      </c>
      <c r="AS24">
        <v>1689035972</v>
      </c>
      <c r="AT24">
        <v>68.658600000000007</v>
      </c>
      <c r="AU24">
        <v>70.006600000000006</v>
      </c>
      <c r="AV24">
        <v>16.516400000000001</v>
      </c>
      <c r="AW24">
        <v>15.108000000000001</v>
      </c>
      <c r="AX24">
        <v>69.199799999999996</v>
      </c>
      <c r="AY24">
        <v>16.3752</v>
      </c>
      <c r="AZ24">
        <v>500.36099999999999</v>
      </c>
      <c r="BA24">
        <v>99.854299999999995</v>
      </c>
      <c r="BB24">
        <v>0.199991</v>
      </c>
      <c r="BC24">
        <v>20.050999999999998</v>
      </c>
      <c r="BD24">
        <v>19.681699999999999</v>
      </c>
      <c r="BE24">
        <v>999.9</v>
      </c>
      <c r="BF24">
        <v>0</v>
      </c>
      <c r="BG24">
        <v>0</v>
      </c>
      <c r="BH24">
        <v>9983.75</v>
      </c>
      <c r="BI24">
        <v>0</v>
      </c>
      <c r="BJ24">
        <v>1.2699</v>
      </c>
      <c r="BK24">
        <v>-1.34795</v>
      </c>
      <c r="BL24">
        <v>69.811700000000002</v>
      </c>
      <c r="BM24">
        <v>71.080500000000001</v>
      </c>
      <c r="BN24">
        <v>1.40839</v>
      </c>
      <c r="BO24">
        <v>70.006600000000006</v>
      </c>
      <c r="BP24">
        <v>15.108000000000001</v>
      </c>
      <c r="BQ24">
        <v>1.64923</v>
      </c>
      <c r="BR24">
        <v>1.5085999999999999</v>
      </c>
      <c r="BS24">
        <v>14.426600000000001</v>
      </c>
      <c r="BT24">
        <v>13.0556</v>
      </c>
      <c r="BU24">
        <v>1699.88</v>
      </c>
      <c r="BV24">
        <v>0.89998699999999998</v>
      </c>
      <c r="BW24">
        <v>0.100013</v>
      </c>
      <c r="BX24">
        <v>0</v>
      </c>
      <c r="BY24">
        <v>2.5430999999999999</v>
      </c>
      <c r="BZ24">
        <v>0</v>
      </c>
      <c r="CA24">
        <v>5234.38</v>
      </c>
      <c r="CB24">
        <v>16242.9</v>
      </c>
      <c r="CC24">
        <v>37.686999999999998</v>
      </c>
      <c r="CD24">
        <v>40.061999999999998</v>
      </c>
      <c r="CE24">
        <v>39</v>
      </c>
      <c r="CF24">
        <v>38.25</v>
      </c>
      <c r="CG24">
        <v>37.125</v>
      </c>
      <c r="CH24">
        <v>1529.87</v>
      </c>
      <c r="CI24">
        <v>170.01</v>
      </c>
      <c r="CJ24">
        <v>0</v>
      </c>
      <c r="CK24">
        <v>1689035973.5</v>
      </c>
      <c r="CL24">
        <v>0</v>
      </c>
      <c r="CM24">
        <v>1689035945</v>
      </c>
      <c r="CN24" t="s">
        <v>366</v>
      </c>
      <c r="CO24">
        <v>1689035945</v>
      </c>
      <c r="CP24">
        <v>1689035937</v>
      </c>
      <c r="CQ24">
        <v>33</v>
      </c>
      <c r="CR24">
        <v>0.129</v>
      </c>
      <c r="CS24">
        <v>0</v>
      </c>
      <c r="CT24">
        <v>-0.54100000000000004</v>
      </c>
      <c r="CU24">
        <v>0.14099999999999999</v>
      </c>
      <c r="CV24">
        <v>70</v>
      </c>
      <c r="CW24">
        <v>15</v>
      </c>
      <c r="CX24">
        <v>0.36</v>
      </c>
      <c r="CY24">
        <v>0.06</v>
      </c>
      <c r="CZ24">
        <v>1.4903632288345501</v>
      </c>
      <c r="DA24">
        <v>0.78450200066991804</v>
      </c>
      <c r="DB24">
        <v>0.165663211824332</v>
      </c>
      <c r="DC24">
        <v>1</v>
      </c>
      <c r="DD24">
        <v>69.983104999999995</v>
      </c>
      <c r="DE24">
        <v>0.14353533834584201</v>
      </c>
      <c r="DF24">
        <v>1.9734651631078601E-2</v>
      </c>
      <c r="DG24">
        <v>1</v>
      </c>
      <c r="DH24">
        <v>1699.97571428571</v>
      </c>
      <c r="DI24">
        <v>8.0922384079724893E-2</v>
      </c>
      <c r="DJ24">
        <v>0.139542498342032</v>
      </c>
      <c r="DK24">
        <v>-1</v>
      </c>
      <c r="DL24">
        <v>2</v>
      </c>
      <c r="DM24">
        <v>2</v>
      </c>
      <c r="DN24" t="s">
        <v>348</v>
      </c>
      <c r="DO24">
        <v>2.9267300000000001</v>
      </c>
      <c r="DP24">
        <v>2.9204599999999998</v>
      </c>
      <c r="DQ24">
        <v>1.9893299999999999E-2</v>
      </c>
      <c r="DR24">
        <v>2.0208299999999998E-2</v>
      </c>
      <c r="DS24">
        <v>9.1503299999999996E-2</v>
      </c>
      <c r="DT24">
        <v>8.6606199999999994E-2</v>
      </c>
      <c r="DU24">
        <v>31190</v>
      </c>
      <c r="DV24">
        <v>33004.300000000003</v>
      </c>
      <c r="DW24">
        <v>29551.8</v>
      </c>
      <c r="DX24">
        <v>31390.5</v>
      </c>
      <c r="DY24">
        <v>35130.699999999997</v>
      </c>
      <c r="DZ24">
        <v>37600.800000000003</v>
      </c>
      <c r="EA24">
        <v>40525.300000000003</v>
      </c>
      <c r="EB24">
        <v>43580.7</v>
      </c>
      <c r="EC24">
        <v>2.09293</v>
      </c>
      <c r="ED24">
        <v>2.0885699999999998</v>
      </c>
      <c r="EE24">
        <v>9.3542E-2</v>
      </c>
      <c r="EF24">
        <v>0</v>
      </c>
      <c r="EG24">
        <v>18.131399999999999</v>
      </c>
      <c r="EH24">
        <v>999.9</v>
      </c>
      <c r="EI24">
        <v>62.752000000000002</v>
      </c>
      <c r="EJ24">
        <v>22.245000000000001</v>
      </c>
      <c r="EK24">
        <v>16.9267</v>
      </c>
      <c r="EL24">
        <v>61.3977</v>
      </c>
      <c r="EM24">
        <v>24.002400000000002</v>
      </c>
      <c r="EN24">
        <v>1</v>
      </c>
      <c r="EO24">
        <v>-0.41497000000000001</v>
      </c>
      <c r="EP24">
        <v>1.8861399999999999</v>
      </c>
      <c r="EQ24">
        <v>20.2821</v>
      </c>
      <c r="ER24">
        <v>5.2411000000000003</v>
      </c>
      <c r="ES24">
        <v>11.8302</v>
      </c>
      <c r="ET24">
        <v>4.9832999999999998</v>
      </c>
      <c r="EU24">
        <v>3.2989999999999999</v>
      </c>
      <c r="EV24">
        <v>64.400000000000006</v>
      </c>
      <c r="EW24">
        <v>387.9</v>
      </c>
      <c r="EX24">
        <v>6.1</v>
      </c>
      <c r="EY24">
        <v>398.2</v>
      </c>
      <c r="EZ24">
        <v>1.8733200000000001</v>
      </c>
      <c r="FA24">
        <v>1.87897</v>
      </c>
      <c r="FB24">
        <v>1.87937</v>
      </c>
      <c r="FC24">
        <v>1.87991</v>
      </c>
      <c r="FD24">
        <v>1.8775900000000001</v>
      </c>
      <c r="FE24">
        <v>1.8766799999999999</v>
      </c>
      <c r="FF24">
        <v>1.8772899999999999</v>
      </c>
      <c r="FG24">
        <v>1.875</v>
      </c>
      <c r="FH24">
        <v>0</v>
      </c>
      <c r="FI24">
        <v>0</v>
      </c>
      <c r="FJ24">
        <v>0</v>
      </c>
      <c r="FK24">
        <v>0</v>
      </c>
      <c r="FL24" t="s">
        <v>349</v>
      </c>
      <c r="FM24" t="s">
        <v>350</v>
      </c>
      <c r="FN24" t="s">
        <v>351</v>
      </c>
      <c r="FO24" t="s">
        <v>351</v>
      </c>
      <c r="FP24" t="s">
        <v>351</v>
      </c>
      <c r="FQ24" t="s">
        <v>351</v>
      </c>
      <c r="FR24">
        <v>0</v>
      </c>
      <c r="FS24">
        <v>100</v>
      </c>
      <c r="FT24">
        <v>100</v>
      </c>
      <c r="FU24">
        <v>-0.54100000000000004</v>
      </c>
      <c r="FV24">
        <v>0.14119999999999999</v>
      </c>
      <c r="FW24">
        <v>-0.54924697875997797</v>
      </c>
      <c r="FX24">
        <v>1.4527828764109799E-4</v>
      </c>
      <c r="FY24">
        <v>-4.3579519040863002E-7</v>
      </c>
      <c r="FZ24">
        <v>2.0799061152897499E-10</v>
      </c>
      <c r="GA24">
        <v>0.14116363636363599</v>
      </c>
      <c r="GB24">
        <v>0</v>
      </c>
      <c r="GC24">
        <v>0</v>
      </c>
      <c r="GD24">
        <v>0</v>
      </c>
      <c r="GE24">
        <v>4</v>
      </c>
      <c r="GF24">
        <v>2147</v>
      </c>
      <c r="GG24">
        <v>-1</v>
      </c>
      <c r="GH24">
        <v>-1</v>
      </c>
      <c r="GI24">
        <v>0.5</v>
      </c>
      <c r="GJ24">
        <v>0.6</v>
      </c>
      <c r="GK24">
        <v>0.31127899999999997</v>
      </c>
      <c r="GL24">
        <v>2.5512700000000001</v>
      </c>
      <c r="GM24">
        <v>1.54541</v>
      </c>
      <c r="GN24">
        <v>2.2997999999999998</v>
      </c>
      <c r="GO24">
        <v>1.5979000000000001</v>
      </c>
      <c r="GP24">
        <v>2.2631800000000002</v>
      </c>
      <c r="GQ24">
        <v>25.306699999999999</v>
      </c>
      <c r="GR24">
        <v>16.040800000000001</v>
      </c>
      <c r="GS24">
        <v>18</v>
      </c>
      <c r="GT24">
        <v>496.26</v>
      </c>
      <c r="GU24">
        <v>523.923</v>
      </c>
      <c r="GV24">
        <v>18</v>
      </c>
      <c r="GW24">
        <v>21.460899999999999</v>
      </c>
      <c r="GX24">
        <v>30.0001</v>
      </c>
      <c r="GY24">
        <v>21.4664</v>
      </c>
      <c r="GZ24">
        <v>21.425599999999999</v>
      </c>
      <c r="HA24">
        <v>6.2980099999999997</v>
      </c>
      <c r="HB24">
        <v>16.442699999999999</v>
      </c>
      <c r="HC24">
        <v>-30</v>
      </c>
      <c r="HD24">
        <v>18</v>
      </c>
      <c r="HE24">
        <v>70</v>
      </c>
      <c r="HF24">
        <v>15.763500000000001</v>
      </c>
      <c r="HG24">
        <v>100.56399999999999</v>
      </c>
      <c r="HH24">
        <v>100.97</v>
      </c>
    </row>
    <row r="25" spans="1:216" x14ac:dyDescent="0.2">
      <c r="A25">
        <v>7</v>
      </c>
      <c r="B25">
        <v>1689036040</v>
      </c>
      <c r="C25">
        <v>533</v>
      </c>
      <c r="D25" t="s">
        <v>367</v>
      </c>
      <c r="E25" t="s">
        <v>368</v>
      </c>
      <c r="F25" t="s">
        <v>342</v>
      </c>
      <c r="G25" t="s">
        <v>343</v>
      </c>
      <c r="H25" t="s">
        <v>344</v>
      </c>
      <c r="I25" t="s">
        <v>345</v>
      </c>
      <c r="J25" t="s">
        <v>403</v>
      </c>
      <c r="K25" t="s">
        <v>346</v>
      </c>
      <c r="L25">
        <v>1689036040</v>
      </c>
      <c r="M25">
        <f t="shared" si="0"/>
        <v>1.4065070631705725E-3</v>
      </c>
      <c r="N25">
        <f t="shared" si="1"/>
        <v>1.4065070631705725</v>
      </c>
      <c r="O25">
        <f t="shared" si="2"/>
        <v>0.17385286131509986</v>
      </c>
      <c r="P25">
        <f t="shared" si="3"/>
        <v>49.735900000000001</v>
      </c>
      <c r="Q25">
        <f t="shared" si="4"/>
        <v>47.26164763192353</v>
      </c>
      <c r="R25">
        <f t="shared" si="5"/>
        <v>4.7288819770996549</v>
      </c>
      <c r="S25">
        <f t="shared" si="6"/>
        <v>4.9764494660987006</v>
      </c>
      <c r="T25">
        <f t="shared" si="7"/>
        <v>0.16034477853584689</v>
      </c>
      <c r="U25">
        <f t="shared" si="8"/>
        <v>3.1278602091305503</v>
      </c>
      <c r="V25">
        <f t="shared" si="9"/>
        <v>0.15591428242443656</v>
      </c>
      <c r="W25">
        <f t="shared" si="10"/>
        <v>9.783429223533488E-2</v>
      </c>
      <c r="X25">
        <f t="shared" si="11"/>
        <v>281.14921500000003</v>
      </c>
      <c r="Y25">
        <f t="shared" si="12"/>
        <v>21.275210341234413</v>
      </c>
      <c r="Z25">
        <f t="shared" si="13"/>
        <v>21.275210341234413</v>
      </c>
      <c r="AA25">
        <f t="shared" si="14"/>
        <v>2.5384587071646596</v>
      </c>
      <c r="AB25">
        <f t="shared" si="15"/>
        <v>70.279891116562951</v>
      </c>
      <c r="AC25">
        <f t="shared" si="16"/>
        <v>1.6547508192340001</v>
      </c>
      <c r="AD25">
        <f t="shared" si="17"/>
        <v>2.3545153427877508</v>
      </c>
      <c r="AE25">
        <f t="shared" si="18"/>
        <v>0.88370788793065946</v>
      </c>
      <c r="AF25">
        <f t="shared" si="19"/>
        <v>-62.026961485822248</v>
      </c>
      <c r="AG25">
        <f t="shared" si="20"/>
        <v>-205.88113361918522</v>
      </c>
      <c r="AH25">
        <f t="shared" si="21"/>
        <v>-13.32409684322579</v>
      </c>
      <c r="AI25">
        <f t="shared" si="22"/>
        <v>-8.297694823323809E-2</v>
      </c>
      <c r="AJ25">
        <v>0</v>
      </c>
      <c r="AK25">
        <v>0</v>
      </c>
      <c r="AL25">
        <f t="shared" si="23"/>
        <v>1</v>
      </c>
      <c r="AM25">
        <f t="shared" si="24"/>
        <v>0</v>
      </c>
      <c r="AN25">
        <f t="shared" si="25"/>
        <v>54195.849023604547</v>
      </c>
      <c r="AO25">
        <f t="shared" si="26"/>
        <v>1699.91</v>
      </c>
      <c r="AP25">
        <f t="shared" si="27"/>
        <v>1433.0246999999999</v>
      </c>
      <c r="AQ25">
        <f t="shared" si="28"/>
        <v>0.84300033531186935</v>
      </c>
      <c r="AR25">
        <f t="shared" si="29"/>
        <v>0.16539064715190804</v>
      </c>
      <c r="AS25">
        <v>1689036040</v>
      </c>
      <c r="AT25">
        <v>49.735900000000001</v>
      </c>
      <c r="AU25">
        <v>49.983400000000003</v>
      </c>
      <c r="AV25">
        <v>16.538</v>
      </c>
      <c r="AW25">
        <v>15.133800000000001</v>
      </c>
      <c r="AX25">
        <v>50.219299999999997</v>
      </c>
      <c r="AY25">
        <v>16.395299999999999</v>
      </c>
      <c r="AZ25">
        <v>500.12400000000002</v>
      </c>
      <c r="BA25">
        <v>99.857600000000005</v>
      </c>
      <c r="BB25">
        <v>0.19989299999999999</v>
      </c>
      <c r="BC25">
        <v>20.054300000000001</v>
      </c>
      <c r="BD25">
        <v>19.6876</v>
      </c>
      <c r="BE25">
        <v>999.9</v>
      </c>
      <c r="BF25">
        <v>0</v>
      </c>
      <c r="BG25">
        <v>0</v>
      </c>
      <c r="BH25">
        <v>10027.5</v>
      </c>
      <c r="BI25">
        <v>0</v>
      </c>
      <c r="BJ25">
        <v>1.2831300000000001</v>
      </c>
      <c r="BK25">
        <v>-0.24746699999999999</v>
      </c>
      <c r="BL25">
        <v>50.572299999999998</v>
      </c>
      <c r="BM25">
        <v>50.751399999999997</v>
      </c>
      <c r="BN25">
        <v>1.40421</v>
      </c>
      <c r="BO25">
        <v>49.983400000000003</v>
      </c>
      <c r="BP25">
        <v>15.133800000000001</v>
      </c>
      <c r="BQ25">
        <v>1.6514500000000001</v>
      </c>
      <c r="BR25">
        <v>1.5112300000000001</v>
      </c>
      <c r="BS25">
        <v>14.4474</v>
      </c>
      <c r="BT25">
        <v>13.0822</v>
      </c>
      <c r="BU25">
        <v>1699.91</v>
      </c>
      <c r="BV25">
        <v>0.89998699999999998</v>
      </c>
      <c r="BW25">
        <v>0.100013</v>
      </c>
      <c r="BX25">
        <v>0</v>
      </c>
      <c r="BY25">
        <v>2.6526999999999998</v>
      </c>
      <c r="BZ25">
        <v>0</v>
      </c>
      <c r="CA25">
        <v>5227.4399999999996</v>
      </c>
      <c r="CB25">
        <v>16243.2</v>
      </c>
      <c r="CC25">
        <v>37.625</v>
      </c>
      <c r="CD25">
        <v>40.061999999999998</v>
      </c>
      <c r="CE25">
        <v>39.061999999999998</v>
      </c>
      <c r="CF25">
        <v>38.25</v>
      </c>
      <c r="CG25">
        <v>37.125</v>
      </c>
      <c r="CH25">
        <v>1529.9</v>
      </c>
      <c r="CI25">
        <v>170.01</v>
      </c>
      <c r="CJ25">
        <v>0</v>
      </c>
      <c r="CK25">
        <v>1689036041.3</v>
      </c>
      <c r="CL25">
        <v>0</v>
      </c>
      <c r="CM25">
        <v>1689036029</v>
      </c>
      <c r="CN25" t="s">
        <v>369</v>
      </c>
      <c r="CO25">
        <v>1689036028</v>
      </c>
      <c r="CP25">
        <v>1689036029</v>
      </c>
      <c r="CQ25">
        <v>34</v>
      </c>
      <c r="CR25">
        <v>0.06</v>
      </c>
      <c r="CS25">
        <v>2E-3</v>
      </c>
      <c r="CT25">
        <v>-0.48299999999999998</v>
      </c>
      <c r="CU25">
        <v>0.14299999999999999</v>
      </c>
      <c r="CV25">
        <v>50</v>
      </c>
      <c r="CW25">
        <v>15</v>
      </c>
      <c r="CX25">
        <v>0.09</v>
      </c>
      <c r="CY25">
        <v>0.05</v>
      </c>
      <c r="CZ25">
        <v>9.7959981977032595E-2</v>
      </c>
      <c r="DA25">
        <v>0.43203419692367101</v>
      </c>
      <c r="DB25">
        <v>7.1309342748802906E-2</v>
      </c>
      <c r="DC25">
        <v>1</v>
      </c>
      <c r="DD25">
        <v>49.999638095238097</v>
      </c>
      <c r="DE25">
        <v>-2.29168831168832E-2</v>
      </c>
      <c r="DF25">
        <v>1.23050696555938E-2</v>
      </c>
      <c r="DG25">
        <v>1</v>
      </c>
      <c r="DH25">
        <v>1700.01952380952</v>
      </c>
      <c r="DI25">
        <v>-0.22798489965448199</v>
      </c>
      <c r="DJ25">
        <v>0.151546824147826</v>
      </c>
      <c r="DK25">
        <v>-1</v>
      </c>
      <c r="DL25">
        <v>2</v>
      </c>
      <c r="DM25">
        <v>2</v>
      </c>
      <c r="DN25" t="s">
        <v>348</v>
      </c>
      <c r="DO25">
        <v>2.9261599999999999</v>
      </c>
      <c r="DP25">
        <v>2.92076</v>
      </c>
      <c r="DQ25">
        <v>1.4532099999999999E-2</v>
      </c>
      <c r="DR25">
        <v>1.4530599999999999E-2</v>
      </c>
      <c r="DS25">
        <v>9.1590099999999994E-2</v>
      </c>
      <c r="DT25">
        <v>8.6719400000000002E-2</v>
      </c>
      <c r="DU25">
        <v>31362.1</v>
      </c>
      <c r="DV25">
        <v>33196.6</v>
      </c>
      <c r="DW25">
        <v>29552.9</v>
      </c>
      <c r="DX25">
        <v>31391.1</v>
      </c>
      <c r="DY25">
        <v>35127.5</v>
      </c>
      <c r="DZ25">
        <v>37595.800000000003</v>
      </c>
      <c r="EA25">
        <v>40526.300000000003</v>
      </c>
      <c r="EB25">
        <v>43581.2</v>
      </c>
      <c r="EC25">
        <v>2.0901999999999998</v>
      </c>
      <c r="ED25">
        <v>2.0870700000000002</v>
      </c>
      <c r="EE25">
        <v>9.3087600000000006E-2</v>
      </c>
      <c r="EF25">
        <v>0</v>
      </c>
      <c r="EG25">
        <v>18.1448</v>
      </c>
      <c r="EH25">
        <v>999.9</v>
      </c>
      <c r="EI25">
        <v>62.776000000000003</v>
      </c>
      <c r="EJ25">
        <v>22.254999999999999</v>
      </c>
      <c r="EK25">
        <v>16.9435</v>
      </c>
      <c r="EL25">
        <v>61.197699999999998</v>
      </c>
      <c r="EM25">
        <v>24.819700000000001</v>
      </c>
      <c r="EN25">
        <v>1</v>
      </c>
      <c r="EO25">
        <v>-0.41570600000000002</v>
      </c>
      <c r="EP25">
        <v>1.88371</v>
      </c>
      <c r="EQ25">
        <v>20.281300000000002</v>
      </c>
      <c r="ER25">
        <v>5.2386999999999997</v>
      </c>
      <c r="ES25">
        <v>11.8302</v>
      </c>
      <c r="ET25">
        <v>4.9805999999999999</v>
      </c>
      <c r="EU25">
        <v>3.2984300000000002</v>
      </c>
      <c r="EV25">
        <v>64.400000000000006</v>
      </c>
      <c r="EW25">
        <v>389.2</v>
      </c>
      <c r="EX25">
        <v>6.1</v>
      </c>
      <c r="EY25">
        <v>401.3</v>
      </c>
      <c r="EZ25">
        <v>1.8733200000000001</v>
      </c>
      <c r="FA25">
        <v>1.87897</v>
      </c>
      <c r="FB25">
        <v>1.8794</v>
      </c>
      <c r="FC25">
        <v>1.8799300000000001</v>
      </c>
      <c r="FD25">
        <v>1.8775900000000001</v>
      </c>
      <c r="FE25">
        <v>1.8766799999999999</v>
      </c>
      <c r="FF25">
        <v>1.8772899999999999</v>
      </c>
      <c r="FG25">
        <v>1.875</v>
      </c>
      <c r="FH25">
        <v>0</v>
      </c>
      <c r="FI25">
        <v>0</v>
      </c>
      <c r="FJ25">
        <v>0</v>
      </c>
      <c r="FK25">
        <v>0</v>
      </c>
      <c r="FL25" t="s">
        <v>349</v>
      </c>
      <c r="FM25" t="s">
        <v>350</v>
      </c>
      <c r="FN25" t="s">
        <v>351</v>
      </c>
      <c r="FO25" t="s">
        <v>351</v>
      </c>
      <c r="FP25" t="s">
        <v>351</v>
      </c>
      <c r="FQ25" t="s">
        <v>351</v>
      </c>
      <c r="FR25">
        <v>0</v>
      </c>
      <c r="FS25">
        <v>100</v>
      </c>
      <c r="FT25">
        <v>100</v>
      </c>
      <c r="FU25">
        <v>-0.48299999999999998</v>
      </c>
      <c r="FV25">
        <v>0.14269999999999999</v>
      </c>
      <c r="FW25">
        <v>-0.48962079115368401</v>
      </c>
      <c r="FX25">
        <v>1.4527828764109799E-4</v>
      </c>
      <c r="FY25">
        <v>-4.3579519040863002E-7</v>
      </c>
      <c r="FZ25">
        <v>2.0799061152897499E-10</v>
      </c>
      <c r="GA25">
        <v>0.14276363636363401</v>
      </c>
      <c r="GB25">
        <v>0</v>
      </c>
      <c r="GC25">
        <v>0</v>
      </c>
      <c r="GD25">
        <v>0</v>
      </c>
      <c r="GE25">
        <v>4</v>
      </c>
      <c r="GF25">
        <v>2147</v>
      </c>
      <c r="GG25">
        <v>-1</v>
      </c>
      <c r="GH25">
        <v>-1</v>
      </c>
      <c r="GI25">
        <v>0.2</v>
      </c>
      <c r="GJ25">
        <v>0.2</v>
      </c>
      <c r="GK25">
        <v>0.26611299999999999</v>
      </c>
      <c r="GL25">
        <v>2.5439500000000002</v>
      </c>
      <c r="GM25">
        <v>1.54541</v>
      </c>
      <c r="GN25">
        <v>2.2997999999999998</v>
      </c>
      <c r="GO25">
        <v>1.5979000000000001</v>
      </c>
      <c r="GP25">
        <v>2.4060100000000002</v>
      </c>
      <c r="GQ25">
        <v>25.327200000000001</v>
      </c>
      <c r="GR25">
        <v>16.049600000000002</v>
      </c>
      <c r="GS25">
        <v>18</v>
      </c>
      <c r="GT25">
        <v>494.62299999999999</v>
      </c>
      <c r="GU25">
        <v>522.81100000000004</v>
      </c>
      <c r="GV25">
        <v>18</v>
      </c>
      <c r="GW25">
        <v>21.4482</v>
      </c>
      <c r="GX25">
        <v>30</v>
      </c>
      <c r="GY25">
        <v>21.463100000000001</v>
      </c>
      <c r="GZ25">
        <v>21.419599999999999</v>
      </c>
      <c r="HA25">
        <v>5.3998100000000004</v>
      </c>
      <c r="HB25">
        <v>16.442699999999999</v>
      </c>
      <c r="HC25">
        <v>-30</v>
      </c>
      <c r="HD25">
        <v>18</v>
      </c>
      <c r="HE25">
        <v>50</v>
      </c>
      <c r="HF25">
        <v>15.763500000000001</v>
      </c>
      <c r="HG25">
        <v>100.56699999999999</v>
      </c>
      <c r="HH25">
        <v>100.971</v>
      </c>
    </row>
    <row r="26" spans="1:216" x14ac:dyDescent="0.2">
      <c r="A26">
        <v>8</v>
      </c>
      <c r="B26">
        <v>1689036134.0999999</v>
      </c>
      <c r="C26">
        <v>627.09999990463302</v>
      </c>
      <c r="D26" t="s">
        <v>370</v>
      </c>
      <c r="E26" t="s">
        <v>371</v>
      </c>
      <c r="F26" t="s">
        <v>342</v>
      </c>
      <c r="G26" t="s">
        <v>343</v>
      </c>
      <c r="H26" t="s">
        <v>344</v>
      </c>
      <c r="I26" t="s">
        <v>345</v>
      </c>
      <c r="J26" t="s">
        <v>403</v>
      </c>
      <c r="K26" t="s">
        <v>346</v>
      </c>
      <c r="L26">
        <v>1689036134.0999999</v>
      </c>
      <c r="M26">
        <f t="shared" si="0"/>
        <v>1.4005578680024511E-3</v>
      </c>
      <c r="N26">
        <f t="shared" si="1"/>
        <v>1.4005578680024511</v>
      </c>
      <c r="O26">
        <f t="shared" si="2"/>
        <v>15.592773615626692</v>
      </c>
      <c r="P26">
        <f t="shared" si="3"/>
        <v>383.65499999999997</v>
      </c>
      <c r="Q26">
        <f t="shared" si="4"/>
        <v>221.1688979337643</v>
      </c>
      <c r="R26">
        <f t="shared" si="5"/>
        <v>22.129992944734518</v>
      </c>
      <c r="S26">
        <f t="shared" si="6"/>
        <v>38.388229640475004</v>
      </c>
      <c r="T26">
        <f t="shared" si="7"/>
        <v>0.16158022935442412</v>
      </c>
      <c r="U26">
        <f t="shared" si="8"/>
        <v>3.128263069616958</v>
      </c>
      <c r="V26">
        <f t="shared" si="9"/>
        <v>0.15708278964295452</v>
      </c>
      <c r="W26">
        <f t="shared" si="10"/>
        <v>9.8570393691894576E-2</v>
      </c>
      <c r="X26">
        <f t="shared" si="11"/>
        <v>281.14747799999998</v>
      </c>
      <c r="Y26">
        <f t="shared" si="12"/>
        <v>21.259027806826367</v>
      </c>
      <c r="Z26">
        <f t="shared" si="13"/>
        <v>21.259027806826367</v>
      </c>
      <c r="AA26">
        <f t="shared" si="14"/>
        <v>2.5359406622084668</v>
      </c>
      <c r="AB26">
        <f t="shared" si="15"/>
        <v>70.686581121516369</v>
      </c>
      <c r="AC26">
        <f t="shared" si="16"/>
        <v>1.662524379373</v>
      </c>
      <c r="AD26">
        <f t="shared" si="17"/>
        <v>2.3519660351304532</v>
      </c>
      <c r="AE26">
        <f t="shared" si="18"/>
        <v>0.8734162828354668</v>
      </c>
      <c r="AF26">
        <f t="shared" si="19"/>
        <v>-61.764601978908097</v>
      </c>
      <c r="AG26">
        <f t="shared" si="20"/>
        <v>-206.12984237096182</v>
      </c>
      <c r="AH26">
        <f t="shared" si="21"/>
        <v>-13.336180104916151</v>
      </c>
      <c r="AI26">
        <f t="shared" si="22"/>
        <v>-8.3146454786088952E-2</v>
      </c>
      <c r="AJ26">
        <v>0</v>
      </c>
      <c r="AK26">
        <v>0</v>
      </c>
      <c r="AL26">
        <f t="shared" si="23"/>
        <v>1</v>
      </c>
      <c r="AM26">
        <f t="shared" si="24"/>
        <v>0</v>
      </c>
      <c r="AN26">
        <f t="shared" si="25"/>
        <v>54209.851214113209</v>
      </c>
      <c r="AO26">
        <f t="shared" si="26"/>
        <v>1699.91</v>
      </c>
      <c r="AP26">
        <f t="shared" si="27"/>
        <v>1433.0237999999999</v>
      </c>
      <c r="AQ26">
        <f t="shared" si="28"/>
        <v>0.84299980587207557</v>
      </c>
      <c r="AR26">
        <f t="shared" si="29"/>
        <v>0.16538962533310586</v>
      </c>
      <c r="AS26">
        <v>1689036134.0999999</v>
      </c>
      <c r="AT26">
        <v>383.65499999999997</v>
      </c>
      <c r="AU26">
        <v>400.02300000000002</v>
      </c>
      <c r="AV26">
        <v>16.615400000000001</v>
      </c>
      <c r="AW26">
        <v>15.2178</v>
      </c>
      <c r="AX26">
        <v>384.298</v>
      </c>
      <c r="AY26">
        <v>16.469200000000001</v>
      </c>
      <c r="AZ26">
        <v>500.32100000000003</v>
      </c>
      <c r="BA26">
        <v>99.859300000000005</v>
      </c>
      <c r="BB26">
        <v>0.19994500000000001</v>
      </c>
      <c r="BC26">
        <v>20.036799999999999</v>
      </c>
      <c r="BD26">
        <v>19.671700000000001</v>
      </c>
      <c r="BE26">
        <v>999.9</v>
      </c>
      <c r="BF26">
        <v>0</v>
      </c>
      <c r="BG26">
        <v>0</v>
      </c>
      <c r="BH26">
        <v>10029.4</v>
      </c>
      <c r="BI26">
        <v>0</v>
      </c>
      <c r="BJ26">
        <v>1.2699</v>
      </c>
      <c r="BK26">
        <v>-16.368099999999998</v>
      </c>
      <c r="BL26">
        <v>390.137</v>
      </c>
      <c r="BM26">
        <v>406.20400000000001</v>
      </c>
      <c r="BN26">
        <v>1.3975900000000001</v>
      </c>
      <c r="BO26">
        <v>400.02300000000002</v>
      </c>
      <c r="BP26">
        <v>15.2178</v>
      </c>
      <c r="BQ26">
        <v>1.6592</v>
      </c>
      <c r="BR26">
        <v>1.5196400000000001</v>
      </c>
      <c r="BS26">
        <v>14.5199</v>
      </c>
      <c r="BT26">
        <v>13.167199999999999</v>
      </c>
      <c r="BU26">
        <v>1699.91</v>
      </c>
      <c r="BV26">
        <v>0.900007</v>
      </c>
      <c r="BW26">
        <v>9.9993200000000004E-2</v>
      </c>
      <c r="BX26">
        <v>0</v>
      </c>
      <c r="BY26">
        <v>2.1880000000000002</v>
      </c>
      <c r="BZ26">
        <v>0</v>
      </c>
      <c r="CA26">
        <v>5323.98</v>
      </c>
      <c r="CB26">
        <v>16243.2</v>
      </c>
      <c r="CC26">
        <v>37.686999999999998</v>
      </c>
      <c r="CD26">
        <v>40.061999999999998</v>
      </c>
      <c r="CE26">
        <v>39.061999999999998</v>
      </c>
      <c r="CF26">
        <v>38.25</v>
      </c>
      <c r="CG26">
        <v>37.125</v>
      </c>
      <c r="CH26">
        <v>1529.93</v>
      </c>
      <c r="CI26">
        <v>169.98</v>
      </c>
      <c r="CJ26">
        <v>0</v>
      </c>
      <c r="CK26">
        <v>1689036135.5</v>
      </c>
      <c r="CL26">
        <v>0</v>
      </c>
      <c r="CM26">
        <v>1689036105.0999999</v>
      </c>
      <c r="CN26" t="s">
        <v>372</v>
      </c>
      <c r="CO26">
        <v>1689036105.0999999</v>
      </c>
      <c r="CP26">
        <v>1689036102.0999999</v>
      </c>
      <c r="CQ26">
        <v>35</v>
      </c>
      <c r="CR26">
        <v>-0.157</v>
      </c>
      <c r="CS26">
        <v>3.0000000000000001E-3</v>
      </c>
      <c r="CT26">
        <v>-0.64500000000000002</v>
      </c>
      <c r="CU26">
        <v>0.14599999999999999</v>
      </c>
      <c r="CV26">
        <v>400</v>
      </c>
      <c r="CW26">
        <v>15</v>
      </c>
      <c r="CX26">
        <v>0.11</v>
      </c>
      <c r="CY26">
        <v>0.06</v>
      </c>
      <c r="CZ26">
        <v>19.9129719080209</v>
      </c>
      <c r="DA26">
        <v>-0.17492659904338301</v>
      </c>
      <c r="DB26">
        <v>3.7877959261724201E-2</v>
      </c>
      <c r="DC26">
        <v>1</v>
      </c>
      <c r="DD26">
        <v>400.04071428571399</v>
      </c>
      <c r="DE26">
        <v>-0.27709090909113698</v>
      </c>
      <c r="DF26">
        <v>3.8552552700540102E-2</v>
      </c>
      <c r="DG26">
        <v>1</v>
      </c>
      <c r="DH26">
        <v>1700.0033333333299</v>
      </c>
      <c r="DI26">
        <v>0.116929815159533</v>
      </c>
      <c r="DJ26">
        <v>0.128890257245041</v>
      </c>
      <c r="DK26">
        <v>-1</v>
      </c>
      <c r="DL26">
        <v>2</v>
      </c>
      <c r="DM26">
        <v>2</v>
      </c>
      <c r="DN26" t="s">
        <v>348</v>
      </c>
      <c r="DO26">
        <v>2.92665</v>
      </c>
      <c r="DP26">
        <v>2.9208099999999999</v>
      </c>
      <c r="DQ26">
        <v>9.1594800000000004E-2</v>
      </c>
      <c r="DR26">
        <v>9.4772099999999998E-2</v>
      </c>
      <c r="DS26">
        <v>9.1899400000000006E-2</v>
      </c>
      <c r="DT26">
        <v>8.7075700000000006E-2</v>
      </c>
      <c r="DU26">
        <v>28907.8</v>
      </c>
      <c r="DV26">
        <v>30490.3</v>
      </c>
      <c r="DW26">
        <v>29553.1</v>
      </c>
      <c r="DX26">
        <v>31389.8</v>
      </c>
      <c r="DY26">
        <v>35123.800000000003</v>
      </c>
      <c r="DZ26">
        <v>37588.199999999997</v>
      </c>
      <c r="EA26">
        <v>40527</v>
      </c>
      <c r="EB26">
        <v>43579.3</v>
      </c>
      <c r="EC26">
        <v>2.0931999999999999</v>
      </c>
      <c r="ED26">
        <v>2.0901000000000001</v>
      </c>
      <c r="EE26">
        <v>9.2938499999999993E-2</v>
      </c>
      <c r="EF26">
        <v>0</v>
      </c>
      <c r="EG26">
        <v>18.131399999999999</v>
      </c>
      <c r="EH26">
        <v>999.9</v>
      </c>
      <c r="EI26">
        <v>62.801000000000002</v>
      </c>
      <c r="EJ26">
        <v>22.274999999999999</v>
      </c>
      <c r="EK26">
        <v>16.9697</v>
      </c>
      <c r="EL26">
        <v>61.179600000000001</v>
      </c>
      <c r="EM26">
        <v>24.022400000000001</v>
      </c>
      <c r="EN26">
        <v>1</v>
      </c>
      <c r="EO26">
        <v>-0.41497000000000001</v>
      </c>
      <c r="EP26">
        <v>1.8810199999999999</v>
      </c>
      <c r="EQ26">
        <v>20.2818</v>
      </c>
      <c r="ER26">
        <v>5.2413999999999996</v>
      </c>
      <c r="ES26">
        <v>11.8302</v>
      </c>
      <c r="ET26">
        <v>4.9830500000000004</v>
      </c>
      <c r="EU26">
        <v>3.2989999999999999</v>
      </c>
      <c r="EV26">
        <v>64.400000000000006</v>
      </c>
      <c r="EW26">
        <v>391.3</v>
      </c>
      <c r="EX26">
        <v>6.2</v>
      </c>
      <c r="EY26">
        <v>405.9</v>
      </c>
      <c r="EZ26">
        <v>1.8733</v>
      </c>
      <c r="FA26">
        <v>1.87897</v>
      </c>
      <c r="FB26">
        <v>1.8793500000000001</v>
      </c>
      <c r="FC26">
        <v>1.8799300000000001</v>
      </c>
      <c r="FD26">
        <v>1.8775900000000001</v>
      </c>
      <c r="FE26">
        <v>1.8766799999999999</v>
      </c>
      <c r="FF26">
        <v>1.8772899999999999</v>
      </c>
      <c r="FG26">
        <v>1.8749899999999999</v>
      </c>
      <c r="FH26">
        <v>0</v>
      </c>
      <c r="FI26">
        <v>0</v>
      </c>
      <c r="FJ26">
        <v>0</v>
      </c>
      <c r="FK26">
        <v>0</v>
      </c>
      <c r="FL26" t="s">
        <v>349</v>
      </c>
      <c r="FM26" t="s">
        <v>350</v>
      </c>
      <c r="FN26" t="s">
        <v>351</v>
      </c>
      <c r="FO26" t="s">
        <v>351</v>
      </c>
      <c r="FP26" t="s">
        <v>351</v>
      </c>
      <c r="FQ26" t="s">
        <v>351</v>
      </c>
      <c r="FR26">
        <v>0</v>
      </c>
      <c r="FS26">
        <v>100</v>
      </c>
      <c r="FT26">
        <v>100</v>
      </c>
      <c r="FU26">
        <v>-0.64300000000000002</v>
      </c>
      <c r="FV26">
        <v>0.1462</v>
      </c>
      <c r="FW26">
        <v>-0.64705979559626803</v>
      </c>
      <c r="FX26">
        <v>1.4527828764109799E-4</v>
      </c>
      <c r="FY26">
        <v>-4.3579519040863002E-7</v>
      </c>
      <c r="FZ26">
        <v>2.0799061152897499E-10</v>
      </c>
      <c r="GA26">
        <v>0.14615999999999801</v>
      </c>
      <c r="GB26">
        <v>0</v>
      </c>
      <c r="GC26">
        <v>0</v>
      </c>
      <c r="GD26">
        <v>0</v>
      </c>
      <c r="GE26">
        <v>4</v>
      </c>
      <c r="GF26">
        <v>2147</v>
      </c>
      <c r="GG26">
        <v>-1</v>
      </c>
      <c r="GH26">
        <v>-1</v>
      </c>
      <c r="GI26">
        <v>0.5</v>
      </c>
      <c r="GJ26">
        <v>0.5</v>
      </c>
      <c r="GK26">
        <v>1.02905</v>
      </c>
      <c r="GL26">
        <v>2.5293000000000001</v>
      </c>
      <c r="GM26">
        <v>1.54541</v>
      </c>
      <c r="GN26">
        <v>2.2997999999999998</v>
      </c>
      <c r="GO26">
        <v>1.5979000000000001</v>
      </c>
      <c r="GP26">
        <v>2.3645</v>
      </c>
      <c r="GQ26">
        <v>25.368099999999998</v>
      </c>
      <c r="GR26">
        <v>16.0321</v>
      </c>
      <c r="GS26">
        <v>18</v>
      </c>
      <c r="GT26">
        <v>496.322</v>
      </c>
      <c r="GU26">
        <v>524.89300000000003</v>
      </c>
      <c r="GV26">
        <v>18</v>
      </c>
      <c r="GW26">
        <v>21.4482</v>
      </c>
      <c r="GX26">
        <v>30.0001</v>
      </c>
      <c r="GY26">
        <v>21.456</v>
      </c>
      <c r="GZ26">
        <v>21.416499999999999</v>
      </c>
      <c r="HA26">
        <v>20.647200000000002</v>
      </c>
      <c r="HB26">
        <v>16.442699999999999</v>
      </c>
      <c r="HC26">
        <v>-30</v>
      </c>
      <c r="HD26">
        <v>18</v>
      </c>
      <c r="HE26">
        <v>400</v>
      </c>
      <c r="HF26">
        <v>15.763500000000001</v>
      </c>
      <c r="HG26">
        <v>100.568</v>
      </c>
      <c r="HH26">
        <v>100.967</v>
      </c>
    </row>
    <row r="27" spans="1:216" x14ac:dyDescent="0.2">
      <c r="A27">
        <v>9</v>
      </c>
      <c r="B27">
        <v>1689036221.0999999</v>
      </c>
      <c r="C27">
        <v>714.09999990463302</v>
      </c>
      <c r="D27" t="s">
        <v>373</v>
      </c>
      <c r="E27" t="s">
        <v>374</v>
      </c>
      <c r="F27" t="s">
        <v>342</v>
      </c>
      <c r="G27" t="s">
        <v>343</v>
      </c>
      <c r="H27" t="s">
        <v>344</v>
      </c>
      <c r="I27" t="s">
        <v>345</v>
      </c>
      <c r="J27" t="s">
        <v>403</v>
      </c>
      <c r="K27" t="s">
        <v>346</v>
      </c>
      <c r="L27">
        <v>1689036221.0999999</v>
      </c>
      <c r="M27">
        <f t="shared" si="0"/>
        <v>1.3921392783124745E-3</v>
      </c>
      <c r="N27">
        <f t="shared" si="1"/>
        <v>1.3921392783124746</v>
      </c>
      <c r="O27">
        <f t="shared" si="2"/>
        <v>15.054038558345455</v>
      </c>
      <c r="P27">
        <f t="shared" si="3"/>
        <v>384.23200000000003</v>
      </c>
      <c r="Q27">
        <f t="shared" si="4"/>
        <v>226.75979681232621</v>
      </c>
      <c r="R27">
        <f t="shared" si="5"/>
        <v>22.689923367898409</v>
      </c>
      <c r="S27">
        <f t="shared" si="6"/>
        <v>38.446826809912004</v>
      </c>
      <c r="T27">
        <f t="shared" si="7"/>
        <v>0.16113072780166141</v>
      </c>
      <c r="U27">
        <f t="shared" si="8"/>
        <v>3.1230685804480132</v>
      </c>
      <c r="V27">
        <f t="shared" si="9"/>
        <v>0.15665068652726064</v>
      </c>
      <c r="W27">
        <f t="shared" si="10"/>
        <v>9.8298817724877557E-2</v>
      </c>
      <c r="X27">
        <f t="shared" si="11"/>
        <v>281.15617799999995</v>
      </c>
      <c r="Y27">
        <f t="shared" si="12"/>
        <v>21.26955290113856</v>
      </c>
      <c r="Z27">
        <f t="shared" si="13"/>
        <v>21.26955290113856</v>
      </c>
      <c r="AA27">
        <f t="shared" si="14"/>
        <v>2.5375781457990683</v>
      </c>
      <c r="AB27">
        <f t="shared" si="15"/>
        <v>70.849398013469838</v>
      </c>
      <c r="AC27">
        <f t="shared" si="16"/>
        <v>1.6670244400600003</v>
      </c>
      <c r="AD27">
        <f t="shared" si="17"/>
        <v>2.3529126383587151</v>
      </c>
      <c r="AE27">
        <f t="shared" si="18"/>
        <v>0.87055370573906798</v>
      </c>
      <c r="AF27">
        <f t="shared" si="19"/>
        <v>-61.39334217358013</v>
      </c>
      <c r="AG27">
        <f t="shared" si="20"/>
        <v>-206.4652718625334</v>
      </c>
      <c r="AH27">
        <f t="shared" si="21"/>
        <v>-13.381263437293489</v>
      </c>
      <c r="AI27">
        <f t="shared" si="22"/>
        <v>-8.369947340707995E-2</v>
      </c>
      <c r="AJ27">
        <v>0</v>
      </c>
      <c r="AK27">
        <v>0</v>
      </c>
      <c r="AL27">
        <f t="shared" si="23"/>
        <v>1</v>
      </c>
      <c r="AM27">
        <f t="shared" si="24"/>
        <v>0</v>
      </c>
      <c r="AN27">
        <f t="shared" si="25"/>
        <v>54070.436846275974</v>
      </c>
      <c r="AO27">
        <f t="shared" si="26"/>
        <v>1699.95</v>
      </c>
      <c r="AP27">
        <f t="shared" si="27"/>
        <v>1433.0586000000001</v>
      </c>
      <c r="AQ27">
        <f t="shared" si="28"/>
        <v>0.84300044118944673</v>
      </c>
      <c r="AR27">
        <f t="shared" si="29"/>
        <v>0.16539085149563221</v>
      </c>
      <c r="AS27">
        <v>1689036221.0999999</v>
      </c>
      <c r="AT27">
        <v>384.23200000000003</v>
      </c>
      <c r="AU27">
        <v>400.05500000000001</v>
      </c>
      <c r="AV27">
        <v>16.66</v>
      </c>
      <c r="AW27">
        <v>15.2705</v>
      </c>
      <c r="AX27">
        <v>384.94600000000003</v>
      </c>
      <c r="AY27">
        <v>16.511600000000001</v>
      </c>
      <c r="AZ27">
        <v>500.19</v>
      </c>
      <c r="BA27">
        <v>99.861500000000007</v>
      </c>
      <c r="BB27">
        <v>0.199991</v>
      </c>
      <c r="BC27">
        <v>20.043299999999999</v>
      </c>
      <c r="BD27">
        <v>19.663900000000002</v>
      </c>
      <c r="BE27">
        <v>999.9</v>
      </c>
      <c r="BF27">
        <v>0</v>
      </c>
      <c r="BG27">
        <v>0</v>
      </c>
      <c r="BH27">
        <v>10002.5</v>
      </c>
      <c r="BI27">
        <v>0</v>
      </c>
      <c r="BJ27">
        <v>1.2699</v>
      </c>
      <c r="BK27">
        <v>-15.8223</v>
      </c>
      <c r="BL27">
        <v>390.74200000000002</v>
      </c>
      <c r="BM27">
        <v>406.25799999999998</v>
      </c>
      <c r="BN27">
        <v>1.38951</v>
      </c>
      <c r="BO27">
        <v>400.05500000000001</v>
      </c>
      <c r="BP27">
        <v>15.2705</v>
      </c>
      <c r="BQ27">
        <v>1.6636899999999999</v>
      </c>
      <c r="BR27">
        <v>1.5249299999999999</v>
      </c>
      <c r="BS27">
        <v>14.5617</v>
      </c>
      <c r="BT27">
        <v>13.220499999999999</v>
      </c>
      <c r="BU27">
        <v>1699.95</v>
      </c>
      <c r="BV27">
        <v>0.89998699999999998</v>
      </c>
      <c r="BW27">
        <v>0.100013</v>
      </c>
      <c r="BX27">
        <v>0</v>
      </c>
      <c r="BY27">
        <v>2.4741</v>
      </c>
      <c r="BZ27">
        <v>0</v>
      </c>
      <c r="CA27">
        <v>5308.82</v>
      </c>
      <c r="CB27">
        <v>16243.6</v>
      </c>
      <c r="CC27">
        <v>37.75</v>
      </c>
      <c r="CD27">
        <v>40.125</v>
      </c>
      <c r="CE27">
        <v>39.125</v>
      </c>
      <c r="CF27">
        <v>38.25</v>
      </c>
      <c r="CG27">
        <v>37.125</v>
      </c>
      <c r="CH27">
        <v>1529.93</v>
      </c>
      <c r="CI27">
        <v>170.02</v>
      </c>
      <c r="CJ27">
        <v>0</v>
      </c>
      <c r="CK27">
        <v>1689036222.5</v>
      </c>
      <c r="CL27">
        <v>0</v>
      </c>
      <c r="CM27">
        <v>1689036192.0999999</v>
      </c>
      <c r="CN27" t="s">
        <v>375</v>
      </c>
      <c r="CO27">
        <v>1689036192.0999999</v>
      </c>
      <c r="CP27">
        <v>1689036187.0999999</v>
      </c>
      <c r="CQ27">
        <v>36</v>
      </c>
      <c r="CR27">
        <v>-7.0000000000000007E-2</v>
      </c>
      <c r="CS27">
        <v>2E-3</v>
      </c>
      <c r="CT27">
        <v>-0.71599999999999997</v>
      </c>
      <c r="CU27">
        <v>0.14799999999999999</v>
      </c>
      <c r="CV27">
        <v>400</v>
      </c>
      <c r="CW27">
        <v>15</v>
      </c>
      <c r="CX27">
        <v>0.15</v>
      </c>
      <c r="CY27">
        <v>0.04</v>
      </c>
      <c r="CZ27">
        <v>19.098945912424</v>
      </c>
      <c r="DA27">
        <v>0.22083025075728199</v>
      </c>
      <c r="DB27">
        <v>4.6724714174711898E-2</v>
      </c>
      <c r="DC27">
        <v>1</v>
      </c>
      <c r="DD27">
        <v>399.96010000000001</v>
      </c>
      <c r="DE27">
        <v>0.44679699248157201</v>
      </c>
      <c r="DF27">
        <v>5.1283428122549997E-2</v>
      </c>
      <c r="DG27">
        <v>1</v>
      </c>
      <c r="DH27">
        <v>1700.01476190476</v>
      </c>
      <c r="DI27">
        <v>-0.169374684275541</v>
      </c>
      <c r="DJ27">
        <v>0.13358140188551099</v>
      </c>
      <c r="DK27">
        <v>-1</v>
      </c>
      <c r="DL27">
        <v>2</v>
      </c>
      <c r="DM27">
        <v>2</v>
      </c>
      <c r="DN27" t="s">
        <v>348</v>
      </c>
      <c r="DO27">
        <v>2.92631</v>
      </c>
      <c r="DP27">
        <v>2.9206300000000001</v>
      </c>
      <c r="DQ27">
        <v>9.1713799999999998E-2</v>
      </c>
      <c r="DR27">
        <v>9.4778500000000002E-2</v>
      </c>
      <c r="DS27">
        <v>9.2074900000000001E-2</v>
      </c>
      <c r="DT27">
        <v>8.7297799999999995E-2</v>
      </c>
      <c r="DU27">
        <v>28903.5</v>
      </c>
      <c r="DV27">
        <v>30488.6</v>
      </c>
      <c r="DW27">
        <v>29552.7</v>
      </c>
      <c r="DX27">
        <v>31388.400000000001</v>
      </c>
      <c r="DY27">
        <v>35116.699999999997</v>
      </c>
      <c r="DZ27">
        <v>37578.699999999997</v>
      </c>
      <c r="EA27">
        <v>40526.9</v>
      </c>
      <c r="EB27">
        <v>43579.1</v>
      </c>
      <c r="EC27">
        <v>2.0932499999999998</v>
      </c>
      <c r="ED27">
        <v>2.0896699999999999</v>
      </c>
      <c r="EE27">
        <v>9.3426599999999999E-2</v>
      </c>
      <c r="EF27">
        <v>0</v>
      </c>
      <c r="EG27">
        <v>18.115500000000001</v>
      </c>
      <c r="EH27">
        <v>999.9</v>
      </c>
      <c r="EI27">
        <v>62.848999999999997</v>
      </c>
      <c r="EJ27">
        <v>22.285</v>
      </c>
      <c r="EK27">
        <v>16.990200000000002</v>
      </c>
      <c r="EL27">
        <v>60.429600000000001</v>
      </c>
      <c r="EM27">
        <v>24.799700000000001</v>
      </c>
      <c r="EN27">
        <v>1</v>
      </c>
      <c r="EO27">
        <v>-0.41386699999999998</v>
      </c>
      <c r="EP27">
        <v>1.8794999999999999</v>
      </c>
      <c r="EQ27">
        <v>20.2818</v>
      </c>
      <c r="ER27">
        <v>5.2433500000000004</v>
      </c>
      <c r="ES27">
        <v>11.8302</v>
      </c>
      <c r="ET27">
        <v>4.9817999999999998</v>
      </c>
      <c r="EU27">
        <v>3.2989999999999999</v>
      </c>
      <c r="EV27">
        <v>64.400000000000006</v>
      </c>
      <c r="EW27">
        <v>393</v>
      </c>
      <c r="EX27">
        <v>6.2</v>
      </c>
      <c r="EY27">
        <v>409.9</v>
      </c>
      <c r="EZ27">
        <v>1.87331</v>
      </c>
      <c r="FA27">
        <v>1.87897</v>
      </c>
      <c r="FB27">
        <v>1.8793800000000001</v>
      </c>
      <c r="FC27">
        <v>1.87991</v>
      </c>
      <c r="FD27">
        <v>1.8775900000000001</v>
      </c>
      <c r="FE27">
        <v>1.8766799999999999</v>
      </c>
      <c r="FF27">
        <v>1.8772899999999999</v>
      </c>
      <c r="FG27">
        <v>1.8749800000000001</v>
      </c>
      <c r="FH27">
        <v>0</v>
      </c>
      <c r="FI27">
        <v>0</v>
      </c>
      <c r="FJ27">
        <v>0</v>
      </c>
      <c r="FK27">
        <v>0</v>
      </c>
      <c r="FL27" t="s">
        <v>349</v>
      </c>
      <c r="FM27" t="s">
        <v>350</v>
      </c>
      <c r="FN27" t="s">
        <v>351</v>
      </c>
      <c r="FO27" t="s">
        <v>351</v>
      </c>
      <c r="FP27" t="s">
        <v>351</v>
      </c>
      <c r="FQ27" t="s">
        <v>351</v>
      </c>
      <c r="FR27">
        <v>0</v>
      </c>
      <c r="FS27">
        <v>100</v>
      </c>
      <c r="FT27">
        <v>100</v>
      </c>
      <c r="FU27">
        <v>-0.71399999999999997</v>
      </c>
      <c r="FV27">
        <v>0.1484</v>
      </c>
      <c r="FW27">
        <v>-0.71724604105629897</v>
      </c>
      <c r="FX27">
        <v>1.4527828764109799E-4</v>
      </c>
      <c r="FY27">
        <v>-4.3579519040863002E-7</v>
      </c>
      <c r="FZ27">
        <v>2.0799061152897499E-10</v>
      </c>
      <c r="GA27">
        <v>0.14838000000000101</v>
      </c>
      <c r="GB27">
        <v>0</v>
      </c>
      <c r="GC27">
        <v>0</v>
      </c>
      <c r="GD27">
        <v>0</v>
      </c>
      <c r="GE27">
        <v>4</v>
      </c>
      <c r="GF27">
        <v>2147</v>
      </c>
      <c r="GG27">
        <v>-1</v>
      </c>
      <c r="GH27">
        <v>-1</v>
      </c>
      <c r="GI27">
        <v>0.5</v>
      </c>
      <c r="GJ27">
        <v>0.6</v>
      </c>
      <c r="GK27">
        <v>1.02905</v>
      </c>
      <c r="GL27">
        <v>2.52197</v>
      </c>
      <c r="GM27">
        <v>1.54541</v>
      </c>
      <c r="GN27">
        <v>2.2997999999999998</v>
      </c>
      <c r="GO27">
        <v>1.5979000000000001</v>
      </c>
      <c r="GP27">
        <v>2.4548299999999998</v>
      </c>
      <c r="GQ27">
        <v>25.409099999999999</v>
      </c>
      <c r="GR27">
        <v>16.0321</v>
      </c>
      <c r="GS27">
        <v>18</v>
      </c>
      <c r="GT27">
        <v>496.42099999999999</v>
      </c>
      <c r="GU27">
        <v>524.67399999999998</v>
      </c>
      <c r="GV27">
        <v>18</v>
      </c>
      <c r="GW27">
        <v>21.459099999999999</v>
      </c>
      <c r="GX27">
        <v>30.0001</v>
      </c>
      <c r="GY27">
        <v>21.4633</v>
      </c>
      <c r="GZ27">
        <v>21.4238</v>
      </c>
      <c r="HA27">
        <v>20.6509</v>
      </c>
      <c r="HB27">
        <v>16.442699999999999</v>
      </c>
      <c r="HC27">
        <v>-30</v>
      </c>
      <c r="HD27">
        <v>18</v>
      </c>
      <c r="HE27">
        <v>400</v>
      </c>
      <c r="HF27">
        <v>15.763500000000001</v>
      </c>
      <c r="HG27">
        <v>100.56699999999999</v>
      </c>
      <c r="HH27">
        <v>100.965</v>
      </c>
    </row>
    <row r="28" spans="1:216" x14ac:dyDescent="0.2">
      <c r="A28">
        <v>10</v>
      </c>
      <c r="B28">
        <v>1689036317.0999999</v>
      </c>
      <c r="C28">
        <v>810.09999990463302</v>
      </c>
      <c r="D28" t="s">
        <v>376</v>
      </c>
      <c r="E28" t="s">
        <v>377</v>
      </c>
      <c r="F28" t="s">
        <v>342</v>
      </c>
      <c r="G28" t="s">
        <v>343</v>
      </c>
      <c r="H28" t="s">
        <v>344</v>
      </c>
      <c r="I28" t="s">
        <v>345</v>
      </c>
      <c r="J28" t="s">
        <v>403</v>
      </c>
      <c r="K28" t="s">
        <v>346</v>
      </c>
      <c r="L28">
        <v>1689036317.0999999</v>
      </c>
      <c r="M28">
        <f t="shared" si="0"/>
        <v>1.3952982138034037E-3</v>
      </c>
      <c r="N28">
        <f t="shared" si="1"/>
        <v>1.3952982138034038</v>
      </c>
      <c r="O28">
        <f t="shared" si="2"/>
        <v>15.286674249240782</v>
      </c>
      <c r="P28">
        <f t="shared" si="3"/>
        <v>383.88</v>
      </c>
      <c r="Q28">
        <f t="shared" si="4"/>
        <v>225.13943105070493</v>
      </c>
      <c r="R28">
        <f t="shared" si="5"/>
        <v>22.527625953992601</v>
      </c>
      <c r="S28">
        <f t="shared" si="6"/>
        <v>38.411330307000007</v>
      </c>
      <c r="T28">
        <f t="shared" si="7"/>
        <v>0.1622658152476153</v>
      </c>
      <c r="U28">
        <f t="shared" si="8"/>
        <v>3.1252580429337118</v>
      </c>
      <c r="V28">
        <f t="shared" si="9"/>
        <v>0.15772647667897444</v>
      </c>
      <c r="W28">
        <f t="shared" si="10"/>
        <v>9.8976312201688538E-2</v>
      </c>
      <c r="X28">
        <f t="shared" si="11"/>
        <v>281.15777400000002</v>
      </c>
      <c r="Y28">
        <f t="shared" si="12"/>
        <v>21.285164813685405</v>
      </c>
      <c r="Z28">
        <f t="shared" si="13"/>
        <v>21.285164813685405</v>
      </c>
      <c r="AA28">
        <f t="shared" si="14"/>
        <v>2.5400087366332178</v>
      </c>
      <c r="AB28">
        <f t="shared" si="15"/>
        <v>71.047926578268473</v>
      </c>
      <c r="AC28">
        <f t="shared" si="16"/>
        <v>1.673476437565</v>
      </c>
      <c r="AD28">
        <f t="shared" si="17"/>
        <v>2.3554191067369845</v>
      </c>
      <c r="AE28">
        <f t="shared" si="18"/>
        <v>0.86653229906821783</v>
      </c>
      <c r="AF28">
        <f t="shared" si="19"/>
        <v>-61.532651228730103</v>
      </c>
      <c r="AG28">
        <f t="shared" si="20"/>
        <v>-206.34244154570374</v>
      </c>
      <c r="AH28">
        <f t="shared" si="21"/>
        <v>-13.366173530596383</v>
      </c>
      <c r="AI28">
        <f t="shared" si="22"/>
        <v>-8.3492305030205216E-2</v>
      </c>
      <c r="AJ28">
        <v>0</v>
      </c>
      <c r="AK28">
        <v>0</v>
      </c>
      <c r="AL28">
        <f t="shared" si="23"/>
        <v>1</v>
      </c>
      <c r="AM28">
        <f t="shared" si="24"/>
        <v>0</v>
      </c>
      <c r="AN28">
        <f t="shared" si="25"/>
        <v>54125.50906112355</v>
      </c>
      <c r="AO28">
        <f t="shared" si="26"/>
        <v>1699.96</v>
      </c>
      <c r="AP28">
        <f t="shared" si="27"/>
        <v>1433.067</v>
      </c>
      <c r="AQ28">
        <f t="shared" si="28"/>
        <v>0.84300042353937743</v>
      </c>
      <c r="AR28">
        <f t="shared" si="29"/>
        <v>0.16539081743099837</v>
      </c>
      <c r="AS28">
        <v>1689036317.0999999</v>
      </c>
      <c r="AT28">
        <v>383.88</v>
      </c>
      <c r="AU28">
        <v>399.93799999999999</v>
      </c>
      <c r="AV28">
        <v>16.724599999999999</v>
      </c>
      <c r="AW28">
        <v>15.3322</v>
      </c>
      <c r="AX28">
        <v>384.73700000000002</v>
      </c>
      <c r="AY28">
        <v>16.574300000000001</v>
      </c>
      <c r="AZ28">
        <v>500.24799999999999</v>
      </c>
      <c r="BA28">
        <v>99.860900000000001</v>
      </c>
      <c r="BB28">
        <v>0.199875</v>
      </c>
      <c r="BC28">
        <v>20.060500000000001</v>
      </c>
      <c r="BD28">
        <v>19.680099999999999</v>
      </c>
      <c r="BE28">
        <v>999.9</v>
      </c>
      <c r="BF28">
        <v>0</v>
      </c>
      <c r="BG28">
        <v>0</v>
      </c>
      <c r="BH28">
        <v>10013.799999999999</v>
      </c>
      <c r="BI28">
        <v>0</v>
      </c>
      <c r="BJ28">
        <v>1.2844599999999999</v>
      </c>
      <c r="BK28">
        <v>-16.058399999999999</v>
      </c>
      <c r="BL28">
        <v>390.41</v>
      </c>
      <c r="BM28">
        <v>406.166</v>
      </c>
      <c r="BN28">
        <v>1.39239</v>
      </c>
      <c r="BO28">
        <v>399.93799999999999</v>
      </c>
      <c r="BP28">
        <v>15.3322</v>
      </c>
      <c r="BQ28">
        <v>1.6701299999999999</v>
      </c>
      <c r="BR28">
        <v>1.5310900000000001</v>
      </c>
      <c r="BS28">
        <v>14.621600000000001</v>
      </c>
      <c r="BT28">
        <v>13.2822</v>
      </c>
      <c r="BU28">
        <v>1699.96</v>
      </c>
      <c r="BV28">
        <v>0.89998699999999998</v>
      </c>
      <c r="BW28">
        <v>0.100013</v>
      </c>
      <c r="BX28">
        <v>0</v>
      </c>
      <c r="BY28">
        <v>2.5110000000000001</v>
      </c>
      <c r="BZ28">
        <v>0</v>
      </c>
      <c r="CA28">
        <v>5329.86</v>
      </c>
      <c r="CB28">
        <v>16243.7</v>
      </c>
      <c r="CC28">
        <v>37.686999999999998</v>
      </c>
      <c r="CD28">
        <v>40.125</v>
      </c>
      <c r="CE28">
        <v>39</v>
      </c>
      <c r="CF28">
        <v>38.25</v>
      </c>
      <c r="CG28">
        <v>37.061999999999998</v>
      </c>
      <c r="CH28">
        <v>1529.94</v>
      </c>
      <c r="CI28">
        <v>170.02</v>
      </c>
      <c r="CJ28">
        <v>0</v>
      </c>
      <c r="CK28">
        <v>1689036318.5</v>
      </c>
      <c r="CL28">
        <v>0</v>
      </c>
      <c r="CM28">
        <v>1689036288.0999999</v>
      </c>
      <c r="CN28" t="s">
        <v>378</v>
      </c>
      <c r="CO28">
        <v>1689036288.0999999</v>
      </c>
      <c r="CP28">
        <v>1689036278.0999999</v>
      </c>
      <c r="CQ28">
        <v>37</v>
      </c>
      <c r="CR28">
        <v>-0.14199999999999999</v>
      </c>
      <c r="CS28">
        <v>2E-3</v>
      </c>
      <c r="CT28">
        <v>-0.85799999999999998</v>
      </c>
      <c r="CU28">
        <v>0.15</v>
      </c>
      <c r="CV28">
        <v>400</v>
      </c>
      <c r="CW28">
        <v>15</v>
      </c>
      <c r="CX28">
        <v>0.24</v>
      </c>
      <c r="CY28">
        <v>0.04</v>
      </c>
      <c r="CZ28">
        <v>19.479483368625701</v>
      </c>
      <c r="DA28">
        <v>5.6174945224041602E-2</v>
      </c>
      <c r="DB28">
        <v>2.6933591494369601E-2</v>
      </c>
      <c r="DC28">
        <v>1</v>
      </c>
      <c r="DD28">
        <v>400.02744999999999</v>
      </c>
      <c r="DE28">
        <v>0.22750375939902501</v>
      </c>
      <c r="DF28">
        <v>3.6200103591012299E-2</v>
      </c>
      <c r="DG28">
        <v>1</v>
      </c>
      <c r="DH28">
        <v>1700.00714285714</v>
      </c>
      <c r="DI28">
        <v>0.37178688131069298</v>
      </c>
      <c r="DJ28">
        <v>0.13427558219118699</v>
      </c>
      <c r="DK28">
        <v>-1</v>
      </c>
      <c r="DL28">
        <v>2</v>
      </c>
      <c r="DM28">
        <v>2</v>
      </c>
      <c r="DN28" t="s">
        <v>348</v>
      </c>
      <c r="DO28">
        <v>2.9264399999999999</v>
      </c>
      <c r="DP28">
        <v>2.92062</v>
      </c>
      <c r="DQ28">
        <v>9.1672299999999998E-2</v>
      </c>
      <c r="DR28">
        <v>9.4754900000000003E-2</v>
      </c>
      <c r="DS28">
        <v>9.2330200000000001E-2</v>
      </c>
      <c r="DT28">
        <v>8.7554300000000002E-2</v>
      </c>
      <c r="DU28">
        <v>28904</v>
      </c>
      <c r="DV28">
        <v>30486.7</v>
      </c>
      <c r="DW28">
        <v>29551.9</v>
      </c>
      <c r="DX28">
        <v>31385.7</v>
      </c>
      <c r="DY28">
        <v>35105.800000000003</v>
      </c>
      <c r="DZ28">
        <v>37564.5</v>
      </c>
      <c r="EA28">
        <v>40525.9</v>
      </c>
      <c r="EB28">
        <v>43575</v>
      </c>
      <c r="EC28">
        <v>2.0926300000000002</v>
      </c>
      <c r="ED28">
        <v>2.0894499999999998</v>
      </c>
      <c r="EE28">
        <v>9.2797000000000004E-2</v>
      </c>
      <c r="EF28">
        <v>0</v>
      </c>
      <c r="EG28">
        <v>18.142099999999999</v>
      </c>
      <c r="EH28">
        <v>999.9</v>
      </c>
      <c r="EI28">
        <v>62.911000000000001</v>
      </c>
      <c r="EJ28">
        <v>22.306000000000001</v>
      </c>
      <c r="EK28">
        <v>17.029900000000001</v>
      </c>
      <c r="EL28">
        <v>60.549599999999998</v>
      </c>
      <c r="EM28">
        <v>24.098600000000001</v>
      </c>
      <c r="EN28">
        <v>1</v>
      </c>
      <c r="EO28">
        <v>-0.41245399999999999</v>
      </c>
      <c r="EP28">
        <v>1.8880699999999999</v>
      </c>
      <c r="EQ28">
        <v>20.281700000000001</v>
      </c>
      <c r="ER28">
        <v>5.2424499999999998</v>
      </c>
      <c r="ES28">
        <v>11.8302</v>
      </c>
      <c r="ET28">
        <v>4.9831500000000002</v>
      </c>
      <c r="EU28">
        <v>3.2989999999999999</v>
      </c>
      <c r="EV28">
        <v>64.400000000000006</v>
      </c>
      <c r="EW28">
        <v>395.1</v>
      </c>
      <c r="EX28">
        <v>6.2</v>
      </c>
      <c r="EY28">
        <v>414.6</v>
      </c>
      <c r="EZ28">
        <v>1.87331</v>
      </c>
      <c r="FA28">
        <v>1.87897</v>
      </c>
      <c r="FB28">
        <v>1.8793200000000001</v>
      </c>
      <c r="FC28">
        <v>1.8798999999999999</v>
      </c>
      <c r="FD28">
        <v>1.8775900000000001</v>
      </c>
      <c r="FE28">
        <v>1.8766799999999999</v>
      </c>
      <c r="FF28">
        <v>1.8772899999999999</v>
      </c>
      <c r="FG28">
        <v>1.8749800000000001</v>
      </c>
      <c r="FH28">
        <v>0</v>
      </c>
      <c r="FI28">
        <v>0</v>
      </c>
      <c r="FJ28">
        <v>0</v>
      </c>
      <c r="FK28">
        <v>0</v>
      </c>
      <c r="FL28" t="s">
        <v>349</v>
      </c>
      <c r="FM28" t="s">
        <v>350</v>
      </c>
      <c r="FN28" t="s">
        <v>351</v>
      </c>
      <c r="FO28" t="s">
        <v>351</v>
      </c>
      <c r="FP28" t="s">
        <v>351</v>
      </c>
      <c r="FQ28" t="s">
        <v>351</v>
      </c>
      <c r="FR28">
        <v>0</v>
      </c>
      <c r="FS28">
        <v>100</v>
      </c>
      <c r="FT28">
        <v>100</v>
      </c>
      <c r="FU28">
        <v>-0.85699999999999998</v>
      </c>
      <c r="FV28">
        <v>0.15029999999999999</v>
      </c>
      <c r="FW28">
        <v>-0.85972257403569297</v>
      </c>
      <c r="FX28">
        <v>1.4527828764109799E-4</v>
      </c>
      <c r="FY28">
        <v>-4.3579519040863002E-7</v>
      </c>
      <c r="FZ28">
        <v>2.0799061152897499E-10</v>
      </c>
      <c r="GA28">
        <v>0.15026999999999899</v>
      </c>
      <c r="GB28">
        <v>0</v>
      </c>
      <c r="GC28">
        <v>0</v>
      </c>
      <c r="GD28">
        <v>0</v>
      </c>
      <c r="GE28">
        <v>4</v>
      </c>
      <c r="GF28">
        <v>2147</v>
      </c>
      <c r="GG28">
        <v>-1</v>
      </c>
      <c r="GH28">
        <v>-1</v>
      </c>
      <c r="GI28">
        <v>0.5</v>
      </c>
      <c r="GJ28">
        <v>0.7</v>
      </c>
      <c r="GK28">
        <v>1.02783</v>
      </c>
      <c r="GL28">
        <v>2.52319</v>
      </c>
      <c r="GM28">
        <v>1.54541</v>
      </c>
      <c r="GN28">
        <v>2.2997999999999998</v>
      </c>
      <c r="GO28">
        <v>1.5979000000000001</v>
      </c>
      <c r="GP28">
        <v>2.4145500000000002</v>
      </c>
      <c r="GQ28">
        <v>25.470600000000001</v>
      </c>
      <c r="GR28">
        <v>16.0321</v>
      </c>
      <c r="GS28">
        <v>18</v>
      </c>
      <c r="GT28">
        <v>496.19200000000001</v>
      </c>
      <c r="GU28">
        <v>524.65499999999997</v>
      </c>
      <c r="GV28">
        <v>18</v>
      </c>
      <c r="GW28">
        <v>21.478999999999999</v>
      </c>
      <c r="GX28">
        <v>30.0002</v>
      </c>
      <c r="GY28">
        <v>21.477900000000002</v>
      </c>
      <c r="GZ28">
        <v>21.436499999999999</v>
      </c>
      <c r="HA28">
        <v>20.643799999999999</v>
      </c>
      <c r="HB28">
        <v>16.442699999999999</v>
      </c>
      <c r="HC28">
        <v>-30</v>
      </c>
      <c r="HD28">
        <v>18</v>
      </c>
      <c r="HE28">
        <v>400</v>
      </c>
      <c r="HF28">
        <v>15.763500000000001</v>
      </c>
      <c r="HG28">
        <v>100.56399999999999</v>
      </c>
      <c r="HH28">
        <v>100.956</v>
      </c>
    </row>
    <row r="29" spans="1:216" x14ac:dyDescent="0.2">
      <c r="A29">
        <v>11</v>
      </c>
      <c r="B29">
        <v>1689036411.0999999</v>
      </c>
      <c r="C29">
        <v>904.09999990463302</v>
      </c>
      <c r="D29" t="s">
        <v>379</v>
      </c>
      <c r="E29" t="s">
        <v>380</v>
      </c>
      <c r="F29" t="s">
        <v>342</v>
      </c>
      <c r="G29" t="s">
        <v>343</v>
      </c>
      <c r="H29" t="s">
        <v>344</v>
      </c>
      <c r="I29" t="s">
        <v>345</v>
      </c>
      <c r="J29" t="s">
        <v>403</v>
      </c>
      <c r="K29" t="s">
        <v>346</v>
      </c>
      <c r="L29">
        <v>1689036411.0999999</v>
      </c>
      <c r="M29">
        <f t="shared" si="0"/>
        <v>1.3929493414794399E-3</v>
      </c>
      <c r="N29">
        <f t="shared" si="1"/>
        <v>1.3929493414794398</v>
      </c>
      <c r="O29">
        <f t="shared" si="2"/>
        <v>17.627438722567977</v>
      </c>
      <c r="P29">
        <f t="shared" si="3"/>
        <v>456.43900000000002</v>
      </c>
      <c r="Q29">
        <f t="shared" si="4"/>
        <v>273.92183271915258</v>
      </c>
      <c r="R29">
        <f t="shared" si="5"/>
        <v>27.408857167794704</v>
      </c>
      <c r="S29">
        <f t="shared" si="6"/>
        <v>45.671683898368997</v>
      </c>
      <c r="T29">
        <f t="shared" si="7"/>
        <v>0.16293145546221374</v>
      </c>
      <c r="U29">
        <f t="shared" si="8"/>
        <v>3.1175707069166556</v>
      </c>
      <c r="V29">
        <f t="shared" si="9"/>
        <v>0.15834442206773286</v>
      </c>
      <c r="W29">
        <f t="shared" si="10"/>
        <v>9.9366633907649715E-2</v>
      </c>
      <c r="X29">
        <f t="shared" si="11"/>
        <v>281.20405799999997</v>
      </c>
      <c r="Y29">
        <f t="shared" si="12"/>
        <v>21.292036739041428</v>
      </c>
      <c r="Z29">
        <f t="shared" si="13"/>
        <v>21.292036739041428</v>
      </c>
      <c r="AA29">
        <f t="shared" si="14"/>
        <v>2.5410792604291026</v>
      </c>
      <c r="AB29">
        <f t="shared" si="15"/>
        <v>71.285787075762386</v>
      </c>
      <c r="AC29">
        <f t="shared" si="16"/>
        <v>1.6794116527768996</v>
      </c>
      <c r="AD29">
        <f t="shared" si="17"/>
        <v>2.3558856844661396</v>
      </c>
      <c r="AE29">
        <f t="shared" si="18"/>
        <v>0.86166760765220296</v>
      </c>
      <c r="AF29">
        <f t="shared" si="19"/>
        <v>-61.429065959243296</v>
      </c>
      <c r="AG29">
        <f t="shared" si="20"/>
        <v>-206.45204879275838</v>
      </c>
      <c r="AH29">
        <f t="shared" si="21"/>
        <v>-13.406939508198528</v>
      </c>
      <c r="AI29">
        <f t="shared" si="22"/>
        <v>-8.3996260200251527E-2</v>
      </c>
      <c r="AJ29">
        <v>0</v>
      </c>
      <c r="AK29">
        <v>0</v>
      </c>
      <c r="AL29">
        <f t="shared" si="23"/>
        <v>1</v>
      </c>
      <c r="AM29">
        <f t="shared" si="24"/>
        <v>0</v>
      </c>
      <c r="AN29">
        <f t="shared" si="25"/>
        <v>53920.459424468048</v>
      </c>
      <c r="AO29">
        <f t="shared" si="26"/>
        <v>1700.25</v>
      </c>
      <c r="AP29">
        <f t="shared" si="27"/>
        <v>1433.3106</v>
      </c>
      <c r="AQ29">
        <f t="shared" si="28"/>
        <v>0.84299991177767974</v>
      </c>
      <c r="AR29">
        <f t="shared" si="29"/>
        <v>0.16538982973092192</v>
      </c>
      <c r="AS29">
        <v>1689036411.0999999</v>
      </c>
      <c r="AT29">
        <v>456.43900000000002</v>
      </c>
      <c r="AU29">
        <v>474.976</v>
      </c>
      <c r="AV29">
        <v>16.783899999999999</v>
      </c>
      <c r="AW29">
        <v>15.393800000000001</v>
      </c>
      <c r="AX29">
        <v>457.28300000000002</v>
      </c>
      <c r="AY29">
        <v>16.6313</v>
      </c>
      <c r="AZ29">
        <v>500.202</v>
      </c>
      <c r="BA29">
        <v>99.860799999999998</v>
      </c>
      <c r="BB29">
        <v>0.200071</v>
      </c>
      <c r="BC29">
        <v>20.063700000000001</v>
      </c>
      <c r="BD29">
        <v>19.694900000000001</v>
      </c>
      <c r="BE29">
        <v>999.9</v>
      </c>
      <c r="BF29">
        <v>0</v>
      </c>
      <c r="BG29">
        <v>0</v>
      </c>
      <c r="BH29">
        <v>9974.3799999999992</v>
      </c>
      <c r="BI29">
        <v>0</v>
      </c>
      <c r="BJ29">
        <v>1.3228200000000001</v>
      </c>
      <c r="BK29">
        <v>-18.537099999999999</v>
      </c>
      <c r="BL29">
        <v>464.23099999999999</v>
      </c>
      <c r="BM29">
        <v>482.40199999999999</v>
      </c>
      <c r="BN29">
        <v>1.39009</v>
      </c>
      <c r="BO29">
        <v>474.976</v>
      </c>
      <c r="BP29">
        <v>15.393800000000001</v>
      </c>
      <c r="BQ29">
        <v>1.67605</v>
      </c>
      <c r="BR29">
        <v>1.5372300000000001</v>
      </c>
      <c r="BS29">
        <v>14.676399999999999</v>
      </c>
      <c r="BT29">
        <v>13.3436</v>
      </c>
      <c r="BU29">
        <v>1700.25</v>
      </c>
      <c r="BV29">
        <v>0.90000500000000005</v>
      </c>
      <c r="BW29">
        <v>9.9995100000000003E-2</v>
      </c>
      <c r="BX29">
        <v>0</v>
      </c>
      <c r="BY29">
        <v>2.7002999999999999</v>
      </c>
      <c r="BZ29">
        <v>0</v>
      </c>
      <c r="CA29">
        <v>5396.8</v>
      </c>
      <c r="CB29">
        <v>16246.5</v>
      </c>
      <c r="CC29">
        <v>37.686999999999998</v>
      </c>
      <c r="CD29">
        <v>40.125</v>
      </c>
      <c r="CE29">
        <v>39.125</v>
      </c>
      <c r="CF29">
        <v>38.25</v>
      </c>
      <c r="CG29">
        <v>37.125</v>
      </c>
      <c r="CH29">
        <v>1530.23</v>
      </c>
      <c r="CI29">
        <v>170.02</v>
      </c>
      <c r="CJ29">
        <v>0</v>
      </c>
      <c r="CK29">
        <v>1689036412.0999999</v>
      </c>
      <c r="CL29">
        <v>0</v>
      </c>
      <c r="CM29">
        <v>1689036382.0999999</v>
      </c>
      <c r="CN29" t="s">
        <v>381</v>
      </c>
      <c r="CO29">
        <v>1689036382.0999999</v>
      </c>
      <c r="CP29">
        <v>1689036377.0999999</v>
      </c>
      <c r="CQ29">
        <v>38</v>
      </c>
      <c r="CR29">
        <v>0.02</v>
      </c>
      <c r="CS29">
        <v>2E-3</v>
      </c>
      <c r="CT29">
        <v>-0.84599999999999997</v>
      </c>
      <c r="CU29">
        <v>0.153</v>
      </c>
      <c r="CV29">
        <v>475</v>
      </c>
      <c r="CW29">
        <v>15</v>
      </c>
      <c r="CX29">
        <v>0.13</v>
      </c>
      <c r="CY29">
        <v>0.03</v>
      </c>
      <c r="CZ29">
        <v>22.497753328413602</v>
      </c>
      <c r="DA29">
        <v>-0.41081024676246097</v>
      </c>
      <c r="DB29">
        <v>8.5606763192723104E-2</v>
      </c>
      <c r="DC29">
        <v>1</v>
      </c>
      <c r="DD29">
        <v>474.99590000000001</v>
      </c>
      <c r="DE29">
        <v>-0.170796992480272</v>
      </c>
      <c r="DF29">
        <v>3.82307467884163E-2</v>
      </c>
      <c r="DG29">
        <v>1</v>
      </c>
      <c r="DH29">
        <v>1700.0138095238101</v>
      </c>
      <c r="DI29">
        <v>-5.8379335703885898E-2</v>
      </c>
      <c r="DJ29">
        <v>0.13541738618330501</v>
      </c>
      <c r="DK29">
        <v>-1</v>
      </c>
      <c r="DL29">
        <v>2</v>
      </c>
      <c r="DM29">
        <v>2</v>
      </c>
      <c r="DN29" t="s">
        <v>348</v>
      </c>
      <c r="DO29">
        <v>2.92632</v>
      </c>
      <c r="DP29">
        <v>2.9204699999999999</v>
      </c>
      <c r="DQ29">
        <v>0.10440000000000001</v>
      </c>
      <c r="DR29">
        <v>0.107723</v>
      </c>
      <c r="DS29">
        <v>9.2564300000000002E-2</v>
      </c>
      <c r="DT29">
        <v>8.7811799999999995E-2</v>
      </c>
      <c r="DU29">
        <v>28498.5</v>
      </c>
      <c r="DV29">
        <v>30050.3</v>
      </c>
      <c r="DW29">
        <v>29551.4</v>
      </c>
      <c r="DX29">
        <v>31386.1</v>
      </c>
      <c r="DY29">
        <v>35097.300000000003</v>
      </c>
      <c r="DZ29">
        <v>37555.4</v>
      </c>
      <c r="EA29">
        <v>40525.300000000003</v>
      </c>
      <c r="EB29">
        <v>43575.4</v>
      </c>
      <c r="EC29">
        <v>2.0928499999999999</v>
      </c>
      <c r="ED29">
        <v>2.0893999999999999</v>
      </c>
      <c r="EE29">
        <v>9.13963E-2</v>
      </c>
      <c r="EF29">
        <v>0</v>
      </c>
      <c r="EG29">
        <v>18.180199999999999</v>
      </c>
      <c r="EH29">
        <v>999.9</v>
      </c>
      <c r="EI29">
        <v>62.978000000000002</v>
      </c>
      <c r="EJ29">
        <v>22.326000000000001</v>
      </c>
      <c r="EK29">
        <v>17.070900000000002</v>
      </c>
      <c r="EL29">
        <v>61.589599999999997</v>
      </c>
      <c r="EM29">
        <v>24.475200000000001</v>
      </c>
      <c r="EN29">
        <v>1</v>
      </c>
      <c r="EO29">
        <v>-0.412553</v>
      </c>
      <c r="EP29">
        <v>1.88889</v>
      </c>
      <c r="EQ29">
        <v>20.2821</v>
      </c>
      <c r="ER29">
        <v>5.24125</v>
      </c>
      <c r="ES29">
        <v>11.8302</v>
      </c>
      <c r="ET29">
        <v>4.9817499999999999</v>
      </c>
      <c r="EU29">
        <v>3.2989999999999999</v>
      </c>
      <c r="EV29">
        <v>64.400000000000006</v>
      </c>
      <c r="EW29">
        <v>396.8</v>
      </c>
      <c r="EX29">
        <v>6.2</v>
      </c>
      <c r="EY29">
        <v>418.6</v>
      </c>
      <c r="EZ29">
        <v>1.8733</v>
      </c>
      <c r="FA29">
        <v>1.87897</v>
      </c>
      <c r="FB29">
        <v>1.8793200000000001</v>
      </c>
      <c r="FC29">
        <v>1.87991</v>
      </c>
      <c r="FD29">
        <v>1.8775900000000001</v>
      </c>
      <c r="FE29">
        <v>1.8766700000000001</v>
      </c>
      <c r="FF29">
        <v>1.8772899999999999</v>
      </c>
      <c r="FG29">
        <v>1.8749800000000001</v>
      </c>
      <c r="FH29">
        <v>0</v>
      </c>
      <c r="FI29">
        <v>0</v>
      </c>
      <c r="FJ29">
        <v>0</v>
      </c>
      <c r="FK29">
        <v>0</v>
      </c>
      <c r="FL29" t="s">
        <v>349</v>
      </c>
      <c r="FM29" t="s">
        <v>350</v>
      </c>
      <c r="FN29" t="s">
        <v>351</v>
      </c>
      <c r="FO29" t="s">
        <v>351</v>
      </c>
      <c r="FP29" t="s">
        <v>351</v>
      </c>
      <c r="FQ29" t="s">
        <v>351</v>
      </c>
      <c r="FR29">
        <v>0</v>
      </c>
      <c r="FS29">
        <v>100</v>
      </c>
      <c r="FT29">
        <v>100</v>
      </c>
      <c r="FU29">
        <v>-0.84399999999999997</v>
      </c>
      <c r="FV29">
        <v>0.15260000000000001</v>
      </c>
      <c r="FW29">
        <v>-0.83913957032928699</v>
      </c>
      <c r="FX29">
        <v>1.4527828764109799E-4</v>
      </c>
      <c r="FY29">
        <v>-4.3579519040863002E-7</v>
      </c>
      <c r="FZ29">
        <v>2.0799061152897499E-10</v>
      </c>
      <c r="GA29">
        <v>0.15251000000000101</v>
      </c>
      <c r="GB29">
        <v>0</v>
      </c>
      <c r="GC29">
        <v>0</v>
      </c>
      <c r="GD29">
        <v>0</v>
      </c>
      <c r="GE29">
        <v>4</v>
      </c>
      <c r="GF29">
        <v>2147</v>
      </c>
      <c r="GG29">
        <v>-1</v>
      </c>
      <c r="GH29">
        <v>-1</v>
      </c>
      <c r="GI29">
        <v>0.5</v>
      </c>
      <c r="GJ29">
        <v>0.6</v>
      </c>
      <c r="GK29">
        <v>1.1792</v>
      </c>
      <c r="GL29">
        <v>2.52441</v>
      </c>
      <c r="GM29">
        <v>1.54541</v>
      </c>
      <c r="GN29">
        <v>2.2997999999999998</v>
      </c>
      <c r="GO29">
        <v>1.5979000000000001</v>
      </c>
      <c r="GP29">
        <v>2.33887</v>
      </c>
      <c r="GQ29">
        <v>25.511600000000001</v>
      </c>
      <c r="GR29">
        <v>16.014600000000002</v>
      </c>
      <c r="GS29">
        <v>18</v>
      </c>
      <c r="GT29">
        <v>496.34300000000002</v>
      </c>
      <c r="GU29">
        <v>524.64</v>
      </c>
      <c r="GV29">
        <v>18.0001</v>
      </c>
      <c r="GW29">
        <v>21.482700000000001</v>
      </c>
      <c r="GX29">
        <v>30.0001</v>
      </c>
      <c r="GY29">
        <v>21.479800000000001</v>
      </c>
      <c r="GZ29">
        <v>21.438300000000002</v>
      </c>
      <c r="HA29">
        <v>23.6708</v>
      </c>
      <c r="HB29">
        <v>16.442699999999999</v>
      </c>
      <c r="HC29">
        <v>-30</v>
      </c>
      <c r="HD29">
        <v>18</v>
      </c>
      <c r="HE29">
        <v>475</v>
      </c>
      <c r="HF29">
        <v>15.763500000000001</v>
      </c>
      <c r="HG29">
        <v>100.563</v>
      </c>
      <c r="HH29">
        <v>100.95699999999999</v>
      </c>
    </row>
    <row r="30" spans="1:216" x14ac:dyDescent="0.2">
      <c r="A30">
        <v>12</v>
      </c>
      <c r="B30">
        <v>1689036507.0999999</v>
      </c>
      <c r="C30">
        <v>1000.09999990463</v>
      </c>
      <c r="D30" t="s">
        <v>382</v>
      </c>
      <c r="E30" t="s">
        <v>383</v>
      </c>
      <c r="F30" t="s">
        <v>342</v>
      </c>
      <c r="G30" t="s">
        <v>343</v>
      </c>
      <c r="H30" t="s">
        <v>344</v>
      </c>
      <c r="I30" t="s">
        <v>345</v>
      </c>
      <c r="J30" t="s">
        <v>403</v>
      </c>
      <c r="K30" t="s">
        <v>346</v>
      </c>
      <c r="L30">
        <v>1689036507.0999999</v>
      </c>
      <c r="M30">
        <f t="shared" si="0"/>
        <v>1.3838954029696694E-3</v>
      </c>
      <c r="N30">
        <f t="shared" si="1"/>
        <v>1.3838954029696693</v>
      </c>
      <c r="O30">
        <f t="shared" si="2"/>
        <v>19.671940267377035</v>
      </c>
      <c r="P30">
        <f t="shared" si="3"/>
        <v>554.27599999999995</v>
      </c>
      <c r="Q30">
        <f t="shared" si="4"/>
        <v>350.69625282184353</v>
      </c>
      <c r="R30">
        <f t="shared" si="5"/>
        <v>35.091676010473037</v>
      </c>
      <c r="S30">
        <f t="shared" si="6"/>
        <v>55.462451212051995</v>
      </c>
      <c r="T30">
        <f t="shared" si="7"/>
        <v>0.16349813279690087</v>
      </c>
      <c r="U30">
        <f t="shared" si="8"/>
        <v>3.1204154141848726</v>
      </c>
      <c r="V30">
        <f t="shared" si="9"/>
        <v>0.15888370583677863</v>
      </c>
      <c r="W30">
        <f t="shared" si="10"/>
        <v>9.9706056319351796E-2</v>
      </c>
      <c r="X30">
        <f t="shared" si="11"/>
        <v>281.16735</v>
      </c>
      <c r="Y30">
        <f t="shared" si="12"/>
        <v>21.271226069606541</v>
      </c>
      <c r="Z30">
        <f t="shared" si="13"/>
        <v>21.271226069606541</v>
      </c>
      <c r="AA30">
        <f t="shared" si="14"/>
        <v>2.5378385409384085</v>
      </c>
      <c r="AB30">
        <f t="shared" si="15"/>
        <v>71.605489645499844</v>
      </c>
      <c r="AC30">
        <f t="shared" si="16"/>
        <v>1.6846686034596998</v>
      </c>
      <c r="AD30">
        <f t="shared" si="17"/>
        <v>2.3527087263840469</v>
      </c>
      <c r="AE30">
        <f t="shared" si="18"/>
        <v>0.85316993747870873</v>
      </c>
      <c r="AF30">
        <f t="shared" si="19"/>
        <v>-61.029787270962416</v>
      </c>
      <c r="AG30">
        <f t="shared" si="20"/>
        <v>-206.80686419415034</v>
      </c>
      <c r="AH30">
        <f t="shared" si="21"/>
        <v>-13.414817845215079</v>
      </c>
      <c r="AI30">
        <f t="shared" si="22"/>
        <v>-8.4119310327793073E-2</v>
      </c>
      <c r="AJ30">
        <v>0</v>
      </c>
      <c r="AK30">
        <v>0</v>
      </c>
      <c r="AL30">
        <f t="shared" si="23"/>
        <v>1</v>
      </c>
      <c r="AM30">
        <f t="shared" si="24"/>
        <v>0</v>
      </c>
      <c r="AN30">
        <f t="shared" si="25"/>
        <v>54000.151760389206</v>
      </c>
      <c r="AO30">
        <f t="shared" si="26"/>
        <v>1700.02</v>
      </c>
      <c r="AP30">
        <f t="shared" si="27"/>
        <v>1433.1174000000001</v>
      </c>
      <c r="AQ30">
        <f t="shared" si="28"/>
        <v>0.84300031764332184</v>
      </c>
      <c r="AR30">
        <f t="shared" si="29"/>
        <v>0.16539061305161115</v>
      </c>
      <c r="AS30">
        <v>1689036507.0999999</v>
      </c>
      <c r="AT30">
        <v>554.27599999999995</v>
      </c>
      <c r="AU30">
        <v>575.01400000000001</v>
      </c>
      <c r="AV30">
        <v>16.836099999999998</v>
      </c>
      <c r="AW30">
        <v>15.4556</v>
      </c>
      <c r="AX30">
        <v>555.18700000000001</v>
      </c>
      <c r="AY30">
        <v>16.679200000000002</v>
      </c>
      <c r="AZ30">
        <v>500.38</v>
      </c>
      <c r="BA30">
        <v>99.862899999999996</v>
      </c>
      <c r="BB30">
        <v>0.19997699999999999</v>
      </c>
      <c r="BC30">
        <v>20.041899999999998</v>
      </c>
      <c r="BD30">
        <v>19.6814</v>
      </c>
      <c r="BE30">
        <v>999.9</v>
      </c>
      <c r="BF30">
        <v>0</v>
      </c>
      <c r="BG30">
        <v>0</v>
      </c>
      <c r="BH30">
        <v>9988.75</v>
      </c>
      <c r="BI30">
        <v>0</v>
      </c>
      <c r="BJ30">
        <v>1.3228200000000001</v>
      </c>
      <c r="BK30">
        <v>-20.737400000000001</v>
      </c>
      <c r="BL30">
        <v>563.76800000000003</v>
      </c>
      <c r="BM30">
        <v>584.04</v>
      </c>
      <c r="BN30">
        <v>1.38052</v>
      </c>
      <c r="BO30">
        <v>575.01400000000001</v>
      </c>
      <c r="BP30">
        <v>15.4556</v>
      </c>
      <c r="BQ30">
        <v>1.6813</v>
      </c>
      <c r="BR30">
        <v>1.5434399999999999</v>
      </c>
      <c r="BS30">
        <v>14.7248</v>
      </c>
      <c r="BT30">
        <v>13.4054</v>
      </c>
      <c r="BU30">
        <v>1700.02</v>
      </c>
      <c r="BV30">
        <v>0.89998699999999998</v>
      </c>
      <c r="BW30">
        <v>0.100013</v>
      </c>
      <c r="BX30">
        <v>0</v>
      </c>
      <c r="BY30">
        <v>2.8687</v>
      </c>
      <c r="BZ30">
        <v>0</v>
      </c>
      <c r="CA30">
        <v>5461.67</v>
      </c>
      <c r="CB30">
        <v>16244.2</v>
      </c>
      <c r="CC30">
        <v>37.686999999999998</v>
      </c>
      <c r="CD30">
        <v>40.125</v>
      </c>
      <c r="CE30">
        <v>39.061999999999998</v>
      </c>
      <c r="CF30">
        <v>38.25</v>
      </c>
      <c r="CG30">
        <v>37.125</v>
      </c>
      <c r="CH30">
        <v>1530</v>
      </c>
      <c r="CI30">
        <v>170.02</v>
      </c>
      <c r="CJ30">
        <v>0</v>
      </c>
      <c r="CK30">
        <v>1689036508.0999999</v>
      </c>
      <c r="CL30">
        <v>0</v>
      </c>
      <c r="CM30">
        <v>1689036477.0999999</v>
      </c>
      <c r="CN30" t="s">
        <v>384</v>
      </c>
      <c r="CO30">
        <v>1689036477.0999999</v>
      </c>
      <c r="CP30">
        <v>1689036474.0999999</v>
      </c>
      <c r="CQ30">
        <v>39</v>
      </c>
      <c r="CR30">
        <v>-5.2999999999999999E-2</v>
      </c>
      <c r="CS30">
        <v>4.0000000000000001E-3</v>
      </c>
      <c r="CT30">
        <v>-0.91300000000000003</v>
      </c>
      <c r="CU30">
        <v>0.157</v>
      </c>
      <c r="CV30">
        <v>575</v>
      </c>
      <c r="CW30">
        <v>15</v>
      </c>
      <c r="CX30">
        <v>0.08</v>
      </c>
      <c r="CY30">
        <v>0.05</v>
      </c>
      <c r="CZ30">
        <v>25.0624297324301</v>
      </c>
      <c r="DA30">
        <v>-0.10347412494928999</v>
      </c>
      <c r="DB30">
        <v>5.9377668308762503E-2</v>
      </c>
      <c r="DC30">
        <v>1</v>
      </c>
      <c r="DD30">
        <v>575.01784999999995</v>
      </c>
      <c r="DE30">
        <v>-4.32631578931231E-2</v>
      </c>
      <c r="DF30">
        <v>4.3867157418736702E-2</v>
      </c>
      <c r="DG30">
        <v>1</v>
      </c>
      <c r="DH30">
        <v>1700.0019047619001</v>
      </c>
      <c r="DI30">
        <v>4.9741046101657901E-2</v>
      </c>
      <c r="DJ30">
        <v>1.17995349460501E-2</v>
      </c>
      <c r="DK30">
        <v>-1</v>
      </c>
      <c r="DL30">
        <v>2</v>
      </c>
      <c r="DM30">
        <v>2</v>
      </c>
      <c r="DN30" t="s">
        <v>348</v>
      </c>
      <c r="DO30">
        <v>2.9267699999999999</v>
      </c>
      <c r="DP30">
        <v>2.92049</v>
      </c>
      <c r="DQ30">
        <v>0.12014900000000001</v>
      </c>
      <c r="DR30">
        <v>0.12357600000000001</v>
      </c>
      <c r="DS30">
        <v>9.2765899999999998E-2</v>
      </c>
      <c r="DT30">
        <v>8.8075299999999995E-2</v>
      </c>
      <c r="DU30">
        <v>27999.200000000001</v>
      </c>
      <c r="DV30">
        <v>29518.7</v>
      </c>
      <c r="DW30">
        <v>29553.200000000001</v>
      </c>
      <c r="DX30">
        <v>31388.1</v>
      </c>
      <c r="DY30">
        <v>35092.5</v>
      </c>
      <c r="DZ30">
        <v>37548.5</v>
      </c>
      <c r="EA30">
        <v>40527.300000000003</v>
      </c>
      <c r="EB30">
        <v>43578.2</v>
      </c>
      <c r="EC30">
        <v>2.0931500000000001</v>
      </c>
      <c r="ED30">
        <v>2.0899000000000001</v>
      </c>
      <c r="EE30">
        <v>9.1232400000000005E-2</v>
      </c>
      <c r="EF30">
        <v>0</v>
      </c>
      <c r="EG30">
        <v>18.1694</v>
      </c>
      <c r="EH30">
        <v>999.9</v>
      </c>
      <c r="EI30">
        <v>63.051000000000002</v>
      </c>
      <c r="EJ30">
        <v>22.346</v>
      </c>
      <c r="EK30">
        <v>17.110099999999999</v>
      </c>
      <c r="EL30">
        <v>61.169600000000003</v>
      </c>
      <c r="EM30">
        <v>23.938300000000002</v>
      </c>
      <c r="EN30">
        <v>1</v>
      </c>
      <c r="EO30">
        <v>-0.41431400000000002</v>
      </c>
      <c r="EP30">
        <v>1.87462</v>
      </c>
      <c r="EQ30">
        <v>20.2821</v>
      </c>
      <c r="ER30">
        <v>5.2423000000000002</v>
      </c>
      <c r="ES30">
        <v>11.8302</v>
      </c>
      <c r="ET30">
        <v>4.9831000000000003</v>
      </c>
      <c r="EU30">
        <v>3.2990300000000001</v>
      </c>
      <c r="EV30">
        <v>64.400000000000006</v>
      </c>
      <c r="EW30">
        <v>398.9</v>
      </c>
      <c r="EX30">
        <v>6.3</v>
      </c>
      <c r="EY30">
        <v>423.3</v>
      </c>
      <c r="EZ30">
        <v>1.8733200000000001</v>
      </c>
      <c r="FA30">
        <v>1.87897</v>
      </c>
      <c r="FB30">
        <v>1.87934</v>
      </c>
      <c r="FC30">
        <v>1.87992</v>
      </c>
      <c r="FD30">
        <v>1.8775900000000001</v>
      </c>
      <c r="FE30">
        <v>1.8766799999999999</v>
      </c>
      <c r="FF30">
        <v>1.8772899999999999</v>
      </c>
      <c r="FG30">
        <v>1.875</v>
      </c>
      <c r="FH30">
        <v>0</v>
      </c>
      <c r="FI30">
        <v>0</v>
      </c>
      <c r="FJ30">
        <v>0</v>
      </c>
      <c r="FK30">
        <v>0</v>
      </c>
      <c r="FL30" t="s">
        <v>349</v>
      </c>
      <c r="FM30" t="s">
        <v>350</v>
      </c>
      <c r="FN30" t="s">
        <v>351</v>
      </c>
      <c r="FO30" t="s">
        <v>351</v>
      </c>
      <c r="FP30" t="s">
        <v>351</v>
      </c>
      <c r="FQ30" t="s">
        <v>351</v>
      </c>
      <c r="FR30">
        <v>0</v>
      </c>
      <c r="FS30">
        <v>100</v>
      </c>
      <c r="FT30">
        <v>100</v>
      </c>
      <c r="FU30">
        <v>-0.91100000000000003</v>
      </c>
      <c r="FV30">
        <v>0.15690000000000001</v>
      </c>
      <c r="FW30">
        <v>-0.89233364197975995</v>
      </c>
      <c r="FX30">
        <v>1.4527828764109799E-4</v>
      </c>
      <c r="FY30">
        <v>-4.3579519040863002E-7</v>
      </c>
      <c r="FZ30">
        <v>2.0799061152897499E-10</v>
      </c>
      <c r="GA30">
        <v>0.156890909090908</v>
      </c>
      <c r="GB30">
        <v>0</v>
      </c>
      <c r="GC30">
        <v>0</v>
      </c>
      <c r="GD30">
        <v>0</v>
      </c>
      <c r="GE30">
        <v>4</v>
      </c>
      <c r="GF30">
        <v>2147</v>
      </c>
      <c r="GG30">
        <v>-1</v>
      </c>
      <c r="GH30">
        <v>-1</v>
      </c>
      <c r="GI30">
        <v>0.5</v>
      </c>
      <c r="GJ30">
        <v>0.6</v>
      </c>
      <c r="GK30">
        <v>1.3757299999999999</v>
      </c>
      <c r="GL30">
        <v>2.5158700000000001</v>
      </c>
      <c r="GM30">
        <v>1.54541</v>
      </c>
      <c r="GN30">
        <v>2.2985799999999998</v>
      </c>
      <c r="GO30">
        <v>1.5979000000000001</v>
      </c>
      <c r="GP30">
        <v>2.3864700000000001</v>
      </c>
      <c r="GQ30">
        <v>25.5731</v>
      </c>
      <c r="GR30">
        <v>16.014600000000002</v>
      </c>
      <c r="GS30">
        <v>18</v>
      </c>
      <c r="GT30">
        <v>496.41</v>
      </c>
      <c r="GU30">
        <v>524.85199999999998</v>
      </c>
      <c r="GV30">
        <v>18.0001</v>
      </c>
      <c r="GW30">
        <v>21.4682</v>
      </c>
      <c r="GX30">
        <v>30.0002</v>
      </c>
      <c r="GY30">
        <v>21.468299999999999</v>
      </c>
      <c r="GZ30">
        <v>21.425599999999999</v>
      </c>
      <c r="HA30">
        <v>27.583600000000001</v>
      </c>
      <c r="HB30">
        <v>16.442699999999999</v>
      </c>
      <c r="HC30">
        <v>-30</v>
      </c>
      <c r="HD30">
        <v>18</v>
      </c>
      <c r="HE30">
        <v>575</v>
      </c>
      <c r="HF30">
        <v>15.763500000000001</v>
      </c>
      <c r="HG30">
        <v>100.568</v>
      </c>
      <c r="HH30">
        <v>100.96299999999999</v>
      </c>
    </row>
    <row r="31" spans="1:216" x14ac:dyDescent="0.2">
      <c r="A31">
        <v>13</v>
      </c>
      <c r="B31">
        <v>1689036593.0999999</v>
      </c>
      <c r="C31">
        <v>1086.0999999046301</v>
      </c>
      <c r="D31" t="s">
        <v>385</v>
      </c>
      <c r="E31" t="s">
        <v>386</v>
      </c>
      <c r="F31" t="s">
        <v>342</v>
      </c>
      <c r="G31" t="s">
        <v>343</v>
      </c>
      <c r="H31" t="s">
        <v>344</v>
      </c>
      <c r="I31" t="s">
        <v>345</v>
      </c>
      <c r="J31" t="s">
        <v>403</v>
      </c>
      <c r="K31" t="s">
        <v>346</v>
      </c>
      <c r="L31">
        <v>1689036593.0999999</v>
      </c>
      <c r="M31">
        <f t="shared" si="0"/>
        <v>1.3829981841308055E-3</v>
      </c>
      <c r="N31">
        <f t="shared" si="1"/>
        <v>1.3829981841308054</v>
      </c>
      <c r="O31">
        <f t="shared" si="2"/>
        <v>20.544848720808552</v>
      </c>
      <c r="P31">
        <f t="shared" si="3"/>
        <v>653.298</v>
      </c>
      <c r="Q31">
        <f t="shared" si="4"/>
        <v>440.28040740947313</v>
      </c>
      <c r="R31">
        <f t="shared" si="5"/>
        <v>44.057684380497783</v>
      </c>
      <c r="S31">
        <f t="shared" si="6"/>
        <v>65.373785901041998</v>
      </c>
      <c r="T31">
        <f t="shared" si="7"/>
        <v>0.16399273710238629</v>
      </c>
      <c r="U31">
        <f t="shared" si="8"/>
        <v>3.1157370292518234</v>
      </c>
      <c r="V31">
        <f t="shared" si="9"/>
        <v>0.15934401878465426</v>
      </c>
      <c r="W31">
        <f t="shared" si="10"/>
        <v>9.9996704204523182E-2</v>
      </c>
      <c r="X31">
        <f t="shared" si="11"/>
        <v>281.16735</v>
      </c>
      <c r="Y31">
        <f t="shared" si="12"/>
        <v>21.283373480238382</v>
      </c>
      <c r="Z31">
        <f t="shared" si="13"/>
        <v>21.283373480238382</v>
      </c>
      <c r="AA31">
        <f t="shared" si="14"/>
        <v>2.5397297436268231</v>
      </c>
      <c r="AB31">
        <f t="shared" si="15"/>
        <v>71.768353943124126</v>
      </c>
      <c r="AC31">
        <f t="shared" si="16"/>
        <v>1.6895668030347</v>
      </c>
      <c r="AD31">
        <f t="shared" si="17"/>
        <v>2.3541947253989814</v>
      </c>
      <c r="AE31">
        <f t="shared" si="18"/>
        <v>0.85016294059212316</v>
      </c>
      <c r="AF31">
        <f t="shared" si="19"/>
        <v>-60.990219920168521</v>
      </c>
      <c r="AG31">
        <f t="shared" si="20"/>
        <v>-206.82391973273727</v>
      </c>
      <c r="AH31">
        <f t="shared" si="21"/>
        <v>-13.43760262013766</v>
      </c>
      <c r="AI31">
        <f t="shared" si="22"/>
        <v>-8.4392273043476962E-2</v>
      </c>
      <c r="AJ31">
        <v>0</v>
      </c>
      <c r="AK31">
        <v>0</v>
      </c>
      <c r="AL31">
        <f t="shared" si="23"/>
        <v>1</v>
      </c>
      <c r="AM31">
        <f t="shared" si="24"/>
        <v>0</v>
      </c>
      <c r="AN31">
        <f t="shared" si="25"/>
        <v>53873.992021091915</v>
      </c>
      <c r="AO31">
        <f t="shared" si="26"/>
        <v>1700.02</v>
      </c>
      <c r="AP31">
        <f t="shared" si="27"/>
        <v>1433.1174000000001</v>
      </c>
      <c r="AQ31">
        <f t="shared" si="28"/>
        <v>0.84300031764332184</v>
      </c>
      <c r="AR31">
        <f t="shared" si="29"/>
        <v>0.16539061305161115</v>
      </c>
      <c r="AS31">
        <v>1689036593.0999999</v>
      </c>
      <c r="AT31">
        <v>653.298</v>
      </c>
      <c r="AU31">
        <v>675.06899999999996</v>
      </c>
      <c r="AV31">
        <v>16.8843</v>
      </c>
      <c r="AW31">
        <v>15.504200000000001</v>
      </c>
      <c r="AX31">
        <v>654.26</v>
      </c>
      <c r="AY31">
        <v>16.726600000000001</v>
      </c>
      <c r="AZ31">
        <v>500.17599999999999</v>
      </c>
      <c r="BA31">
        <v>99.866900000000001</v>
      </c>
      <c r="BB31">
        <v>0.200429</v>
      </c>
      <c r="BC31">
        <v>20.052099999999999</v>
      </c>
      <c r="BD31">
        <v>19.670300000000001</v>
      </c>
      <c r="BE31">
        <v>999.9</v>
      </c>
      <c r="BF31">
        <v>0</v>
      </c>
      <c r="BG31">
        <v>0</v>
      </c>
      <c r="BH31">
        <v>9964.3799999999992</v>
      </c>
      <c r="BI31">
        <v>0</v>
      </c>
      <c r="BJ31">
        <v>1.3228200000000001</v>
      </c>
      <c r="BK31">
        <v>-21.770800000000001</v>
      </c>
      <c r="BL31">
        <v>664.51800000000003</v>
      </c>
      <c r="BM31">
        <v>685.7</v>
      </c>
      <c r="BN31">
        <v>1.38008</v>
      </c>
      <c r="BO31">
        <v>675.06899999999996</v>
      </c>
      <c r="BP31">
        <v>15.504200000000001</v>
      </c>
      <c r="BQ31">
        <v>1.6861900000000001</v>
      </c>
      <c r="BR31">
        <v>1.54836</v>
      </c>
      <c r="BS31">
        <v>14.7698</v>
      </c>
      <c r="BT31">
        <v>13.4543</v>
      </c>
      <c r="BU31">
        <v>1700.02</v>
      </c>
      <c r="BV31">
        <v>0.89998699999999998</v>
      </c>
      <c r="BW31">
        <v>0.100013</v>
      </c>
      <c r="BX31">
        <v>0</v>
      </c>
      <c r="BY31">
        <v>2.4011999999999998</v>
      </c>
      <c r="BZ31">
        <v>0</v>
      </c>
      <c r="CA31">
        <v>5480.55</v>
      </c>
      <c r="CB31">
        <v>16244.3</v>
      </c>
      <c r="CC31">
        <v>37.75</v>
      </c>
      <c r="CD31">
        <v>40.061999999999998</v>
      </c>
      <c r="CE31">
        <v>39</v>
      </c>
      <c r="CF31">
        <v>38.25</v>
      </c>
      <c r="CG31">
        <v>37.061999999999998</v>
      </c>
      <c r="CH31">
        <v>1530</v>
      </c>
      <c r="CI31">
        <v>170.02</v>
      </c>
      <c r="CJ31">
        <v>0</v>
      </c>
      <c r="CK31">
        <v>1689036594.5</v>
      </c>
      <c r="CL31">
        <v>0</v>
      </c>
      <c r="CM31">
        <v>1689036563.0999999</v>
      </c>
      <c r="CN31" t="s">
        <v>387</v>
      </c>
      <c r="CO31">
        <v>1689036562.0999999</v>
      </c>
      <c r="CP31">
        <v>1689036563.0999999</v>
      </c>
      <c r="CQ31">
        <v>40</v>
      </c>
      <c r="CR31">
        <v>-3.5999999999999997E-2</v>
      </c>
      <c r="CS31">
        <v>1E-3</v>
      </c>
      <c r="CT31">
        <v>-0.96499999999999997</v>
      </c>
      <c r="CU31">
        <v>0.158</v>
      </c>
      <c r="CV31">
        <v>675</v>
      </c>
      <c r="CW31">
        <v>15</v>
      </c>
      <c r="CX31">
        <v>0.11</v>
      </c>
      <c r="CY31">
        <v>0.06</v>
      </c>
      <c r="CZ31">
        <v>26.161216742674</v>
      </c>
      <c r="DA31">
        <v>-0.70647999792080496</v>
      </c>
      <c r="DB31">
        <v>8.4017728885174406E-2</v>
      </c>
      <c r="DC31">
        <v>1</v>
      </c>
      <c r="DD31">
        <v>674.98135000000002</v>
      </c>
      <c r="DE31">
        <v>-3.6586466164329597E-2</v>
      </c>
      <c r="DF31">
        <v>5.2681377164992403E-2</v>
      </c>
      <c r="DG31">
        <v>1</v>
      </c>
      <c r="DH31">
        <v>1700.00238095238</v>
      </c>
      <c r="DI31">
        <v>-3.1160077803549001E-3</v>
      </c>
      <c r="DJ31">
        <v>1.7156079556795701E-2</v>
      </c>
      <c r="DK31">
        <v>-1</v>
      </c>
      <c r="DL31">
        <v>2</v>
      </c>
      <c r="DM31">
        <v>2</v>
      </c>
      <c r="DN31" t="s">
        <v>348</v>
      </c>
      <c r="DO31">
        <v>2.9262899999999998</v>
      </c>
      <c r="DP31">
        <v>2.9207299999999998</v>
      </c>
      <c r="DQ31">
        <v>0.13475000000000001</v>
      </c>
      <c r="DR31">
        <v>0.13811699999999999</v>
      </c>
      <c r="DS31">
        <v>9.2967599999999997E-2</v>
      </c>
      <c r="DT31">
        <v>8.8285100000000005E-2</v>
      </c>
      <c r="DU31">
        <v>27537.1</v>
      </c>
      <c r="DV31">
        <v>29029.9</v>
      </c>
      <c r="DW31">
        <v>29555.4</v>
      </c>
      <c r="DX31">
        <v>31388.6</v>
      </c>
      <c r="DY31">
        <v>35088.699999999997</v>
      </c>
      <c r="DZ31">
        <v>37542.699999999997</v>
      </c>
      <c r="EA31">
        <v>40530.5</v>
      </c>
      <c r="EB31">
        <v>43579.9</v>
      </c>
      <c r="EC31">
        <v>2.0933700000000002</v>
      </c>
      <c r="ED31">
        <v>2.0907200000000001</v>
      </c>
      <c r="EE31">
        <v>9.1806100000000002E-2</v>
      </c>
      <c r="EF31">
        <v>0</v>
      </c>
      <c r="EG31">
        <v>18.148800000000001</v>
      </c>
      <c r="EH31">
        <v>999.9</v>
      </c>
      <c r="EI31">
        <v>63.124000000000002</v>
      </c>
      <c r="EJ31">
        <v>22.356000000000002</v>
      </c>
      <c r="EK31">
        <v>17.1418</v>
      </c>
      <c r="EL31">
        <v>61.3596</v>
      </c>
      <c r="EM31">
        <v>24.767600000000002</v>
      </c>
      <c r="EN31">
        <v>1</v>
      </c>
      <c r="EO31">
        <v>-0.41642499999999999</v>
      </c>
      <c r="EP31">
        <v>1.85867</v>
      </c>
      <c r="EQ31">
        <v>20.282299999999999</v>
      </c>
      <c r="ER31">
        <v>5.24125</v>
      </c>
      <c r="ES31">
        <v>11.8302</v>
      </c>
      <c r="ET31">
        <v>4.9832000000000001</v>
      </c>
      <c r="EU31">
        <v>3.2989999999999999</v>
      </c>
      <c r="EV31">
        <v>64.400000000000006</v>
      </c>
      <c r="EW31">
        <v>400.7</v>
      </c>
      <c r="EX31">
        <v>6.3</v>
      </c>
      <c r="EY31">
        <v>427.6</v>
      </c>
      <c r="EZ31">
        <v>1.8733200000000001</v>
      </c>
      <c r="FA31">
        <v>1.87897</v>
      </c>
      <c r="FB31">
        <v>1.8792800000000001</v>
      </c>
      <c r="FC31">
        <v>1.8798900000000001</v>
      </c>
      <c r="FD31">
        <v>1.8775900000000001</v>
      </c>
      <c r="FE31">
        <v>1.8766700000000001</v>
      </c>
      <c r="FF31">
        <v>1.8772800000000001</v>
      </c>
      <c r="FG31">
        <v>1.87497</v>
      </c>
      <c r="FH31">
        <v>0</v>
      </c>
      <c r="FI31">
        <v>0</v>
      </c>
      <c r="FJ31">
        <v>0</v>
      </c>
      <c r="FK31">
        <v>0</v>
      </c>
      <c r="FL31" t="s">
        <v>349</v>
      </c>
      <c r="FM31" t="s">
        <v>350</v>
      </c>
      <c r="FN31" t="s">
        <v>351</v>
      </c>
      <c r="FO31" t="s">
        <v>351</v>
      </c>
      <c r="FP31" t="s">
        <v>351</v>
      </c>
      <c r="FQ31" t="s">
        <v>351</v>
      </c>
      <c r="FR31">
        <v>0</v>
      </c>
      <c r="FS31">
        <v>100</v>
      </c>
      <c r="FT31">
        <v>100</v>
      </c>
      <c r="FU31">
        <v>-0.96199999999999997</v>
      </c>
      <c r="FV31">
        <v>0.15770000000000001</v>
      </c>
      <c r="FW31">
        <v>-0.92848003943616897</v>
      </c>
      <c r="FX31">
        <v>1.4527828764109799E-4</v>
      </c>
      <c r="FY31">
        <v>-4.3579519040863002E-7</v>
      </c>
      <c r="FZ31">
        <v>2.0799061152897499E-10</v>
      </c>
      <c r="GA31">
        <v>0.15773999999999899</v>
      </c>
      <c r="GB31">
        <v>0</v>
      </c>
      <c r="GC31">
        <v>0</v>
      </c>
      <c r="GD31">
        <v>0</v>
      </c>
      <c r="GE31">
        <v>4</v>
      </c>
      <c r="GF31">
        <v>2147</v>
      </c>
      <c r="GG31">
        <v>-1</v>
      </c>
      <c r="GH31">
        <v>-1</v>
      </c>
      <c r="GI31">
        <v>0.5</v>
      </c>
      <c r="GJ31">
        <v>0.5</v>
      </c>
      <c r="GK31">
        <v>1.56738</v>
      </c>
      <c r="GL31">
        <v>2.5097700000000001</v>
      </c>
      <c r="GM31">
        <v>1.54541</v>
      </c>
      <c r="GN31">
        <v>2.2997999999999998</v>
      </c>
      <c r="GO31">
        <v>1.5979000000000001</v>
      </c>
      <c r="GP31">
        <v>2.4145500000000002</v>
      </c>
      <c r="GQ31">
        <v>25.634599999999999</v>
      </c>
      <c r="GR31">
        <v>16.005800000000001</v>
      </c>
      <c r="GS31">
        <v>18</v>
      </c>
      <c r="GT31">
        <v>496.33800000000002</v>
      </c>
      <c r="GU31">
        <v>525.21199999999999</v>
      </c>
      <c r="GV31">
        <v>18</v>
      </c>
      <c r="GW31">
        <v>21.440899999999999</v>
      </c>
      <c r="GX31">
        <v>30</v>
      </c>
      <c r="GY31">
        <v>21.446899999999999</v>
      </c>
      <c r="GZ31">
        <v>21.4055</v>
      </c>
      <c r="HA31">
        <v>31.412700000000001</v>
      </c>
      <c r="HB31">
        <v>16.442699999999999</v>
      </c>
      <c r="HC31">
        <v>-30</v>
      </c>
      <c r="HD31">
        <v>18</v>
      </c>
      <c r="HE31">
        <v>675</v>
      </c>
      <c r="HF31">
        <v>15.763500000000001</v>
      </c>
      <c r="HG31">
        <v>100.57599999999999</v>
      </c>
      <c r="HH31">
        <v>100.96599999999999</v>
      </c>
    </row>
    <row r="32" spans="1:216" x14ac:dyDescent="0.2">
      <c r="A32">
        <v>14</v>
      </c>
      <c r="B32">
        <v>1689036684.0999999</v>
      </c>
      <c r="C32">
        <v>1177.0999999046301</v>
      </c>
      <c r="D32" t="s">
        <v>388</v>
      </c>
      <c r="E32" t="s">
        <v>389</v>
      </c>
      <c r="F32" t="s">
        <v>342</v>
      </c>
      <c r="G32" t="s">
        <v>343</v>
      </c>
      <c r="H32" t="s">
        <v>344</v>
      </c>
      <c r="I32" t="s">
        <v>345</v>
      </c>
      <c r="J32" t="s">
        <v>403</v>
      </c>
      <c r="K32" t="s">
        <v>346</v>
      </c>
      <c r="L32">
        <v>1689036684.0999999</v>
      </c>
      <c r="M32">
        <f t="shared" si="0"/>
        <v>1.3865508595657791E-3</v>
      </c>
      <c r="N32">
        <f t="shared" si="1"/>
        <v>1.3865508595657792</v>
      </c>
      <c r="O32">
        <f t="shared" si="2"/>
        <v>20.821787900811753</v>
      </c>
      <c r="P32">
        <f t="shared" si="3"/>
        <v>777.81700000000001</v>
      </c>
      <c r="Q32">
        <f t="shared" si="4"/>
        <v>562.12851013857926</v>
      </c>
      <c r="R32">
        <f t="shared" si="5"/>
        <v>56.251300041822894</v>
      </c>
      <c r="S32">
        <f t="shared" si="6"/>
        <v>77.834901904982999</v>
      </c>
      <c r="T32">
        <f t="shared" si="7"/>
        <v>0.16540871278549696</v>
      </c>
      <c r="U32">
        <f t="shared" si="8"/>
        <v>3.1212520347452193</v>
      </c>
      <c r="V32">
        <f t="shared" si="9"/>
        <v>0.16068871381773447</v>
      </c>
      <c r="W32">
        <f t="shared" si="10"/>
        <v>0.10084330051276039</v>
      </c>
      <c r="X32">
        <f t="shared" si="11"/>
        <v>281.17040099999997</v>
      </c>
      <c r="Y32">
        <f t="shared" si="12"/>
        <v>21.275475789702291</v>
      </c>
      <c r="Z32">
        <f t="shared" si="13"/>
        <v>21.275475789702291</v>
      </c>
      <c r="AA32">
        <f t="shared" si="14"/>
        <v>2.5385000298892417</v>
      </c>
      <c r="AB32">
        <f t="shared" si="15"/>
        <v>71.948660486900337</v>
      </c>
      <c r="AC32">
        <f t="shared" si="16"/>
        <v>1.6932873999986997</v>
      </c>
      <c r="AD32">
        <f t="shared" si="17"/>
        <v>2.3534661917812851</v>
      </c>
      <c r="AE32">
        <f t="shared" si="18"/>
        <v>0.84521262989054202</v>
      </c>
      <c r="AF32">
        <f t="shared" si="19"/>
        <v>-61.146892906850859</v>
      </c>
      <c r="AG32">
        <f t="shared" si="20"/>
        <v>-206.70240518605468</v>
      </c>
      <c r="AH32">
        <f t="shared" si="21"/>
        <v>-13.405095012923136</v>
      </c>
      <c r="AI32">
        <f t="shared" si="22"/>
        <v>-8.3992105828713193E-2</v>
      </c>
      <c r="AJ32">
        <v>0</v>
      </c>
      <c r="AK32">
        <v>0</v>
      </c>
      <c r="AL32">
        <f t="shared" si="23"/>
        <v>1</v>
      </c>
      <c r="AM32">
        <f t="shared" si="24"/>
        <v>0</v>
      </c>
      <c r="AN32">
        <f t="shared" si="25"/>
        <v>54021.562903564933</v>
      </c>
      <c r="AO32">
        <f t="shared" si="26"/>
        <v>1700.05</v>
      </c>
      <c r="AP32">
        <f t="shared" si="27"/>
        <v>1433.1417000000001</v>
      </c>
      <c r="AQ32">
        <f t="shared" si="28"/>
        <v>0.84299973530190297</v>
      </c>
      <c r="AR32">
        <f t="shared" si="29"/>
        <v>0.16538948913267254</v>
      </c>
      <c r="AS32">
        <v>1689036684.0999999</v>
      </c>
      <c r="AT32">
        <v>777.81700000000001</v>
      </c>
      <c r="AU32">
        <v>800.04200000000003</v>
      </c>
      <c r="AV32">
        <v>16.921299999999999</v>
      </c>
      <c r="AW32">
        <v>15.538</v>
      </c>
      <c r="AX32">
        <v>778.91600000000005</v>
      </c>
      <c r="AY32">
        <v>16.7621</v>
      </c>
      <c r="AZ32">
        <v>500.28199999999998</v>
      </c>
      <c r="BA32">
        <v>99.868300000000005</v>
      </c>
      <c r="BB32">
        <v>0.200099</v>
      </c>
      <c r="BC32">
        <v>20.0471</v>
      </c>
      <c r="BD32">
        <v>19.667300000000001</v>
      </c>
      <c r="BE32">
        <v>999.9</v>
      </c>
      <c r="BF32">
        <v>0</v>
      </c>
      <c r="BG32">
        <v>0</v>
      </c>
      <c r="BH32">
        <v>9992.5</v>
      </c>
      <c r="BI32">
        <v>0</v>
      </c>
      <c r="BJ32">
        <v>1.29636</v>
      </c>
      <c r="BK32">
        <v>-22.2241</v>
      </c>
      <c r="BL32">
        <v>791.20600000000002</v>
      </c>
      <c r="BM32">
        <v>812.66899999999998</v>
      </c>
      <c r="BN32">
        <v>1.38331</v>
      </c>
      <c r="BO32">
        <v>800.04200000000003</v>
      </c>
      <c r="BP32">
        <v>15.538</v>
      </c>
      <c r="BQ32">
        <v>1.6899</v>
      </c>
      <c r="BR32">
        <v>1.55175</v>
      </c>
      <c r="BS32">
        <v>14.804</v>
      </c>
      <c r="BT32">
        <v>13.4879</v>
      </c>
      <c r="BU32">
        <v>1700.05</v>
      </c>
      <c r="BV32">
        <v>0.900007</v>
      </c>
      <c r="BW32">
        <v>9.9993200000000004E-2</v>
      </c>
      <c r="BX32">
        <v>0</v>
      </c>
      <c r="BY32">
        <v>2.1665999999999999</v>
      </c>
      <c r="BZ32">
        <v>0</v>
      </c>
      <c r="CA32">
        <v>5461.87</v>
      </c>
      <c r="CB32">
        <v>16244.6</v>
      </c>
      <c r="CC32">
        <v>37.625</v>
      </c>
      <c r="CD32">
        <v>40.061999999999998</v>
      </c>
      <c r="CE32">
        <v>39</v>
      </c>
      <c r="CF32">
        <v>38.186999999999998</v>
      </c>
      <c r="CG32">
        <v>37.061999999999998</v>
      </c>
      <c r="CH32">
        <v>1530.06</v>
      </c>
      <c r="CI32">
        <v>169.99</v>
      </c>
      <c r="CJ32">
        <v>0</v>
      </c>
      <c r="CK32">
        <v>1689036685.0999999</v>
      </c>
      <c r="CL32">
        <v>0</v>
      </c>
      <c r="CM32">
        <v>1689036655.0999999</v>
      </c>
      <c r="CN32" t="s">
        <v>390</v>
      </c>
      <c r="CO32">
        <v>1689036655.0999999</v>
      </c>
      <c r="CP32">
        <v>1689036651.0999999</v>
      </c>
      <c r="CQ32">
        <v>41</v>
      </c>
      <c r="CR32">
        <v>-0.11700000000000001</v>
      </c>
      <c r="CS32">
        <v>1E-3</v>
      </c>
      <c r="CT32">
        <v>-1.1020000000000001</v>
      </c>
      <c r="CU32">
        <v>0.159</v>
      </c>
      <c r="CV32">
        <v>800</v>
      </c>
      <c r="CW32">
        <v>16</v>
      </c>
      <c r="CX32">
        <v>7.0000000000000007E-2</v>
      </c>
      <c r="CY32">
        <v>0.08</v>
      </c>
      <c r="CZ32">
        <v>26.493318634262099</v>
      </c>
      <c r="DA32">
        <v>-0.18149278511161601</v>
      </c>
      <c r="DB32">
        <v>4.8168869293760998E-2</v>
      </c>
      <c r="DC32">
        <v>1</v>
      </c>
      <c r="DD32">
        <v>800.03095238095204</v>
      </c>
      <c r="DE32">
        <v>4.9948051949860302E-2</v>
      </c>
      <c r="DF32">
        <v>3.72424184556518E-2</v>
      </c>
      <c r="DG32">
        <v>1</v>
      </c>
      <c r="DH32">
        <v>1700.0229999999999</v>
      </c>
      <c r="DI32">
        <v>9.9554336838440002E-3</v>
      </c>
      <c r="DJ32">
        <v>9.5393920141607792E-3</v>
      </c>
      <c r="DK32">
        <v>-1</v>
      </c>
      <c r="DL32">
        <v>2</v>
      </c>
      <c r="DM32">
        <v>2</v>
      </c>
      <c r="DN32" t="s">
        <v>348</v>
      </c>
      <c r="DO32">
        <v>2.92658</v>
      </c>
      <c r="DP32">
        <v>2.9206400000000001</v>
      </c>
      <c r="DQ32">
        <v>0.151617</v>
      </c>
      <c r="DR32">
        <v>0.15482000000000001</v>
      </c>
      <c r="DS32">
        <v>9.3123700000000004E-2</v>
      </c>
      <c r="DT32">
        <v>8.8435399999999997E-2</v>
      </c>
      <c r="DU32">
        <v>27002.3</v>
      </c>
      <c r="DV32">
        <v>28471.1</v>
      </c>
      <c r="DW32">
        <v>29556.799999999999</v>
      </c>
      <c r="DX32">
        <v>31392</v>
      </c>
      <c r="DY32">
        <v>35085.199999999997</v>
      </c>
      <c r="DZ32">
        <v>37541.800000000003</v>
      </c>
      <c r="EA32">
        <v>40531.699999999997</v>
      </c>
      <c r="EB32">
        <v>43584.1</v>
      </c>
      <c r="EC32">
        <v>2.09355</v>
      </c>
      <c r="ED32">
        <v>2.09158</v>
      </c>
      <c r="EE32">
        <v>9.1239799999999996E-2</v>
      </c>
      <c r="EF32">
        <v>0</v>
      </c>
      <c r="EG32">
        <v>18.155100000000001</v>
      </c>
      <c r="EH32">
        <v>999.9</v>
      </c>
      <c r="EI32">
        <v>63.197000000000003</v>
      </c>
      <c r="EJ32">
        <v>22.385999999999999</v>
      </c>
      <c r="EK32">
        <v>17.190799999999999</v>
      </c>
      <c r="EL32">
        <v>61.019599999999997</v>
      </c>
      <c r="EM32">
        <v>24.423100000000002</v>
      </c>
      <c r="EN32">
        <v>1</v>
      </c>
      <c r="EO32">
        <v>-0.41941299999999998</v>
      </c>
      <c r="EP32">
        <v>1.84962</v>
      </c>
      <c r="EQ32">
        <v>20.282499999999999</v>
      </c>
      <c r="ER32">
        <v>5.2438000000000002</v>
      </c>
      <c r="ES32">
        <v>11.8302</v>
      </c>
      <c r="ET32">
        <v>4.9817499999999999</v>
      </c>
      <c r="EU32">
        <v>3.2990300000000001</v>
      </c>
      <c r="EV32">
        <v>64.400000000000006</v>
      </c>
      <c r="EW32">
        <v>402.5</v>
      </c>
      <c r="EX32">
        <v>6.3</v>
      </c>
      <c r="EY32">
        <v>431.6</v>
      </c>
      <c r="EZ32">
        <v>1.87331</v>
      </c>
      <c r="FA32">
        <v>1.87896</v>
      </c>
      <c r="FB32">
        <v>1.87927</v>
      </c>
      <c r="FC32">
        <v>1.87988</v>
      </c>
      <c r="FD32">
        <v>1.8775900000000001</v>
      </c>
      <c r="FE32">
        <v>1.8766700000000001</v>
      </c>
      <c r="FF32">
        <v>1.8772800000000001</v>
      </c>
      <c r="FG32">
        <v>1.875</v>
      </c>
      <c r="FH32">
        <v>0</v>
      </c>
      <c r="FI32">
        <v>0</v>
      </c>
      <c r="FJ32">
        <v>0</v>
      </c>
      <c r="FK32">
        <v>0</v>
      </c>
      <c r="FL32" t="s">
        <v>349</v>
      </c>
      <c r="FM32" t="s">
        <v>350</v>
      </c>
      <c r="FN32" t="s">
        <v>351</v>
      </c>
      <c r="FO32" t="s">
        <v>351</v>
      </c>
      <c r="FP32" t="s">
        <v>351</v>
      </c>
      <c r="FQ32" t="s">
        <v>351</v>
      </c>
      <c r="FR32">
        <v>0</v>
      </c>
      <c r="FS32">
        <v>100</v>
      </c>
      <c r="FT32">
        <v>100</v>
      </c>
      <c r="FU32">
        <v>-1.099</v>
      </c>
      <c r="FV32">
        <v>0.15920000000000001</v>
      </c>
      <c r="FW32">
        <v>-1.0458054176287599</v>
      </c>
      <c r="FX32">
        <v>1.4527828764109799E-4</v>
      </c>
      <c r="FY32">
        <v>-4.3579519040863002E-7</v>
      </c>
      <c r="FZ32">
        <v>2.0799061152897499E-10</v>
      </c>
      <c r="GA32">
        <v>0.15915000000000001</v>
      </c>
      <c r="GB32">
        <v>0</v>
      </c>
      <c r="GC32">
        <v>0</v>
      </c>
      <c r="GD32">
        <v>0</v>
      </c>
      <c r="GE32">
        <v>4</v>
      </c>
      <c r="GF32">
        <v>2147</v>
      </c>
      <c r="GG32">
        <v>-1</v>
      </c>
      <c r="GH32">
        <v>-1</v>
      </c>
      <c r="GI32">
        <v>0.5</v>
      </c>
      <c r="GJ32">
        <v>0.6</v>
      </c>
      <c r="GK32">
        <v>1.79932</v>
      </c>
      <c r="GL32">
        <v>2.5146500000000001</v>
      </c>
      <c r="GM32">
        <v>1.54541</v>
      </c>
      <c r="GN32">
        <v>2.2985799999999998</v>
      </c>
      <c r="GO32">
        <v>1.5979000000000001</v>
      </c>
      <c r="GP32">
        <v>2.3132299999999999</v>
      </c>
      <c r="GQ32">
        <v>25.655100000000001</v>
      </c>
      <c r="GR32">
        <v>15.988300000000001</v>
      </c>
      <c r="GS32">
        <v>18</v>
      </c>
      <c r="GT32">
        <v>496.17</v>
      </c>
      <c r="GU32">
        <v>525.51</v>
      </c>
      <c r="GV32">
        <v>17.9999</v>
      </c>
      <c r="GW32">
        <v>21.406500000000001</v>
      </c>
      <c r="GX32">
        <v>30</v>
      </c>
      <c r="GY32">
        <v>21.418600000000001</v>
      </c>
      <c r="GZ32">
        <v>21.378</v>
      </c>
      <c r="HA32">
        <v>36.063400000000001</v>
      </c>
      <c r="HB32">
        <v>16.442699999999999</v>
      </c>
      <c r="HC32">
        <v>-30</v>
      </c>
      <c r="HD32">
        <v>18</v>
      </c>
      <c r="HE32">
        <v>800</v>
      </c>
      <c r="HF32">
        <v>15.763500000000001</v>
      </c>
      <c r="HG32">
        <v>100.58</v>
      </c>
      <c r="HH32">
        <v>100.977</v>
      </c>
    </row>
    <row r="33" spans="1:216" x14ac:dyDescent="0.2">
      <c r="A33">
        <v>15</v>
      </c>
      <c r="B33">
        <v>1689036786.0999999</v>
      </c>
      <c r="C33">
        <v>1279.0999999046301</v>
      </c>
      <c r="D33" t="s">
        <v>391</v>
      </c>
      <c r="E33" t="s">
        <v>392</v>
      </c>
      <c r="F33" t="s">
        <v>342</v>
      </c>
      <c r="G33" t="s">
        <v>343</v>
      </c>
      <c r="H33" t="s">
        <v>344</v>
      </c>
      <c r="I33" t="s">
        <v>345</v>
      </c>
      <c r="J33" t="s">
        <v>403</v>
      </c>
      <c r="K33" t="s">
        <v>346</v>
      </c>
      <c r="L33">
        <v>1689036786.0999999</v>
      </c>
      <c r="M33">
        <f t="shared" si="0"/>
        <v>1.3838759260701424E-3</v>
      </c>
      <c r="N33">
        <f t="shared" si="1"/>
        <v>1.3838759260701423</v>
      </c>
      <c r="O33">
        <f t="shared" si="2"/>
        <v>20.821366877649432</v>
      </c>
      <c r="P33">
        <f t="shared" si="3"/>
        <v>977.59299999999996</v>
      </c>
      <c r="Q33">
        <f t="shared" si="4"/>
        <v>760.04983567545798</v>
      </c>
      <c r="R33">
        <f t="shared" si="5"/>
        <v>76.058997269167918</v>
      </c>
      <c r="S33">
        <f t="shared" si="6"/>
        <v>97.828773624138009</v>
      </c>
      <c r="T33">
        <f t="shared" si="7"/>
        <v>0.16608508994582735</v>
      </c>
      <c r="U33">
        <f t="shared" si="8"/>
        <v>3.1122698662953816</v>
      </c>
      <c r="V33">
        <f t="shared" si="9"/>
        <v>0.16131370118692417</v>
      </c>
      <c r="W33">
        <f t="shared" si="10"/>
        <v>0.10123833580444339</v>
      </c>
      <c r="X33">
        <f t="shared" si="11"/>
        <v>281.16720900000001</v>
      </c>
      <c r="Y33">
        <f t="shared" si="12"/>
        <v>21.272553513459037</v>
      </c>
      <c r="Z33">
        <f t="shared" si="13"/>
        <v>21.272553513459037</v>
      </c>
      <c r="AA33">
        <f t="shared" si="14"/>
        <v>2.5380451476150552</v>
      </c>
      <c r="AB33">
        <f t="shared" si="15"/>
        <v>72.168063487972603</v>
      </c>
      <c r="AC33">
        <f t="shared" si="16"/>
        <v>1.6977256489032</v>
      </c>
      <c r="AD33">
        <f t="shared" si="17"/>
        <v>2.3524611398033977</v>
      </c>
      <c r="AE33">
        <f t="shared" si="18"/>
        <v>0.84031949871185518</v>
      </c>
      <c r="AF33">
        <f t="shared" si="19"/>
        <v>-61.02892833969328</v>
      </c>
      <c r="AG33">
        <f t="shared" si="20"/>
        <v>-206.7749853763361</v>
      </c>
      <c r="AH33">
        <f t="shared" si="21"/>
        <v>-13.44782902571057</v>
      </c>
      <c r="AI33">
        <f t="shared" si="22"/>
        <v>-8.4533741739932111E-2</v>
      </c>
      <c r="AJ33">
        <v>0</v>
      </c>
      <c r="AK33">
        <v>0</v>
      </c>
      <c r="AL33">
        <f t="shared" si="23"/>
        <v>1</v>
      </c>
      <c r="AM33">
        <f t="shared" si="24"/>
        <v>0</v>
      </c>
      <c r="AN33">
        <f t="shared" si="25"/>
        <v>53784.150827683421</v>
      </c>
      <c r="AO33">
        <f t="shared" si="26"/>
        <v>1700.03</v>
      </c>
      <c r="AP33">
        <f t="shared" si="27"/>
        <v>1433.1248999999998</v>
      </c>
      <c r="AQ33">
        <f t="shared" si="28"/>
        <v>0.84299977059228359</v>
      </c>
      <c r="AR33">
        <f t="shared" si="29"/>
        <v>0.16538955724310747</v>
      </c>
      <c r="AS33">
        <v>1689036786.0999999</v>
      </c>
      <c r="AT33">
        <v>977.59299999999996</v>
      </c>
      <c r="AU33">
        <v>1000.09</v>
      </c>
      <c r="AV33">
        <v>16.965199999999999</v>
      </c>
      <c r="AW33">
        <v>15.585000000000001</v>
      </c>
      <c r="AX33">
        <v>978.69600000000003</v>
      </c>
      <c r="AY33">
        <v>16.804500000000001</v>
      </c>
      <c r="AZ33">
        <v>500.416</v>
      </c>
      <c r="BA33">
        <v>99.870800000000003</v>
      </c>
      <c r="BB33">
        <v>0.200266</v>
      </c>
      <c r="BC33">
        <v>20.040199999999999</v>
      </c>
      <c r="BD33">
        <v>19.6678</v>
      </c>
      <c r="BE33">
        <v>999.9</v>
      </c>
      <c r="BF33">
        <v>0</v>
      </c>
      <c r="BG33">
        <v>0</v>
      </c>
      <c r="BH33">
        <v>9946.25</v>
      </c>
      <c r="BI33">
        <v>0</v>
      </c>
      <c r="BJ33">
        <v>1.2302200000000001</v>
      </c>
      <c r="BK33">
        <v>-22.5015</v>
      </c>
      <c r="BL33">
        <v>994.46400000000006</v>
      </c>
      <c r="BM33">
        <v>1015.93</v>
      </c>
      <c r="BN33">
        <v>1.3802000000000001</v>
      </c>
      <c r="BO33">
        <v>1000.09</v>
      </c>
      <c r="BP33">
        <v>15.585000000000001</v>
      </c>
      <c r="BQ33">
        <v>1.6943299999999999</v>
      </c>
      <c r="BR33">
        <v>1.5564800000000001</v>
      </c>
      <c r="BS33">
        <v>14.8445</v>
      </c>
      <c r="BT33">
        <v>13.534599999999999</v>
      </c>
      <c r="BU33">
        <v>1700.03</v>
      </c>
      <c r="BV33">
        <v>0.900007</v>
      </c>
      <c r="BW33">
        <v>9.9993200000000004E-2</v>
      </c>
      <c r="BX33">
        <v>0</v>
      </c>
      <c r="BY33">
        <v>2.4691000000000001</v>
      </c>
      <c r="BZ33">
        <v>0</v>
      </c>
      <c r="CA33">
        <v>5402.82</v>
      </c>
      <c r="CB33">
        <v>16244.4</v>
      </c>
      <c r="CC33">
        <v>37.561999999999998</v>
      </c>
      <c r="CD33">
        <v>40.125</v>
      </c>
      <c r="CE33">
        <v>38.875</v>
      </c>
      <c r="CF33">
        <v>38.186999999999998</v>
      </c>
      <c r="CG33">
        <v>37.061999999999998</v>
      </c>
      <c r="CH33">
        <v>1530.04</v>
      </c>
      <c r="CI33">
        <v>169.99</v>
      </c>
      <c r="CJ33">
        <v>0</v>
      </c>
      <c r="CK33">
        <v>1689036787.0999999</v>
      </c>
      <c r="CL33">
        <v>0</v>
      </c>
      <c r="CM33">
        <v>1689036757.0999999</v>
      </c>
      <c r="CN33" t="s">
        <v>393</v>
      </c>
      <c r="CO33">
        <v>1689036757.0999999</v>
      </c>
      <c r="CP33">
        <v>1689036738.0999999</v>
      </c>
      <c r="CQ33">
        <v>42</v>
      </c>
      <c r="CR33">
        <v>2.1999999999999999E-2</v>
      </c>
      <c r="CS33">
        <v>1E-3</v>
      </c>
      <c r="CT33">
        <v>-1.105</v>
      </c>
      <c r="CU33">
        <v>0.161</v>
      </c>
      <c r="CV33">
        <v>1000</v>
      </c>
      <c r="CW33">
        <v>16</v>
      </c>
      <c r="CX33">
        <v>0.18</v>
      </c>
      <c r="CY33">
        <v>0.06</v>
      </c>
      <c r="CZ33">
        <v>26.061781491974301</v>
      </c>
      <c r="DA33">
        <v>1.07196852738429</v>
      </c>
      <c r="DB33">
        <v>0.131659658570878</v>
      </c>
      <c r="DC33">
        <v>1</v>
      </c>
      <c r="DD33">
        <v>1000.02966666667</v>
      </c>
      <c r="DE33">
        <v>-0.61075324675153198</v>
      </c>
      <c r="DF33">
        <v>8.0445979113673002E-2</v>
      </c>
      <c r="DG33">
        <v>1</v>
      </c>
      <c r="DH33">
        <v>1699.9966666666701</v>
      </c>
      <c r="DI33">
        <v>-0.24078349115540601</v>
      </c>
      <c r="DJ33">
        <v>8.9991181225773195E-2</v>
      </c>
      <c r="DK33">
        <v>-1</v>
      </c>
      <c r="DL33">
        <v>2</v>
      </c>
      <c r="DM33">
        <v>2</v>
      </c>
      <c r="DN33" t="s">
        <v>348</v>
      </c>
      <c r="DO33">
        <v>2.9269500000000002</v>
      </c>
      <c r="DP33">
        <v>2.9203999999999999</v>
      </c>
      <c r="DQ33">
        <v>0.17595</v>
      </c>
      <c r="DR33">
        <v>0.17893899999999999</v>
      </c>
      <c r="DS33">
        <v>9.3307299999999996E-2</v>
      </c>
      <c r="DT33">
        <v>8.86406E-2</v>
      </c>
      <c r="DU33">
        <v>26230.9</v>
      </c>
      <c r="DV33">
        <v>27660.5</v>
      </c>
      <c r="DW33">
        <v>29558.799999999999</v>
      </c>
      <c r="DX33">
        <v>31392.5</v>
      </c>
      <c r="DY33">
        <v>35081.599999999999</v>
      </c>
      <c r="DZ33">
        <v>37535.699999999997</v>
      </c>
      <c r="EA33">
        <v>40533.199999999997</v>
      </c>
      <c r="EB33">
        <v>43584</v>
      </c>
      <c r="EC33">
        <v>2.0943800000000001</v>
      </c>
      <c r="ED33">
        <v>2.0922499999999999</v>
      </c>
      <c r="EE33">
        <v>9.0315900000000005E-2</v>
      </c>
      <c r="EF33">
        <v>0</v>
      </c>
      <c r="EG33">
        <v>18.170999999999999</v>
      </c>
      <c r="EH33">
        <v>999.9</v>
      </c>
      <c r="EI33">
        <v>63.283000000000001</v>
      </c>
      <c r="EJ33">
        <v>22.416</v>
      </c>
      <c r="EK33">
        <v>17.245799999999999</v>
      </c>
      <c r="EL33">
        <v>61.379600000000003</v>
      </c>
      <c r="EM33">
        <v>23.9663</v>
      </c>
      <c r="EN33">
        <v>1</v>
      </c>
      <c r="EO33">
        <v>-0.42131600000000002</v>
      </c>
      <c r="EP33">
        <v>1.84019</v>
      </c>
      <c r="EQ33">
        <v>20.282299999999999</v>
      </c>
      <c r="ER33">
        <v>5.2418500000000003</v>
      </c>
      <c r="ES33">
        <v>11.8302</v>
      </c>
      <c r="ET33">
        <v>4.9830500000000004</v>
      </c>
      <c r="EU33">
        <v>3.2989999999999999</v>
      </c>
      <c r="EV33">
        <v>64.400000000000006</v>
      </c>
      <c r="EW33">
        <v>404.4</v>
      </c>
      <c r="EX33">
        <v>6.4</v>
      </c>
      <c r="EY33">
        <v>436.2</v>
      </c>
      <c r="EZ33">
        <v>1.8732800000000001</v>
      </c>
      <c r="FA33">
        <v>1.87897</v>
      </c>
      <c r="FB33">
        <v>1.8793</v>
      </c>
      <c r="FC33">
        <v>1.8798999999999999</v>
      </c>
      <c r="FD33">
        <v>1.8775900000000001</v>
      </c>
      <c r="FE33">
        <v>1.8766700000000001</v>
      </c>
      <c r="FF33">
        <v>1.8772599999999999</v>
      </c>
      <c r="FG33">
        <v>1.87497</v>
      </c>
      <c r="FH33">
        <v>0</v>
      </c>
      <c r="FI33">
        <v>0</v>
      </c>
      <c r="FJ33">
        <v>0</v>
      </c>
      <c r="FK33">
        <v>0</v>
      </c>
      <c r="FL33" t="s">
        <v>349</v>
      </c>
      <c r="FM33" t="s">
        <v>350</v>
      </c>
      <c r="FN33" t="s">
        <v>351</v>
      </c>
      <c r="FO33" t="s">
        <v>351</v>
      </c>
      <c r="FP33" t="s">
        <v>351</v>
      </c>
      <c r="FQ33" t="s">
        <v>351</v>
      </c>
      <c r="FR33">
        <v>0</v>
      </c>
      <c r="FS33">
        <v>100</v>
      </c>
      <c r="FT33">
        <v>100</v>
      </c>
      <c r="FU33">
        <v>-1.103</v>
      </c>
      <c r="FV33">
        <v>0.16070000000000001</v>
      </c>
      <c r="FW33">
        <v>-1.02278127506778</v>
      </c>
      <c r="FX33">
        <v>1.4527828764109799E-4</v>
      </c>
      <c r="FY33">
        <v>-4.3579519040863002E-7</v>
      </c>
      <c r="FZ33">
        <v>2.0799061152897499E-10</v>
      </c>
      <c r="GA33">
        <v>0.160659999999998</v>
      </c>
      <c r="GB33">
        <v>0</v>
      </c>
      <c r="GC33">
        <v>0</v>
      </c>
      <c r="GD33">
        <v>0</v>
      </c>
      <c r="GE33">
        <v>4</v>
      </c>
      <c r="GF33">
        <v>2147</v>
      </c>
      <c r="GG33">
        <v>-1</v>
      </c>
      <c r="GH33">
        <v>-1</v>
      </c>
      <c r="GI33">
        <v>0.5</v>
      </c>
      <c r="GJ33">
        <v>0.8</v>
      </c>
      <c r="GK33">
        <v>2.1606399999999999</v>
      </c>
      <c r="GL33">
        <v>2.51953</v>
      </c>
      <c r="GM33">
        <v>1.54541</v>
      </c>
      <c r="GN33">
        <v>2.2985799999999998</v>
      </c>
      <c r="GO33">
        <v>1.5979000000000001</v>
      </c>
      <c r="GP33">
        <v>2.34009</v>
      </c>
      <c r="GQ33">
        <v>25.696200000000001</v>
      </c>
      <c r="GR33">
        <v>15.9795</v>
      </c>
      <c r="GS33">
        <v>18</v>
      </c>
      <c r="GT33">
        <v>496.35599999999999</v>
      </c>
      <c r="GU33">
        <v>525.65099999999995</v>
      </c>
      <c r="GV33">
        <v>17.9998</v>
      </c>
      <c r="GW33">
        <v>21.371200000000002</v>
      </c>
      <c r="GX33">
        <v>29.9999</v>
      </c>
      <c r="GY33">
        <v>21.3872</v>
      </c>
      <c r="GZ33">
        <v>21.3475</v>
      </c>
      <c r="HA33">
        <v>43.283099999999997</v>
      </c>
      <c r="HB33">
        <v>16.442699999999999</v>
      </c>
      <c r="HC33">
        <v>-30</v>
      </c>
      <c r="HD33">
        <v>18</v>
      </c>
      <c r="HE33">
        <v>1000</v>
      </c>
      <c r="HF33">
        <v>15.763500000000001</v>
      </c>
      <c r="HG33">
        <v>100.58499999999999</v>
      </c>
      <c r="HH33">
        <v>100.977</v>
      </c>
    </row>
    <row r="34" spans="1:216" x14ac:dyDescent="0.2">
      <c r="A34">
        <v>16</v>
      </c>
      <c r="B34">
        <v>1689036897.0999999</v>
      </c>
      <c r="C34">
        <v>1390.0999999046301</v>
      </c>
      <c r="D34" t="s">
        <v>394</v>
      </c>
      <c r="E34" t="s">
        <v>395</v>
      </c>
      <c r="F34" t="s">
        <v>342</v>
      </c>
      <c r="G34" t="s">
        <v>343</v>
      </c>
      <c r="H34" t="s">
        <v>344</v>
      </c>
      <c r="I34" t="s">
        <v>345</v>
      </c>
      <c r="J34" t="s">
        <v>403</v>
      </c>
      <c r="K34" t="s">
        <v>346</v>
      </c>
      <c r="L34">
        <v>1689036897.0999999</v>
      </c>
      <c r="M34">
        <f t="shared" si="0"/>
        <v>1.38494653378264E-3</v>
      </c>
      <c r="N34">
        <f t="shared" si="1"/>
        <v>1.3849465337826401</v>
      </c>
      <c r="O34">
        <f t="shared" si="2"/>
        <v>20.672183623774092</v>
      </c>
      <c r="P34">
        <f t="shared" si="3"/>
        <v>1377.19</v>
      </c>
      <c r="Q34">
        <f t="shared" si="4"/>
        <v>1157.7548588779134</v>
      </c>
      <c r="R34">
        <f t="shared" si="5"/>
        <v>115.85906305329887</v>
      </c>
      <c r="S34">
        <f t="shared" si="6"/>
        <v>137.81841796890998</v>
      </c>
      <c r="T34">
        <f t="shared" si="7"/>
        <v>0.16769584307116164</v>
      </c>
      <c r="U34">
        <f t="shared" si="8"/>
        <v>3.1247425113641536</v>
      </c>
      <c r="V34">
        <f t="shared" si="9"/>
        <v>0.16285172207333198</v>
      </c>
      <c r="W34">
        <f t="shared" si="10"/>
        <v>0.10220589581462086</v>
      </c>
      <c r="X34">
        <f t="shared" si="11"/>
        <v>281.16880499999996</v>
      </c>
      <c r="Y34">
        <f t="shared" si="12"/>
        <v>21.262481504141846</v>
      </c>
      <c r="Z34">
        <f t="shared" si="13"/>
        <v>21.262481504141846</v>
      </c>
      <c r="AA34">
        <f t="shared" si="14"/>
        <v>2.5364778829414143</v>
      </c>
      <c r="AB34">
        <f t="shared" si="15"/>
        <v>72.435087636059663</v>
      </c>
      <c r="AC34">
        <f t="shared" si="16"/>
        <v>1.7034588228146998</v>
      </c>
      <c r="AD34">
        <f t="shared" si="17"/>
        <v>2.3517039578574117</v>
      </c>
      <c r="AE34">
        <f t="shared" si="18"/>
        <v>0.83301906012671445</v>
      </c>
      <c r="AF34">
        <f t="shared" si="19"/>
        <v>-61.076142139814422</v>
      </c>
      <c r="AG34">
        <f t="shared" si="20"/>
        <v>-206.78290684674727</v>
      </c>
      <c r="AH34">
        <f t="shared" si="21"/>
        <v>-13.393618780740114</v>
      </c>
      <c r="AI34">
        <f t="shared" si="22"/>
        <v>-8.3862767301809527E-2</v>
      </c>
      <c r="AJ34">
        <v>0</v>
      </c>
      <c r="AK34">
        <v>0</v>
      </c>
      <c r="AL34">
        <f t="shared" si="23"/>
        <v>1</v>
      </c>
      <c r="AM34">
        <f t="shared" si="24"/>
        <v>0</v>
      </c>
      <c r="AN34">
        <f t="shared" si="25"/>
        <v>54116.754621369197</v>
      </c>
      <c r="AO34">
        <f t="shared" si="26"/>
        <v>1700.04</v>
      </c>
      <c r="AP34">
        <f t="shared" si="27"/>
        <v>1433.1332999999997</v>
      </c>
      <c r="AQ34">
        <f t="shared" si="28"/>
        <v>0.84299975294698937</v>
      </c>
      <c r="AR34">
        <f t="shared" si="29"/>
        <v>0.16538952318768968</v>
      </c>
      <c r="AS34">
        <v>1689036897.0999999</v>
      </c>
      <c r="AT34">
        <v>1377.19</v>
      </c>
      <c r="AU34">
        <v>1400.11</v>
      </c>
      <c r="AV34">
        <v>17.022300000000001</v>
      </c>
      <c r="AW34">
        <v>15.6404</v>
      </c>
      <c r="AX34">
        <v>1378.58</v>
      </c>
      <c r="AY34">
        <v>16.857700000000001</v>
      </c>
      <c r="AZ34">
        <v>500.15800000000002</v>
      </c>
      <c r="BA34">
        <v>99.872399999999999</v>
      </c>
      <c r="BB34">
        <v>0.19978899999999999</v>
      </c>
      <c r="BC34">
        <v>20.035</v>
      </c>
      <c r="BD34">
        <v>19.653300000000002</v>
      </c>
      <c r="BE34">
        <v>999.9</v>
      </c>
      <c r="BF34">
        <v>0</v>
      </c>
      <c r="BG34">
        <v>0</v>
      </c>
      <c r="BH34">
        <v>10010</v>
      </c>
      <c r="BI34">
        <v>0</v>
      </c>
      <c r="BJ34">
        <v>1.16408</v>
      </c>
      <c r="BK34">
        <v>-22.92</v>
      </c>
      <c r="BL34">
        <v>1401.04</v>
      </c>
      <c r="BM34">
        <v>1422.36</v>
      </c>
      <c r="BN34">
        <v>1.38192</v>
      </c>
      <c r="BO34">
        <v>1400.11</v>
      </c>
      <c r="BP34">
        <v>15.6404</v>
      </c>
      <c r="BQ34">
        <v>1.7000599999999999</v>
      </c>
      <c r="BR34">
        <v>1.5620400000000001</v>
      </c>
      <c r="BS34">
        <v>14.897</v>
      </c>
      <c r="BT34">
        <v>13.589399999999999</v>
      </c>
      <c r="BU34">
        <v>1700.04</v>
      </c>
      <c r="BV34">
        <v>0.900007</v>
      </c>
      <c r="BW34">
        <v>9.9993200000000004E-2</v>
      </c>
      <c r="BX34">
        <v>0</v>
      </c>
      <c r="BY34">
        <v>2.6547000000000001</v>
      </c>
      <c r="BZ34">
        <v>0</v>
      </c>
      <c r="CA34">
        <v>5347.96</v>
      </c>
      <c r="CB34">
        <v>16244.5</v>
      </c>
      <c r="CC34">
        <v>37.625</v>
      </c>
      <c r="CD34">
        <v>40</v>
      </c>
      <c r="CE34">
        <v>39</v>
      </c>
      <c r="CF34">
        <v>38.125</v>
      </c>
      <c r="CG34">
        <v>37.061999999999998</v>
      </c>
      <c r="CH34">
        <v>1530.05</v>
      </c>
      <c r="CI34">
        <v>169.99</v>
      </c>
      <c r="CJ34">
        <v>0</v>
      </c>
      <c r="CK34">
        <v>1689036898.0999999</v>
      </c>
      <c r="CL34">
        <v>0</v>
      </c>
      <c r="CM34">
        <v>1689036867.0999999</v>
      </c>
      <c r="CN34" t="s">
        <v>396</v>
      </c>
      <c r="CO34">
        <v>1689036867.0999999</v>
      </c>
      <c r="CP34">
        <v>1689036854.0999999</v>
      </c>
      <c r="CQ34">
        <v>43</v>
      </c>
      <c r="CR34">
        <v>-0.28199999999999997</v>
      </c>
      <c r="CS34">
        <v>4.0000000000000001E-3</v>
      </c>
      <c r="CT34">
        <v>-1.385</v>
      </c>
      <c r="CU34">
        <v>0.16500000000000001</v>
      </c>
      <c r="CV34">
        <v>1400</v>
      </c>
      <c r="CW34">
        <v>16</v>
      </c>
      <c r="CX34">
        <v>0.11</v>
      </c>
      <c r="CY34">
        <v>0.04</v>
      </c>
      <c r="CZ34">
        <v>26.038665706318799</v>
      </c>
      <c r="DA34">
        <v>1.2017456991335</v>
      </c>
      <c r="DB34">
        <v>0.17751665847801501</v>
      </c>
      <c r="DC34">
        <v>1</v>
      </c>
      <c r="DD34">
        <v>1399.9765</v>
      </c>
      <c r="DE34">
        <v>0.71954887218267505</v>
      </c>
      <c r="DF34">
        <v>9.2589146232160399E-2</v>
      </c>
      <c r="DG34">
        <v>1</v>
      </c>
      <c r="DH34">
        <v>1699.9880952381</v>
      </c>
      <c r="DI34">
        <v>4.4198750556338297E-2</v>
      </c>
      <c r="DJ34">
        <v>0.119467829804814</v>
      </c>
      <c r="DK34">
        <v>-1</v>
      </c>
      <c r="DL34">
        <v>2</v>
      </c>
      <c r="DM34">
        <v>2</v>
      </c>
      <c r="DN34" t="s">
        <v>348</v>
      </c>
      <c r="DO34">
        <v>2.9263300000000001</v>
      </c>
      <c r="DP34">
        <v>2.92049</v>
      </c>
      <c r="DQ34">
        <v>0.21759200000000001</v>
      </c>
      <c r="DR34">
        <v>0.22025600000000001</v>
      </c>
      <c r="DS34">
        <v>9.3533900000000003E-2</v>
      </c>
      <c r="DT34">
        <v>8.8879700000000006E-2</v>
      </c>
      <c r="DU34">
        <v>24908.2</v>
      </c>
      <c r="DV34">
        <v>26272.5</v>
      </c>
      <c r="DW34">
        <v>29558.5</v>
      </c>
      <c r="DX34">
        <v>31393.200000000001</v>
      </c>
      <c r="DY34">
        <v>35077.199999999997</v>
      </c>
      <c r="DZ34">
        <v>37531.300000000003</v>
      </c>
      <c r="EA34">
        <v>40533.699999999997</v>
      </c>
      <c r="EB34">
        <v>43585.4</v>
      </c>
      <c r="EC34">
        <v>2.0945999999999998</v>
      </c>
      <c r="ED34">
        <v>2.0939199999999998</v>
      </c>
      <c r="EE34">
        <v>9.2402100000000001E-2</v>
      </c>
      <c r="EF34">
        <v>0</v>
      </c>
      <c r="EG34">
        <v>18.1219</v>
      </c>
      <c r="EH34">
        <v>999.9</v>
      </c>
      <c r="EI34">
        <v>63.362000000000002</v>
      </c>
      <c r="EJ34">
        <v>22.437000000000001</v>
      </c>
      <c r="EK34">
        <v>17.288799999999998</v>
      </c>
      <c r="EL34">
        <v>60.839599999999997</v>
      </c>
      <c r="EM34">
        <v>24.988</v>
      </c>
      <c r="EN34">
        <v>1</v>
      </c>
      <c r="EO34">
        <v>-0.42362</v>
      </c>
      <c r="EP34">
        <v>1.8229200000000001</v>
      </c>
      <c r="EQ34">
        <v>20.282599999999999</v>
      </c>
      <c r="ER34">
        <v>5.2415500000000002</v>
      </c>
      <c r="ES34">
        <v>11.8302</v>
      </c>
      <c r="ET34">
        <v>4.9816000000000003</v>
      </c>
      <c r="EU34">
        <v>3.2990300000000001</v>
      </c>
      <c r="EV34">
        <v>64.400000000000006</v>
      </c>
      <c r="EW34">
        <v>406.6</v>
      </c>
      <c r="EX34">
        <v>6.4</v>
      </c>
      <c r="EY34">
        <v>441.3</v>
      </c>
      <c r="EZ34">
        <v>1.87331</v>
      </c>
      <c r="FA34">
        <v>1.87897</v>
      </c>
      <c r="FB34">
        <v>1.8793200000000001</v>
      </c>
      <c r="FC34">
        <v>1.87991</v>
      </c>
      <c r="FD34">
        <v>1.8775900000000001</v>
      </c>
      <c r="FE34">
        <v>1.8766799999999999</v>
      </c>
      <c r="FF34">
        <v>1.87727</v>
      </c>
      <c r="FG34">
        <v>1.875</v>
      </c>
      <c r="FH34">
        <v>0</v>
      </c>
      <c r="FI34">
        <v>0</v>
      </c>
      <c r="FJ34">
        <v>0</v>
      </c>
      <c r="FK34">
        <v>0</v>
      </c>
      <c r="FL34" t="s">
        <v>349</v>
      </c>
      <c r="FM34" t="s">
        <v>350</v>
      </c>
      <c r="FN34" t="s">
        <v>351</v>
      </c>
      <c r="FO34" t="s">
        <v>351</v>
      </c>
      <c r="FP34" t="s">
        <v>351</v>
      </c>
      <c r="FQ34" t="s">
        <v>351</v>
      </c>
      <c r="FR34">
        <v>0</v>
      </c>
      <c r="FS34">
        <v>100</v>
      </c>
      <c r="FT34">
        <v>100</v>
      </c>
      <c r="FU34">
        <v>-1.39</v>
      </c>
      <c r="FV34">
        <v>0.1646</v>
      </c>
      <c r="FW34">
        <v>-1.3047445062752501</v>
      </c>
      <c r="FX34">
        <v>1.4527828764109799E-4</v>
      </c>
      <c r="FY34">
        <v>-4.3579519040863002E-7</v>
      </c>
      <c r="FZ34">
        <v>2.0799061152897499E-10</v>
      </c>
      <c r="GA34">
        <v>0.16461999999999899</v>
      </c>
      <c r="GB34">
        <v>0</v>
      </c>
      <c r="GC34">
        <v>0</v>
      </c>
      <c r="GD34">
        <v>0</v>
      </c>
      <c r="GE34">
        <v>4</v>
      </c>
      <c r="GF34">
        <v>2147</v>
      </c>
      <c r="GG34">
        <v>-1</v>
      </c>
      <c r="GH34">
        <v>-1</v>
      </c>
      <c r="GI34">
        <v>0.5</v>
      </c>
      <c r="GJ34">
        <v>0.7</v>
      </c>
      <c r="GK34">
        <v>2.8454600000000001</v>
      </c>
      <c r="GL34">
        <v>2.51953</v>
      </c>
      <c r="GM34">
        <v>1.54541</v>
      </c>
      <c r="GN34">
        <v>2.2985799999999998</v>
      </c>
      <c r="GO34">
        <v>1.5979000000000001</v>
      </c>
      <c r="GP34">
        <v>2.2595200000000002</v>
      </c>
      <c r="GQ34">
        <v>25.737200000000001</v>
      </c>
      <c r="GR34">
        <v>15.962</v>
      </c>
      <c r="GS34">
        <v>18</v>
      </c>
      <c r="GT34">
        <v>496.20499999999998</v>
      </c>
      <c r="GU34">
        <v>526.50900000000001</v>
      </c>
      <c r="GV34">
        <v>18</v>
      </c>
      <c r="GW34">
        <v>21.340900000000001</v>
      </c>
      <c r="GX34">
        <v>30</v>
      </c>
      <c r="GY34">
        <v>21.357700000000001</v>
      </c>
      <c r="GZ34">
        <v>21.318300000000001</v>
      </c>
      <c r="HA34">
        <v>56.982599999999998</v>
      </c>
      <c r="HB34">
        <v>16.442699999999999</v>
      </c>
      <c r="HC34">
        <v>-30</v>
      </c>
      <c r="HD34">
        <v>18</v>
      </c>
      <c r="HE34">
        <v>1400</v>
      </c>
      <c r="HF34">
        <v>15.763500000000001</v>
      </c>
      <c r="HG34">
        <v>100.58499999999999</v>
      </c>
      <c r="HH34">
        <v>100.98</v>
      </c>
    </row>
    <row r="35" spans="1:216" x14ac:dyDescent="0.2">
      <c r="A35">
        <v>17</v>
      </c>
      <c r="B35">
        <v>1689036989.0999999</v>
      </c>
      <c r="C35">
        <v>1482.0999999046301</v>
      </c>
      <c r="D35" t="s">
        <v>397</v>
      </c>
      <c r="E35" t="s">
        <v>398</v>
      </c>
      <c r="F35" t="s">
        <v>342</v>
      </c>
      <c r="G35" t="s">
        <v>343</v>
      </c>
      <c r="H35" t="s">
        <v>344</v>
      </c>
      <c r="I35" t="s">
        <v>345</v>
      </c>
      <c r="J35" t="s">
        <v>403</v>
      </c>
      <c r="K35" t="s">
        <v>346</v>
      </c>
      <c r="L35">
        <v>1689036989.0999999</v>
      </c>
      <c r="M35">
        <f t="shared" si="0"/>
        <v>1.3788199265321694E-3</v>
      </c>
      <c r="N35">
        <f t="shared" si="1"/>
        <v>1.3788199265321694</v>
      </c>
      <c r="O35">
        <f t="shared" si="2"/>
        <v>20.836679093875549</v>
      </c>
      <c r="P35">
        <f t="shared" si="3"/>
        <v>1776.41</v>
      </c>
      <c r="Q35">
        <f t="shared" si="4"/>
        <v>1550.7381896100962</v>
      </c>
      <c r="R35">
        <f t="shared" si="5"/>
        <v>155.18879224112553</v>
      </c>
      <c r="S35">
        <f t="shared" si="6"/>
        <v>177.77270481381001</v>
      </c>
      <c r="T35">
        <f t="shared" si="7"/>
        <v>0.16819122977427317</v>
      </c>
      <c r="U35">
        <f t="shared" si="8"/>
        <v>3.1194127371771185</v>
      </c>
      <c r="V35">
        <f t="shared" si="9"/>
        <v>0.16331082961127191</v>
      </c>
      <c r="W35">
        <f t="shared" si="10"/>
        <v>0.10249595713834124</v>
      </c>
      <c r="X35">
        <f t="shared" si="11"/>
        <v>281.12788800000004</v>
      </c>
      <c r="Y35">
        <f t="shared" si="12"/>
        <v>21.24794600657486</v>
      </c>
      <c r="Z35">
        <f t="shared" si="13"/>
        <v>21.24794600657486</v>
      </c>
      <c r="AA35">
        <f t="shared" si="14"/>
        <v>2.534217566901817</v>
      </c>
      <c r="AB35">
        <f t="shared" si="15"/>
        <v>72.674422439838779</v>
      </c>
      <c r="AC35">
        <f t="shared" si="16"/>
        <v>1.7072048009754002</v>
      </c>
      <c r="AD35">
        <f t="shared" si="17"/>
        <v>2.3491136821742966</v>
      </c>
      <c r="AE35">
        <f t="shared" si="18"/>
        <v>0.82701276592641682</v>
      </c>
      <c r="AF35">
        <f t="shared" si="19"/>
        <v>-60.80595876006867</v>
      </c>
      <c r="AG35">
        <f t="shared" si="20"/>
        <v>-206.97920751384854</v>
      </c>
      <c r="AH35">
        <f t="shared" si="21"/>
        <v>-13.427021552473953</v>
      </c>
      <c r="AI35">
        <f t="shared" si="22"/>
        <v>-8.4299826391116994E-2</v>
      </c>
      <c r="AJ35">
        <v>0</v>
      </c>
      <c r="AK35">
        <v>0</v>
      </c>
      <c r="AL35">
        <f t="shared" si="23"/>
        <v>1</v>
      </c>
      <c r="AM35">
        <f t="shared" si="24"/>
        <v>0</v>
      </c>
      <c r="AN35">
        <f t="shared" si="25"/>
        <v>53978.280928500106</v>
      </c>
      <c r="AO35">
        <f t="shared" si="26"/>
        <v>1699.78</v>
      </c>
      <c r="AP35">
        <f t="shared" si="27"/>
        <v>1432.9151999999999</v>
      </c>
      <c r="AQ35">
        <f t="shared" si="28"/>
        <v>0.8430003882855428</v>
      </c>
      <c r="AR35">
        <f t="shared" si="29"/>
        <v>0.16539074939109769</v>
      </c>
      <c r="AS35">
        <v>1689036989.0999999</v>
      </c>
      <c r="AT35">
        <v>1776.41</v>
      </c>
      <c r="AU35">
        <v>1800.05</v>
      </c>
      <c r="AV35">
        <v>17.0594</v>
      </c>
      <c r="AW35">
        <v>15.6835</v>
      </c>
      <c r="AX35">
        <v>1777.8</v>
      </c>
      <c r="AY35">
        <v>16.895</v>
      </c>
      <c r="AZ35">
        <v>500.09800000000001</v>
      </c>
      <c r="BA35">
        <v>99.873999999999995</v>
      </c>
      <c r="BB35">
        <v>0.20014100000000001</v>
      </c>
      <c r="BC35">
        <v>20.017199999999999</v>
      </c>
      <c r="BD35">
        <v>19.648099999999999</v>
      </c>
      <c r="BE35">
        <v>999.9</v>
      </c>
      <c r="BF35">
        <v>0</v>
      </c>
      <c r="BG35">
        <v>0</v>
      </c>
      <c r="BH35">
        <v>9982.5</v>
      </c>
      <c r="BI35">
        <v>0</v>
      </c>
      <c r="BJ35">
        <v>1.11117</v>
      </c>
      <c r="BK35">
        <v>-23.6401</v>
      </c>
      <c r="BL35">
        <v>1807.24</v>
      </c>
      <c r="BM35">
        <v>1828.73</v>
      </c>
      <c r="BN35">
        <v>1.3758999999999999</v>
      </c>
      <c r="BO35">
        <v>1800.05</v>
      </c>
      <c r="BP35">
        <v>15.6835</v>
      </c>
      <c r="BQ35">
        <v>1.7037899999999999</v>
      </c>
      <c r="BR35">
        <v>1.56637</v>
      </c>
      <c r="BS35">
        <v>14.930999999999999</v>
      </c>
      <c r="BT35">
        <v>13.6319</v>
      </c>
      <c r="BU35">
        <v>1699.78</v>
      </c>
      <c r="BV35">
        <v>0.89998900000000004</v>
      </c>
      <c r="BW35">
        <v>0.100011</v>
      </c>
      <c r="BX35">
        <v>0</v>
      </c>
      <c r="BY35">
        <v>2.6720000000000002</v>
      </c>
      <c r="BZ35">
        <v>0</v>
      </c>
      <c r="CA35">
        <v>5318.4</v>
      </c>
      <c r="CB35">
        <v>16241.9</v>
      </c>
      <c r="CC35">
        <v>37.561999999999998</v>
      </c>
      <c r="CD35">
        <v>40</v>
      </c>
      <c r="CE35">
        <v>39</v>
      </c>
      <c r="CF35">
        <v>38.125</v>
      </c>
      <c r="CG35">
        <v>37</v>
      </c>
      <c r="CH35">
        <v>1529.78</v>
      </c>
      <c r="CI35">
        <v>170</v>
      </c>
      <c r="CJ35">
        <v>0</v>
      </c>
      <c r="CK35">
        <v>1689036990.5</v>
      </c>
      <c r="CL35">
        <v>0</v>
      </c>
      <c r="CM35">
        <v>1689036956.0999999</v>
      </c>
      <c r="CN35" t="s">
        <v>399</v>
      </c>
      <c r="CO35">
        <v>1689036956.0999999</v>
      </c>
      <c r="CP35">
        <v>1689036951.0999999</v>
      </c>
      <c r="CQ35">
        <v>44</v>
      </c>
      <c r="CR35">
        <v>-0.13900000000000001</v>
      </c>
      <c r="CS35">
        <v>0</v>
      </c>
      <c r="CT35">
        <v>-1.379</v>
      </c>
      <c r="CU35">
        <v>0.16400000000000001</v>
      </c>
      <c r="CV35">
        <v>1801</v>
      </c>
      <c r="CW35">
        <v>16</v>
      </c>
      <c r="CX35">
        <v>0.04</v>
      </c>
      <c r="CY35">
        <v>0.08</v>
      </c>
      <c r="CZ35">
        <v>26.317320026350199</v>
      </c>
      <c r="DA35">
        <v>0.83772975640798397</v>
      </c>
      <c r="DB35">
        <v>0.15540637692008499</v>
      </c>
      <c r="DC35">
        <v>1</v>
      </c>
      <c r="DD35">
        <v>1800.0005000000001</v>
      </c>
      <c r="DE35">
        <v>-0.29909774436249897</v>
      </c>
      <c r="DF35">
        <v>8.2248100281957101E-2</v>
      </c>
      <c r="DG35">
        <v>1</v>
      </c>
      <c r="DH35">
        <v>1699.9742857142901</v>
      </c>
      <c r="DI35">
        <v>-0.45929156074252597</v>
      </c>
      <c r="DJ35">
        <v>0.13861805793759099</v>
      </c>
      <c r="DK35">
        <v>-1</v>
      </c>
      <c r="DL35">
        <v>2</v>
      </c>
      <c r="DM35">
        <v>2</v>
      </c>
      <c r="DN35" t="s">
        <v>348</v>
      </c>
      <c r="DO35">
        <v>2.9262100000000002</v>
      </c>
      <c r="DP35">
        <v>2.9206099999999999</v>
      </c>
      <c r="DQ35">
        <v>0.25251200000000001</v>
      </c>
      <c r="DR35">
        <v>0.25498700000000002</v>
      </c>
      <c r="DS35">
        <v>9.3693600000000002E-2</v>
      </c>
      <c r="DT35">
        <v>8.9065900000000003E-2</v>
      </c>
      <c r="DU35">
        <v>23801.9</v>
      </c>
      <c r="DV35">
        <v>25107.1</v>
      </c>
      <c r="DW35">
        <v>29560.799999999999</v>
      </c>
      <c r="DX35">
        <v>31394.5</v>
      </c>
      <c r="DY35">
        <v>35076.5</v>
      </c>
      <c r="DZ35">
        <v>37528.400000000001</v>
      </c>
      <c r="EA35">
        <v>40536.1</v>
      </c>
      <c r="EB35">
        <v>43586.7</v>
      </c>
      <c r="EC35">
        <v>2.0954000000000002</v>
      </c>
      <c r="ED35">
        <v>2.0958800000000002</v>
      </c>
      <c r="EE35">
        <v>9.4354199999999999E-2</v>
      </c>
      <c r="EF35">
        <v>0</v>
      </c>
      <c r="EG35">
        <v>18.084299999999999</v>
      </c>
      <c r="EH35">
        <v>999.9</v>
      </c>
      <c r="EI35">
        <v>63.429000000000002</v>
      </c>
      <c r="EJ35">
        <v>22.457000000000001</v>
      </c>
      <c r="EK35">
        <v>17.327500000000001</v>
      </c>
      <c r="EL35">
        <v>61.179600000000001</v>
      </c>
      <c r="EM35">
        <v>25.068100000000001</v>
      </c>
      <c r="EN35">
        <v>1</v>
      </c>
      <c r="EO35">
        <v>-0.425506</v>
      </c>
      <c r="EP35">
        <v>1.80406</v>
      </c>
      <c r="EQ35">
        <v>20.2822</v>
      </c>
      <c r="ER35">
        <v>5.2408000000000001</v>
      </c>
      <c r="ES35">
        <v>11.8302</v>
      </c>
      <c r="ET35">
        <v>4.9821999999999997</v>
      </c>
      <c r="EU35">
        <v>3.2985000000000002</v>
      </c>
      <c r="EV35">
        <v>64.400000000000006</v>
      </c>
      <c r="EW35">
        <v>408.7</v>
      </c>
      <c r="EX35">
        <v>6.4</v>
      </c>
      <c r="EY35">
        <v>446.1</v>
      </c>
      <c r="EZ35">
        <v>1.8732899999999999</v>
      </c>
      <c r="FA35">
        <v>1.87896</v>
      </c>
      <c r="FB35">
        <v>1.8792800000000001</v>
      </c>
      <c r="FC35">
        <v>1.8798999999999999</v>
      </c>
      <c r="FD35">
        <v>1.8775900000000001</v>
      </c>
      <c r="FE35">
        <v>1.87666</v>
      </c>
      <c r="FF35">
        <v>1.8772599999999999</v>
      </c>
      <c r="FG35">
        <v>1.8749800000000001</v>
      </c>
      <c r="FH35">
        <v>0</v>
      </c>
      <c r="FI35">
        <v>0</v>
      </c>
      <c r="FJ35">
        <v>0</v>
      </c>
      <c r="FK35">
        <v>0</v>
      </c>
      <c r="FL35" t="s">
        <v>349</v>
      </c>
      <c r="FM35" t="s">
        <v>350</v>
      </c>
      <c r="FN35" t="s">
        <v>351</v>
      </c>
      <c r="FO35" t="s">
        <v>351</v>
      </c>
      <c r="FP35" t="s">
        <v>351</v>
      </c>
      <c r="FQ35" t="s">
        <v>351</v>
      </c>
      <c r="FR35">
        <v>0</v>
      </c>
      <c r="FS35">
        <v>100</v>
      </c>
      <c r="FT35">
        <v>100</v>
      </c>
      <c r="FU35">
        <v>-1.39</v>
      </c>
      <c r="FV35">
        <v>0.16439999999999999</v>
      </c>
      <c r="FW35">
        <v>-1.4425931169232</v>
      </c>
      <c r="FX35">
        <v>1.4527828764109799E-4</v>
      </c>
      <c r="FY35">
        <v>-4.3579519040863002E-7</v>
      </c>
      <c r="FZ35">
        <v>2.0799061152897499E-10</v>
      </c>
      <c r="GA35">
        <v>0.164427272727274</v>
      </c>
      <c r="GB35">
        <v>0</v>
      </c>
      <c r="GC35">
        <v>0</v>
      </c>
      <c r="GD35">
        <v>0</v>
      </c>
      <c r="GE35">
        <v>4</v>
      </c>
      <c r="GF35">
        <v>2147</v>
      </c>
      <c r="GG35">
        <v>-1</v>
      </c>
      <c r="GH35">
        <v>-1</v>
      </c>
      <c r="GI35">
        <v>0.6</v>
      </c>
      <c r="GJ35">
        <v>0.6</v>
      </c>
      <c r="GK35">
        <v>3.4838900000000002</v>
      </c>
      <c r="GL35">
        <v>2.50122</v>
      </c>
      <c r="GM35">
        <v>1.54541</v>
      </c>
      <c r="GN35">
        <v>2.2985799999999998</v>
      </c>
      <c r="GO35">
        <v>1.5979000000000001</v>
      </c>
      <c r="GP35">
        <v>2.2534200000000002</v>
      </c>
      <c r="GQ35">
        <v>25.778300000000002</v>
      </c>
      <c r="GR35">
        <v>15.9445</v>
      </c>
      <c r="GS35">
        <v>18</v>
      </c>
      <c r="GT35">
        <v>496.45400000000001</v>
      </c>
      <c r="GU35">
        <v>527.62599999999998</v>
      </c>
      <c r="GV35">
        <v>17.9998</v>
      </c>
      <c r="GW35">
        <v>21.318000000000001</v>
      </c>
      <c r="GX35">
        <v>29.9999</v>
      </c>
      <c r="GY35">
        <v>21.334399999999999</v>
      </c>
      <c r="GZ35">
        <v>21.295100000000001</v>
      </c>
      <c r="HA35">
        <v>69.741900000000001</v>
      </c>
      <c r="HB35">
        <v>16.442699999999999</v>
      </c>
      <c r="HC35">
        <v>-30</v>
      </c>
      <c r="HD35">
        <v>18</v>
      </c>
      <c r="HE35">
        <v>1800</v>
      </c>
      <c r="HF35">
        <v>15.763500000000001</v>
      </c>
      <c r="HG35">
        <v>100.592</v>
      </c>
      <c r="HH35">
        <v>100.983</v>
      </c>
    </row>
    <row r="36" spans="1:216" x14ac:dyDescent="0.2">
      <c r="A36">
        <v>18</v>
      </c>
      <c r="B36">
        <v>1689037107.0999999</v>
      </c>
      <c r="C36">
        <v>1600.0999999046301</v>
      </c>
      <c r="D36" t="s">
        <v>400</v>
      </c>
      <c r="E36" t="s">
        <v>401</v>
      </c>
      <c r="F36" t="s">
        <v>342</v>
      </c>
      <c r="G36" t="s">
        <v>343</v>
      </c>
      <c r="H36" t="s">
        <v>344</v>
      </c>
      <c r="I36" t="s">
        <v>345</v>
      </c>
      <c r="J36" t="s">
        <v>403</v>
      </c>
      <c r="K36" t="s">
        <v>346</v>
      </c>
      <c r="L36">
        <v>1689037107.0999999</v>
      </c>
      <c r="M36">
        <f t="shared" si="0"/>
        <v>1.3725280166733073E-3</v>
      </c>
      <c r="N36">
        <f t="shared" si="1"/>
        <v>1.3725280166733074</v>
      </c>
      <c r="O36">
        <f t="shared" si="2"/>
        <v>13.951774699449039</v>
      </c>
      <c r="P36">
        <f t="shared" si="3"/>
        <v>385.30099999999999</v>
      </c>
      <c r="Q36">
        <f t="shared" si="4"/>
        <v>243.30226774582323</v>
      </c>
      <c r="R36">
        <f t="shared" si="5"/>
        <v>24.348253282901883</v>
      </c>
      <c r="S36">
        <f t="shared" si="6"/>
        <v>38.558647336391005</v>
      </c>
      <c r="T36">
        <f t="shared" si="7"/>
        <v>0.1661584460044247</v>
      </c>
      <c r="U36">
        <f t="shared" si="8"/>
        <v>3.1233105955849503</v>
      </c>
      <c r="V36">
        <f t="shared" si="9"/>
        <v>0.16139926738872731</v>
      </c>
      <c r="W36">
        <f t="shared" si="10"/>
        <v>0.10129078104641134</v>
      </c>
      <c r="X36">
        <f t="shared" si="11"/>
        <v>281.13586800000002</v>
      </c>
      <c r="Y36">
        <f t="shared" si="12"/>
        <v>21.231508318960863</v>
      </c>
      <c r="Z36">
        <f t="shared" si="13"/>
        <v>21.231508318960863</v>
      </c>
      <c r="AA36">
        <f t="shared" si="14"/>
        <v>2.5316635795217439</v>
      </c>
      <c r="AB36">
        <f t="shared" si="15"/>
        <v>72.383661828240989</v>
      </c>
      <c r="AC36">
        <f t="shared" si="16"/>
        <v>1.6986275984067001</v>
      </c>
      <c r="AD36">
        <f t="shared" si="17"/>
        <v>2.3467002849860918</v>
      </c>
      <c r="AE36">
        <f t="shared" si="18"/>
        <v>0.83303598111504384</v>
      </c>
      <c r="AF36">
        <f t="shared" si="19"/>
        <v>-60.528485535292852</v>
      </c>
      <c r="AG36">
        <f t="shared" si="20"/>
        <v>-207.2651689278801</v>
      </c>
      <c r="AH36">
        <f t="shared" si="21"/>
        <v>-13.426526090557628</v>
      </c>
      <c r="AI36">
        <f t="shared" si="22"/>
        <v>-8.431255373054114E-2</v>
      </c>
      <c r="AJ36">
        <v>0</v>
      </c>
      <c r="AK36">
        <v>0</v>
      </c>
      <c r="AL36">
        <f t="shared" si="23"/>
        <v>1</v>
      </c>
      <c r="AM36">
        <f t="shared" si="24"/>
        <v>0</v>
      </c>
      <c r="AN36">
        <f t="shared" si="25"/>
        <v>54085.031731305804</v>
      </c>
      <c r="AO36">
        <f t="shared" si="26"/>
        <v>1699.83</v>
      </c>
      <c r="AP36">
        <f t="shared" si="27"/>
        <v>1432.9572000000001</v>
      </c>
      <c r="AQ36">
        <f t="shared" si="28"/>
        <v>0.84300030003000304</v>
      </c>
      <c r="AR36">
        <f t="shared" si="29"/>
        <v>0.1653905790579058</v>
      </c>
      <c r="AS36">
        <v>1689037107.0999999</v>
      </c>
      <c r="AT36">
        <v>385.30099999999999</v>
      </c>
      <c r="AU36">
        <v>399.99700000000001</v>
      </c>
      <c r="AV36">
        <v>16.973700000000001</v>
      </c>
      <c r="AW36">
        <v>15.6044</v>
      </c>
      <c r="AX36">
        <v>386.26799999999997</v>
      </c>
      <c r="AY36">
        <v>16.8155</v>
      </c>
      <c r="AZ36">
        <v>500.25900000000001</v>
      </c>
      <c r="BA36">
        <v>99.873900000000006</v>
      </c>
      <c r="BB36">
        <v>0.20019100000000001</v>
      </c>
      <c r="BC36">
        <v>20.000599999999999</v>
      </c>
      <c r="BD36">
        <v>19.627300000000002</v>
      </c>
      <c r="BE36">
        <v>999.9</v>
      </c>
      <c r="BF36">
        <v>0</v>
      </c>
      <c r="BG36">
        <v>0</v>
      </c>
      <c r="BH36">
        <v>10002.5</v>
      </c>
      <c r="BI36">
        <v>0</v>
      </c>
      <c r="BJ36">
        <v>1.11117</v>
      </c>
      <c r="BK36">
        <v>-14.6966</v>
      </c>
      <c r="BL36">
        <v>391.95299999999997</v>
      </c>
      <c r="BM36">
        <v>406.33800000000002</v>
      </c>
      <c r="BN36">
        <v>1.3692899999999999</v>
      </c>
      <c r="BO36">
        <v>399.99700000000001</v>
      </c>
      <c r="BP36">
        <v>15.6044</v>
      </c>
      <c r="BQ36">
        <v>1.69523</v>
      </c>
      <c r="BR36">
        <v>1.55847</v>
      </c>
      <c r="BS36">
        <v>14.8528</v>
      </c>
      <c r="BT36">
        <v>13.5542</v>
      </c>
      <c r="BU36">
        <v>1699.83</v>
      </c>
      <c r="BV36">
        <v>0.89998900000000004</v>
      </c>
      <c r="BW36">
        <v>0.100011</v>
      </c>
      <c r="BX36">
        <v>0</v>
      </c>
      <c r="BY36">
        <v>2.4350999999999998</v>
      </c>
      <c r="BZ36">
        <v>0</v>
      </c>
      <c r="CA36">
        <v>5242.53</v>
      </c>
      <c r="CB36">
        <v>16242.4</v>
      </c>
      <c r="CC36">
        <v>37.561999999999998</v>
      </c>
      <c r="CD36">
        <v>39.936999999999998</v>
      </c>
      <c r="CE36">
        <v>38.936999999999998</v>
      </c>
      <c r="CF36">
        <v>38.061999999999998</v>
      </c>
      <c r="CG36">
        <v>36.936999999999998</v>
      </c>
      <c r="CH36">
        <v>1529.83</v>
      </c>
      <c r="CI36">
        <v>170</v>
      </c>
      <c r="CJ36">
        <v>0</v>
      </c>
      <c r="CK36">
        <v>1689037108.0999999</v>
      </c>
      <c r="CL36">
        <v>0</v>
      </c>
      <c r="CM36">
        <v>1689037078.0999999</v>
      </c>
      <c r="CN36" t="s">
        <v>402</v>
      </c>
      <c r="CO36">
        <v>1689037078.0999999</v>
      </c>
      <c r="CP36">
        <v>1689037063.0999999</v>
      </c>
      <c r="CQ36">
        <v>45</v>
      </c>
      <c r="CR36">
        <v>0.47199999999999998</v>
      </c>
      <c r="CS36">
        <v>-6.0000000000000001E-3</v>
      </c>
      <c r="CT36">
        <v>-0.96899999999999997</v>
      </c>
      <c r="CU36">
        <v>0.158</v>
      </c>
      <c r="CV36">
        <v>400</v>
      </c>
      <c r="CW36">
        <v>16</v>
      </c>
      <c r="CX36">
        <v>0.19</v>
      </c>
      <c r="CY36">
        <v>0.06</v>
      </c>
      <c r="CZ36">
        <v>17.602249393504401</v>
      </c>
      <c r="DA36">
        <v>0.47882602676967501</v>
      </c>
      <c r="DB36">
        <v>0.10409759646862</v>
      </c>
      <c r="DC36">
        <v>1</v>
      </c>
      <c r="DD36">
        <v>399.92405000000002</v>
      </c>
      <c r="DE36">
        <v>0.41706766917361099</v>
      </c>
      <c r="DF36">
        <v>5.0432603541754703E-2</v>
      </c>
      <c r="DG36">
        <v>1</v>
      </c>
      <c r="DH36">
        <v>1700.0080952380999</v>
      </c>
      <c r="DI36">
        <v>0.29094434761493199</v>
      </c>
      <c r="DJ36">
        <v>0.14795813589437501</v>
      </c>
      <c r="DK36">
        <v>-1</v>
      </c>
      <c r="DL36">
        <v>2</v>
      </c>
      <c r="DM36">
        <v>2</v>
      </c>
      <c r="DN36" t="s">
        <v>348</v>
      </c>
      <c r="DO36">
        <v>2.9266399999999999</v>
      </c>
      <c r="DP36">
        <v>2.92082</v>
      </c>
      <c r="DQ36">
        <v>9.2008000000000006E-2</v>
      </c>
      <c r="DR36">
        <v>9.4823000000000005E-2</v>
      </c>
      <c r="DS36">
        <v>9.3375799999999995E-2</v>
      </c>
      <c r="DT36">
        <v>8.8743799999999998E-2</v>
      </c>
      <c r="DU36">
        <v>28904.6</v>
      </c>
      <c r="DV36">
        <v>30494.6</v>
      </c>
      <c r="DW36">
        <v>29562.6</v>
      </c>
      <c r="DX36">
        <v>31395.3</v>
      </c>
      <c r="DY36">
        <v>35075.199999999997</v>
      </c>
      <c r="DZ36">
        <v>37524.699999999997</v>
      </c>
      <c r="EA36">
        <v>40539.300000000003</v>
      </c>
      <c r="EB36">
        <v>43587.3</v>
      </c>
      <c r="EC36">
        <v>2.0951499999999998</v>
      </c>
      <c r="ED36">
        <v>2.0908500000000001</v>
      </c>
      <c r="EE36">
        <v>9.6239099999999994E-2</v>
      </c>
      <c r="EF36">
        <v>0</v>
      </c>
      <c r="EG36">
        <v>18.0321</v>
      </c>
      <c r="EH36">
        <v>999.9</v>
      </c>
      <c r="EI36">
        <v>63.454000000000001</v>
      </c>
      <c r="EJ36">
        <v>22.466999999999999</v>
      </c>
      <c r="EK36">
        <v>17.343900000000001</v>
      </c>
      <c r="EL36">
        <v>61.259599999999999</v>
      </c>
      <c r="EM36">
        <v>24.226800000000001</v>
      </c>
      <c r="EN36">
        <v>1</v>
      </c>
      <c r="EO36">
        <v>-0.42862600000000001</v>
      </c>
      <c r="EP36">
        <v>1.7758499999999999</v>
      </c>
      <c r="EQ36">
        <v>20.282800000000002</v>
      </c>
      <c r="ER36">
        <v>5.2426000000000004</v>
      </c>
      <c r="ES36">
        <v>11.8302</v>
      </c>
      <c r="ET36">
        <v>4.98325</v>
      </c>
      <c r="EU36">
        <v>3.2989999999999999</v>
      </c>
      <c r="EV36">
        <v>64.400000000000006</v>
      </c>
      <c r="EW36">
        <v>411</v>
      </c>
      <c r="EX36">
        <v>6.4</v>
      </c>
      <c r="EY36">
        <v>451.4</v>
      </c>
      <c r="EZ36">
        <v>1.87323</v>
      </c>
      <c r="FA36">
        <v>1.87893</v>
      </c>
      <c r="FB36">
        <v>1.87927</v>
      </c>
      <c r="FC36">
        <v>1.87988</v>
      </c>
      <c r="FD36">
        <v>1.87757</v>
      </c>
      <c r="FE36">
        <v>1.8766</v>
      </c>
      <c r="FF36">
        <v>1.8772</v>
      </c>
      <c r="FG36">
        <v>1.8749100000000001</v>
      </c>
      <c r="FH36">
        <v>0</v>
      </c>
      <c r="FI36">
        <v>0</v>
      </c>
      <c r="FJ36">
        <v>0</v>
      </c>
      <c r="FK36">
        <v>0</v>
      </c>
      <c r="FL36" t="s">
        <v>349</v>
      </c>
      <c r="FM36" t="s">
        <v>350</v>
      </c>
      <c r="FN36" t="s">
        <v>351</v>
      </c>
      <c r="FO36" t="s">
        <v>351</v>
      </c>
      <c r="FP36" t="s">
        <v>351</v>
      </c>
      <c r="FQ36" t="s">
        <v>351</v>
      </c>
      <c r="FR36">
        <v>0</v>
      </c>
      <c r="FS36">
        <v>100</v>
      </c>
      <c r="FT36">
        <v>100</v>
      </c>
      <c r="FU36">
        <v>-0.96699999999999997</v>
      </c>
      <c r="FV36">
        <v>0.15820000000000001</v>
      </c>
      <c r="FW36">
        <v>-0.97036562141294103</v>
      </c>
      <c r="FX36">
        <v>1.4527828764109799E-4</v>
      </c>
      <c r="FY36">
        <v>-4.3579519040863002E-7</v>
      </c>
      <c r="FZ36">
        <v>2.0799061152897499E-10</v>
      </c>
      <c r="GA36">
        <v>0.158159999999997</v>
      </c>
      <c r="GB36">
        <v>0</v>
      </c>
      <c r="GC36">
        <v>0</v>
      </c>
      <c r="GD36">
        <v>0</v>
      </c>
      <c r="GE36">
        <v>4</v>
      </c>
      <c r="GF36">
        <v>2147</v>
      </c>
      <c r="GG36">
        <v>-1</v>
      </c>
      <c r="GH36">
        <v>-1</v>
      </c>
      <c r="GI36">
        <v>0.5</v>
      </c>
      <c r="GJ36">
        <v>0.7</v>
      </c>
      <c r="GK36">
        <v>1.02661</v>
      </c>
      <c r="GL36">
        <v>2.50366</v>
      </c>
      <c r="GM36">
        <v>1.54541</v>
      </c>
      <c r="GN36">
        <v>2.2985799999999998</v>
      </c>
      <c r="GO36">
        <v>1.5979000000000001</v>
      </c>
      <c r="GP36">
        <v>2.33643</v>
      </c>
      <c r="GQ36">
        <v>25.7988</v>
      </c>
      <c r="GR36">
        <v>15.9358</v>
      </c>
      <c r="GS36">
        <v>18</v>
      </c>
      <c r="GT36">
        <v>495.96699999999998</v>
      </c>
      <c r="GU36">
        <v>523.70899999999995</v>
      </c>
      <c r="GV36">
        <v>17.9998</v>
      </c>
      <c r="GW36">
        <v>21.279599999999999</v>
      </c>
      <c r="GX36">
        <v>29.9999</v>
      </c>
      <c r="GY36">
        <v>21.299099999999999</v>
      </c>
      <c r="GZ36">
        <v>21.2592</v>
      </c>
      <c r="HA36">
        <v>20.616800000000001</v>
      </c>
      <c r="HB36">
        <v>16.442699999999999</v>
      </c>
      <c r="HC36">
        <v>-30</v>
      </c>
      <c r="HD36">
        <v>18</v>
      </c>
      <c r="HE36">
        <v>400</v>
      </c>
      <c r="HF36">
        <v>15.763500000000001</v>
      </c>
      <c r="HG36">
        <v>100.599</v>
      </c>
      <c r="HH36">
        <v>100.985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6"/>
  <sheetViews>
    <sheetView workbookViewId="0"/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  <row r="5" spans="1:2" x14ac:dyDescent="0.2">
      <c r="A5" t="s">
        <v>8</v>
      </c>
      <c r="B5" t="s">
        <v>9</v>
      </c>
    </row>
    <row r="6" spans="1:2" x14ac:dyDescent="0.2">
      <c r="A6" t="s">
        <v>10</v>
      </c>
      <c r="B6" t="s">
        <v>11</v>
      </c>
    </row>
    <row r="7" spans="1:2" x14ac:dyDescent="0.2">
      <c r="A7" t="s">
        <v>12</v>
      </c>
      <c r="B7" t="s">
        <v>13</v>
      </c>
    </row>
    <row r="8" spans="1:2" x14ac:dyDescent="0.2">
      <c r="A8" t="s">
        <v>14</v>
      </c>
      <c r="B8" t="s">
        <v>15</v>
      </c>
    </row>
    <row r="9" spans="1:2" x14ac:dyDescent="0.2">
      <c r="A9" t="s">
        <v>16</v>
      </c>
      <c r="B9" t="s">
        <v>17</v>
      </c>
    </row>
    <row r="10" spans="1:2" x14ac:dyDescent="0.2">
      <c r="A10" t="s">
        <v>18</v>
      </c>
      <c r="B10" t="s">
        <v>19</v>
      </c>
    </row>
    <row r="11" spans="1:2" x14ac:dyDescent="0.2">
      <c r="A11" t="s">
        <v>20</v>
      </c>
      <c r="B11" t="s">
        <v>21</v>
      </c>
    </row>
    <row r="12" spans="1:2" x14ac:dyDescent="0.2">
      <c r="A12" t="s">
        <v>22</v>
      </c>
      <c r="B12" t="s">
        <v>23</v>
      </c>
    </row>
    <row r="13" spans="1:2" x14ac:dyDescent="0.2">
      <c r="A13" t="s">
        <v>24</v>
      </c>
      <c r="B13" t="s">
        <v>23</v>
      </c>
    </row>
    <row r="14" spans="1:2" x14ac:dyDescent="0.2">
      <c r="A14" t="s">
        <v>25</v>
      </c>
      <c r="B14" t="s">
        <v>21</v>
      </c>
    </row>
    <row r="15" spans="1:2" x14ac:dyDescent="0.2">
      <c r="A15" t="s">
        <v>26</v>
      </c>
      <c r="B15" t="s">
        <v>11</v>
      </c>
    </row>
    <row r="16" spans="1:2" x14ac:dyDescent="0.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Kim Ely</cp:lastModifiedBy>
  <dcterms:created xsi:type="dcterms:W3CDTF">2023-07-10T16:59:03Z</dcterms:created>
  <dcterms:modified xsi:type="dcterms:W3CDTF">2023-07-14T20:06:16Z</dcterms:modified>
</cp:coreProperties>
</file>