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31D03235-B06B-5A46-B7A1-EA7E2BFFDBE8}" xr6:coauthVersionLast="47" xr6:coauthVersionMax="47" xr10:uidLastSave="{00000000-0000-0000-0000-000000000000}"/>
  <bookViews>
    <workbookView xWindow="240" yWindow="760" windowWidth="28740" windowHeight="1488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19" i="1" l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P31" i="1" s="1"/>
  <c r="AO32" i="1"/>
  <c r="AP32" i="1" s="1"/>
  <c r="AO33" i="1"/>
  <c r="AO34" i="1"/>
  <c r="AO35" i="1"/>
  <c r="AO36" i="1"/>
  <c r="AR36" i="1"/>
  <c r="AQ36" i="1"/>
  <c r="AN36" i="1"/>
  <c r="AL36" i="1"/>
  <c r="P36" i="1" s="1"/>
  <c r="AD36" i="1"/>
  <c r="AC36" i="1"/>
  <c r="AB36" i="1"/>
  <c r="U36" i="1"/>
  <c r="S36" i="1"/>
  <c r="AR35" i="1"/>
  <c r="AQ35" i="1"/>
  <c r="AN35" i="1"/>
  <c r="AL35" i="1"/>
  <c r="P35" i="1" s="1"/>
  <c r="AD35" i="1"/>
  <c r="AC35" i="1"/>
  <c r="AB35" i="1"/>
  <c r="U35" i="1"/>
  <c r="AR34" i="1"/>
  <c r="AQ34" i="1"/>
  <c r="AN34" i="1"/>
  <c r="AL34" i="1" s="1"/>
  <c r="AD34" i="1"/>
  <c r="AC34" i="1"/>
  <c r="AB34" i="1" s="1"/>
  <c r="U34" i="1"/>
  <c r="AR33" i="1"/>
  <c r="AQ33" i="1"/>
  <c r="AN33" i="1"/>
  <c r="AL33" i="1" s="1"/>
  <c r="AD33" i="1"/>
  <c r="AC33" i="1"/>
  <c r="AB33" i="1" s="1"/>
  <c r="U33" i="1"/>
  <c r="AR32" i="1"/>
  <c r="AQ32" i="1"/>
  <c r="AN32" i="1"/>
  <c r="AL32" i="1"/>
  <c r="P32" i="1" s="1"/>
  <c r="AD32" i="1"/>
  <c r="AC32" i="1"/>
  <c r="AB32" i="1"/>
  <c r="U32" i="1"/>
  <c r="S32" i="1"/>
  <c r="AR31" i="1"/>
  <c r="AQ31" i="1"/>
  <c r="AN31" i="1"/>
  <c r="AL31" i="1"/>
  <c r="P31" i="1" s="1"/>
  <c r="AD31" i="1"/>
  <c r="AC31" i="1"/>
  <c r="AB31" i="1"/>
  <c r="U31" i="1"/>
  <c r="AR30" i="1"/>
  <c r="AQ30" i="1"/>
  <c r="AN30" i="1"/>
  <c r="AM30" i="1"/>
  <c r="AL30" i="1"/>
  <c r="AD30" i="1"/>
  <c r="AC30" i="1"/>
  <c r="AB30" i="1" s="1"/>
  <c r="U30" i="1"/>
  <c r="S30" i="1"/>
  <c r="P30" i="1"/>
  <c r="O30" i="1"/>
  <c r="N30" i="1"/>
  <c r="M30" i="1"/>
  <c r="AF30" i="1" s="1"/>
  <c r="AR29" i="1"/>
  <c r="X29" i="1" s="1"/>
  <c r="AQ29" i="1"/>
  <c r="AP29" i="1" s="1"/>
  <c r="AN29" i="1"/>
  <c r="AL29" i="1" s="1"/>
  <c r="AD29" i="1"/>
  <c r="AC29" i="1"/>
  <c r="AB29" i="1" s="1"/>
  <c r="U29" i="1"/>
  <c r="AR28" i="1"/>
  <c r="AQ28" i="1"/>
  <c r="AN28" i="1"/>
  <c r="AL28" i="1"/>
  <c r="P28" i="1" s="1"/>
  <c r="AD28" i="1"/>
  <c r="AC28" i="1"/>
  <c r="AB28" i="1"/>
  <c r="U28" i="1"/>
  <c r="S28" i="1"/>
  <c r="AR27" i="1"/>
  <c r="AQ27" i="1"/>
  <c r="AN27" i="1"/>
  <c r="AL27" i="1"/>
  <c r="P27" i="1" s="1"/>
  <c r="AD27" i="1"/>
  <c r="AC27" i="1"/>
  <c r="AB27" i="1"/>
  <c r="U27" i="1"/>
  <c r="AR26" i="1"/>
  <c r="AQ26" i="1"/>
  <c r="AN26" i="1"/>
  <c r="AM26" i="1"/>
  <c r="AL26" i="1"/>
  <c r="AD26" i="1"/>
  <c r="AC26" i="1"/>
  <c r="AB26" i="1" s="1"/>
  <c r="U26" i="1"/>
  <c r="S26" i="1"/>
  <c r="P26" i="1"/>
  <c r="O26" i="1"/>
  <c r="N26" i="1"/>
  <c r="M26" i="1"/>
  <c r="AF26" i="1" s="1"/>
  <c r="AR25" i="1"/>
  <c r="X25" i="1" s="1"/>
  <c r="AQ25" i="1"/>
  <c r="AN25" i="1"/>
  <c r="AL25" i="1" s="1"/>
  <c r="AD25" i="1"/>
  <c r="AC25" i="1"/>
  <c r="AB25" i="1" s="1"/>
  <c r="U25" i="1"/>
  <c r="AR24" i="1"/>
  <c r="AQ24" i="1"/>
  <c r="AN24" i="1"/>
  <c r="AL24" i="1"/>
  <c r="P24" i="1" s="1"/>
  <c r="AD24" i="1"/>
  <c r="AC24" i="1"/>
  <c r="AB24" i="1"/>
  <c r="U24" i="1"/>
  <c r="S24" i="1"/>
  <c r="AR23" i="1"/>
  <c r="AQ23" i="1"/>
  <c r="AN23" i="1"/>
  <c r="AL23" i="1"/>
  <c r="P23" i="1" s="1"/>
  <c r="AD23" i="1"/>
  <c r="AC23" i="1"/>
  <c r="AB23" i="1"/>
  <c r="U23" i="1"/>
  <c r="AR22" i="1"/>
  <c r="AQ22" i="1"/>
  <c r="AN22" i="1"/>
  <c r="AL22" i="1"/>
  <c r="N22" i="1" s="1"/>
  <c r="M22" i="1" s="1"/>
  <c r="AD22" i="1"/>
  <c r="AC22" i="1"/>
  <c r="AB22" i="1"/>
  <c r="U22" i="1"/>
  <c r="S22" i="1"/>
  <c r="P22" i="1"/>
  <c r="O22" i="1"/>
  <c r="AR21" i="1"/>
  <c r="AQ21" i="1"/>
  <c r="AN21" i="1"/>
  <c r="AL21" i="1" s="1"/>
  <c r="AD21" i="1"/>
  <c r="AC21" i="1"/>
  <c r="AB21" i="1" s="1"/>
  <c r="U21" i="1"/>
  <c r="AR20" i="1"/>
  <c r="AQ20" i="1"/>
  <c r="AN20" i="1"/>
  <c r="AL20" i="1"/>
  <c r="P20" i="1" s="1"/>
  <c r="AD20" i="1"/>
  <c r="AC20" i="1"/>
  <c r="AB20" i="1"/>
  <c r="U20" i="1"/>
  <c r="S20" i="1"/>
  <c r="AR19" i="1"/>
  <c r="AQ19" i="1"/>
  <c r="AN19" i="1"/>
  <c r="AL19" i="1"/>
  <c r="P19" i="1" s="1"/>
  <c r="AD19" i="1"/>
  <c r="AC19" i="1"/>
  <c r="AB19" i="1"/>
  <c r="U19" i="1"/>
  <c r="AP34" i="1" l="1"/>
  <c r="AP21" i="1"/>
  <c r="X21" i="1"/>
  <c r="AP36" i="1"/>
  <c r="AP20" i="1"/>
  <c r="AP23" i="1"/>
  <c r="AP35" i="1"/>
  <c r="AP27" i="1"/>
  <c r="AP19" i="1"/>
  <c r="X26" i="1"/>
  <c r="AP28" i="1"/>
  <c r="AP24" i="1"/>
  <c r="AP33" i="1"/>
  <c r="AP22" i="1"/>
  <c r="X33" i="1"/>
  <c r="AP25" i="1"/>
  <c r="X30" i="1"/>
  <c r="Y30" i="1" s="1"/>
  <c r="Z30" i="1" s="1"/>
  <c r="S33" i="1"/>
  <c r="AM33" i="1"/>
  <c r="P33" i="1"/>
  <c r="O33" i="1"/>
  <c r="N33" i="1"/>
  <c r="M33" i="1" s="1"/>
  <c r="N34" i="1"/>
  <c r="M34" i="1" s="1"/>
  <c r="AM34" i="1"/>
  <c r="S34" i="1"/>
  <c r="O34" i="1"/>
  <c r="P34" i="1"/>
  <c r="S21" i="1"/>
  <c r="AM21" i="1"/>
  <c r="P21" i="1"/>
  <c r="N21" i="1"/>
  <c r="M21" i="1" s="1"/>
  <c r="Y21" i="1" s="1"/>
  <c r="Z21" i="1" s="1"/>
  <c r="O21" i="1"/>
  <c r="S29" i="1"/>
  <c r="N29" i="1"/>
  <c r="M29" i="1" s="1"/>
  <c r="P29" i="1"/>
  <c r="AM29" i="1"/>
  <c r="O29" i="1"/>
  <c r="S25" i="1"/>
  <c r="N25" i="1"/>
  <c r="M25" i="1" s="1"/>
  <c r="Y25" i="1" s="1"/>
  <c r="Z25" i="1" s="1"/>
  <c r="AM25" i="1"/>
  <c r="P25" i="1"/>
  <c r="O25" i="1"/>
  <c r="Y26" i="1"/>
  <c r="Z26" i="1" s="1"/>
  <c r="AF22" i="1"/>
  <c r="AP26" i="1"/>
  <c r="X34" i="1"/>
  <c r="S19" i="1"/>
  <c r="AM20" i="1"/>
  <c r="S23" i="1"/>
  <c r="AM24" i="1"/>
  <c r="S27" i="1"/>
  <c r="AM28" i="1"/>
  <c r="S31" i="1"/>
  <c r="AM32" i="1"/>
  <c r="S35" i="1"/>
  <c r="AM36" i="1"/>
  <c r="N20" i="1"/>
  <c r="M20" i="1" s="1"/>
  <c r="N24" i="1"/>
  <c r="M24" i="1" s="1"/>
  <c r="N28" i="1"/>
  <c r="M28" i="1" s="1"/>
  <c r="N32" i="1"/>
  <c r="M32" i="1" s="1"/>
  <c r="N36" i="1"/>
  <c r="M36" i="1" s="1"/>
  <c r="X22" i="1"/>
  <c r="AP30" i="1"/>
  <c r="AM19" i="1"/>
  <c r="O20" i="1"/>
  <c r="AM23" i="1"/>
  <c r="O24" i="1"/>
  <c r="AM27" i="1"/>
  <c r="O28" i="1"/>
  <c r="Y29" i="1"/>
  <c r="Z29" i="1" s="1"/>
  <c r="AG29" i="1" s="1"/>
  <c r="AM31" i="1"/>
  <c r="O32" i="1"/>
  <c r="AM35" i="1"/>
  <c r="O36" i="1"/>
  <c r="N19" i="1"/>
  <c r="M19" i="1" s="1"/>
  <c r="X20" i="1"/>
  <c r="N23" i="1"/>
  <c r="M23" i="1" s="1"/>
  <c r="X24" i="1"/>
  <c r="N27" i="1"/>
  <c r="M27" i="1" s="1"/>
  <c r="X28" i="1"/>
  <c r="N31" i="1"/>
  <c r="M31" i="1" s="1"/>
  <c r="X32" i="1"/>
  <c r="N35" i="1"/>
  <c r="M35" i="1" s="1"/>
  <c r="X36" i="1"/>
  <c r="O19" i="1"/>
  <c r="AM22" i="1"/>
  <c r="O23" i="1"/>
  <c r="O27" i="1"/>
  <c r="O31" i="1"/>
  <c r="O35" i="1"/>
  <c r="X19" i="1"/>
  <c r="X23" i="1"/>
  <c r="X27" i="1"/>
  <c r="X31" i="1"/>
  <c r="X35" i="1"/>
  <c r="Y33" i="1" l="1"/>
  <c r="Z33" i="1" s="1"/>
  <c r="AG33" i="1" s="1"/>
  <c r="AA21" i="1"/>
  <c r="AE21" i="1" s="1"/>
  <c r="AH21" i="1"/>
  <c r="AG21" i="1"/>
  <c r="AA25" i="1"/>
  <c r="AE25" i="1" s="1"/>
  <c r="AH25" i="1"/>
  <c r="AG25" i="1"/>
  <c r="Y19" i="1"/>
  <c r="Z19" i="1" s="1"/>
  <c r="Y22" i="1"/>
  <c r="Z22" i="1" s="1"/>
  <c r="AF36" i="1"/>
  <c r="AA33" i="1"/>
  <c r="AE33" i="1" s="1"/>
  <c r="AH33" i="1"/>
  <c r="AA30" i="1"/>
  <c r="AE30" i="1" s="1"/>
  <c r="AH30" i="1"/>
  <c r="AG30" i="1"/>
  <c r="V30" i="1"/>
  <c r="T30" i="1" s="1"/>
  <c r="W30" i="1" s="1"/>
  <c r="Q30" i="1" s="1"/>
  <c r="R30" i="1" s="1"/>
  <c r="Y35" i="1"/>
  <c r="Z35" i="1" s="1"/>
  <c r="V35" i="1" s="1"/>
  <c r="T35" i="1" s="1"/>
  <c r="W35" i="1" s="1"/>
  <c r="Q35" i="1" s="1"/>
  <c r="R35" i="1" s="1"/>
  <c r="AF27" i="1"/>
  <c r="AF24" i="1"/>
  <c r="Y31" i="1"/>
  <c r="Z31" i="1" s="1"/>
  <c r="V31" i="1" s="1"/>
  <c r="T31" i="1" s="1"/>
  <c r="W31" i="1" s="1"/>
  <c r="Q31" i="1" s="1"/>
  <c r="R31" i="1" s="1"/>
  <c r="AF35" i="1"/>
  <c r="Y34" i="1"/>
  <c r="Z34" i="1" s="1"/>
  <c r="V34" i="1" s="1"/>
  <c r="T34" i="1" s="1"/>
  <c r="W34" i="1" s="1"/>
  <c r="Q34" i="1" s="1"/>
  <c r="R34" i="1" s="1"/>
  <c r="AF31" i="1"/>
  <c r="AF32" i="1"/>
  <c r="AF19" i="1"/>
  <c r="AF25" i="1"/>
  <c r="V25" i="1"/>
  <c r="T25" i="1" s="1"/>
  <c r="W25" i="1" s="1"/>
  <c r="Q25" i="1" s="1"/>
  <c r="R25" i="1" s="1"/>
  <c r="Y32" i="1"/>
  <c r="Z32" i="1" s="1"/>
  <c r="AA26" i="1"/>
  <c r="AE26" i="1" s="1"/>
  <c r="AH26" i="1"/>
  <c r="AG26" i="1"/>
  <c r="Y28" i="1"/>
  <c r="Z28" i="1" s="1"/>
  <c r="V28" i="1" s="1"/>
  <c r="T28" i="1" s="1"/>
  <c r="W28" i="1" s="1"/>
  <c r="Q28" i="1" s="1"/>
  <c r="R28" i="1" s="1"/>
  <c r="AF28" i="1"/>
  <c r="Y24" i="1"/>
  <c r="Z24" i="1" s="1"/>
  <c r="AF20" i="1"/>
  <c r="V21" i="1"/>
  <c r="T21" i="1" s="1"/>
  <c r="W21" i="1" s="1"/>
  <c r="Q21" i="1" s="1"/>
  <c r="R21" i="1" s="1"/>
  <c r="AF21" i="1"/>
  <c r="V26" i="1"/>
  <c r="T26" i="1" s="1"/>
  <c r="W26" i="1" s="1"/>
  <c r="Q26" i="1" s="1"/>
  <c r="R26" i="1" s="1"/>
  <c r="Y27" i="1"/>
  <c r="Z27" i="1" s="1"/>
  <c r="V27" i="1" s="1"/>
  <c r="T27" i="1" s="1"/>
  <c r="W27" i="1" s="1"/>
  <c r="Q27" i="1" s="1"/>
  <c r="R27" i="1" s="1"/>
  <c r="AF23" i="1"/>
  <c r="AA29" i="1"/>
  <c r="AE29" i="1" s="1"/>
  <c r="AH29" i="1"/>
  <c r="AF29" i="1"/>
  <c r="V29" i="1"/>
  <c r="T29" i="1" s="1"/>
  <c r="W29" i="1" s="1"/>
  <c r="Q29" i="1" s="1"/>
  <c r="R29" i="1" s="1"/>
  <c r="AF34" i="1"/>
  <c r="Y23" i="1"/>
  <c r="Z23" i="1" s="1"/>
  <c r="V23" i="1" s="1"/>
  <c r="T23" i="1" s="1"/>
  <c r="W23" i="1" s="1"/>
  <c r="Q23" i="1" s="1"/>
  <c r="R23" i="1" s="1"/>
  <c r="Y36" i="1"/>
  <c r="Z36" i="1" s="1"/>
  <c r="V36" i="1" s="1"/>
  <c r="T36" i="1" s="1"/>
  <c r="W36" i="1" s="1"/>
  <c r="Q36" i="1" s="1"/>
  <c r="R36" i="1" s="1"/>
  <c r="Y20" i="1"/>
  <c r="Z20" i="1" s="1"/>
  <c r="V33" i="1"/>
  <c r="T33" i="1" s="1"/>
  <c r="W33" i="1" s="1"/>
  <c r="Q33" i="1" s="1"/>
  <c r="R33" i="1" s="1"/>
  <c r="AF33" i="1"/>
  <c r="AI30" i="1" l="1"/>
  <c r="AI26" i="1"/>
  <c r="AH24" i="1"/>
  <c r="AA24" i="1"/>
  <c r="AE24" i="1" s="1"/>
  <c r="AG24" i="1"/>
  <c r="AH32" i="1"/>
  <c r="AA32" i="1"/>
  <c r="AE32" i="1" s="1"/>
  <c r="AG32" i="1"/>
  <c r="AG19" i="1"/>
  <c r="AH19" i="1"/>
  <c r="AI19" i="1" s="1"/>
  <c r="AA19" i="1"/>
  <c r="AE19" i="1" s="1"/>
  <c r="AA34" i="1"/>
  <c r="AE34" i="1" s="1"/>
  <c r="AH34" i="1"/>
  <c r="AG34" i="1"/>
  <c r="V24" i="1"/>
  <c r="T24" i="1" s="1"/>
  <c r="W24" i="1" s="1"/>
  <c r="Q24" i="1" s="1"/>
  <c r="R24" i="1" s="1"/>
  <c r="AH27" i="1"/>
  <c r="AA27" i="1"/>
  <c r="AE27" i="1" s="1"/>
  <c r="AG27" i="1"/>
  <c r="AI33" i="1"/>
  <c r="AH20" i="1"/>
  <c r="AA20" i="1"/>
  <c r="AE20" i="1" s="1"/>
  <c r="AG20" i="1"/>
  <c r="AI25" i="1"/>
  <c r="AI29" i="1"/>
  <c r="AH28" i="1"/>
  <c r="AA28" i="1"/>
  <c r="AE28" i="1" s="1"/>
  <c r="AG28" i="1"/>
  <c r="V19" i="1"/>
  <c r="T19" i="1" s="1"/>
  <c r="W19" i="1" s="1"/>
  <c r="Q19" i="1" s="1"/>
  <c r="R19" i="1" s="1"/>
  <c r="AH36" i="1"/>
  <c r="AA36" i="1"/>
  <c r="AE36" i="1" s="1"/>
  <c r="AG36" i="1"/>
  <c r="V20" i="1"/>
  <c r="T20" i="1" s="1"/>
  <c r="W20" i="1" s="1"/>
  <c r="Q20" i="1" s="1"/>
  <c r="R20" i="1" s="1"/>
  <c r="AH35" i="1"/>
  <c r="AG35" i="1"/>
  <c r="AA35" i="1"/>
  <c r="AE35" i="1" s="1"/>
  <c r="V32" i="1"/>
  <c r="T32" i="1" s="1"/>
  <c r="W32" i="1" s="1"/>
  <c r="Q32" i="1" s="1"/>
  <c r="R32" i="1" s="1"/>
  <c r="AA22" i="1"/>
  <c r="AE22" i="1" s="1"/>
  <c r="AH22" i="1"/>
  <c r="AG22" i="1"/>
  <c r="V22" i="1"/>
  <c r="T22" i="1" s="1"/>
  <c r="W22" i="1" s="1"/>
  <c r="Q22" i="1" s="1"/>
  <c r="R22" i="1" s="1"/>
  <c r="AI21" i="1"/>
  <c r="AH23" i="1"/>
  <c r="AG23" i="1"/>
  <c r="AA23" i="1"/>
  <c r="AE23" i="1" s="1"/>
  <c r="AH31" i="1"/>
  <c r="AG31" i="1"/>
  <c r="AA31" i="1"/>
  <c r="AE31" i="1" s="1"/>
  <c r="AI23" i="1" l="1"/>
  <c r="AI31" i="1"/>
  <c r="AI36" i="1"/>
  <c r="AI34" i="1"/>
  <c r="AI20" i="1"/>
  <c r="AI28" i="1"/>
  <c r="AI27" i="1"/>
  <c r="AI22" i="1"/>
  <c r="AI32" i="1"/>
  <c r="AI35" i="1"/>
  <c r="AI24" i="1"/>
</calcChain>
</file>

<file path=xl/sharedStrings.xml><?xml version="1.0" encoding="utf-8"?>
<sst xmlns="http://schemas.openxmlformats.org/spreadsheetml/2006/main" count="984" uniqueCount="411">
  <si>
    <t>File opened</t>
  </si>
  <si>
    <t>2023-07-11 11:30:38</t>
  </si>
  <si>
    <t>Console s/n</t>
  </si>
  <si>
    <t>68C-811759</t>
  </si>
  <si>
    <t>Console ver</t>
  </si>
  <si>
    <t>Bluestem v.2.1.08</t>
  </si>
  <si>
    <t>Scripts ver</t>
  </si>
  <si>
    <t>2022.05  2.1.08, Aug 2022</t>
  </si>
  <si>
    <t>Head s/n</t>
  </si>
  <si>
    <t>68H-891759</t>
  </si>
  <si>
    <t>Head ver</t>
  </si>
  <si>
    <t>1.4.22</t>
  </si>
  <si>
    <t>Head cal</t>
  </si>
  <si>
    <t>{"h2oaspan2b": "0.0685964", "co2bspanconc1": "2473", "co2bspan2b": "0.29074", "co2aspanconc1": "2473", "ssa_ref": "34842.2", "co2aspan2a": "0.292292", "flowmeterzero": "0.996167", "flowbzero": "0.29043", "h2oaspan2a": "0.0681933", "oxygen": "21", "flowazero": "0.2969", "co2bspan1": "1.0021", "h2oaspanconc2": "0", "co2bspanconc2": "301.4", "co2bspan2": "-0.0342144", "h2oaspan1": "1.00591", "co2azero": "0.925242", "tbzero": "-0.243059", "h2oaspanconc1": "11.65", "co2aspan2b": "0.289966", "h2obspan2": "0", "co2aspan1": "1.00226", "h2obspanconc1": "11.65", "co2aspan2": "-0.0349502", "h2obspan1": "1.00489", "h2obspanconc2": "0", "co2aspanconc2": "301.4", "ssb_ref": "37125.5", "h2oazero": "1.04545", "h2obspan2a": "0.0687607", "h2oaspan2": "0", "h2obspan2b": "0.0690967", "chamberpressurezero": "2.68486", "tazero": "-0.14134", "co2bzero": "0.928369", "co2bspan2a": "0.293064", "h2obzero": "1.0566"}</t>
  </si>
  <si>
    <t>CO2 rangematch</t>
  </si>
  <si>
    <t>Mon Jul 10 11:02</t>
  </si>
  <si>
    <t>H2O rangematch</t>
  </si>
  <si>
    <t>Tue Jun  6 10:36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</si>
  <si>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</si>
  <si>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</si>
  <si>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</si>
  <si>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</si>
  <si>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</si>
  <si>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</si>
  <si>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</si>
  <si>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</si>
  <si>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</si>
  <si>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11:30:38</t>
  </si>
  <si>
    <t>Stability Definition:	Qin (LeafQ): Per=20	A (GasEx): Per=20	CO2_r (Meas): Per=20</t>
  </si>
  <si>
    <t>12:16:20</t>
  </si>
  <si>
    <t>Stability Definition:	Qin (LeafQ): Per=20	A (GasEx): Per=20	CO2_r (Meas): Std&lt;0.75 Per=20</t>
  </si>
  <si>
    <t>12:16:21</t>
  </si>
  <si>
    <t>Stability Definition:	Qin (LeafQ): Per=20	A (GasEx): Std&lt;0.2 Per=20	CO2_r (Meas): Std&lt;0.75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</si>
  <si>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</si>
  <si>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</si>
  <si>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</si>
  <si>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</si>
  <si>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</si>
  <si>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</si>
  <si>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</si>
  <si>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</si>
  <si>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</si>
  <si>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</si>
  <si>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</si>
  <si>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</si>
  <si>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</si>
  <si>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</si>
  <si>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</si>
  <si>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</si>
  <si>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</si>
  <si>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</si>
  <si>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</si>
  <si>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</si>
  <si>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</si>
  <si>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</si>
  <si>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</si>
  <si>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</si>
  <si>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</si>
  <si>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</si>
  <si>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</si>
  <si>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</si>
  <si>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</si>
  <si>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</si>
  <si>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</si>
  <si>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</si>
  <si>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</si>
  <si>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</si>
  <si>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</si>
  <si>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</si>
  <si>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</si>
  <si>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</si>
  <si>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</si>
  <si>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</si>
  <si>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</si>
  <si>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</si>
  <si>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</si>
  <si>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</si>
  <si>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</si>
  <si>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</si>
  <si>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</si>
  <si>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</si>
  <si>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</si>
  <si>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</si>
  <si>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</si>
  <si>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</si>
  <si>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</si>
  <si>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</si>
  <si>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</si>
  <si>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</si>
  <si>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</si>
  <si>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</si>
  <si>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9.76501 90.2748 374.622 610.62 836.157 1055.97 1242.9 1330.22</t>
  </si>
  <si>
    <t>Fs_true</t>
  </si>
  <si>
    <t>-0.146231 100.768 403.218 601.472 802.048 1001.23 1202.45 1401.15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</si>
  <si>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</si>
  <si>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</si>
  <si>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</si>
  <si>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</si>
  <si>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</si>
  <si>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</si>
  <si>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</si>
  <si>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</si>
  <si>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</si>
  <si>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</si>
  <si>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</si>
  <si>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</si>
  <si>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</si>
  <si>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</si>
  <si>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</si>
  <si>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</si>
  <si>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</si>
  <si>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</si>
  <si>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</si>
  <si>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</si>
  <si>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</si>
  <si>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</si>
  <si>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</si>
  <si>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</si>
  <si>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</si>
  <si>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</si>
  <si>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</si>
  <si>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</si>
  <si>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</si>
  <si>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</si>
  <si>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</si>
  <si>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</si>
  <si>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</si>
  <si>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</si>
  <si>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</si>
  <si>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</si>
  <si>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</si>
  <si>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</si>
  <si>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</si>
  <si>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</si>
  <si>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</si>
  <si>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</si>
  <si>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</si>
  <si>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</si>
  <si>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</si>
  <si>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</si>
  <si>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</si>
  <si>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</si>
  <si>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</si>
  <si>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</si>
  <si>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</si>
  <si>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</si>
  <si>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</si>
  <si>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</si>
  <si>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</si>
  <si>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</si>
  <si>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</si>
  <si>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</si>
  <si>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</si>
  <si>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</si>
  <si>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</si>
  <si>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</si>
  <si>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</si>
  <si>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</si>
  <si>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</si>
  <si>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</si>
  <si>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</si>
  <si>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</si>
  <si>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</si>
  <si>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</si>
  <si>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</si>
  <si>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</si>
  <si>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</si>
  <si>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</si>
  <si>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</si>
  <si>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</si>
  <si>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</si>
  <si>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</si>
  <si>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</si>
  <si>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</si>
  <si>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</si>
  <si>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</si>
  <si>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</si>
  <si>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</si>
  <si>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</si>
  <si>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</si>
  <si>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</si>
  <si>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</si>
  <si>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</si>
  <si>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</si>
  <si>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</si>
  <si>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</si>
  <si>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</si>
  <si>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</si>
  <si>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</si>
  <si>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</si>
  <si>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</si>
  <si>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</si>
  <si>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</si>
  <si>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</si>
  <si>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</si>
  <si>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</si>
  <si>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</si>
  <si>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</si>
  <si>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</si>
  <si>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</si>
  <si>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</si>
  <si>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</si>
  <si>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</si>
  <si>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</si>
  <si>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</si>
  <si>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</si>
  <si>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</si>
  <si>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</si>
  <si>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</si>
  <si>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</si>
  <si>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</si>
  <si>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</si>
  <si>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</si>
  <si>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</si>
  <si>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</si>
  <si>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</si>
  <si>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</si>
  <si>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</si>
  <si>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</si>
  <si>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</si>
  <si>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</si>
  <si>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</si>
  <si>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</si>
  <si>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</si>
  <si>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</si>
  <si>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</si>
  <si>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</si>
  <si>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</si>
  <si>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</si>
  <si>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</si>
  <si>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</si>
  <si>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</si>
  <si>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</si>
  <si>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</si>
  <si>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</si>
  <si>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</si>
  <si>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</si>
  <si>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</si>
  <si>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</si>
  <si>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</si>
  <si>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</si>
  <si>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</si>
  <si>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</si>
  <si>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</si>
  <si>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</si>
  <si>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</si>
  <si>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</si>
  <si>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</si>
  <si>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</si>
  <si>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</si>
  <si>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</si>
  <si>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</si>
  <si>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</si>
  <si>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</si>
  <si>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</si>
  <si>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</si>
  <si>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</si>
  <si>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</si>
  <si>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AccH2O_hum</t>
  </si>
  <si>
    <t>AccCO2_soda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</si>
  <si>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</si>
  <si>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</si>
  <si>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</si>
  <si>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</si>
  <si>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</si>
  <si>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</si>
  <si>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</si>
  <si>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</si>
  <si>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</si>
  <si>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</si>
  <si>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</si>
  <si>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</si>
  <si>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</si>
  <si>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</si>
  <si>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</si>
  <si>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</si>
  <si>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</si>
  <si>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</si>
  <si>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</si>
  <si>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</si>
  <si>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</si>
  <si>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</si>
  <si>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</si>
  <si>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</si>
  <si>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</si>
  <si>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</si>
  <si>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</si>
  <si>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</si>
  <si>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</si>
  <si>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</si>
  <si>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</si>
  <si>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</si>
  <si>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</si>
  <si>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</si>
  <si>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</si>
  <si>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</si>
  <si>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</si>
  <si>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</si>
  <si>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</si>
  <si>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</si>
  <si>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</si>
  <si>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</si>
  <si>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</si>
  <si>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</si>
  <si>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</si>
  <si>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</si>
  <si>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</si>
  <si>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</si>
  <si>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</si>
  <si>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</si>
  <si>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</si>
  <si>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</si>
  <si>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</si>
  <si>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</si>
  <si>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</si>
  <si>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</si>
  <si>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</si>
  <si>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</si>
  <si>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</si>
  <si>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</si>
  <si>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</si>
  <si>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</si>
  <si>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</si>
  <si>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</si>
  <si>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</si>
  <si>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</si>
  <si>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</si>
  <si>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</si>
  <si>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</si>
  <si>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</si>
  <si>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</si>
  <si>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</si>
  <si>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</si>
  <si>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</si>
  <si>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</si>
  <si>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</si>
  <si>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</si>
  <si>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</si>
  <si>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</si>
  <si>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</si>
  <si>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</si>
  <si>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</si>
  <si>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</si>
  <si>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</si>
  <si>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</si>
  <si>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20230711 12:21:01</t>
  </si>
  <si>
    <t>12:21:01</t>
  </si>
  <si>
    <t>none</t>
  </si>
  <si>
    <t>Lindsey</t>
  </si>
  <si>
    <t>20230711</t>
  </si>
  <si>
    <t>kse</t>
  </si>
  <si>
    <t>VAUL</t>
  </si>
  <si>
    <t>BNL13442</t>
  </si>
  <si>
    <t>12:20:32</t>
  </si>
  <si>
    <t>2/2</t>
  </si>
  <si>
    <t>00000000</t>
  </si>
  <si>
    <t>iiiiiiii</t>
  </si>
  <si>
    <t>off</t>
  </si>
  <si>
    <t>20230711 12:22:39</t>
  </si>
  <si>
    <t>12:22:39</t>
  </si>
  <si>
    <t>12:22:11</t>
  </si>
  <si>
    <t>20230711 12:24:14</t>
  </si>
  <si>
    <t>12:24:14</t>
  </si>
  <si>
    <t>12:23:44</t>
  </si>
  <si>
    <t>20230711 12:25:52</t>
  </si>
  <si>
    <t>12:25:52</t>
  </si>
  <si>
    <t>12:25:22</t>
  </si>
  <si>
    <t>20230711 12:27:27</t>
  </si>
  <si>
    <t>12:27:27</t>
  </si>
  <si>
    <t>12:27:00</t>
  </si>
  <si>
    <t>20230711 12:29:05</t>
  </si>
  <si>
    <t>12:29:05</t>
  </si>
  <si>
    <t>12:28:37</t>
  </si>
  <si>
    <t>20230711 12:30:22</t>
  </si>
  <si>
    <t>12:30:22</t>
  </si>
  <si>
    <t>12:30:11</t>
  </si>
  <si>
    <t>20230711 12:31:53</t>
  </si>
  <si>
    <t>12:31:53</t>
  </si>
  <si>
    <t>12:31:24</t>
  </si>
  <si>
    <t>20230711 12:33:15</t>
  </si>
  <si>
    <t>12:33:15</t>
  </si>
  <si>
    <t>12:32:46</t>
  </si>
  <si>
    <t>20230711 12:34:46</t>
  </si>
  <si>
    <t>12:34:46</t>
  </si>
  <si>
    <t>12:34:16</t>
  </si>
  <si>
    <t>20230711 12:36:17</t>
  </si>
  <si>
    <t>12:36:17</t>
  </si>
  <si>
    <t>12:35:49</t>
  </si>
  <si>
    <t>20230711 12:37:52</t>
  </si>
  <si>
    <t>12:37:52</t>
  </si>
  <si>
    <t>12:37:22</t>
  </si>
  <si>
    <t>20230711 12:39:22</t>
  </si>
  <si>
    <t>12:39:22</t>
  </si>
  <si>
    <t>12:38:52</t>
  </si>
  <si>
    <t>20230711 12:41:08</t>
  </si>
  <si>
    <t>12:41:08</t>
  </si>
  <si>
    <t>12:40:34</t>
  </si>
  <si>
    <t>20230711 12:42:55</t>
  </si>
  <si>
    <t>12:42:55</t>
  </si>
  <si>
    <t>12:42:21</t>
  </si>
  <si>
    <t>20230711 12:44:56</t>
  </si>
  <si>
    <t>12:44:56</t>
  </si>
  <si>
    <t>12:44:07</t>
  </si>
  <si>
    <t>1/2</t>
  </si>
  <si>
    <t>20230711 12:46:42</t>
  </si>
  <si>
    <t>12:46:42</t>
  </si>
  <si>
    <t>12:46:08</t>
  </si>
  <si>
    <t>20230711 12:48:19</t>
  </si>
  <si>
    <t>12:48:19</t>
  </si>
  <si>
    <t>12:47:39</t>
  </si>
  <si>
    <t>SampleID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</si>
</sst>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6"/>
  <sheetViews>
    <sheetView tabSelected="1" workbookViewId="0">
      <selection activeCell="F8" sqref="F8"/>
    </sheetView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>
        <v>21</v>
      </c>
    </row>
    <row r="4" spans="1:216" x14ac:dyDescent="0.2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">
      <c r="B7">
        <v>4.6589999999999998</v>
      </c>
      <c r="C7">
        <v>0.5</v>
      </c>
      <c r="D7" t="s">
        <v>53</v>
      </c>
      <c r="E7">
        <v>2</v>
      </c>
    </row>
    <row r="8" spans="1:216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">
      <c r="B9">
        <v>0</v>
      </c>
      <c r="C9">
        <v>0</v>
      </c>
      <c r="D9">
        <v>0</v>
      </c>
      <c r="E9">
        <v>1</v>
      </c>
    </row>
    <row r="10" spans="1:216" x14ac:dyDescent="0.2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">
      <c r="B13">
        <v>0</v>
      </c>
      <c r="C13">
        <v>0</v>
      </c>
      <c r="D13">
        <v>1</v>
      </c>
      <c r="E13">
        <v>0</v>
      </c>
      <c r="F13">
        <v>1</v>
      </c>
    </row>
    <row r="14" spans="1:216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410</v>
      </c>
      <c r="L17" t="s">
        <v>121</v>
      </c>
      <c r="M17" t="s">
        <v>122</v>
      </c>
      <c r="N17" t="s">
        <v>123</v>
      </c>
      <c r="O17" t="s">
        <v>124</v>
      </c>
      <c r="P17" t="s">
        <v>125</v>
      </c>
      <c r="Q17" t="s">
        <v>126</v>
      </c>
      <c r="R17" t="s">
        <v>127</v>
      </c>
      <c r="S17" t="s">
        <v>128</v>
      </c>
      <c r="T17" t="s">
        <v>129</v>
      </c>
      <c r="U17" t="s">
        <v>130</v>
      </c>
      <c r="V17" t="s">
        <v>131</v>
      </c>
      <c r="W17" t="s">
        <v>132</v>
      </c>
      <c r="X17" t="s">
        <v>133</v>
      </c>
      <c r="Y17" t="s">
        <v>134</v>
      </c>
      <c r="Z17" t="s">
        <v>135</v>
      </c>
      <c r="AA17" t="s">
        <v>136</v>
      </c>
      <c r="AB17" t="s">
        <v>137</v>
      </c>
      <c r="AC17" t="s">
        <v>138</v>
      </c>
      <c r="AD17" t="s">
        <v>139</v>
      </c>
      <c r="AE17" t="s">
        <v>140</v>
      </c>
      <c r="AF17" t="s">
        <v>141</v>
      </c>
      <c r="AG17" t="s">
        <v>142</v>
      </c>
      <c r="AH17" t="s">
        <v>143</v>
      </c>
      <c r="AI17" t="s">
        <v>144</v>
      </c>
      <c r="AJ17" t="s">
        <v>98</v>
      </c>
      <c r="AK17" t="s">
        <v>145</v>
      </c>
      <c r="AL17" t="s">
        <v>146</v>
      </c>
      <c r="AM17" t="s">
        <v>147</v>
      </c>
      <c r="AN17" t="s">
        <v>148</v>
      </c>
      <c r="AO17" t="s">
        <v>149</v>
      </c>
      <c r="AP17" t="s">
        <v>150</v>
      </c>
      <c r="AQ17" t="s">
        <v>151</v>
      </c>
      <c r="AR17" t="s">
        <v>152</v>
      </c>
      <c r="AS17" t="s">
        <v>121</v>
      </c>
      <c r="AT17" t="s">
        <v>153</v>
      </c>
      <c r="AU17" t="s">
        <v>154</v>
      </c>
      <c r="AV17" t="s">
        <v>155</v>
      </c>
      <c r="AW17" t="s">
        <v>156</v>
      </c>
      <c r="AX17" t="s">
        <v>157</v>
      </c>
      <c r="AY17" t="s">
        <v>158</v>
      </c>
      <c r="AZ17" t="s">
        <v>159</v>
      </c>
      <c r="BA17" t="s">
        <v>160</v>
      </c>
      <c r="BB17" t="s">
        <v>161</v>
      </c>
      <c r="BC17" t="s">
        <v>162</v>
      </c>
      <c r="BD17" t="s">
        <v>163</v>
      </c>
      <c r="BE17" t="s">
        <v>164</v>
      </c>
      <c r="BF17" t="s">
        <v>165</v>
      </c>
      <c r="BG17" t="s">
        <v>166</v>
      </c>
      <c r="BH17" t="s">
        <v>167</v>
      </c>
      <c r="BI17" t="s">
        <v>168</v>
      </c>
      <c r="BJ17" t="s">
        <v>169</v>
      </c>
      <c r="BK17" t="s">
        <v>170</v>
      </c>
      <c r="BL17" t="s">
        <v>171</v>
      </c>
      <c r="BM17" t="s">
        <v>172</v>
      </c>
      <c r="BN17" t="s">
        <v>173</v>
      </c>
      <c r="BO17" t="s">
        <v>174</v>
      </c>
      <c r="BP17" t="s">
        <v>175</v>
      </c>
      <c r="BQ17" t="s">
        <v>176</v>
      </c>
      <c r="BR17" t="s">
        <v>177</v>
      </c>
      <c r="BS17" t="s">
        <v>178</v>
      </c>
      <c r="BT17" t="s">
        <v>179</v>
      </c>
      <c r="BU17" t="s">
        <v>180</v>
      </c>
      <c r="BV17" t="s">
        <v>181</v>
      </c>
      <c r="BW17" t="s">
        <v>182</v>
      </c>
      <c r="BX17" t="s">
        <v>183</v>
      </c>
      <c r="BY17" t="s">
        <v>184</v>
      </c>
      <c r="BZ17" t="s">
        <v>185</v>
      </c>
      <c r="CA17" t="s">
        <v>186</v>
      </c>
      <c r="CB17" t="s">
        <v>187</v>
      </c>
      <c r="CC17" t="s">
        <v>188</v>
      </c>
      <c r="CD17" t="s">
        <v>189</v>
      </c>
      <c r="CE17" t="s">
        <v>190</v>
      </c>
      <c r="CF17" t="s">
        <v>191</v>
      </c>
      <c r="CG17" t="s">
        <v>192</v>
      </c>
      <c r="CH17" t="s">
        <v>193</v>
      </c>
      <c r="CI17" t="s">
        <v>194</v>
      </c>
      <c r="CJ17" t="s">
        <v>195</v>
      </c>
      <c r="CK17" t="s">
        <v>196</v>
      </c>
      <c r="CL17" t="s">
        <v>197</v>
      </c>
      <c r="CM17" t="s">
        <v>112</v>
      </c>
      <c r="CN17" t="s">
        <v>115</v>
      </c>
      <c r="CO17" t="s">
        <v>198</v>
      </c>
      <c r="CP17" t="s">
        <v>199</v>
      </c>
      <c r="CQ17" t="s">
        <v>200</v>
      </c>
      <c r="CR17" t="s">
        <v>201</v>
      </c>
      <c r="CS17" t="s">
        <v>202</v>
      </c>
      <c r="CT17" t="s">
        <v>203</v>
      </c>
      <c r="CU17" t="s">
        <v>204</v>
      </c>
      <c r="CV17" t="s">
        <v>205</v>
      </c>
      <c r="CW17" t="s">
        <v>206</v>
      </c>
      <c r="CX17" t="s">
        <v>207</v>
      </c>
      <c r="CY17" t="s">
        <v>208</v>
      </c>
      <c r="CZ17" t="s">
        <v>209</v>
      </c>
      <c r="DA17" t="s">
        <v>210</v>
      </c>
      <c r="DB17" t="s">
        <v>211</v>
      </c>
      <c r="DC17" t="s">
        <v>212</v>
      </c>
      <c r="DD17" t="s">
        <v>213</v>
      </c>
      <c r="DE17" t="s">
        <v>214</v>
      </c>
      <c r="DF17" t="s">
        <v>215</v>
      </c>
      <c r="DG17" t="s">
        <v>216</v>
      </c>
      <c r="DH17" t="s">
        <v>217</v>
      </c>
      <c r="DI17" t="s">
        <v>218</v>
      </c>
      <c r="DJ17" t="s">
        <v>219</v>
      </c>
      <c r="DK17" t="s">
        <v>220</v>
      </c>
      <c r="DL17" t="s">
        <v>221</v>
      </c>
      <c r="DM17" t="s">
        <v>222</v>
      </c>
      <c r="DN17" t="s">
        <v>223</v>
      </c>
      <c r="DO17" t="s">
        <v>224</v>
      </c>
      <c r="DP17" t="s">
        <v>225</v>
      </c>
      <c r="DQ17" t="s">
        <v>226</v>
      </c>
      <c r="DR17" t="s">
        <v>227</v>
      </c>
      <c r="DS17" t="s">
        <v>228</v>
      </c>
      <c r="DT17" t="s">
        <v>229</v>
      </c>
      <c r="DU17" t="s">
        <v>230</v>
      </c>
      <c r="DV17" t="s">
        <v>231</v>
      </c>
      <c r="DW17" t="s">
        <v>232</v>
      </c>
      <c r="DX17" t="s">
        <v>233</v>
      </c>
      <c r="DY17" t="s">
        <v>234</v>
      </c>
      <c r="DZ17" t="s">
        <v>235</v>
      </c>
      <c r="EA17" t="s">
        <v>236</v>
      </c>
      <c r="EB17" t="s">
        <v>237</v>
      </c>
      <c r="EC17" t="s">
        <v>238</v>
      </c>
      <c r="ED17" t="s">
        <v>239</v>
      </c>
      <c r="EE17" t="s">
        <v>240</v>
      </c>
      <c r="EF17" t="s">
        <v>241</v>
      </c>
      <c r="EG17" t="s">
        <v>242</v>
      </c>
      <c r="EH17" t="s">
        <v>243</v>
      </c>
      <c r="EI17" t="s">
        <v>244</v>
      </c>
      <c r="EJ17" t="s">
        <v>245</v>
      </c>
      <c r="EK17" t="s">
        <v>246</v>
      </c>
      <c r="EL17" t="s">
        <v>247</v>
      </c>
      <c r="EM17" t="s">
        <v>248</v>
      </c>
      <c r="EN17" t="s">
        <v>249</v>
      </c>
      <c r="EO17" t="s">
        <v>250</v>
      </c>
      <c r="EP17" t="s">
        <v>251</v>
      </c>
      <c r="EQ17" t="s">
        <v>252</v>
      </c>
      <c r="ER17" t="s">
        <v>253</v>
      </c>
      <c r="ES17" t="s">
        <v>254</v>
      </c>
      <c r="ET17" t="s">
        <v>255</v>
      </c>
      <c r="EU17" t="s">
        <v>256</v>
      </c>
      <c r="EV17" t="s">
        <v>257</v>
      </c>
      <c r="EW17" t="s">
        <v>258</v>
      </c>
      <c r="EX17" t="s">
        <v>259</v>
      </c>
      <c r="EY17" t="s">
        <v>260</v>
      </c>
      <c r="EZ17" t="s">
        <v>261</v>
      </c>
      <c r="FA17" t="s">
        <v>262</v>
      </c>
      <c r="FB17" t="s">
        <v>263</v>
      </c>
      <c r="FC17" t="s">
        <v>264</v>
      </c>
      <c r="FD17" t="s">
        <v>265</v>
      </c>
      <c r="FE17" t="s">
        <v>266</v>
      </c>
      <c r="FF17" t="s">
        <v>267</v>
      </c>
      <c r="FG17" t="s">
        <v>268</v>
      </c>
      <c r="FH17" t="s">
        <v>269</v>
      </c>
      <c r="FI17" t="s">
        <v>270</v>
      </c>
      <c r="FJ17" t="s">
        <v>271</v>
      </c>
      <c r="FK17" t="s">
        <v>272</v>
      </c>
      <c r="FL17" t="s">
        <v>273</v>
      </c>
      <c r="FM17" t="s">
        <v>274</v>
      </c>
      <c r="FN17" t="s">
        <v>275</v>
      </c>
      <c r="FO17" t="s">
        <v>276</v>
      </c>
      <c r="FP17" t="s">
        <v>277</v>
      </c>
      <c r="FQ17" t="s">
        <v>278</v>
      </c>
      <c r="FR17" t="s">
        <v>279</v>
      </c>
      <c r="FS17" t="s">
        <v>280</v>
      </c>
      <c r="FT17" t="s">
        <v>281</v>
      </c>
      <c r="FU17" t="s">
        <v>282</v>
      </c>
      <c r="FV17" t="s">
        <v>283</v>
      </c>
      <c r="FW17" t="s">
        <v>284</v>
      </c>
      <c r="FX17" t="s">
        <v>285</v>
      </c>
      <c r="FY17" t="s">
        <v>286</v>
      </c>
      <c r="FZ17" t="s">
        <v>287</v>
      </c>
      <c r="GA17" t="s">
        <v>288</v>
      </c>
      <c r="GB17" t="s">
        <v>289</v>
      </c>
      <c r="GC17" t="s">
        <v>290</v>
      </c>
      <c r="GD17" t="s">
        <v>291</v>
      </c>
      <c r="GE17" t="s">
        <v>292</v>
      </c>
      <c r="GF17" t="s">
        <v>293</v>
      </c>
      <c r="GG17" t="s">
        <v>294</v>
      </c>
      <c r="GH17" t="s">
        <v>295</v>
      </c>
      <c r="GI17" t="s">
        <v>296</v>
      </c>
      <c r="GJ17" t="s">
        <v>297</v>
      </c>
      <c r="GK17" t="s">
        <v>298</v>
      </c>
      <c r="GL17" t="s">
        <v>299</v>
      </c>
      <c r="GM17" t="s">
        <v>300</v>
      </c>
      <c r="GN17" t="s">
        <v>301</v>
      </c>
      <c r="GO17" t="s">
        <v>302</v>
      </c>
      <c r="GP17" t="s">
        <v>303</v>
      </c>
      <c r="GQ17" t="s">
        <v>304</v>
      </c>
      <c r="GR17" t="s">
        <v>305</v>
      </c>
      <c r="GS17" t="s">
        <v>306</v>
      </c>
      <c r="GT17" t="s">
        <v>307</v>
      </c>
      <c r="GU17" t="s">
        <v>308</v>
      </c>
      <c r="GV17" t="s">
        <v>309</v>
      </c>
      <c r="GW17" t="s">
        <v>310</v>
      </c>
      <c r="GX17" t="s">
        <v>311</v>
      </c>
      <c r="GY17" t="s">
        <v>312</v>
      </c>
      <c r="GZ17" t="s">
        <v>313</v>
      </c>
      <c r="HA17" t="s">
        <v>314</v>
      </c>
      <c r="HB17" t="s">
        <v>315</v>
      </c>
      <c r="HC17" t="s">
        <v>316</v>
      </c>
      <c r="HD17" t="s">
        <v>317</v>
      </c>
      <c r="HE17" t="s">
        <v>318</v>
      </c>
      <c r="HF17" t="s">
        <v>319</v>
      </c>
      <c r="HG17" t="s">
        <v>320</v>
      </c>
      <c r="HH17" t="s">
        <v>321</v>
      </c>
    </row>
    <row r="18" spans="1:216" x14ac:dyDescent="0.2">
      <c r="B18" t="s">
        <v>322</v>
      </c>
      <c r="C18" t="s">
        <v>322</v>
      </c>
      <c r="F18" t="s">
        <v>322</v>
      </c>
      <c r="L18" t="s">
        <v>322</v>
      </c>
      <c r="M18" t="s">
        <v>323</v>
      </c>
      <c r="N18" t="s">
        <v>324</v>
      </c>
      <c r="O18" t="s">
        <v>325</v>
      </c>
      <c r="P18" t="s">
        <v>326</v>
      </c>
      <c r="Q18" t="s">
        <v>326</v>
      </c>
      <c r="R18" t="s">
        <v>160</v>
      </c>
      <c r="S18" t="s">
        <v>160</v>
      </c>
      <c r="T18" t="s">
        <v>323</v>
      </c>
      <c r="U18" t="s">
        <v>323</v>
      </c>
      <c r="V18" t="s">
        <v>323</v>
      </c>
      <c r="W18" t="s">
        <v>323</v>
      </c>
      <c r="X18" t="s">
        <v>327</v>
      </c>
      <c r="Y18" t="s">
        <v>328</v>
      </c>
      <c r="Z18" t="s">
        <v>328</v>
      </c>
      <c r="AA18" t="s">
        <v>329</v>
      </c>
      <c r="AB18" t="s">
        <v>330</v>
      </c>
      <c r="AC18" t="s">
        <v>329</v>
      </c>
      <c r="AD18" t="s">
        <v>329</v>
      </c>
      <c r="AE18" t="s">
        <v>329</v>
      </c>
      <c r="AF18" t="s">
        <v>327</v>
      </c>
      <c r="AG18" t="s">
        <v>327</v>
      </c>
      <c r="AH18" t="s">
        <v>327</v>
      </c>
      <c r="AI18" t="s">
        <v>327</v>
      </c>
      <c r="AJ18" t="s">
        <v>331</v>
      </c>
      <c r="AK18" t="s">
        <v>330</v>
      </c>
      <c r="AM18" t="s">
        <v>330</v>
      </c>
      <c r="AN18" t="s">
        <v>331</v>
      </c>
      <c r="AO18" t="s">
        <v>325</v>
      </c>
      <c r="AP18" t="s">
        <v>325</v>
      </c>
      <c r="AR18" t="s">
        <v>332</v>
      </c>
      <c r="AS18" t="s">
        <v>322</v>
      </c>
      <c r="AT18" t="s">
        <v>326</v>
      </c>
      <c r="AU18" t="s">
        <v>326</v>
      </c>
      <c r="AV18" t="s">
        <v>333</v>
      </c>
      <c r="AW18" t="s">
        <v>333</v>
      </c>
      <c r="AX18" t="s">
        <v>326</v>
      </c>
      <c r="AY18" t="s">
        <v>333</v>
      </c>
      <c r="AZ18" t="s">
        <v>331</v>
      </c>
      <c r="BA18" t="s">
        <v>329</v>
      </c>
      <c r="BB18" t="s">
        <v>329</v>
      </c>
      <c r="BC18" t="s">
        <v>328</v>
      </c>
      <c r="BD18" t="s">
        <v>328</v>
      </c>
      <c r="BE18" t="s">
        <v>328</v>
      </c>
      <c r="BF18" t="s">
        <v>328</v>
      </c>
      <c r="BG18" t="s">
        <v>328</v>
      </c>
      <c r="BH18" t="s">
        <v>334</v>
      </c>
      <c r="BI18" t="s">
        <v>325</v>
      </c>
      <c r="BJ18" t="s">
        <v>325</v>
      </c>
      <c r="BK18" t="s">
        <v>326</v>
      </c>
      <c r="BL18" t="s">
        <v>326</v>
      </c>
      <c r="BM18" t="s">
        <v>326</v>
      </c>
      <c r="BN18" t="s">
        <v>333</v>
      </c>
      <c r="BO18" t="s">
        <v>326</v>
      </c>
      <c r="BP18" t="s">
        <v>333</v>
      </c>
      <c r="BQ18" t="s">
        <v>329</v>
      </c>
      <c r="BR18" t="s">
        <v>329</v>
      </c>
      <c r="BS18" t="s">
        <v>328</v>
      </c>
      <c r="BT18" t="s">
        <v>328</v>
      </c>
      <c r="BU18" t="s">
        <v>325</v>
      </c>
      <c r="BZ18" t="s">
        <v>325</v>
      </c>
      <c r="CC18" t="s">
        <v>328</v>
      </c>
      <c r="CD18" t="s">
        <v>328</v>
      </c>
      <c r="CE18" t="s">
        <v>328</v>
      </c>
      <c r="CF18" t="s">
        <v>328</v>
      </c>
      <c r="CG18" t="s">
        <v>328</v>
      </c>
      <c r="CH18" t="s">
        <v>325</v>
      </c>
      <c r="CI18" t="s">
        <v>325</v>
      </c>
      <c r="CJ18" t="s">
        <v>325</v>
      </c>
      <c r="CK18" t="s">
        <v>322</v>
      </c>
      <c r="CM18" t="s">
        <v>335</v>
      </c>
      <c r="CO18" t="s">
        <v>322</v>
      </c>
      <c r="CP18" t="s">
        <v>322</v>
      </c>
      <c r="CR18" t="s">
        <v>336</v>
      </c>
      <c r="CS18" t="s">
        <v>337</v>
      </c>
      <c r="CT18" t="s">
        <v>336</v>
      </c>
      <c r="CU18" t="s">
        <v>337</v>
      </c>
      <c r="CV18" t="s">
        <v>336</v>
      </c>
      <c r="CW18" t="s">
        <v>337</v>
      </c>
      <c r="CX18" t="s">
        <v>330</v>
      </c>
      <c r="CY18" t="s">
        <v>330</v>
      </c>
      <c r="CZ18" t="s">
        <v>325</v>
      </c>
      <c r="DA18" t="s">
        <v>338</v>
      </c>
      <c r="DB18" t="s">
        <v>325</v>
      </c>
      <c r="DD18" t="s">
        <v>326</v>
      </c>
      <c r="DE18" t="s">
        <v>339</v>
      </c>
      <c r="DF18" t="s">
        <v>326</v>
      </c>
      <c r="DH18" t="s">
        <v>325</v>
      </c>
      <c r="DI18" t="s">
        <v>338</v>
      </c>
      <c r="DJ18" t="s">
        <v>325</v>
      </c>
      <c r="DO18" t="s">
        <v>340</v>
      </c>
      <c r="DP18" t="s">
        <v>340</v>
      </c>
      <c r="EC18" t="s">
        <v>340</v>
      </c>
      <c r="ED18" t="s">
        <v>340</v>
      </c>
      <c r="EE18" t="s">
        <v>341</v>
      </c>
      <c r="EF18" t="s">
        <v>341</v>
      </c>
      <c r="EG18" t="s">
        <v>328</v>
      </c>
      <c r="EH18" t="s">
        <v>328</v>
      </c>
      <c r="EI18" t="s">
        <v>330</v>
      </c>
      <c r="EJ18" t="s">
        <v>328</v>
      </c>
      <c r="EK18" t="s">
        <v>333</v>
      </c>
      <c r="EL18" t="s">
        <v>330</v>
      </c>
      <c r="EM18" t="s">
        <v>330</v>
      </c>
      <c r="EO18" t="s">
        <v>340</v>
      </c>
      <c r="EP18" t="s">
        <v>340</v>
      </c>
      <c r="EQ18" t="s">
        <v>340</v>
      </c>
      <c r="ER18" t="s">
        <v>340</v>
      </c>
      <c r="ES18" t="s">
        <v>340</v>
      </c>
      <c r="ET18" t="s">
        <v>340</v>
      </c>
      <c r="EU18" t="s">
        <v>340</v>
      </c>
      <c r="EV18" t="s">
        <v>342</v>
      </c>
      <c r="EW18" t="s">
        <v>342</v>
      </c>
      <c r="EX18" t="s">
        <v>342</v>
      </c>
      <c r="EY18" t="s">
        <v>343</v>
      </c>
      <c r="EZ18" t="s">
        <v>340</v>
      </c>
      <c r="FA18" t="s">
        <v>340</v>
      </c>
      <c r="FB18" t="s">
        <v>340</v>
      </c>
      <c r="FC18" t="s">
        <v>340</v>
      </c>
      <c r="FD18" t="s">
        <v>340</v>
      </c>
      <c r="FE18" t="s">
        <v>340</v>
      </c>
      <c r="FF18" t="s">
        <v>340</v>
      </c>
      <c r="FG18" t="s">
        <v>340</v>
      </c>
      <c r="FH18" t="s">
        <v>340</v>
      </c>
      <c r="FI18" t="s">
        <v>340</v>
      </c>
      <c r="FJ18" t="s">
        <v>340</v>
      </c>
      <c r="FK18" t="s">
        <v>340</v>
      </c>
      <c r="FR18" t="s">
        <v>340</v>
      </c>
      <c r="FS18" t="s">
        <v>330</v>
      </c>
      <c r="FT18" t="s">
        <v>330</v>
      </c>
      <c r="FU18" t="s">
        <v>336</v>
      </c>
      <c r="FV18" t="s">
        <v>337</v>
      </c>
      <c r="FW18" t="s">
        <v>337</v>
      </c>
      <c r="GA18" t="s">
        <v>337</v>
      </c>
      <c r="GE18" t="s">
        <v>326</v>
      </c>
      <c r="GF18" t="s">
        <v>326</v>
      </c>
      <c r="GG18" t="s">
        <v>333</v>
      </c>
      <c r="GH18" t="s">
        <v>333</v>
      </c>
      <c r="GI18" t="s">
        <v>344</v>
      </c>
      <c r="GJ18" t="s">
        <v>344</v>
      </c>
      <c r="GK18" t="s">
        <v>340</v>
      </c>
      <c r="GL18" t="s">
        <v>340</v>
      </c>
      <c r="GM18" t="s">
        <v>340</v>
      </c>
      <c r="GN18" t="s">
        <v>340</v>
      </c>
      <c r="GO18" t="s">
        <v>340</v>
      </c>
      <c r="GP18" t="s">
        <v>340</v>
      </c>
      <c r="GQ18" t="s">
        <v>328</v>
      </c>
      <c r="GR18" t="s">
        <v>340</v>
      </c>
      <c r="GT18" t="s">
        <v>331</v>
      </c>
      <c r="GU18" t="s">
        <v>331</v>
      </c>
      <c r="GV18" t="s">
        <v>328</v>
      </c>
      <c r="GW18" t="s">
        <v>328</v>
      </c>
      <c r="GX18" t="s">
        <v>328</v>
      </c>
      <c r="GY18" t="s">
        <v>328</v>
      </c>
      <c r="GZ18" t="s">
        <v>328</v>
      </c>
      <c r="HA18" t="s">
        <v>330</v>
      </c>
      <c r="HB18" t="s">
        <v>330</v>
      </c>
      <c r="HC18" t="s">
        <v>330</v>
      </c>
      <c r="HD18" t="s">
        <v>328</v>
      </c>
      <c r="HE18" t="s">
        <v>326</v>
      </c>
      <c r="HF18" t="s">
        <v>333</v>
      </c>
      <c r="HG18" t="s">
        <v>330</v>
      </c>
      <c r="HH18" t="s">
        <v>330</v>
      </c>
    </row>
    <row r="19" spans="1:216" x14ac:dyDescent="0.2">
      <c r="A19">
        <v>1</v>
      </c>
      <c r="B19">
        <v>1689106861</v>
      </c>
      <c r="C19">
        <v>0</v>
      </c>
      <c r="D19" t="s">
        <v>345</v>
      </c>
      <c r="E19" t="s">
        <v>346</v>
      </c>
      <c r="F19" t="s">
        <v>347</v>
      </c>
      <c r="G19" t="s">
        <v>348</v>
      </c>
      <c r="H19" t="s">
        <v>349</v>
      </c>
      <c r="I19" t="s">
        <v>350</v>
      </c>
      <c r="J19" t="s">
        <v>351</v>
      </c>
      <c r="K19" t="s">
        <v>352</v>
      </c>
      <c r="L19">
        <v>1689106861</v>
      </c>
      <c r="M19">
        <f t="shared" ref="M19:M36" si="0">(N19)/1000</f>
        <v>1.4375826128596467E-3</v>
      </c>
      <c r="N19">
        <f t="shared" ref="N19:N36" si="1">1000*AZ19*AL19*(AV19-AW19)/(100*$B$7*(1000-AL19*AV19))</f>
        <v>1.4375826128596467</v>
      </c>
      <c r="O19">
        <f t="shared" ref="O19:O36" si="2">AZ19*AL19*(AU19-AT19*(1000-AL19*AW19)/(1000-AL19*AV19))/(100*$B$7)</f>
        <v>11.693688164436432</v>
      </c>
      <c r="P19">
        <f t="shared" ref="P19:P36" si="3">AT19 - IF(AL19&gt;1, O19*$B$7*100/(AN19*BH19), 0)</f>
        <v>390.46100000000001</v>
      </c>
      <c r="Q19">
        <f t="shared" ref="Q19:Q36" si="4">((W19-M19/2)*P19-O19)/(W19+M19/2)</f>
        <v>238.90092023183934</v>
      </c>
      <c r="R19">
        <f t="shared" ref="R19:R36" si="5">Q19*(BA19+BB19)/1000</f>
        <v>24.115700974015912</v>
      </c>
      <c r="S19">
        <f t="shared" ref="S19:S36" si="6">(AT19 - IF(AL19&gt;1, O19*$B$7*100/(AN19*BH19), 0))*(BA19+BB19)/1000</f>
        <v>39.414836530881999</v>
      </c>
      <c r="T19">
        <f t="shared" ref="T19:T36" si="7">2/((1/V19-1/U19)+SIGN(V19)*SQRT((1/V19-1/U19)*(1/V19-1/U19) + 4*$C$7/(($C$7+1)*($C$7+1))*(2*1/V19*1/U19-1/U19*1/U19)))</f>
        <v>0.13067615293467122</v>
      </c>
      <c r="U19">
        <f t="shared" ref="U19:U36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3.2461817724391566</v>
      </c>
      <c r="V19">
        <f t="shared" ref="V19:V36" si="9">M19*(1000-(1000*0.61365*EXP(17.502*Z19/(240.97+Z19))/(BA19+BB19)+AV19)/2)/(1000*0.61365*EXP(17.502*Z19/(240.97+Z19))/(BA19+BB19)-AV19)</f>
        <v>0.12782254413280403</v>
      </c>
      <c r="W19">
        <f t="shared" ref="W19:W36" si="10">1/(($C$7+1)/(T19/1.6)+1/(U19/1.37)) + $C$7/(($C$7+1)/(T19/1.6) + $C$7/(U19/1.37))</f>
        <v>8.0140285356650187E-2</v>
      </c>
      <c r="X19">
        <f t="shared" ref="X19:X36" si="11">(AO19*AR19)</f>
        <v>281.13905999999997</v>
      </c>
      <c r="Y19">
        <f t="shared" ref="Y19:Y36" si="12">(BC19+(X19+2*0.95*0.0000000567*(((BC19+$B$9)+273)^4-(BC19+273)^4)-44100*M19)/(1.84*29.3*U19+8*0.95*0.0000000567*(BC19+273)^3))</f>
        <v>23.230165653328267</v>
      </c>
      <c r="Z19">
        <f t="shared" ref="Z19:Z36" si="13">($C$9*BD19+$D$9*BE19+$E$9*Y19)</f>
        <v>23.230165653328267</v>
      </c>
      <c r="AA19">
        <f t="shared" ref="AA19:AA36" si="14">0.61365*EXP(17.502*Z19/(240.97+Z19))</f>
        <v>2.8592434322591385</v>
      </c>
      <c r="AB19">
        <f t="shared" ref="AB19:AB36" si="15">(AC19/AD19*100)</f>
        <v>65.70476730146801</v>
      </c>
      <c r="AC19">
        <f t="shared" ref="AC19:AC36" si="16">AV19*(BA19+BB19)/1000</f>
        <v>1.74987051527</v>
      </c>
      <c r="AD19">
        <f t="shared" ref="AD19:AD36" si="17">0.61365*EXP(17.502*BC19/(240.97+BC19))</f>
        <v>2.6632321932458978</v>
      </c>
      <c r="AE19">
        <f t="shared" ref="AE19:AE36" si="18">(AA19-AV19*(BA19+BB19)/1000)</f>
        <v>1.1093729169891384</v>
      </c>
      <c r="AF19">
        <f t="shared" ref="AF19:AF36" si="19">(-M19*44100)</f>
        <v>-63.39739322711042</v>
      </c>
      <c r="AG19">
        <f t="shared" ref="AG19:AG36" si="20">2*29.3*U19*0.92*(BC19-Z19)</f>
        <v>-204.78852819022148</v>
      </c>
      <c r="AH19">
        <f t="shared" ref="AH19:AH36" si="21">2*0.95*0.0000000567*(((BC19+$B$9)+273)^4-(Z19+273)^4)</f>
        <v>-13.03039794739453</v>
      </c>
      <c r="AI19">
        <f t="shared" ref="AI19:AI36" si="22">X19+AH19+AF19+AG19</f>
        <v>-7.7259364726472768E-2</v>
      </c>
      <c r="AJ19">
        <v>0</v>
      </c>
      <c r="AK19">
        <v>0</v>
      </c>
      <c r="AL19">
        <f t="shared" ref="AL19:AL36" si="23">IF(AJ19*$H$15&gt;=AN19,1,(AN19/(AN19-AJ19*$H$15)))</f>
        <v>1</v>
      </c>
      <c r="AM19">
        <f t="shared" ref="AM19:AM36" si="24">(AL19-1)*100</f>
        <v>0</v>
      </c>
      <c r="AN19">
        <f t="shared" ref="AN19:AN36" si="25">MAX(0,($B$15+$C$15*BH19)/(1+$D$15*BH19)*BA19/(BC19+273)*$E$15)</f>
        <v>54047.134054361748</v>
      </c>
      <c r="AO19">
        <f t="shared" ref="AO19:AO36" si="26">$B$13*BI19+$C$13*BJ19+$F$13*BU19*(1-BX19)</f>
        <v>1699.85</v>
      </c>
      <c r="AP19">
        <f t="shared" ref="AP19:AP36" si="27">AO19*AQ19</f>
        <v>1432.9739999999999</v>
      </c>
      <c r="AQ19">
        <f t="shared" ref="AQ19:AQ36" si="28">($B$13*$D$11+$C$13*$D$11+$F$13*((CH19+BZ19)/MAX(CH19+BZ19+CI19, 0.1)*$I$11+CI19/MAX(CH19+BZ19+CI19, 0.1)*$J$11))/($B$13+$C$13+$F$13)</f>
        <v>0.84300026472924083</v>
      </c>
      <c r="AR19">
        <f t="shared" ref="AR19:AR36" si="29">($B$13*$K$11+$C$13*$K$11+$F$13*((CH19+BZ19)/MAX(CH19+BZ19+CI19, 0.1)*$P$11+CI19/MAX(CH19+BZ19+CI19, 0.1)*$Q$11))/($B$13+$C$13+$F$13)</f>
        <v>0.16539051092743476</v>
      </c>
      <c r="AS19">
        <v>1689106861</v>
      </c>
      <c r="AT19">
        <v>390.46100000000001</v>
      </c>
      <c r="AU19">
        <v>399.97500000000002</v>
      </c>
      <c r="AV19">
        <v>17.335000000000001</v>
      </c>
      <c r="AW19">
        <v>16.238299999999999</v>
      </c>
      <c r="AX19">
        <v>391.17899999999997</v>
      </c>
      <c r="AY19">
        <v>17.211099999999998</v>
      </c>
      <c r="AZ19">
        <v>600.12699999999995</v>
      </c>
      <c r="BA19">
        <v>100.84399999999999</v>
      </c>
      <c r="BB19">
        <v>0.10036200000000001</v>
      </c>
      <c r="BC19">
        <v>22.06</v>
      </c>
      <c r="BD19">
        <v>21.973299999999998</v>
      </c>
      <c r="BE19">
        <v>999.9</v>
      </c>
      <c r="BF19">
        <v>0</v>
      </c>
      <c r="BG19">
        <v>0</v>
      </c>
      <c r="BH19">
        <v>9967.5</v>
      </c>
      <c r="BI19">
        <v>0</v>
      </c>
      <c r="BJ19">
        <v>178.41900000000001</v>
      </c>
      <c r="BK19">
        <v>-9.5141899999999993</v>
      </c>
      <c r="BL19">
        <v>397.34899999999999</v>
      </c>
      <c r="BM19">
        <v>406.577</v>
      </c>
      <c r="BN19">
        <v>1.0967100000000001</v>
      </c>
      <c r="BO19">
        <v>399.97500000000002</v>
      </c>
      <c r="BP19">
        <v>16.238299999999999</v>
      </c>
      <c r="BQ19">
        <v>1.74813</v>
      </c>
      <c r="BR19">
        <v>1.6375299999999999</v>
      </c>
      <c r="BS19">
        <v>15.330500000000001</v>
      </c>
      <c r="BT19">
        <v>14.316599999999999</v>
      </c>
      <c r="BU19">
        <v>1699.85</v>
      </c>
      <c r="BV19">
        <v>0.89999399999999996</v>
      </c>
      <c r="BW19">
        <v>0.100006</v>
      </c>
      <c r="BX19">
        <v>0</v>
      </c>
      <c r="BY19">
        <v>2.3813</v>
      </c>
      <c r="BZ19">
        <v>0</v>
      </c>
      <c r="CA19">
        <v>6233.61</v>
      </c>
      <c r="CB19">
        <v>16242.6</v>
      </c>
      <c r="CC19">
        <v>38.811999999999998</v>
      </c>
      <c r="CD19">
        <v>41.5</v>
      </c>
      <c r="CE19">
        <v>40.375</v>
      </c>
      <c r="CF19">
        <v>39.125</v>
      </c>
      <c r="CG19">
        <v>38.311999999999998</v>
      </c>
      <c r="CH19">
        <v>1529.85</v>
      </c>
      <c r="CI19">
        <v>170</v>
      </c>
      <c r="CJ19">
        <v>0</v>
      </c>
      <c r="CK19">
        <v>1689106861.5</v>
      </c>
      <c r="CL19">
        <v>0</v>
      </c>
      <c r="CM19">
        <v>1689106832</v>
      </c>
      <c r="CN19" t="s">
        <v>353</v>
      </c>
      <c r="CO19">
        <v>1689106826</v>
      </c>
      <c r="CP19">
        <v>1689106832</v>
      </c>
      <c r="CQ19">
        <v>4</v>
      </c>
      <c r="CR19">
        <v>0.125</v>
      </c>
      <c r="CS19">
        <v>2E-3</v>
      </c>
      <c r="CT19">
        <v>-0.72</v>
      </c>
      <c r="CU19">
        <v>0.124</v>
      </c>
      <c r="CV19">
        <v>400</v>
      </c>
      <c r="CW19">
        <v>16</v>
      </c>
      <c r="CX19">
        <v>0.26</v>
      </c>
      <c r="CY19">
        <v>0.09</v>
      </c>
      <c r="CZ19">
        <v>13.5847087425408</v>
      </c>
      <c r="DA19">
        <v>0.55876379613269</v>
      </c>
      <c r="DB19">
        <v>6.7548964109770807E-2</v>
      </c>
      <c r="DC19">
        <v>1</v>
      </c>
      <c r="DD19">
        <v>399.94314285714302</v>
      </c>
      <c r="DE19">
        <v>0.43145454545468398</v>
      </c>
      <c r="DF19">
        <v>5.3542404836233203E-2</v>
      </c>
      <c r="DG19">
        <v>1</v>
      </c>
      <c r="DH19">
        <v>0</v>
      </c>
      <c r="DI19">
        <v>0</v>
      </c>
      <c r="DJ19">
        <v>0</v>
      </c>
      <c r="DK19">
        <v>-1</v>
      </c>
      <c r="DL19">
        <v>2</v>
      </c>
      <c r="DM19">
        <v>2</v>
      </c>
      <c r="DN19" t="s">
        <v>354</v>
      </c>
      <c r="DO19">
        <v>3.1539000000000001</v>
      </c>
      <c r="DP19">
        <v>2.8344</v>
      </c>
      <c r="DQ19">
        <v>9.2010300000000003E-2</v>
      </c>
      <c r="DR19">
        <v>9.3912200000000001E-2</v>
      </c>
      <c r="DS19">
        <v>9.4149099999999999E-2</v>
      </c>
      <c r="DT19">
        <v>9.0564199999999997E-2</v>
      </c>
      <c r="DU19">
        <v>28507.7</v>
      </c>
      <c r="DV19">
        <v>30064.799999999999</v>
      </c>
      <c r="DW19">
        <v>29188.2</v>
      </c>
      <c r="DX19">
        <v>30956.6</v>
      </c>
      <c r="DY19">
        <v>34676.800000000003</v>
      </c>
      <c r="DZ19">
        <v>36963.800000000003</v>
      </c>
      <c r="EA19">
        <v>40089.199999999997</v>
      </c>
      <c r="EB19">
        <v>43001.599999999999</v>
      </c>
      <c r="EC19">
        <v>2.2143199999999998</v>
      </c>
      <c r="ED19">
        <v>1.768</v>
      </c>
      <c r="EE19">
        <v>-8.7134500000000004E-2</v>
      </c>
      <c r="EF19">
        <v>0</v>
      </c>
      <c r="EG19">
        <v>23.408300000000001</v>
      </c>
      <c r="EH19">
        <v>999.9</v>
      </c>
      <c r="EI19">
        <v>55.005000000000003</v>
      </c>
      <c r="EJ19">
        <v>25.468</v>
      </c>
      <c r="EK19">
        <v>17.834499999999998</v>
      </c>
      <c r="EL19">
        <v>61.5229</v>
      </c>
      <c r="EM19">
        <v>24.735600000000002</v>
      </c>
      <c r="EN19">
        <v>1</v>
      </c>
      <c r="EO19">
        <v>0.13168199999999999</v>
      </c>
      <c r="EP19">
        <v>3.3271199999999999</v>
      </c>
      <c r="EQ19">
        <v>20.2654</v>
      </c>
      <c r="ER19">
        <v>5.24125</v>
      </c>
      <c r="ES19">
        <v>11.8302</v>
      </c>
      <c r="ET19">
        <v>4.9820000000000002</v>
      </c>
      <c r="EU19">
        <v>3.2999299999999998</v>
      </c>
      <c r="EV19">
        <v>1083.3</v>
      </c>
      <c r="EW19">
        <v>88.9</v>
      </c>
      <c r="EX19">
        <v>638.20000000000005</v>
      </c>
      <c r="EY19">
        <v>10.4</v>
      </c>
      <c r="EZ19">
        <v>1.8734599999999999</v>
      </c>
      <c r="FA19">
        <v>1.8791199999999999</v>
      </c>
      <c r="FB19">
        <v>1.8794599999999999</v>
      </c>
      <c r="FC19">
        <v>1.8801000000000001</v>
      </c>
      <c r="FD19">
        <v>1.87775</v>
      </c>
      <c r="FE19">
        <v>1.8766799999999999</v>
      </c>
      <c r="FF19">
        <v>1.8772899999999999</v>
      </c>
      <c r="FG19">
        <v>1.875</v>
      </c>
      <c r="FH19">
        <v>0</v>
      </c>
      <c r="FI19">
        <v>0</v>
      </c>
      <c r="FJ19">
        <v>0</v>
      </c>
      <c r="FK19">
        <v>0</v>
      </c>
      <c r="FL19" t="s">
        <v>355</v>
      </c>
      <c r="FM19" t="s">
        <v>356</v>
      </c>
      <c r="FN19" t="s">
        <v>357</v>
      </c>
      <c r="FO19" t="s">
        <v>357</v>
      </c>
      <c r="FP19" t="s">
        <v>357</v>
      </c>
      <c r="FQ19" t="s">
        <v>357</v>
      </c>
      <c r="FR19">
        <v>0</v>
      </c>
      <c r="FS19">
        <v>100</v>
      </c>
      <c r="FT19">
        <v>100</v>
      </c>
      <c r="FU19">
        <v>-0.71799999999999997</v>
      </c>
      <c r="FV19">
        <v>0.1239</v>
      </c>
      <c r="FW19">
        <v>-0.72142148428306896</v>
      </c>
      <c r="FX19">
        <v>1.4527828764109799E-4</v>
      </c>
      <c r="FY19">
        <v>-4.3579519040863002E-7</v>
      </c>
      <c r="FZ19">
        <v>2.0799061152897499E-10</v>
      </c>
      <c r="GA19">
        <v>0.123829999999998</v>
      </c>
      <c r="GB19">
        <v>0</v>
      </c>
      <c r="GC19">
        <v>0</v>
      </c>
      <c r="GD19">
        <v>0</v>
      </c>
      <c r="GE19">
        <v>4</v>
      </c>
      <c r="GF19">
        <v>2147</v>
      </c>
      <c r="GG19">
        <v>-1</v>
      </c>
      <c r="GH19">
        <v>-1</v>
      </c>
      <c r="GI19">
        <v>0.6</v>
      </c>
      <c r="GJ19">
        <v>0.5</v>
      </c>
      <c r="GK19">
        <v>0.92773399999999995</v>
      </c>
      <c r="GL19">
        <v>2.5390600000000001</v>
      </c>
      <c r="GM19">
        <v>1.54541</v>
      </c>
      <c r="GN19">
        <v>2.2875999999999999</v>
      </c>
      <c r="GO19">
        <v>1.5979000000000001</v>
      </c>
      <c r="GP19">
        <v>2.3278799999999999</v>
      </c>
      <c r="GQ19">
        <v>29.793700000000001</v>
      </c>
      <c r="GR19">
        <v>13.475300000000001</v>
      </c>
      <c r="GS19">
        <v>18</v>
      </c>
      <c r="GT19">
        <v>665.56200000000001</v>
      </c>
      <c r="GU19">
        <v>397.28399999999999</v>
      </c>
      <c r="GV19">
        <v>18.602</v>
      </c>
      <c r="GW19">
        <v>28.465900000000001</v>
      </c>
      <c r="GX19">
        <v>30.000399999999999</v>
      </c>
      <c r="GY19">
        <v>28.7271</v>
      </c>
      <c r="GZ19">
        <v>28.725000000000001</v>
      </c>
      <c r="HA19">
        <v>18.615300000000001</v>
      </c>
      <c r="HB19">
        <v>10</v>
      </c>
      <c r="HC19">
        <v>-30</v>
      </c>
      <c r="HD19">
        <v>18.6205</v>
      </c>
      <c r="HE19">
        <v>400</v>
      </c>
      <c r="HF19">
        <v>0</v>
      </c>
      <c r="HG19">
        <v>99.415999999999997</v>
      </c>
      <c r="HH19">
        <v>99.605699999999999</v>
      </c>
    </row>
    <row r="20" spans="1:216" x14ac:dyDescent="0.2">
      <c r="A20">
        <v>2</v>
      </c>
      <c r="B20">
        <v>1689106959</v>
      </c>
      <c r="C20">
        <v>98</v>
      </c>
      <c r="D20" t="s">
        <v>358</v>
      </c>
      <c r="E20" t="s">
        <v>359</v>
      </c>
      <c r="F20" t="s">
        <v>347</v>
      </c>
      <c r="G20" t="s">
        <v>348</v>
      </c>
      <c r="H20" t="s">
        <v>349</v>
      </c>
      <c r="I20" t="s">
        <v>350</v>
      </c>
      <c r="J20" t="s">
        <v>351</v>
      </c>
      <c r="K20" t="s">
        <v>352</v>
      </c>
      <c r="L20">
        <v>1689106959</v>
      </c>
      <c r="M20">
        <f t="shared" si="0"/>
        <v>1.4357003927215151E-3</v>
      </c>
      <c r="N20">
        <f t="shared" si="1"/>
        <v>1.4357003927215151</v>
      </c>
      <c r="O20">
        <f t="shared" si="2"/>
        <v>8.723729843096498</v>
      </c>
      <c r="P20">
        <f t="shared" si="3"/>
        <v>292.80500000000001</v>
      </c>
      <c r="Q20">
        <f t="shared" si="4"/>
        <v>179.62214042807409</v>
      </c>
      <c r="R20">
        <f t="shared" si="5"/>
        <v>18.133005222361263</v>
      </c>
      <c r="S20">
        <f t="shared" si="6"/>
        <v>29.5589095056995</v>
      </c>
      <c r="T20">
        <f t="shared" si="7"/>
        <v>0.13055569128052644</v>
      </c>
      <c r="U20">
        <f t="shared" si="8"/>
        <v>3.2569357504298337</v>
      </c>
      <c r="V20">
        <f t="shared" si="9"/>
        <v>0.12771646407673387</v>
      </c>
      <c r="W20">
        <f t="shared" si="10"/>
        <v>8.0072740633131245E-2</v>
      </c>
      <c r="X20">
        <f t="shared" si="11"/>
        <v>281.15182800000002</v>
      </c>
      <c r="Y20">
        <f t="shared" si="12"/>
        <v>23.241334089522688</v>
      </c>
      <c r="Z20">
        <f t="shared" si="13"/>
        <v>23.241334089522688</v>
      </c>
      <c r="AA20">
        <f t="shared" si="14"/>
        <v>2.8611734271566718</v>
      </c>
      <c r="AB20">
        <f t="shared" si="15"/>
        <v>65.738078494009073</v>
      </c>
      <c r="AC20">
        <f t="shared" si="16"/>
        <v>1.75228441938502</v>
      </c>
      <c r="AD20">
        <f t="shared" si="17"/>
        <v>2.6655546671397023</v>
      </c>
      <c r="AE20">
        <f t="shared" si="18"/>
        <v>1.1088890077716518</v>
      </c>
      <c r="AF20">
        <f t="shared" si="19"/>
        <v>-63.314387319018813</v>
      </c>
      <c r="AG20">
        <f t="shared" si="20"/>
        <v>-204.9170885551496</v>
      </c>
      <c r="AH20">
        <f t="shared" si="21"/>
        <v>-12.997205420907671</v>
      </c>
      <c r="AI20">
        <f t="shared" si="22"/>
        <v>-7.6853295076062977E-2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54315.086519694887</v>
      </c>
      <c r="AO20">
        <f t="shared" si="26"/>
        <v>1699.93</v>
      </c>
      <c r="AP20">
        <f t="shared" si="27"/>
        <v>1433.0412000000001</v>
      </c>
      <c r="AQ20">
        <f t="shared" si="28"/>
        <v>0.84300012353449849</v>
      </c>
      <c r="AR20">
        <f t="shared" si="29"/>
        <v>0.16539023842158207</v>
      </c>
      <c r="AS20">
        <v>1689106959</v>
      </c>
      <c r="AT20">
        <v>292.80500000000001</v>
      </c>
      <c r="AU20">
        <v>299.90300000000002</v>
      </c>
      <c r="AV20">
        <v>17.357800000000001</v>
      </c>
      <c r="AW20">
        <v>16.262699999999999</v>
      </c>
      <c r="AX20">
        <v>293.584</v>
      </c>
      <c r="AY20">
        <v>17.2349</v>
      </c>
      <c r="AZ20">
        <v>600.20299999999997</v>
      </c>
      <c r="BA20">
        <v>100.851</v>
      </c>
      <c r="BB20">
        <v>9.9835900000000005E-2</v>
      </c>
      <c r="BC20">
        <v>22.074300000000001</v>
      </c>
      <c r="BD20">
        <v>21.958200000000001</v>
      </c>
      <c r="BE20">
        <v>999.9</v>
      </c>
      <c r="BF20">
        <v>0</v>
      </c>
      <c r="BG20">
        <v>0</v>
      </c>
      <c r="BH20">
        <v>10018.799999999999</v>
      </c>
      <c r="BI20">
        <v>0</v>
      </c>
      <c r="BJ20">
        <v>184.298</v>
      </c>
      <c r="BK20">
        <v>-7.0984800000000003</v>
      </c>
      <c r="BL20">
        <v>297.97699999999998</v>
      </c>
      <c r="BM20">
        <v>304.86099999999999</v>
      </c>
      <c r="BN20">
        <v>1.09507</v>
      </c>
      <c r="BO20">
        <v>299.90300000000002</v>
      </c>
      <c r="BP20">
        <v>16.262699999999999</v>
      </c>
      <c r="BQ20">
        <v>1.7505500000000001</v>
      </c>
      <c r="BR20">
        <v>1.64012</v>
      </c>
      <c r="BS20">
        <v>15.3521</v>
      </c>
      <c r="BT20">
        <v>14.340999999999999</v>
      </c>
      <c r="BU20">
        <v>1699.93</v>
      </c>
      <c r="BV20">
        <v>0.89999399999999996</v>
      </c>
      <c r="BW20">
        <v>0.100006</v>
      </c>
      <c r="BX20">
        <v>0</v>
      </c>
      <c r="BY20">
        <v>2.5074999999999998</v>
      </c>
      <c r="BZ20">
        <v>0</v>
      </c>
      <c r="CA20">
        <v>6162.65</v>
      </c>
      <c r="CB20">
        <v>16243.4</v>
      </c>
      <c r="CC20">
        <v>38.75</v>
      </c>
      <c r="CD20">
        <v>41.375</v>
      </c>
      <c r="CE20">
        <v>40.375</v>
      </c>
      <c r="CF20">
        <v>39</v>
      </c>
      <c r="CG20">
        <v>38.25</v>
      </c>
      <c r="CH20">
        <v>1529.93</v>
      </c>
      <c r="CI20">
        <v>170</v>
      </c>
      <c r="CJ20">
        <v>0</v>
      </c>
      <c r="CK20">
        <v>1689106959.3</v>
      </c>
      <c r="CL20">
        <v>0</v>
      </c>
      <c r="CM20">
        <v>1689106931</v>
      </c>
      <c r="CN20" t="s">
        <v>360</v>
      </c>
      <c r="CO20">
        <v>1689106931</v>
      </c>
      <c r="CP20">
        <v>1689106920</v>
      </c>
      <c r="CQ20">
        <v>5</v>
      </c>
      <c r="CR20">
        <v>-6.9000000000000006E-2</v>
      </c>
      <c r="CS20">
        <v>-1E-3</v>
      </c>
      <c r="CT20">
        <v>-0.78</v>
      </c>
      <c r="CU20">
        <v>0.123</v>
      </c>
      <c r="CV20">
        <v>300</v>
      </c>
      <c r="CW20">
        <v>16</v>
      </c>
      <c r="CX20">
        <v>0.25</v>
      </c>
      <c r="CY20">
        <v>7.0000000000000007E-2</v>
      </c>
      <c r="CZ20">
        <v>10.3272070998052</v>
      </c>
      <c r="DA20">
        <v>-0.69289570716039595</v>
      </c>
      <c r="DB20">
        <v>0.13909601978036701</v>
      </c>
      <c r="DC20">
        <v>1</v>
      </c>
      <c r="DD20">
        <v>299.87971428571399</v>
      </c>
      <c r="DE20">
        <v>0.57685714285700296</v>
      </c>
      <c r="DF20">
        <v>0.10777098419339499</v>
      </c>
      <c r="DG20">
        <v>1</v>
      </c>
      <c r="DH20">
        <v>0</v>
      </c>
      <c r="DI20">
        <v>0</v>
      </c>
      <c r="DJ20">
        <v>0</v>
      </c>
      <c r="DK20">
        <v>-1</v>
      </c>
      <c r="DL20">
        <v>2</v>
      </c>
      <c r="DM20">
        <v>2</v>
      </c>
      <c r="DN20" t="s">
        <v>354</v>
      </c>
      <c r="DO20">
        <v>3.1540300000000001</v>
      </c>
      <c r="DP20">
        <v>2.83432</v>
      </c>
      <c r="DQ20">
        <v>7.3292300000000005E-2</v>
      </c>
      <c r="DR20">
        <v>7.4841500000000005E-2</v>
      </c>
      <c r="DS20">
        <v>9.4237899999999999E-2</v>
      </c>
      <c r="DT20">
        <v>9.0657000000000001E-2</v>
      </c>
      <c r="DU20">
        <v>29091.7</v>
      </c>
      <c r="DV20">
        <v>30693.3</v>
      </c>
      <c r="DW20">
        <v>29184.7</v>
      </c>
      <c r="DX20">
        <v>30952.5</v>
      </c>
      <c r="DY20">
        <v>34668.800000000003</v>
      </c>
      <c r="DZ20">
        <v>36954.1</v>
      </c>
      <c r="EA20">
        <v>40086.1</v>
      </c>
      <c r="EB20">
        <v>42997</v>
      </c>
      <c r="EC20">
        <v>2.2136</v>
      </c>
      <c r="ED20">
        <v>1.7663199999999999</v>
      </c>
      <c r="EE20">
        <v>-8.2068100000000005E-2</v>
      </c>
      <c r="EF20">
        <v>0</v>
      </c>
      <c r="EG20">
        <v>23.309899999999999</v>
      </c>
      <c r="EH20">
        <v>999.9</v>
      </c>
      <c r="EI20">
        <v>54.761000000000003</v>
      </c>
      <c r="EJ20">
        <v>25.588999999999999</v>
      </c>
      <c r="EK20">
        <v>17.8811</v>
      </c>
      <c r="EL20">
        <v>61.9529</v>
      </c>
      <c r="EM20">
        <v>24.431100000000001</v>
      </c>
      <c r="EN20">
        <v>1</v>
      </c>
      <c r="EO20">
        <v>0.134245</v>
      </c>
      <c r="EP20">
        <v>3.0786099999999998</v>
      </c>
      <c r="EQ20">
        <v>20.2699</v>
      </c>
      <c r="ER20">
        <v>5.2411000000000003</v>
      </c>
      <c r="ES20">
        <v>11.8302</v>
      </c>
      <c r="ET20">
        <v>4.9816000000000003</v>
      </c>
      <c r="EU20">
        <v>3.2999000000000001</v>
      </c>
      <c r="EV20">
        <v>1085.9000000000001</v>
      </c>
      <c r="EW20">
        <v>88.9</v>
      </c>
      <c r="EX20">
        <v>640</v>
      </c>
      <c r="EY20">
        <v>10.5</v>
      </c>
      <c r="EZ20">
        <v>1.87347</v>
      </c>
      <c r="FA20">
        <v>1.87913</v>
      </c>
      <c r="FB20">
        <v>1.87948</v>
      </c>
      <c r="FC20">
        <v>1.8801000000000001</v>
      </c>
      <c r="FD20">
        <v>1.87775</v>
      </c>
      <c r="FE20">
        <v>1.8766799999999999</v>
      </c>
      <c r="FF20">
        <v>1.8772899999999999</v>
      </c>
      <c r="FG20">
        <v>1.8750199999999999</v>
      </c>
      <c r="FH20">
        <v>0</v>
      </c>
      <c r="FI20">
        <v>0</v>
      </c>
      <c r="FJ20">
        <v>0</v>
      </c>
      <c r="FK20">
        <v>0</v>
      </c>
      <c r="FL20" t="s">
        <v>355</v>
      </c>
      <c r="FM20" t="s">
        <v>356</v>
      </c>
      <c r="FN20" t="s">
        <v>357</v>
      </c>
      <c r="FO20" t="s">
        <v>357</v>
      </c>
      <c r="FP20" t="s">
        <v>357</v>
      </c>
      <c r="FQ20" t="s">
        <v>357</v>
      </c>
      <c r="FR20">
        <v>0</v>
      </c>
      <c r="FS20">
        <v>100</v>
      </c>
      <c r="FT20">
        <v>100</v>
      </c>
      <c r="FU20">
        <v>-0.77900000000000003</v>
      </c>
      <c r="FV20">
        <v>0.1229</v>
      </c>
      <c r="FW20">
        <v>-0.79005692783684101</v>
      </c>
      <c r="FX20">
        <v>1.4527828764109799E-4</v>
      </c>
      <c r="FY20">
        <v>-4.3579519040863002E-7</v>
      </c>
      <c r="FZ20">
        <v>2.0799061152897499E-10</v>
      </c>
      <c r="GA20">
        <v>0.122881818181817</v>
      </c>
      <c r="GB20">
        <v>0</v>
      </c>
      <c r="GC20">
        <v>0</v>
      </c>
      <c r="GD20">
        <v>0</v>
      </c>
      <c r="GE20">
        <v>4</v>
      </c>
      <c r="GF20">
        <v>2147</v>
      </c>
      <c r="GG20">
        <v>-1</v>
      </c>
      <c r="GH20">
        <v>-1</v>
      </c>
      <c r="GI20">
        <v>0.5</v>
      </c>
      <c r="GJ20">
        <v>0.7</v>
      </c>
      <c r="GK20">
        <v>0.716553</v>
      </c>
      <c r="GL20">
        <v>2.5317400000000001</v>
      </c>
      <c r="GM20">
        <v>1.54541</v>
      </c>
      <c r="GN20">
        <v>2.2875999999999999</v>
      </c>
      <c r="GO20">
        <v>1.5979000000000001</v>
      </c>
      <c r="GP20">
        <v>2.4267599999999998</v>
      </c>
      <c r="GQ20">
        <v>29.900600000000001</v>
      </c>
      <c r="GR20">
        <v>13.475300000000001</v>
      </c>
      <c r="GS20">
        <v>18</v>
      </c>
      <c r="GT20">
        <v>665.7</v>
      </c>
      <c r="GU20">
        <v>396.73899999999998</v>
      </c>
      <c r="GV20">
        <v>18.6997</v>
      </c>
      <c r="GW20">
        <v>28.497299999999999</v>
      </c>
      <c r="GX20">
        <v>30</v>
      </c>
      <c r="GY20">
        <v>28.788399999999999</v>
      </c>
      <c r="GZ20">
        <v>28.787099999999999</v>
      </c>
      <c r="HA20">
        <v>14.3971</v>
      </c>
      <c r="HB20">
        <v>10</v>
      </c>
      <c r="HC20">
        <v>-30</v>
      </c>
      <c r="HD20">
        <v>18.718299999999999</v>
      </c>
      <c r="HE20">
        <v>300</v>
      </c>
      <c r="HF20">
        <v>0</v>
      </c>
      <c r="HG20">
        <v>99.406499999999994</v>
      </c>
      <c r="HH20">
        <v>99.593999999999994</v>
      </c>
    </row>
    <row r="21" spans="1:216" x14ac:dyDescent="0.2">
      <c r="A21">
        <v>3</v>
      </c>
      <c r="B21">
        <v>1689107054</v>
      </c>
      <c r="C21">
        <v>193</v>
      </c>
      <c r="D21" t="s">
        <v>361</v>
      </c>
      <c r="E21" t="s">
        <v>362</v>
      </c>
      <c r="F21" t="s">
        <v>347</v>
      </c>
      <c r="G21" t="s">
        <v>348</v>
      </c>
      <c r="H21" t="s">
        <v>349</v>
      </c>
      <c r="I21" t="s">
        <v>350</v>
      </c>
      <c r="J21" t="s">
        <v>351</v>
      </c>
      <c r="K21" t="s">
        <v>352</v>
      </c>
      <c r="L21">
        <v>1689107054</v>
      </c>
      <c r="M21">
        <f t="shared" si="0"/>
        <v>1.4399018458350118E-3</v>
      </c>
      <c r="N21">
        <f t="shared" si="1"/>
        <v>1.4399018458350117</v>
      </c>
      <c r="O21">
        <f t="shared" si="2"/>
        <v>6.9713736798368586</v>
      </c>
      <c r="P21">
        <f t="shared" si="3"/>
        <v>244.149</v>
      </c>
      <c r="Q21">
        <f t="shared" si="4"/>
        <v>153.40457888678651</v>
      </c>
      <c r="R21">
        <f t="shared" si="5"/>
        <v>15.486484888536241</v>
      </c>
      <c r="S21">
        <f t="shared" si="6"/>
        <v>24.647307313047303</v>
      </c>
      <c r="T21">
        <f t="shared" si="7"/>
        <v>0.13039892015058246</v>
      </c>
      <c r="U21">
        <f t="shared" si="8"/>
        <v>3.2569562669871654</v>
      </c>
      <c r="V21">
        <f t="shared" si="9"/>
        <v>0.12756644525960156</v>
      </c>
      <c r="W21">
        <f t="shared" si="10"/>
        <v>7.9978390482109363E-2</v>
      </c>
      <c r="X21">
        <f t="shared" si="11"/>
        <v>281.19811199999998</v>
      </c>
      <c r="Y21">
        <f t="shared" si="12"/>
        <v>23.285550852759215</v>
      </c>
      <c r="Z21">
        <f t="shared" si="13"/>
        <v>23.285550852759215</v>
      </c>
      <c r="AA21">
        <f t="shared" si="14"/>
        <v>2.8688256276277544</v>
      </c>
      <c r="AB21">
        <f t="shared" si="15"/>
        <v>65.675825293475739</v>
      </c>
      <c r="AC21">
        <f t="shared" si="16"/>
        <v>1.7554325326137601</v>
      </c>
      <c r="AD21">
        <f t="shared" si="17"/>
        <v>2.6728747218166213</v>
      </c>
      <c r="AE21">
        <f t="shared" si="18"/>
        <v>1.1133930950139943</v>
      </c>
      <c r="AF21">
        <f t="shared" si="19"/>
        <v>-63.499671401324022</v>
      </c>
      <c r="AG21">
        <f t="shared" si="20"/>
        <v>-204.78085161766367</v>
      </c>
      <c r="AH21">
        <f t="shared" si="21"/>
        <v>-12.994362397521822</v>
      </c>
      <c r="AI21">
        <f t="shared" si="22"/>
        <v>-7.6773416509496428E-2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54307.343002345326</v>
      </c>
      <c r="AO21">
        <f t="shared" si="26"/>
        <v>1700.22</v>
      </c>
      <c r="AP21">
        <f t="shared" si="27"/>
        <v>1433.2847999999999</v>
      </c>
      <c r="AQ21">
        <f t="shared" si="28"/>
        <v>0.84299961181494154</v>
      </c>
      <c r="AR21">
        <f t="shared" si="29"/>
        <v>0.16538925080283726</v>
      </c>
      <c r="AS21">
        <v>1689107054</v>
      </c>
      <c r="AT21">
        <v>244.149</v>
      </c>
      <c r="AU21">
        <v>249.834</v>
      </c>
      <c r="AV21">
        <v>17.3888</v>
      </c>
      <c r="AW21">
        <v>16.290400000000002</v>
      </c>
      <c r="AX21">
        <v>244.84899999999999</v>
      </c>
      <c r="AY21">
        <v>17.264199999999999</v>
      </c>
      <c r="AZ21">
        <v>600.13199999999995</v>
      </c>
      <c r="BA21">
        <v>100.852</v>
      </c>
      <c r="BB21">
        <v>9.9907700000000002E-2</v>
      </c>
      <c r="BC21">
        <v>22.119299999999999</v>
      </c>
      <c r="BD21">
        <v>21.9939</v>
      </c>
      <c r="BE21">
        <v>999.9</v>
      </c>
      <c r="BF21">
        <v>0</v>
      </c>
      <c r="BG21">
        <v>0</v>
      </c>
      <c r="BH21">
        <v>10018.799999999999</v>
      </c>
      <c r="BI21">
        <v>0</v>
      </c>
      <c r="BJ21">
        <v>186.19399999999999</v>
      </c>
      <c r="BK21">
        <v>-5.6853800000000003</v>
      </c>
      <c r="BL21">
        <v>248.46899999999999</v>
      </c>
      <c r="BM21">
        <v>253.971</v>
      </c>
      <c r="BN21">
        <v>1.09832</v>
      </c>
      <c r="BO21">
        <v>249.834</v>
      </c>
      <c r="BP21">
        <v>16.290400000000002</v>
      </c>
      <c r="BQ21">
        <v>1.7536799999999999</v>
      </c>
      <c r="BR21">
        <v>1.6429100000000001</v>
      </c>
      <c r="BS21">
        <v>15.379899999999999</v>
      </c>
      <c r="BT21">
        <v>14.3673</v>
      </c>
      <c r="BU21">
        <v>1700.22</v>
      </c>
      <c r="BV21">
        <v>0.90001200000000003</v>
      </c>
      <c r="BW21">
        <v>9.9987599999999996E-2</v>
      </c>
      <c r="BX21">
        <v>0</v>
      </c>
      <c r="BY21">
        <v>2.4733999999999998</v>
      </c>
      <c r="BZ21">
        <v>0</v>
      </c>
      <c r="CA21">
        <v>6121.32</v>
      </c>
      <c r="CB21">
        <v>16246.2</v>
      </c>
      <c r="CC21">
        <v>38.75</v>
      </c>
      <c r="CD21">
        <v>41.311999999999998</v>
      </c>
      <c r="CE21">
        <v>40.311999999999998</v>
      </c>
      <c r="CF21">
        <v>38.936999999999998</v>
      </c>
      <c r="CG21">
        <v>38.25</v>
      </c>
      <c r="CH21">
        <v>1530.22</v>
      </c>
      <c r="CI21">
        <v>170</v>
      </c>
      <c r="CJ21">
        <v>0</v>
      </c>
      <c r="CK21">
        <v>1689107054.0999999</v>
      </c>
      <c r="CL21">
        <v>0</v>
      </c>
      <c r="CM21">
        <v>1689107024</v>
      </c>
      <c r="CN21" t="s">
        <v>363</v>
      </c>
      <c r="CO21">
        <v>1689107024</v>
      </c>
      <c r="CP21">
        <v>1689107016</v>
      </c>
      <c r="CQ21">
        <v>6</v>
      </c>
      <c r="CR21">
        <v>7.8E-2</v>
      </c>
      <c r="CS21">
        <v>2E-3</v>
      </c>
      <c r="CT21">
        <v>-0.7</v>
      </c>
      <c r="CU21">
        <v>0.125</v>
      </c>
      <c r="CV21">
        <v>250</v>
      </c>
      <c r="CW21">
        <v>16</v>
      </c>
      <c r="CX21">
        <v>0.18</v>
      </c>
      <c r="CY21">
        <v>0.08</v>
      </c>
      <c r="CZ21">
        <v>8.3812800691760394</v>
      </c>
      <c r="DA21">
        <v>-0.44240385003593902</v>
      </c>
      <c r="DB21">
        <v>8.2898439292451304E-2</v>
      </c>
      <c r="DC21">
        <v>1</v>
      </c>
      <c r="DD21">
        <v>249.90475000000001</v>
      </c>
      <c r="DE21">
        <v>0.27830075187953102</v>
      </c>
      <c r="DF21">
        <v>3.8040603307518503E-2</v>
      </c>
      <c r="DG21">
        <v>1</v>
      </c>
      <c r="DH21">
        <v>0</v>
      </c>
      <c r="DI21">
        <v>0</v>
      </c>
      <c r="DJ21">
        <v>0</v>
      </c>
      <c r="DK21">
        <v>-1</v>
      </c>
      <c r="DL21">
        <v>2</v>
      </c>
      <c r="DM21">
        <v>2</v>
      </c>
      <c r="DN21" t="s">
        <v>354</v>
      </c>
      <c r="DO21">
        <v>3.1538599999999999</v>
      </c>
      <c r="DP21">
        <v>2.83439</v>
      </c>
      <c r="DQ21">
        <v>6.30164E-2</v>
      </c>
      <c r="DR21">
        <v>6.4333699999999994E-2</v>
      </c>
      <c r="DS21">
        <v>9.4345499999999999E-2</v>
      </c>
      <c r="DT21">
        <v>9.0759099999999995E-2</v>
      </c>
      <c r="DU21">
        <v>29413.4</v>
      </c>
      <c r="DV21">
        <v>31039.9</v>
      </c>
      <c r="DW21">
        <v>29184.1</v>
      </c>
      <c r="DX21">
        <v>30950.6</v>
      </c>
      <c r="DY21">
        <v>34662</v>
      </c>
      <c r="DZ21">
        <v>36946.6</v>
      </c>
      <c r="EA21">
        <v>40084.1</v>
      </c>
      <c r="EB21">
        <v>42994.5</v>
      </c>
      <c r="EC21">
        <v>2.21333</v>
      </c>
      <c r="ED21">
        <v>1.76475</v>
      </c>
      <c r="EE21">
        <v>-8.25264E-2</v>
      </c>
      <c r="EF21">
        <v>0</v>
      </c>
      <c r="EG21">
        <v>23.353000000000002</v>
      </c>
      <c r="EH21">
        <v>999.9</v>
      </c>
      <c r="EI21">
        <v>54.529000000000003</v>
      </c>
      <c r="EJ21">
        <v>25.72</v>
      </c>
      <c r="EK21">
        <v>17.9434</v>
      </c>
      <c r="EL21">
        <v>61.2729</v>
      </c>
      <c r="EM21">
        <v>25.176300000000001</v>
      </c>
      <c r="EN21">
        <v>1</v>
      </c>
      <c r="EO21">
        <v>0.137157</v>
      </c>
      <c r="EP21">
        <v>3.3939699999999999</v>
      </c>
      <c r="EQ21">
        <v>20.264199999999999</v>
      </c>
      <c r="ER21">
        <v>5.2409499999999998</v>
      </c>
      <c r="ES21">
        <v>11.8302</v>
      </c>
      <c r="ET21">
        <v>4.9817</v>
      </c>
      <c r="EU21">
        <v>3.2999000000000001</v>
      </c>
      <c r="EV21">
        <v>1088.8</v>
      </c>
      <c r="EW21">
        <v>88.9</v>
      </c>
      <c r="EX21">
        <v>642</v>
      </c>
      <c r="EY21">
        <v>10.5</v>
      </c>
      <c r="EZ21">
        <v>1.87347</v>
      </c>
      <c r="FA21">
        <v>1.8791199999999999</v>
      </c>
      <c r="FB21">
        <v>1.8794599999999999</v>
      </c>
      <c r="FC21">
        <v>1.8800600000000001</v>
      </c>
      <c r="FD21">
        <v>1.87775</v>
      </c>
      <c r="FE21">
        <v>1.8766799999999999</v>
      </c>
      <c r="FF21">
        <v>1.8772800000000001</v>
      </c>
      <c r="FG21">
        <v>1.875</v>
      </c>
      <c r="FH21">
        <v>0</v>
      </c>
      <c r="FI21">
        <v>0</v>
      </c>
      <c r="FJ21">
        <v>0</v>
      </c>
      <c r="FK21">
        <v>0</v>
      </c>
      <c r="FL21" t="s">
        <v>355</v>
      </c>
      <c r="FM21" t="s">
        <v>356</v>
      </c>
      <c r="FN21" t="s">
        <v>357</v>
      </c>
      <c r="FO21" t="s">
        <v>357</v>
      </c>
      <c r="FP21" t="s">
        <v>357</v>
      </c>
      <c r="FQ21" t="s">
        <v>357</v>
      </c>
      <c r="FR21">
        <v>0</v>
      </c>
      <c r="FS21">
        <v>100</v>
      </c>
      <c r="FT21">
        <v>100</v>
      </c>
      <c r="FU21">
        <v>-0.7</v>
      </c>
      <c r="FV21">
        <v>0.1246</v>
      </c>
      <c r="FW21">
        <v>-0.71277468985210801</v>
      </c>
      <c r="FX21">
        <v>1.4527828764109799E-4</v>
      </c>
      <c r="FY21">
        <v>-4.3579519040863002E-7</v>
      </c>
      <c r="FZ21">
        <v>2.0799061152897499E-10</v>
      </c>
      <c r="GA21">
        <v>0.124563636363632</v>
      </c>
      <c r="GB21">
        <v>0</v>
      </c>
      <c r="GC21">
        <v>0</v>
      </c>
      <c r="GD21">
        <v>0</v>
      </c>
      <c r="GE21">
        <v>4</v>
      </c>
      <c r="GF21">
        <v>2147</v>
      </c>
      <c r="GG21">
        <v>-1</v>
      </c>
      <c r="GH21">
        <v>-1</v>
      </c>
      <c r="GI21">
        <v>0.5</v>
      </c>
      <c r="GJ21">
        <v>0.6</v>
      </c>
      <c r="GK21">
        <v>0.61035200000000001</v>
      </c>
      <c r="GL21">
        <v>2.5512700000000001</v>
      </c>
      <c r="GM21">
        <v>1.54541</v>
      </c>
      <c r="GN21">
        <v>2.2863799999999999</v>
      </c>
      <c r="GO21">
        <v>1.5979000000000001</v>
      </c>
      <c r="GP21">
        <v>2.2741699999999998</v>
      </c>
      <c r="GQ21">
        <v>29.964700000000001</v>
      </c>
      <c r="GR21">
        <v>13.422800000000001</v>
      </c>
      <c r="GS21">
        <v>18</v>
      </c>
      <c r="GT21">
        <v>666.01599999999996</v>
      </c>
      <c r="GU21">
        <v>396.17099999999999</v>
      </c>
      <c r="GV21">
        <v>18.5623</v>
      </c>
      <c r="GW21">
        <v>28.5243</v>
      </c>
      <c r="GX21">
        <v>29.9998</v>
      </c>
      <c r="GY21">
        <v>28.834800000000001</v>
      </c>
      <c r="GZ21">
        <v>28.837499999999999</v>
      </c>
      <c r="HA21">
        <v>12.2597</v>
      </c>
      <c r="HB21">
        <v>10</v>
      </c>
      <c r="HC21">
        <v>-30</v>
      </c>
      <c r="HD21">
        <v>18.570900000000002</v>
      </c>
      <c r="HE21">
        <v>250</v>
      </c>
      <c r="HF21">
        <v>0</v>
      </c>
      <c r="HG21">
        <v>99.402699999999996</v>
      </c>
      <c r="HH21">
        <v>99.588099999999997</v>
      </c>
    </row>
    <row r="22" spans="1:216" x14ac:dyDescent="0.2">
      <c r="A22">
        <v>4</v>
      </c>
      <c r="B22">
        <v>1689107152</v>
      </c>
      <c r="C22">
        <v>291</v>
      </c>
      <c r="D22" t="s">
        <v>364</v>
      </c>
      <c r="E22" t="s">
        <v>365</v>
      </c>
      <c r="F22" t="s">
        <v>347</v>
      </c>
      <c r="G22" t="s">
        <v>348</v>
      </c>
      <c r="H22" t="s">
        <v>349</v>
      </c>
      <c r="I22" t="s">
        <v>350</v>
      </c>
      <c r="J22" t="s">
        <v>351</v>
      </c>
      <c r="K22" t="s">
        <v>352</v>
      </c>
      <c r="L22">
        <v>1689107152</v>
      </c>
      <c r="M22">
        <f t="shared" si="0"/>
        <v>1.4205595155219791E-3</v>
      </c>
      <c r="N22">
        <f t="shared" si="1"/>
        <v>1.420559515521979</v>
      </c>
      <c r="O22">
        <f t="shared" si="2"/>
        <v>4.5154883426900749</v>
      </c>
      <c r="P22">
        <f t="shared" si="3"/>
        <v>171.21600000000001</v>
      </c>
      <c r="Q22">
        <f t="shared" si="4"/>
        <v>112.15734166752361</v>
      </c>
      <c r="R22">
        <f t="shared" si="5"/>
        <v>11.323421926197092</v>
      </c>
      <c r="S22">
        <f t="shared" si="6"/>
        <v>17.285992871184</v>
      </c>
      <c r="T22">
        <f t="shared" si="7"/>
        <v>0.1302149645623531</v>
      </c>
      <c r="U22">
        <f t="shared" si="8"/>
        <v>3.2527185187170535</v>
      </c>
      <c r="V22">
        <f t="shared" si="9"/>
        <v>0.12738678855926305</v>
      </c>
      <c r="W22">
        <f t="shared" si="10"/>
        <v>7.9865727132034312E-2</v>
      </c>
      <c r="X22">
        <f t="shared" si="11"/>
        <v>281.19811199999998</v>
      </c>
      <c r="Y22">
        <f t="shared" si="12"/>
        <v>23.235694843358406</v>
      </c>
      <c r="Z22">
        <f t="shared" si="13"/>
        <v>23.235694843358406</v>
      </c>
      <c r="AA22">
        <f t="shared" si="14"/>
        <v>2.8601987780399463</v>
      </c>
      <c r="AB22">
        <f t="shared" si="15"/>
        <v>66.075128542999835</v>
      </c>
      <c r="AC22">
        <f t="shared" si="16"/>
        <v>1.7600988536063999</v>
      </c>
      <c r="AD22">
        <f t="shared" si="17"/>
        <v>2.6637842292822436</v>
      </c>
      <c r="AE22">
        <f t="shared" si="18"/>
        <v>1.1000999244335463</v>
      </c>
      <c r="AF22">
        <f t="shared" si="19"/>
        <v>-62.646674634519279</v>
      </c>
      <c r="AG22">
        <f t="shared" si="20"/>
        <v>-205.57428113209087</v>
      </c>
      <c r="AH22">
        <f t="shared" si="21"/>
        <v>-13.054699167912478</v>
      </c>
      <c r="AI22">
        <f t="shared" si="22"/>
        <v>-7.754293452265415E-2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54211.189788757118</v>
      </c>
      <c r="AO22">
        <f t="shared" si="26"/>
        <v>1700.22</v>
      </c>
      <c r="AP22">
        <f t="shared" si="27"/>
        <v>1433.2847999999999</v>
      </c>
      <c r="AQ22">
        <f t="shared" si="28"/>
        <v>0.84299961181494154</v>
      </c>
      <c r="AR22">
        <f t="shared" si="29"/>
        <v>0.16538925080283726</v>
      </c>
      <c r="AS22">
        <v>1689107152</v>
      </c>
      <c r="AT22">
        <v>171.21600000000001</v>
      </c>
      <c r="AU22">
        <v>174.91</v>
      </c>
      <c r="AV22">
        <v>17.433599999999998</v>
      </c>
      <c r="AW22">
        <v>16.350100000000001</v>
      </c>
      <c r="AX22">
        <v>171.899</v>
      </c>
      <c r="AY22">
        <v>17.3096</v>
      </c>
      <c r="AZ22">
        <v>600.18499999999995</v>
      </c>
      <c r="BA22">
        <v>100.86</v>
      </c>
      <c r="BB22">
        <v>0.100149</v>
      </c>
      <c r="BC22">
        <v>22.063400000000001</v>
      </c>
      <c r="BD22">
        <v>21.9636</v>
      </c>
      <c r="BE22">
        <v>999.9</v>
      </c>
      <c r="BF22">
        <v>0</v>
      </c>
      <c r="BG22">
        <v>0</v>
      </c>
      <c r="BH22">
        <v>9997.5</v>
      </c>
      <c r="BI22">
        <v>0</v>
      </c>
      <c r="BJ22">
        <v>186.631</v>
      </c>
      <c r="BK22">
        <v>-3.6943700000000002</v>
      </c>
      <c r="BL22">
        <v>174.25299999999999</v>
      </c>
      <c r="BM22">
        <v>177.81700000000001</v>
      </c>
      <c r="BN22">
        <v>1.0834699999999999</v>
      </c>
      <c r="BO22">
        <v>174.91</v>
      </c>
      <c r="BP22">
        <v>16.350100000000001</v>
      </c>
      <c r="BQ22">
        <v>1.7583500000000001</v>
      </c>
      <c r="BR22">
        <v>1.64907</v>
      </c>
      <c r="BS22">
        <v>15.4214</v>
      </c>
      <c r="BT22">
        <v>14.4252</v>
      </c>
      <c r="BU22">
        <v>1700.22</v>
      </c>
      <c r="BV22">
        <v>0.90001200000000003</v>
      </c>
      <c r="BW22">
        <v>9.9987599999999996E-2</v>
      </c>
      <c r="BX22">
        <v>0</v>
      </c>
      <c r="BY22">
        <v>2.7323</v>
      </c>
      <c r="BZ22">
        <v>0</v>
      </c>
      <c r="CA22">
        <v>6096.86</v>
      </c>
      <c r="CB22">
        <v>16246.2</v>
      </c>
      <c r="CC22">
        <v>38.811999999999998</v>
      </c>
      <c r="CD22">
        <v>41.436999999999998</v>
      </c>
      <c r="CE22">
        <v>40.186999999999998</v>
      </c>
      <c r="CF22">
        <v>39.061999999999998</v>
      </c>
      <c r="CG22">
        <v>38.311999999999998</v>
      </c>
      <c r="CH22">
        <v>1530.22</v>
      </c>
      <c r="CI22">
        <v>170</v>
      </c>
      <c r="CJ22">
        <v>0</v>
      </c>
      <c r="CK22">
        <v>1689107152.5</v>
      </c>
      <c r="CL22">
        <v>0</v>
      </c>
      <c r="CM22">
        <v>1689107122</v>
      </c>
      <c r="CN22" t="s">
        <v>366</v>
      </c>
      <c r="CO22">
        <v>1689107122</v>
      </c>
      <c r="CP22">
        <v>1689107113</v>
      </c>
      <c r="CQ22">
        <v>7</v>
      </c>
      <c r="CR22">
        <v>1.6E-2</v>
      </c>
      <c r="CS22">
        <v>-1E-3</v>
      </c>
      <c r="CT22">
        <v>-0.68400000000000005</v>
      </c>
      <c r="CU22">
        <v>0.124</v>
      </c>
      <c r="CV22">
        <v>174</v>
      </c>
      <c r="CW22">
        <v>16</v>
      </c>
      <c r="CX22">
        <v>0.36</v>
      </c>
      <c r="CY22">
        <v>0.03</v>
      </c>
      <c r="CZ22">
        <v>5.3757493941128001</v>
      </c>
      <c r="DA22">
        <v>-0.68532085134570997</v>
      </c>
      <c r="DB22">
        <v>9.3438453603697305E-2</v>
      </c>
      <c r="DC22">
        <v>1</v>
      </c>
      <c r="DD22">
        <v>174.84825000000001</v>
      </c>
      <c r="DE22">
        <v>0.56693233082722505</v>
      </c>
      <c r="DF22">
        <v>6.1361938528699297E-2</v>
      </c>
      <c r="DG22">
        <v>1</v>
      </c>
      <c r="DH22">
        <v>0</v>
      </c>
      <c r="DI22">
        <v>0</v>
      </c>
      <c r="DJ22">
        <v>0</v>
      </c>
      <c r="DK22">
        <v>-1</v>
      </c>
      <c r="DL22">
        <v>2</v>
      </c>
      <c r="DM22">
        <v>2</v>
      </c>
      <c r="DN22" t="s">
        <v>354</v>
      </c>
      <c r="DO22">
        <v>3.1539199999999998</v>
      </c>
      <c r="DP22">
        <v>2.8344399999999998</v>
      </c>
      <c r="DQ22">
        <v>4.6263100000000001E-2</v>
      </c>
      <c r="DR22">
        <v>4.7171499999999998E-2</v>
      </c>
      <c r="DS22">
        <v>9.4520999999999994E-2</v>
      </c>
      <c r="DT22">
        <v>9.0994400000000003E-2</v>
      </c>
      <c r="DU22">
        <v>29935.1</v>
      </c>
      <c r="DV22">
        <v>31603.9</v>
      </c>
      <c r="DW22">
        <v>29180.400000000001</v>
      </c>
      <c r="DX22">
        <v>30945.9</v>
      </c>
      <c r="DY22">
        <v>34650.800000000003</v>
      </c>
      <c r="DZ22">
        <v>36930.300000000003</v>
      </c>
      <c r="EA22">
        <v>40080.800000000003</v>
      </c>
      <c r="EB22">
        <v>42988.7</v>
      </c>
      <c r="EC22">
        <v>2.2122199999999999</v>
      </c>
      <c r="ED22">
        <v>1.7626200000000001</v>
      </c>
      <c r="EE22">
        <v>-9.4126899999999999E-2</v>
      </c>
      <c r="EF22">
        <v>0</v>
      </c>
      <c r="EG22">
        <v>23.5136</v>
      </c>
      <c r="EH22">
        <v>999.9</v>
      </c>
      <c r="EI22">
        <v>54.304000000000002</v>
      </c>
      <c r="EJ22">
        <v>25.841000000000001</v>
      </c>
      <c r="EK22">
        <v>17.997800000000002</v>
      </c>
      <c r="EL22">
        <v>61.822899999999997</v>
      </c>
      <c r="EM22">
        <v>25.0321</v>
      </c>
      <c r="EN22">
        <v>1</v>
      </c>
      <c r="EO22">
        <v>0.14265800000000001</v>
      </c>
      <c r="EP22">
        <v>3.3864999999999998</v>
      </c>
      <c r="EQ22">
        <v>20.264800000000001</v>
      </c>
      <c r="ER22">
        <v>5.2406499999999996</v>
      </c>
      <c r="ES22">
        <v>11.8302</v>
      </c>
      <c r="ET22">
        <v>4.9821</v>
      </c>
      <c r="EU22">
        <v>3.2998799999999999</v>
      </c>
      <c r="EV22">
        <v>1091.8</v>
      </c>
      <c r="EW22">
        <v>88.9</v>
      </c>
      <c r="EX22">
        <v>644</v>
      </c>
      <c r="EY22">
        <v>10.5</v>
      </c>
      <c r="EZ22">
        <v>1.8734599999999999</v>
      </c>
      <c r="FA22">
        <v>1.8791199999999999</v>
      </c>
      <c r="FB22">
        <v>1.87947</v>
      </c>
      <c r="FC22">
        <v>1.8800699999999999</v>
      </c>
      <c r="FD22">
        <v>1.87775</v>
      </c>
      <c r="FE22">
        <v>1.8766799999999999</v>
      </c>
      <c r="FF22">
        <v>1.8772899999999999</v>
      </c>
      <c r="FG22">
        <v>1.875</v>
      </c>
      <c r="FH22">
        <v>0</v>
      </c>
      <c r="FI22">
        <v>0</v>
      </c>
      <c r="FJ22">
        <v>0</v>
      </c>
      <c r="FK22">
        <v>0</v>
      </c>
      <c r="FL22" t="s">
        <v>355</v>
      </c>
      <c r="FM22" t="s">
        <v>356</v>
      </c>
      <c r="FN22" t="s">
        <v>357</v>
      </c>
      <c r="FO22" t="s">
        <v>357</v>
      </c>
      <c r="FP22" t="s">
        <v>357</v>
      </c>
      <c r="FQ22" t="s">
        <v>357</v>
      </c>
      <c r="FR22">
        <v>0</v>
      </c>
      <c r="FS22">
        <v>100</v>
      </c>
      <c r="FT22">
        <v>100</v>
      </c>
      <c r="FU22">
        <v>-0.68300000000000005</v>
      </c>
      <c r="FV22">
        <v>0.124</v>
      </c>
      <c r="FW22">
        <v>-0.69692225007648601</v>
      </c>
      <c r="FX22">
        <v>1.4527828764109799E-4</v>
      </c>
      <c r="FY22">
        <v>-4.3579519040863002E-7</v>
      </c>
      <c r="FZ22">
        <v>2.0799061152897499E-10</v>
      </c>
      <c r="GA22">
        <v>0.12394000000000099</v>
      </c>
      <c r="GB22">
        <v>0</v>
      </c>
      <c r="GC22">
        <v>0</v>
      </c>
      <c r="GD22">
        <v>0</v>
      </c>
      <c r="GE22">
        <v>4</v>
      </c>
      <c r="GF22">
        <v>2147</v>
      </c>
      <c r="GG22">
        <v>-1</v>
      </c>
      <c r="GH22">
        <v>-1</v>
      </c>
      <c r="GI22">
        <v>0.5</v>
      </c>
      <c r="GJ22">
        <v>0.7</v>
      </c>
      <c r="GK22">
        <v>0.44433600000000001</v>
      </c>
      <c r="GL22">
        <v>2.5427200000000001</v>
      </c>
      <c r="GM22">
        <v>1.54541</v>
      </c>
      <c r="GN22">
        <v>2.2875999999999999</v>
      </c>
      <c r="GO22">
        <v>1.5979000000000001</v>
      </c>
      <c r="GP22">
        <v>2.4304199999999998</v>
      </c>
      <c r="GQ22">
        <v>30.0718</v>
      </c>
      <c r="GR22">
        <v>13.414099999999999</v>
      </c>
      <c r="GS22">
        <v>18</v>
      </c>
      <c r="GT22">
        <v>665.94799999999998</v>
      </c>
      <c r="GU22">
        <v>395.42599999999999</v>
      </c>
      <c r="GV22">
        <v>18.334499999999998</v>
      </c>
      <c r="GW22">
        <v>28.598700000000001</v>
      </c>
      <c r="GX22">
        <v>29.998699999999999</v>
      </c>
      <c r="GY22">
        <v>28.9038</v>
      </c>
      <c r="GZ22">
        <v>28.9087</v>
      </c>
      <c r="HA22">
        <v>8.9640699999999995</v>
      </c>
      <c r="HB22">
        <v>10</v>
      </c>
      <c r="HC22">
        <v>-30</v>
      </c>
      <c r="HD22">
        <v>18.402999999999999</v>
      </c>
      <c r="HE22">
        <v>175</v>
      </c>
      <c r="HF22">
        <v>0</v>
      </c>
      <c r="HG22">
        <v>99.392700000000005</v>
      </c>
      <c r="HH22">
        <v>99.573800000000006</v>
      </c>
    </row>
    <row r="23" spans="1:216" x14ac:dyDescent="0.2">
      <c r="A23">
        <v>5</v>
      </c>
      <c r="B23">
        <v>1689107247</v>
      </c>
      <c r="C23">
        <v>386</v>
      </c>
      <c r="D23" t="s">
        <v>367</v>
      </c>
      <c r="E23" t="s">
        <v>368</v>
      </c>
      <c r="F23" t="s">
        <v>347</v>
      </c>
      <c r="G23" t="s">
        <v>348</v>
      </c>
      <c r="H23" t="s">
        <v>349</v>
      </c>
      <c r="I23" t="s">
        <v>350</v>
      </c>
      <c r="J23" t="s">
        <v>351</v>
      </c>
      <c r="K23" t="s">
        <v>352</v>
      </c>
      <c r="L23">
        <v>1689107247</v>
      </c>
      <c r="M23">
        <f t="shared" si="0"/>
        <v>1.4330723485244995E-3</v>
      </c>
      <c r="N23">
        <f t="shared" si="1"/>
        <v>1.4330723485244994</v>
      </c>
      <c r="O23">
        <f t="shared" si="2"/>
        <v>2.7522759659663909</v>
      </c>
      <c r="P23">
        <f t="shared" si="3"/>
        <v>122.64</v>
      </c>
      <c r="Q23">
        <f t="shared" si="4"/>
        <v>86.686311523005699</v>
      </c>
      <c r="R23">
        <f t="shared" si="5"/>
        <v>8.7515253711260019</v>
      </c>
      <c r="S23">
        <f t="shared" si="6"/>
        <v>12.381275113199999</v>
      </c>
      <c r="T23">
        <f t="shared" si="7"/>
        <v>0.13163917890084675</v>
      </c>
      <c r="U23">
        <f t="shared" si="8"/>
        <v>3.2517306842215277</v>
      </c>
      <c r="V23">
        <f t="shared" si="9"/>
        <v>0.12874868129909356</v>
      </c>
      <c r="W23">
        <f t="shared" si="10"/>
        <v>8.0722339301976948E-2</v>
      </c>
      <c r="X23">
        <f t="shared" si="11"/>
        <v>281.18636099999998</v>
      </c>
      <c r="Y23">
        <f t="shared" si="12"/>
        <v>23.267781439454186</v>
      </c>
      <c r="Z23">
        <f t="shared" si="13"/>
        <v>23.267781439454186</v>
      </c>
      <c r="AA23">
        <f t="shared" si="14"/>
        <v>2.8657482851586979</v>
      </c>
      <c r="AB23">
        <f t="shared" si="15"/>
        <v>66.22417190004542</v>
      </c>
      <c r="AC23">
        <f t="shared" si="16"/>
        <v>1.7678146944285</v>
      </c>
      <c r="AD23">
        <f t="shared" si="17"/>
        <v>2.669440241694117</v>
      </c>
      <c r="AE23">
        <f t="shared" si="18"/>
        <v>1.0979335907301979</v>
      </c>
      <c r="AF23">
        <f t="shared" si="19"/>
        <v>-63.198490569930428</v>
      </c>
      <c r="AG23">
        <f t="shared" si="20"/>
        <v>-205.03616971675044</v>
      </c>
      <c r="AH23">
        <f t="shared" si="21"/>
        <v>-13.028902810573729</v>
      </c>
      <c r="AI23">
        <f t="shared" si="22"/>
        <v>-7.7202097254627233E-2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54179.868139691331</v>
      </c>
      <c r="AO23">
        <f t="shared" si="26"/>
        <v>1700.15</v>
      </c>
      <c r="AP23">
        <f t="shared" si="27"/>
        <v>1433.2257</v>
      </c>
      <c r="AQ23">
        <f t="shared" si="28"/>
        <v>0.84299955886245326</v>
      </c>
      <c r="AR23">
        <f t="shared" si="29"/>
        <v>0.16538914860453488</v>
      </c>
      <c r="AS23">
        <v>1689107247</v>
      </c>
      <c r="AT23">
        <v>122.64</v>
      </c>
      <c r="AU23">
        <v>124.913</v>
      </c>
      <c r="AV23">
        <v>17.5107</v>
      </c>
      <c r="AW23">
        <v>16.4177</v>
      </c>
      <c r="AX23">
        <v>123.27500000000001</v>
      </c>
      <c r="AY23">
        <v>17.385400000000001</v>
      </c>
      <c r="AZ23">
        <v>600.16200000000003</v>
      </c>
      <c r="BA23">
        <v>100.85599999999999</v>
      </c>
      <c r="BB23">
        <v>0.100255</v>
      </c>
      <c r="BC23">
        <v>22.098199999999999</v>
      </c>
      <c r="BD23">
        <v>22.022300000000001</v>
      </c>
      <c r="BE23">
        <v>999.9</v>
      </c>
      <c r="BF23">
        <v>0</v>
      </c>
      <c r="BG23">
        <v>0</v>
      </c>
      <c r="BH23">
        <v>9993.1200000000008</v>
      </c>
      <c r="BI23">
        <v>0</v>
      </c>
      <c r="BJ23">
        <v>186.95500000000001</v>
      </c>
      <c r="BK23">
        <v>-2.27346</v>
      </c>
      <c r="BL23">
        <v>124.82599999999999</v>
      </c>
      <c r="BM23">
        <v>126.998</v>
      </c>
      <c r="BN23">
        <v>1.093</v>
      </c>
      <c r="BO23">
        <v>124.913</v>
      </c>
      <c r="BP23">
        <v>16.4177</v>
      </c>
      <c r="BQ23">
        <v>1.76606</v>
      </c>
      <c r="BR23">
        <v>1.6558299999999999</v>
      </c>
      <c r="BS23">
        <v>15.489599999999999</v>
      </c>
      <c r="BT23">
        <v>14.4884</v>
      </c>
      <c r="BU23">
        <v>1700.15</v>
      </c>
      <c r="BV23">
        <v>0.90001200000000003</v>
      </c>
      <c r="BW23">
        <v>9.9987599999999996E-2</v>
      </c>
      <c r="BX23">
        <v>0</v>
      </c>
      <c r="BY23">
        <v>2.5404</v>
      </c>
      <c r="BZ23">
        <v>0</v>
      </c>
      <c r="CA23">
        <v>6083.35</v>
      </c>
      <c r="CB23">
        <v>16245.5</v>
      </c>
      <c r="CC23">
        <v>38.875</v>
      </c>
      <c r="CD23">
        <v>41.5</v>
      </c>
      <c r="CE23">
        <v>40.436999999999998</v>
      </c>
      <c r="CF23">
        <v>39.186999999999998</v>
      </c>
      <c r="CG23">
        <v>38.375</v>
      </c>
      <c r="CH23">
        <v>1530.16</v>
      </c>
      <c r="CI23">
        <v>169.99</v>
      </c>
      <c r="CJ23">
        <v>0</v>
      </c>
      <c r="CK23">
        <v>1689107247.3</v>
      </c>
      <c r="CL23">
        <v>0</v>
      </c>
      <c r="CM23">
        <v>1689107220</v>
      </c>
      <c r="CN23" t="s">
        <v>369</v>
      </c>
      <c r="CO23">
        <v>1689107220</v>
      </c>
      <c r="CP23">
        <v>1689107212</v>
      </c>
      <c r="CQ23">
        <v>8</v>
      </c>
      <c r="CR23">
        <v>0.05</v>
      </c>
      <c r="CS23">
        <v>1E-3</v>
      </c>
      <c r="CT23">
        <v>-0.63600000000000001</v>
      </c>
      <c r="CU23">
        <v>0.125</v>
      </c>
      <c r="CV23">
        <v>124</v>
      </c>
      <c r="CW23">
        <v>16</v>
      </c>
      <c r="CX23">
        <v>0.24</v>
      </c>
      <c r="CY23">
        <v>0.06</v>
      </c>
      <c r="CZ23">
        <v>3.2684508672910102</v>
      </c>
      <c r="DA23">
        <v>0.11880205835775701</v>
      </c>
      <c r="DB23">
        <v>0.18408496439102501</v>
      </c>
      <c r="DC23">
        <v>1</v>
      </c>
      <c r="DD23">
        <v>124.737285714286</v>
      </c>
      <c r="DE23">
        <v>1.43049350649357</v>
      </c>
      <c r="DF23">
        <v>0.16814680175006499</v>
      </c>
      <c r="DG23">
        <v>1</v>
      </c>
      <c r="DH23">
        <v>0</v>
      </c>
      <c r="DI23">
        <v>0</v>
      </c>
      <c r="DJ23">
        <v>0</v>
      </c>
      <c r="DK23">
        <v>-1</v>
      </c>
      <c r="DL23">
        <v>2</v>
      </c>
      <c r="DM23">
        <v>2</v>
      </c>
      <c r="DN23" t="s">
        <v>354</v>
      </c>
      <c r="DO23">
        <v>3.1537899999999999</v>
      </c>
      <c r="DP23">
        <v>2.8345099999999999</v>
      </c>
      <c r="DQ23">
        <v>3.4078400000000002E-2</v>
      </c>
      <c r="DR23">
        <v>3.4641900000000003E-2</v>
      </c>
      <c r="DS23">
        <v>9.4803299999999993E-2</v>
      </c>
      <c r="DT23">
        <v>9.1247599999999998E-2</v>
      </c>
      <c r="DU23">
        <v>30313.1</v>
      </c>
      <c r="DV23">
        <v>32011.5</v>
      </c>
      <c r="DW23">
        <v>29176.7</v>
      </c>
      <c r="DX23">
        <v>30938.799999999999</v>
      </c>
      <c r="DY23">
        <v>34635.4</v>
      </c>
      <c r="DZ23">
        <v>36910.699999999997</v>
      </c>
      <c r="EA23">
        <v>40076.6</v>
      </c>
      <c r="EB23">
        <v>42979.1</v>
      </c>
      <c r="EC23">
        <v>2.21068</v>
      </c>
      <c r="ED23">
        <v>1.7606299999999999</v>
      </c>
      <c r="EE23">
        <v>-9.6246600000000002E-2</v>
      </c>
      <c r="EF23">
        <v>0</v>
      </c>
      <c r="EG23">
        <v>23.606999999999999</v>
      </c>
      <c r="EH23">
        <v>999.9</v>
      </c>
      <c r="EI23">
        <v>54.084000000000003</v>
      </c>
      <c r="EJ23">
        <v>25.942</v>
      </c>
      <c r="EK23">
        <v>18.032299999999999</v>
      </c>
      <c r="EL23">
        <v>62.132899999999999</v>
      </c>
      <c r="EM23">
        <v>24.6114</v>
      </c>
      <c r="EN23">
        <v>1</v>
      </c>
      <c r="EO23">
        <v>0.15285099999999999</v>
      </c>
      <c r="EP23">
        <v>4.0385600000000004</v>
      </c>
      <c r="EQ23">
        <v>20.250299999999999</v>
      </c>
      <c r="ER23">
        <v>5.2403500000000003</v>
      </c>
      <c r="ES23">
        <v>11.8302</v>
      </c>
      <c r="ET23">
        <v>4.9817</v>
      </c>
      <c r="EU23">
        <v>3.2999499999999999</v>
      </c>
      <c r="EV23">
        <v>1094.8</v>
      </c>
      <c r="EW23">
        <v>88.9</v>
      </c>
      <c r="EX23">
        <v>646.1</v>
      </c>
      <c r="EY23">
        <v>10.5</v>
      </c>
      <c r="EZ23">
        <v>1.8734599999999999</v>
      </c>
      <c r="FA23">
        <v>1.8791199999999999</v>
      </c>
      <c r="FB23">
        <v>1.87944</v>
      </c>
      <c r="FC23">
        <v>1.8801300000000001</v>
      </c>
      <c r="FD23">
        <v>1.87775</v>
      </c>
      <c r="FE23">
        <v>1.8766700000000001</v>
      </c>
      <c r="FF23">
        <v>1.8772899999999999</v>
      </c>
      <c r="FG23">
        <v>1.875</v>
      </c>
      <c r="FH23">
        <v>0</v>
      </c>
      <c r="FI23">
        <v>0</v>
      </c>
      <c r="FJ23">
        <v>0</v>
      </c>
      <c r="FK23">
        <v>0</v>
      </c>
      <c r="FL23" t="s">
        <v>355</v>
      </c>
      <c r="FM23" t="s">
        <v>356</v>
      </c>
      <c r="FN23" t="s">
        <v>357</v>
      </c>
      <c r="FO23" t="s">
        <v>357</v>
      </c>
      <c r="FP23" t="s">
        <v>357</v>
      </c>
      <c r="FQ23" t="s">
        <v>357</v>
      </c>
      <c r="FR23">
        <v>0</v>
      </c>
      <c r="FS23">
        <v>100</v>
      </c>
      <c r="FT23">
        <v>100</v>
      </c>
      <c r="FU23">
        <v>-0.63500000000000001</v>
      </c>
      <c r="FV23">
        <v>0.12529999999999999</v>
      </c>
      <c r="FW23">
        <v>-0.64735878599616303</v>
      </c>
      <c r="FX23">
        <v>1.4527828764109799E-4</v>
      </c>
      <c r="FY23">
        <v>-4.3579519040863002E-7</v>
      </c>
      <c r="FZ23">
        <v>2.0799061152897499E-10</v>
      </c>
      <c r="GA23">
        <v>0.12524000000000499</v>
      </c>
      <c r="GB23">
        <v>0</v>
      </c>
      <c r="GC23">
        <v>0</v>
      </c>
      <c r="GD23">
        <v>0</v>
      </c>
      <c r="GE23">
        <v>4</v>
      </c>
      <c r="GF23">
        <v>2147</v>
      </c>
      <c r="GG23">
        <v>-1</v>
      </c>
      <c r="GH23">
        <v>-1</v>
      </c>
      <c r="GI23">
        <v>0.5</v>
      </c>
      <c r="GJ23">
        <v>0.6</v>
      </c>
      <c r="GK23">
        <v>0.33325199999999999</v>
      </c>
      <c r="GL23">
        <v>2.5647000000000002</v>
      </c>
      <c r="GM23">
        <v>1.54541</v>
      </c>
      <c r="GN23">
        <v>2.2875999999999999</v>
      </c>
      <c r="GO23">
        <v>1.5979000000000001</v>
      </c>
      <c r="GP23">
        <v>2.34375</v>
      </c>
      <c r="GQ23">
        <v>30.178999999999998</v>
      </c>
      <c r="GR23">
        <v>13.3703</v>
      </c>
      <c r="GS23">
        <v>18</v>
      </c>
      <c r="GT23">
        <v>665.71799999999996</v>
      </c>
      <c r="GU23">
        <v>394.84100000000001</v>
      </c>
      <c r="GV23">
        <v>18.3218</v>
      </c>
      <c r="GW23">
        <v>28.7029</v>
      </c>
      <c r="GX23">
        <v>30.000499999999999</v>
      </c>
      <c r="GY23">
        <v>28.9894</v>
      </c>
      <c r="GZ23">
        <v>28.992699999999999</v>
      </c>
      <c r="HA23">
        <v>6.7527400000000002</v>
      </c>
      <c r="HB23">
        <v>10</v>
      </c>
      <c r="HC23">
        <v>-30</v>
      </c>
      <c r="HD23">
        <v>18.307700000000001</v>
      </c>
      <c r="HE23">
        <v>125</v>
      </c>
      <c r="HF23">
        <v>0</v>
      </c>
      <c r="HG23">
        <v>99.381399999999999</v>
      </c>
      <c r="HH23">
        <v>99.551400000000001</v>
      </c>
    </row>
    <row r="24" spans="1:216" x14ac:dyDescent="0.2">
      <c r="A24">
        <v>6</v>
      </c>
      <c r="B24">
        <v>1689107345</v>
      </c>
      <c r="C24">
        <v>484</v>
      </c>
      <c r="D24" t="s">
        <v>370</v>
      </c>
      <c r="E24" t="s">
        <v>371</v>
      </c>
      <c r="F24" t="s">
        <v>347</v>
      </c>
      <c r="G24" t="s">
        <v>348</v>
      </c>
      <c r="H24" t="s">
        <v>349</v>
      </c>
      <c r="I24" t="s">
        <v>350</v>
      </c>
      <c r="J24" t="s">
        <v>351</v>
      </c>
      <c r="K24" t="s">
        <v>352</v>
      </c>
      <c r="L24">
        <v>1689107345</v>
      </c>
      <c r="M24">
        <f t="shared" si="0"/>
        <v>1.4511469006838289E-3</v>
      </c>
      <c r="N24">
        <f t="shared" si="1"/>
        <v>1.4511469006838289</v>
      </c>
      <c r="O24">
        <f t="shared" si="2"/>
        <v>0.71267831296800999</v>
      </c>
      <c r="P24">
        <f t="shared" si="3"/>
        <v>69.195400000000006</v>
      </c>
      <c r="Q24">
        <f t="shared" si="4"/>
        <v>59.465150571447886</v>
      </c>
      <c r="R24">
        <f t="shared" si="5"/>
        <v>6.0031878431757022</v>
      </c>
      <c r="S24">
        <f t="shared" si="6"/>
        <v>6.9854861224068001</v>
      </c>
      <c r="T24">
        <f t="shared" si="7"/>
        <v>0.13515690367034569</v>
      </c>
      <c r="U24">
        <f t="shared" si="8"/>
        <v>3.2515409589889122</v>
      </c>
      <c r="V24">
        <f t="shared" si="9"/>
        <v>0.132111611251822</v>
      </c>
      <c r="W24">
        <f t="shared" si="10"/>
        <v>8.2837649588286488E-2</v>
      </c>
      <c r="X24">
        <f t="shared" si="11"/>
        <v>281.17692599999998</v>
      </c>
      <c r="Y24">
        <f t="shared" si="12"/>
        <v>23.232639862631174</v>
      </c>
      <c r="Z24">
        <f t="shared" si="13"/>
        <v>23.232639862631174</v>
      </c>
      <c r="AA24">
        <f t="shared" si="14"/>
        <v>2.8596708971482552</v>
      </c>
      <c r="AB24">
        <f t="shared" si="15"/>
        <v>66.665169446415689</v>
      </c>
      <c r="AC24">
        <f t="shared" si="16"/>
        <v>1.7762384880773998</v>
      </c>
      <c r="AD24">
        <f t="shared" si="17"/>
        <v>2.6644175704152522</v>
      </c>
      <c r="AE24">
        <f t="shared" si="18"/>
        <v>1.0834324090708554</v>
      </c>
      <c r="AF24">
        <f t="shared" si="19"/>
        <v>-63.995578320156852</v>
      </c>
      <c r="AG24">
        <f t="shared" si="20"/>
        <v>-204.28067067642505</v>
      </c>
      <c r="AH24">
        <f t="shared" si="21"/>
        <v>-12.977303394809775</v>
      </c>
      <c r="AI24">
        <f t="shared" si="22"/>
        <v>-7.6626391391698689E-2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54180.705287045894</v>
      </c>
      <c r="AO24">
        <f t="shared" si="26"/>
        <v>1700.08</v>
      </c>
      <c r="AP24">
        <f t="shared" si="27"/>
        <v>1433.1677999999999</v>
      </c>
      <c r="AQ24">
        <f t="shared" si="28"/>
        <v>0.84300021175474094</v>
      </c>
      <c r="AR24">
        <f t="shared" si="29"/>
        <v>0.16539040868665003</v>
      </c>
      <c r="AS24">
        <v>1689107345</v>
      </c>
      <c r="AT24">
        <v>69.195400000000006</v>
      </c>
      <c r="AU24">
        <v>69.826599999999999</v>
      </c>
      <c r="AV24">
        <v>17.5947</v>
      </c>
      <c r="AW24">
        <v>16.488</v>
      </c>
      <c r="AX24">
        <v>69.821899999999999</v>
      </c>
      <c r="AY24">
        <v>17.471</v>
      </c>
      <c r="AZ24">
        <v>600.15700000000004</v>
      </c>
      <c r="BA24">
        <v>100.85299999999999</v>
      </c>
      <c r="BB24">
        <v>0.10004200000000001</v>
      </c>
      <c r="BC24">
        <v>22.067299999999999</v>
      </c>
      <c r="BD24">
        <v>22.006599999999999</v>
      </c>
      <c r="BE24">
        <v>999.9</v>
      </c>
      <c r="BF24">
        <v>0</v>
      </c>
      <c r="BG24">
        <v>0</v>
      </c>
      <c r="BH24">
        <v>9992.5</v>
      </c>
      <c r="BI24">
        <v>0</v>
      </c>
      <c r="BJ24">
        <v>189.21799999999999</v>
      </c>
      <c r="BK24">
        <v>-0.63113399999999997</v>
      </c>
      <c r="BL24">
        <v>70.434700000000007</v>
      </c>
      <c r="BM24">
        <v>70.997200000000007</v>
      </c>
      <c r="BN24">
        <v>1.1067199999999999</v>
      </c>
      <c r="BO24">
        <v>69.826599999999999</v>
      </c>
      <c r="BP24">
        <v>16.488</v>
      </c>
      <c r="BQ24">
        <v>1.7744899999999999</v>
      </c>
      <c r="BR24">
        <v>1.6628700000000001</v>
      </c>
      <c r="BS24">
        <v>15.5639</v>
      </c>
      <c r="BT24">
        <v>14.5541</v>
      </c>
      <c r="BU24">
        <v>1700.08</v>
      </c>
      <c r="BV24">
        <v>0.89999300000000004</v>
      </c>
      <c r="BW24">
        <v>0.100007</v>
      </c>
      <c r="BX24">
        <v>0</v>
      </c>
      <c r="BY24">
        <v>2.5535000000000001</v>
      </c>
      <c r="BZ24">
        <v>0</v>
      </c>
      <c r="CA24">
        <v>6092.32</v>
      </c>
      <c r="CB24">
        <v>16244.8</v>
      </c>
      <c r="CC24">
        <v>38.936999999999998</v>
      </c>
      <c r="CD24">
        <v>41.625</v>
      </c>
      <c r="CE24">
        <v>40.561999999999998</v>
      </c>
      <c r="CF24">
        <v>39.311999999999998</v>
      </c>
      <c r="CG24">
        <v>38.5</v>
      </c>
      <c r="CH24">
        <v>1530.06</v>
      </c>
      <c r="CI24">
        <v>170.02</v>
      </c>
      <c r="CJ24">
        <v>0</v>
      </c>
      <c r="CK24">
        <v>1689107345.0999999</v>
      </c>
      <c r="CL24">
        <v>0</v>
      </c>
      <c r="CM24">
        <v>1689107317</v>
      </c>
      <c r="CN24" t="s">
        <v>372</v>
      </c>
      <c r="CO24">
        <v>1689107317</v>
      </c>
      <c r="CP24">
        <v>1689107307</v>
      </c>
      <c r="CQ24">
        <v>9</v>
      </c>
      <c r="CR24">
        <v>1.2999999999999999E-2</v>
      </c>
      <c r="CS24">
        <v>-1E-3</v>
      </c>
      <c r="CT24">
        <v>-0.627</v>
      </c>
      <c r="CU24">
        <v>0.124</v>
      </c>
      <c r="CV24">
        <v>69</v>
      </c>
      <c r="CW24">
        <v>16</v>
      </c>
      <c r="CX24">
        <v>0.22</v>
      </c>
      <c r="CY24">
        <v>0.04</v>
      </c>
      <c r="CZ24">
        <v>1.02585905462964</v>
      </c>
      <c r="DA24">
        <v>-0.59889131635628101</v>
      </c>
      <c r="DB24">
        <v>0.12757501297121501</v>
      </c>
      <c r="DC24">
        <v>1</v>
      </c>
      <c r="DD24">
        <v>69.745738095238096</v>
      </c>
      <c r="DE24">
        <v>1.31459220779226</v>
      </c>
      <c r="DF24">
        <v>0.17653958540627401</v>
      </c>
      <c r="DG24">
        <v>1</v>
      </c>
      <c r="DH24">
        <v>0</v>
      </c>
      <c r="DI24">
        <v>0</v>
      </c>
      <c r="DJ24">
        <v>0</v>
      </c>
      <c r="DK24">
        <v>-1</v>
      </c>
      <c r="DL24">
        <v>2</v>
      </c>
      <c r="DM24">
        <v>2</v>
      </c>
      <c r="DN24" t="s">
        <v>354</v>
      </c>
      <c r="DO24">
        <v>3.15367</v>
      </c>
      <c r="DP24">
        <v>2.8342900000000002</v>
      </c>
      <c r="DQ24">
        <v>1.97629E-2</v>
      </c>
      <c r="DR24">
        <v>1.98493E-2</v>
      </c>
      <c r="DS24">
        <v>9.5118900000000006E-2</v>
      </c>
      <c r="DT24">
        <v>9.1506400000000002E-2</v>
      </c>
      <c r="DU24">
        <v>30754.5</v>
      </c>
      <c r="DV24">
        <v>32493.200000000001</v>
      </c>
      <c r="DW24">
        <v>29170.1</v>
      </c>
      <c r="DX24">
        <v>30931.4</v>
      </c>
      <c r="DY24">
        <v>34615.4</v>
      </c>
      <c r="DZ24">
        <v>36890.300000000003</v>
      </c>
      <c r="EA24">
        <v>40068.800000000003</v>
      </c>
      <c r="EB24">
        <v>42969.2</v>
      </c>
      <c r="EC24">
        <v>2.2096</v>
      </c>
      <c r="ED24">
        <v>1.7573000000000001</v>
      </c>
      <c r="EE24">
        <v>-0.107016</v>
      </c>
      <c r="EF24">
        <v>0</v>
      </c>
      <c r="EG24">
        <v>23.7684</v>
      </c>
      <c r="EH24">
        <v>999.9</v>
      </c>
      <c r="EI24">
        <v>53.901000000000003</v>
      </c>
      <c r="EJ24">
        <v>26.082999999999998</v>
      </c>
      <c r="EK24">
        <v>18.122499999999999</v>
      </c>
      <c r="EL24">
        <v>61.932899999999997</v>
      </c>
      <c r="EM24">
        <v>24.7316</v>
      </c>
      <c r="EN24">
        <v>1</v>
      </c>
      <c r="EO24">
        <v>0.16272900000000001</v>
      </c>
      <c r="EP24">
        <v>4.0989899999999997</v>
      </c>
      <c r="EQ24">
        <v>20.249099999999999</v>
      </c>
      <c r="ER24">
        <v>5.2403500000000003</v>
      </c>
      <c r="ES24">
        <v>11.8302</v>
      </c>
      <c r="ET24">
        <v>4.9816000000000003</v>
      </c>
      <c r="EU24">
        <v>3.2999000000000001</v>
      </c>
      <c r="EV24">
        <v>1097.8</v>
      </c>
      <c r="EW24">
        <v>88.9</v>
      </c>
      <c r="EX24">
        <v>648.1</v>
      </c>
      <c r="EY24">
        <v>10.6</v>
      </c>
      <c r="EZ24">
        <v>1.8734299999999999</v>
      </c>
      <c r="FA24">
        <v>1.8791199999999999</v>
      </c>
      <c r="FB24">
        <v>1.8794500000000001</v>
      </c>
      <c r="FC24">
        <v>1.88008</v>
      </c>
      <c r="FD24">
        <v>1.87775</v>
      </c>
      <c r="FE24">
        <v>1.87666</v>
      </c>
      <c r="FF24">
        <v>1.8772899999999999</v>
      </c>
      <c r="FG24">
        <v>1.875</v>
      </c>
      <c r="FH24">
        <v>0</v>
      </c>
      <c r="FI24">
        <v>0</v>
      </c>
      <c r="FJ24">
        <v>0</v>
      </c>
      <c r="FK24">
        <v>0</v>
      </c>
      <c r="FL24" t="s">
        <v>355</v>
      </c>
      <c r="FM24" t="s">
        <v>356</v>
      </c>
      <c r="FN24" t="s">
        <v>357</v>
      </c>
      <c r="FO24" t="s">
        <v>357</v>
      </c>
      <c r="FP24" t="s">
        <v>357</v>
      </c>
      <c r="FQ24" t="s">
        <v>357</v>
      </c>
      <c r="FR24">
        <v>0</v>
      </c>
      <c r="FS24">
        <v>100</v>
      </c>
      <c r="FT24">
        <v>100</v>
      </c>
      <c r="FU24">
        <v>-0.626</v>
      </c>
      <c r="FV24">
        <v>0.1237</v>
      </c>
      <c r="FW24">
        <v>-0.63460869555455401</v>
      </c>
      <c r="FX24">
        <v>1.4527828764109799E-4</v>
      </c>
      <c r="FY24">
        <v>-4.3579519040863002E-7</v>
      </c>
      <c r="FZ24">
        <v>2.0799061152897499E-10</v>
      </c>
      <c r="GA24">
        <v>0.123770000000004</v>
      </c>
      <c r="GB24">
        <v>0</v>
      </c>
      <c r="GC24">
        <v>0</v>
      </c>
      <c r="GD24">
        <v>0</v>
      </c>
      <c r="GE24">
        <v>4</v>
      </c>
      <c r="GF24">
        <v>2147</v>
      </c>
      <c r="GG24">
        <v>-1</v>
      </c>
      <c r="GH24">
        <v>-1</v>
      </c>
      <c r="GI24">
        <v>0.5</v>
      </c>
      <c r="GJ24">
        <v>0.6</v>
      </c>
      <c r="GK24">
        <v>0.21240200000000001</v>
      </c>
      <c r="GL24">
        <v>2.5903299999999998</v>
      </c>
      <c r="GM24">
        <v>1.54541</v>
      </c>
      <c r="GN24">
        <v>2.2875999999999999</v>
      </c>
      <c r="GO24">
        <v>1.5979000000000001</v>
      </c>
      <c r="GP24">
        <v>2.34253</v>
      </c>
      <c r="GQ24">
        <v>30.3079</v>
      </c>
      <c r="GR24">
        <v>13.3352</v>
      </c>
      <c r="GS24">
        <v>18</v>
      </c>
      <c r="GT24">
        <v>666.14300000000003</v>
      </c>
      <c r="GU24">
        <v>393.66399999999999</v>
      </c>
      <c r="GV24">
        <v>18.2926</v>
      </c>
      <c r="GW24">
        <v>28.8416</v>
      </c>
      <c r="GX24">
        <v>30.001000000000001</v>
      </c>
      <c r="GY24">
        <v>29.100300000000001</v>
      </c>
      <c r="GZ24">
        <v>29.102699999999999</v>
      </c>
      <c r="HA24">
        <v>4.3080499999999997</v>
      </c>
      <c r="HB24">
        <v>10</v>
      </c>
      <c r="HC24">
        <v>-30</v>
      </c>
      <c r="HD24">
        <v>18.277899999999999</v>
      </c>
      <c r="HE24">
        <v>70</v>
      </c>
      <c r="HF24">
        <v>0</v>
      </c>
      <c r="HG24">
        <v>99.360799999999998</v>
      </c>
      <c r="HH24">
        <v>99.528099999999995</v>
      </c>
    </row>
    <row r="25" spans="1:216" x14ac:dyDescent="0.2">
      <c r="A25">
        <v>7</v>
      </c>
      <c r="B25">
        <v>1689107422</v>
      </c>
      <c r="C25">
        <v>561</v>
      </c>
      <c r="D25" t="s">
        <v>373</v>
      </c>
      <c r="E25" t="s">
        <v>374</v>
      </c>
      <c r="F25" t="s">
        <v>347</v>
      </c>
      <c r="G25" t="s">
        <v>348</v>
      </c>
      <c r="H25" t="s">
        <v>349</v>
      </c>
      <c r="I25" t="s">
        <v>350</v>
      </c>
      <c r="J25" t="s">
        <v>351</v>
      </c>
      <c r="K25" t="s">
        <v>352</v>
      </c>
      <c r="L25">
        <v>1689107422</v>
      </c>
      <c r="M25">
        <f t="shared" si="0"/>
        <v>1.405219522838281E-3</v>
      </c>
      <c r="N25">
        <f t="shared" si="1"/>
        <v>1.4052195228382811</v>
      </c>
      <c r="O25">
        <f t="shared" si="2"/>
        <v>0.35124162555451638</v>
      </c>
      <c r="P25">
        <f t="shared" si="3"/>
        <v>49.377499999999998</v>
      </c>
      <c r="Q25">
        <f t="shared" si="4"/>
        <v>44.193669388783093</v>
      </c>
      <c r="R25">
        <f t="shared" si="5"/>
        <v>4.4598923348363115</v>
      </c>
      <c r="S25">
        <f t="shared" si="6"/>
        <v>4.9830289453012497</v>
      </c>
      <c r="T25">
        <f t="shared" si="7"/>
        <v>0.13117177515914064</v>
      </c>
      <c r="U25">
        <f t="shared" si="8"/>
        <v>3.2486547245875848</v>
      </c>
      <c r="V25">
        <f t="shared" si="9"/>
        <v>0.12829887271817686</v>
      </c>
      <c r="W25">
        <f t="shared" si="10"/>
        <v>8.0439673636749476E-2</v>
      </c>
      <c r="X25">
        <f t="shared" si="11"/>
        <v>281.1714758914855</v>
      </c>
      <c r="Y25">
        <f t="shared" si="12"/>
        <v>23.228872325574013</v>
      </c>
      <c r="Z25">
        <f t="shared" si="13"/>
        <v>23.228872325574013</v>
      </c>
      <c r="AA25">
        <f t="shared" si="14"/>
        <v>2.8590200084905351</v>
      </c>
      <c r="AB25">
        <f t="shared" si="15"/>
        <v>66.836323990567365</v>
      </c>
      <c r="AC25">
        <f t="shared" si="16"/>
        <v>1.7791060804676999</v>
      </c>
      <c r="AD25">
        <f t="shared" si="17"/>
        <v>2.6618849964261737</v>
      </c>
      <c r="AE25">
        <f t="shared" si="18"/>
        <v>1.0799139280228351</v>
      </c>
      <c r="AF25">
        <f t="shared" si="19"/>
        <v>-61.970180957168189</v>
      </c>
      <c r="AG25">
        <f t="shared" si="20"/>
        <v>-206.1716956785402</v>
      </c>
      <c r="AH25">
        <f t="shared" si="21"/>
        <v>-13.107783455740909</v>
      </c>
      <c r="AI25">
        <f t="shared" si="22"/>
        <v>-7.8184199963800438E-2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54110.958092246306</v>
      </c>
      <c r="AO25">
        <f t="shared" si="26"/>
        <v>1700.06</v>
      </c>
      <c r="AP25">
        <f t="shared" si="27"/>
        <v>1433.1498299955883</v>
      </c>
      <c r="AQ25">
        <f t="shared" si="28"/>
        <v>0.84299955883650479</v>
      </c>
      <c r="AR25">
        <f t="shared" si="29"/>
        <v>0.16538914855445427</v>
      </c>
      <c r="AS25">
        <v>1689107422</v>
      </c>
      <c r="AT25">
        <v>49.377499999999998</v>
      </c>
      <c r="AU25">
        <v>49.704599999999999</v>
      </c>
      <c r="AV25">
        <v>17.6294</v>
      </c>
      <c r="AW25">
        <v>16.555900000000001</v>
      </c>
      <c r="AX25">
        <v>50.016599999999997</v>
      </c>
      <c r="AY25">
        <v>17.504300000000001</v>
      </c>
      <c r="AZ25">
        <v>599.11500000000001</v>
      </c>
      <c r="BA25">
        <v>100.851</v>
      </c>
      <c r="BB25">
        <v>6.5995499999999999E-2</v>
      </c>
      <c r="BC25">
        <v>22.0517</v>
      </c>
      <c r="BD25">
        <v>21.998999999999999</v>
      </c>
      <c r="BE25">
        <v>999.9</v>
      </c>
      <c r="BF25">
        <v>0</v>
      </c>
      <c r="BG25">
        <v>0</v>
      </c>
      <c r="BH25">
        <v>9978.75</v>
      </c>
      <c r="BI25">
        <v>0</v>
      </c>
      <c r="BJ25">
        <v>190.244</v>
      </c>
      <c r="BK25">
        <v>-0.32708399999999999</v>
      </c>
      <c r="BL25">
        <v>50.263599999999997</v>
      </c>
      <c r="BM25">
        <v>50.5413</v>
      </c>
      <c r="BN25">
        <v>1.0734699999999999</v>
      </c>
      <c r="BO25">
        <v>49.704599999999999</v>
      </c>
      <c r="BP25">
        <v>16.555900000000001</v>
      </c>
      <c r="BQ25">
        <v>1.7779400000000001</v>
      </c>
      <c r="BR25">
        <v>1.66967</v>
      </c>
      <c r="BS25">
        <v>15.594099999999999</v>
      </c>
      <c r="BT25">
        <v>14.6173</v>
      </c>
      <c r="BU25">
        <v>1700.06</v>
      </c>
      <c r="BV25">
        <v>0.90001200000000003</v>
      </c>
      <c r="BW25">
        <v>9.9987599999999996E-2</v>
      </c>
      <c r="BX25">
        <v>0</v>
      </c>
      <c r="BY25">
        <v>2.4300999999999999</v>
      </c>
      <c r="BZ25">
        <v>0</v>
      </c>
      <c r="CA25">
        <v>6097.67</v>
      </c>
      <c r="CB25">
        <v>16244.7</v>
      </c>
      <c r="CC25">
        <v>39.061999999999998</v>
      </c>
      <c r="CD25">
        <v>41.75</v>
      </c>
      <c r="CE25">
        <v>40.625</v>
      </c>
      <c r="CF25">
        <v>39.436999999999998</v>
      </c>
      <c r="CG25">
        <v>38.561999999999998</v>
      </c>
      <c r="CH25">
        <v>1530.07</v>
      </c>
      <c r="CI25">
        <v>169.98</v>
      </c>
      <c r="CJ25">
        <v>0</v>
      </c>
      <c r="CK25">
        <v>1689107422.5</v>
      </c>
      <c r="CL25">
        <v>0</v>
      </c>
      <c r="CM25">
        <v>1689107411</v>
      </c>
      <c r="CN25" t="s">
        <v>375</v>
      </c>
      <c r="CO25">
        <v>1689107411</v>
      </c>
      <c r="CP25">
        <v>1689107403</v>
      </c>
      <c r="CQ25">
        <v>10</v>
      </c>
      <c r="CR25">
        <v>-1.0999999999999999E-2</v>
      </c>
      <c r="CS25">
        <v>1E-3</v>
      </c>
      <c r="CT25">
        <v>-0.63900000000000001</v>
      </c>
      <c r="CU25">
        <v>0.125</v>
      </c>
      <c r="CV25">
        <v>49</v>
      </c>
      <c r="CW25">
        <v>17</v>
      </c>
      <c r="CX25">
        <v>0.3</v>
      </c>
      <c r="CY25">
        <v>0.06</v>
      </c>
      <c r="CZ25">
        <v>-3.8615973282690202E-2</v>
      </c>
      <c r="DA25">
        <v>0.18751756867514599</v>
      </c>
      <c r="DB25">
        <v>0.138351948274753</v>
      </c>
      <c r="DC25">
        <v>1</v>
      </c>
      <c r="DD25">
        <v>49.2257523809524</v>
      </c>
      <c r="DE25">
        <v>9.1698701298677104E-2</v>
      </c>
      <c r="DF25">
        <v>0.15445576533982799</v>
      </c>
      <c r="DG25">
        <v>1</v>
      </c>
      <c r="DH25">
        <v>0</v>
      </c>
      <c r="DI25">
        <v>0</v>
      </c>
      <c r="DJ25">
        <v>0</v>
      </c>
      <c r="DK25">
        <v>-1</v>
      </c>
      <c r="DL25">
        <v>2</v>
      </c>
      <c r="DM25">
        <v>2</v>
      </c>
      <c r="DN25" t="s">
        <v>354</v>
      </c>
      <c r="DO25">
        <v>3.1512899999999999</v>
      </c>
      <c r="DP25">
        <v>2.8001200000000002</v>
      </c>
      <c r="DQ25">
        <v>1.4244400000000001E-2</v>
      </c>
      <c r="DR25">
        <v>1.42194E-2</v>
      </c>
      <c r="DS25">
        <v>9.5225099999999993E-2</v>
      </c>
      <c r="DT25">
        <v>9.1756500000000005E-2</v>
      </c>
      <c r="DU25">
        <v>30920.799999999999</v>
      </c>
      <c r="DV25">
        <v>32670.5</v>
      </c>
      <c r="DW25">
        <v>29164.3</v>
      </c>
      <c r="DX25">
        <v>30923.3</v>
      </c>
      <c r="DY25">
        <v>34604.800000000003</v>
      </c>
      <c r="DZ25">
        <v>36871.1</v>
      </c>
      <c r="EA25">
        <v>40061.599999999999</v>
      </c>
      <c r="EB25">
        <v>42959</v>
      </c>
      <c r="EC25">
        <v>2.2013500000000001</v>
      </c>
      <c r="ED25">
        <v>1.7558</v>
      </c>
      <c r="EE25">
        <v>-0.113022</v>
      </c>
      <c r="EF25">
        <v>0</v>
      </c>
      <c r="EG25">
        <v>23.8596</v>
      </c>
      <c r="EH25">
        <v>999.9</v>
      </c>
      <c r="EI25">
        <v>53.753999999999998</v>
      </c>
      <c r="EJ25">
        <v>26.183</v>
      </c>
      <c r="EK25">
        <v>18.180299999999999</v>
      </c>
      <c r="EL25">
        <v>62.032899999999998</v>
      </c>
      <c r="EM25">
        <v>24.206700000000001</v>
      </c>
      <c r="EN25">
        <v>1</v>
      </c>
      <c r="EO25">
        <v>0.175064</v>
      </c>
      <c r="EP25">
        <v>4.3568800000000003</v>
      </c>
      <c r="EQ25">
        <v>20.241599999999998</v>
      </c>
      <c r="ER25">
        <v>5.2372100000000001</v>
      </c>
      <c r="ES25">
        <v>11.8302</v>
      </c>
      <c r="ET25">
        <v>4.9813499999999999</v>
      </c>
      <c r="EU25">
        <v>3.2992300000000001</v>
      </c>
      <c r="EV25">
        <v>1100.0999999999999</v>
      </c>
      <c r="EW25">
        <v>88.9</v>
      </c>
      <c r="EX25">
        <v>649.6</v>
      </c>
      <c r="EY25">
        <v>10.6</v>
      </c>
      <c r="EZ25">
        <v>1.87341</v>
      </c>
      <c r="FA25">
        <v>1.8791199999999999</v>
      </c>
      <c r="FB25">
        <v>1.8794299999999999</v>
      </c>
      <c r="FC25">
        <v>1.8800699999999999</v>
      </c>
      <c r="FD25">
        <v>1.87774</v>
      </c>
      <c r="FE25">
        <v>1.8766400000000001</v>
      </c>
      <c r="FF25">
        <v>1.8772800000000001</v>
      </c>
      <c r="FG25">
        <v>1.875</v>
      </c>
      <c r="FH25">
        <v>0</v>
      </c>
      <c r="FI25">
        <v>0</v>
      </c>
      <c r="FJ25">
        <v>0</v>
      </c>
      <c r="FK25">
        <v>0</v>
      </c>
      <c r="FL25" t="s">
        <v>355</v>
      </c>
      <c r="FM25" t="s">
        <v>356</v>
      </c>
      <c r="FN25" t="s">
        <v>357</v>
      </c>
      <c r="FO25" t="s">
        <v>357</v>
      </c>
      <c r="FP25" t="s">
        <v>357</v>
      </c>
      <c r="FQ25" t="s">
        <v>357</v>
      </c>
      <c r="FR25">
        <v>0</v>
      </c>
      <c r="FS25">
        <v>100</v>
      </c>
      <c r="FT25">
        <v>100</v>
      </c>
      <c r="FU25">
        <v>-0.63900000000000001</v>
      </c>
      <c r="FV25">
        <v>0.12509999999999999</v>
      </c>
      <c r="FW25">
        <v>-0.64534627429750502</v>
      </c>
      <c r="FX25">
        <v>1.4527828764109799E-4</v>
      </c>
      <c r="FY25">
        <v>-4.3579519040863002E-7</v>
      </c>
      <c r="FZ25">
        <v>2.0799061152897499E-10</v>
      </c>
      <c r="GA25">
        <v>0.125120000000006</v>
      </c>
      <c r="GB25">
        <v>0</v>
      </c>
      <c r="GC25">
        <v>0</v>
      </c>
      <c r="GD25">
        <v>0</v>
      </c>
      <c r="GE25">
        <v>4</v>
      </c>
      <c r="GF25">
        <v>2147</v>
      </c>
      <c r="GG25">
        <v>-1</v>
      </c>
      <c r="GH25">
        <v>-1</v>
      </c>
      <c r="GI25">
        <v>0.2</v>
      </c>
      <c r="GJ25">
        <v>0.3</v>
      </c>
      <c r="GK25">
        <v>0.17089799999999999</v>
      </c>
      <c r="GL25">
        <v>2.6025399999999999</v>
      </c>
      <c r="GM25">
        <v>1.54541</v>
      </c>
      <c r="GN25">
        <v>2.2863799999999999</v>
      </c>
      <c r="GO25">
        <v>1.5979000000000001</v>
      </c>
      <c r="GP25">
        <v>2.34497</v>
      </c>
      <c r="GQ25">
        <v>30.415400000000002</v>
      </c>
      <c r="GR25">
        <v>13.326499999999999</v>
      </c>
      <c r="GS25">
        <v>18</v>
      </c>
      <c r="GT25">
        <v>660.95500000000004</v>
      </c>
      <c r="GU25">
        <v>393.49700000000001</v>
      </c>
      <c r="GV25">
        <v>17.968399999999999</v>
      </c>
      <c r="GW25">
        <v>28.965399999999999</v>
      </c>
      <c r="GX25">
        <v>30.000599999999999</v>
      </c>
      <c r="GY25">
        <v>29.207899999999999</v>
      </c>
      <c r="GZ25">
        <v>29.2057</v>
      </c>
      <c r="HA25">
        <v>3.4780799999999998</v>
      </c>
      <c r="HB25">
        <v>10</v>
      </c>
      <c r="HC25">
        <v>-30</v>
      </c>
      <c r="HD25">
        <v>18.122900000000001</v>
      </c>
      <c r="HE25">
        <v>50</v>
      </c>
      <c r="HF25">
        <v>0</v>
      </c>
      <c r="HG25">
        <v>99.341999999999999</v>
      </c>
      <c r="HH25">
        <v>99.503399999999999</v>
      </c>
    </row>
    <row r="26" spans="1:216" x14ac:dyDescent="0.2">
      <c r="A26">
        <v>8</v>
      </c>
      <c r="B26">
        <v>1689107513</v>
      </c>
      <c r="C26">
        <v>652</v>
      </c>
      <c r="D26" t="s">
        <v>376</v>
      </c>
      <c r="E26" t="s">
        <v>377</v>
      </c>
      <c r="F26" t="s">
        <v>347</v>
      </c>
      <c r="G26" t="s">
        <v>348</v>
      </c>
      <c r="H26" t="s">
        <v>349</v>
      </c>
      <c r="I26" t="s">
        <v>350</v>
      </c>
      <c r="J26" t="s">
        <v>351</v>
      </c>
      <c r="K26" t="s">
        <v>352</v>
      </c>
      <c r="L26">
        <v>1689107513</v>
      </c>
      <c r="M26">
        <f t="shared" si="0"/>
        <v>1.4085530184630021E-3</v>
      </c>
      <c r="N26">
        <f t="shared" si="1"/>
        <v>1.408553018463002</v>
      </c>
      <c r="O26">
        <f t="shared" si="2"/>
        <v>11.758957131226561</v>
      </c>
      <c r="P26">
        <f t="shared" si="3"/>
        <v>390.37799999999999</v>
      </c>
      <c r="Q26">
        <f t="shared" si="4"/>
        <v>241.50993656258674</v>
      </c>
      <c r="R26">
        <f t="shared" si="5"/>
        <v>24.380697862592271</v>
      </c>
      <c r="S26">
        <f t="shared" si="6"/>
        <v>39.409095152226001</v>
      </c>
      <c r="T26">
        <f t="shared" si="7"/>
        <v>0.13372823869859965</v>
      </c>
      <c r="U26">
        <f t="shared" si="8"/>
        <v>3.2509828238326355</v>
      </c>
      <c r="V26">
        <f t="shared" si="9"/>
        <v>0.1307457211851947</v>
      </c>
      <c r="W26">
        <f t="shared" si="10"/>
        <v>8.1978502840840212E-2</v>
      </c>
      <c r="X26">
        <f t="shared" si="11"/>
        <v>281.16038699999996</v>
      </c>
      <c r="Y26">
        <f t="shared" si="12"/>
        <v>23.208844017099853</v>
      </c>
      <c r="Z26">
        <f t="shared" si="13"/>
        <v>23.208844017099853</v>
      </c>
      <c r="AA26">
        <f t="shared" si="14"/>
        <v>2.8555620453622308</v>
      </c>
      <c r="AB26">
        <f t="shared" si="15"/>
        <v>67.43513436410943</v>
      </c>
      <c r="AC26">
        <f t="shared" si="16"/>
        <v>1.7930331694837998</v>
      </c>
      <c r="AD26">
        <f t="shared" si="17"/>
        <v>2.6589005662871408</v>
      </c>
      <c r="AE26">
        <f t="shared" si="18"/>
        <v>1.062528875878431</v>
      </c>
      <c r="AF26">
        <f t="shared" si="19"/>
        <v>-62.117188114218393</v>
      </c>
      <c r="AG26">
        <f t="shared" si="20"/>
        <v>-206.03405678561924</v>
      </c>
      <c r="AH26">
        <f t="shared" si="21"/>
        <v>-13.08710015724146</v>
      </c>
      <c r="AI26">
        <f t="shared" si="22"/>
        <v>-7.7958057079143828E-2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54172.869101833625</v>
      </c>
      <c r="AO26">
        <f t="shared" si="26"/>
        <v>1699.98</v>
      </c>
      <c r="AP26">
        <f t="shared" si="27"/>
        <v>1433.0835</v>
      </c>
      <c r="AQ26">
        <f t="shared" si="28"/>
        <v>0.84300021176719719</v>
      </c>
      <c r="AR26">
        <f t="shared" si="29"/>
        <v>0.16539040871069069</v>
      </c>
      <c r="AS26">
        <v>1689107513</v>
      </c>
      <c r="AT26">
        <v>390.37799999999999</v>
      </c>
      <c r="AU26">
        <v>399.93299999999999</v>
      </c>
      <c r="AV26">
        <v>17.761399999999998</v>
      </c>
      <c r="AW26">
        <v>16.6874</v>
      </c>
      <c r="AX26">
        <v>391.02600000000001</v>
      </c>
      <c r="AY26">
        <v>17.630800000000001</v>
      </c>
      <c r="AZ26">
        <v>600.17600000000004</v>
      </c>
      <c r="BA26">
        <v>100.851</v>
      </c>
      <c r="BB26">
        <v>0.100117</v>
      </c>
      <c r="BC26">
        <v>22.033300000000001</v>
      </c>
      <c r="BD26">
        <v>21.997399999999999</v>
      </c>
      <c r="BE26">
        <v>999.9</v>
      </c>
      <c r="BF26">
        <v>0</v>
      </c>
      <c r="BG26">
        <v>0</v>
      </c>
      <c r="BH26">
        <v>9990</v>
      </c>
      <c r="BI26">
        <v>0</v>
      </c>
      <c r="BJ26">
        <v>188.28700000000001</v>
      </c>
      <c r="BK26">
        <v>-9.5546900000000008</v>
      </c>
      <c r="BL26">
        <v>397.43700000000001</v>
      </c>
      <c r="BM26">
        <v>406.72</v>
      </c>
      <c r="BN26">
        <v>1.0740000000000001</v>
      </c>
      <c r="BO26">
        <v>399.93299999999999</v>
      </c>
      <c r="BP26">
        <v>16.6874</v>
      </c>
      <c r="BQ26">
        <v>1.79125</v>
      </c>
      <c r="BR26">
        <v>1.6829400000000001</v>
      </c>
      <c r="BS26">
        <v>15.710699999999999</v>
      </c>
      <c r="BT26">
        <v>14.7399</v>
      </c>
      <c r="BU26">
        <v>1699.98</v>
      </c>
      <c r="BV26">
        <v>0.89999300000000004</v>
      </c>
      <c r="BW26">
        <v>0.100007</v>
      </c>
      <c r="BX26">
        <v>0</v>
      </c>
      <c r="BY26">
        <v>2.5112000000000001</v>
      </c>
      <c r="BZ26">
        <v>0</v>
      </c>
      <c r="CA26">
        <v>6125.05</v>
      </c>
      <c r="CB26">
        <v>16243.8</v>
      </c>
      <c r="CC26">
        <v>39.186999999999998</v>
      </c>
      <c r="CD26">
        <v>41.811999999999998</v>
      </c>
      <c r="CE26">
        <v>40.625</v>
      </c>
      <c r="CF26">
        <v>39.561999999999998</v>
      </c>
      <c r="CG26">
        <v>38.625</v>
      </c>
      <c r="CH26">
        <v>1529.97</v>
      </c>
      <c r="CI26">
        <v>170.01</v>
      </c>
      <c r="CJ26">
        <v>0</v>
      </c>
      <c r="CK26">
        <v>1689107513.0999999</v>
      </c>
      <c r="CL26">
        <v>0</v>
      </c>
      <c r="CM26">
        <v>1689107484</v>
      </c>
      <c r="CN26" t="s">
        <v>378</v>
      </c>
      <c r="CO26">
        <v>1689107484</v>
      </c>
      <c r="CP26">
        <v>1689107482</v>
      </c>
      <c r="CQ26">
        <v>11</v>
      </c>
      <c r="CR26">
        <v>-5.0000000000000001E-3</v>
      </c>
      <c r="CS26">
        <v>5.0000000000000001E-3</v>
      </c>
      <c r="CT26">
        <v>-0.64900000000000002</v>
      </c>
      <c r="CU26">
        <v>0.13100000000000001</v>
      </c>
      <c r="CV26">
        <v>400</v>
      </c>
      <c r="CW26">
        <v>17</v>
      </c>
      <c r="CX26">
        <v>0.15</v>
      </c>
      <c r="CY26">
        <v>0.06</v>
      </c>
      <c r="CZ26">
        <v>13.6873852040237</v>
      </c>
      <c r="DA26">
        <v>-0.15673460306228401</v>
      </c>
      <c r="DB26">
        <v>4.9663084155313897E-2</v>
      </c>
      <c r="DC26">
        <v>1</v>
      </c>
      <c r="DD26">
        <v>399.83699999999999</v>
      </c>
      <c r="DE26">
        <v>0.26485714285738299</v>
      </c>
      <c r="DF26">
        <v>3.6809677816470897E-2</v>
      </c>
      <c r="DG26">
        <v>1</v>
      </c>
      <c r="DH26">
        <v>0</v>
      </c>
      <c r="DI26">
        <v>0</v>
      </c>
      <c r="DJ26">
        <v>0</v>
      </c>
      <c r="DK26">
        <v>-1</v>
      </c>
      <c r="DL26">
        <v>2</v>
      </c>
      <c r="DM26">
        <v>2</v>
      </c>
      <c r="DN26" t="s">
        <v>354</v>
      </c>
      <c r="DO26">
        <v>3.1534900000000001</v>
      </c>
      <c r="DP26">
        <v>2.8343500000000001</v>
      </c>
      <c r="DQ26">
        <v>9.1849600000000003E-2</v>
      </c>
      <c r="DR26">
        <v>9.3769900000000003E-2</v>
      </c>
      <c r="DS26">
        <v>9.5702400000000007E-2</v>
      </c>
      <c r="DT26">
        <v>9.2259499999999994E-2</v>
      </c>
      <c r="DU26">
        <v>28477.4</v>
      </c>
      <c r="DV26">
        <v>30024.400000000001</v>
      </c>
      <c r="DW26">
        <v>29155</v>
      </c>
      <c r="DX26">
        <v>30913.4</v>
      </c>
      <c r="DY26">
        <v>34585</v>
      </c>
      <c r="DZ26">
        <v>36848.1</v>
      </c>
      <c r="EA26">
        <v>40050.199999999997</v>
      </c>
      <c r="EB26">
        <v>42945.599999999999</v>
      </c>
      <c r="EC26">
        <v>2.2060200000000001</v>
      </c>
      <c r="ED26">
        <v>1.75318</v>
      </c>
      <c r="EE26">
        <v>-0.12024899999999999</v>
      </c>
      <c r="EF26">
        <v>0</v>
      </c>
      <c r="EG26">
        <v>23.976700000000001</v>
      </c>
      <c r="EH26">
        <v>999.9</v>
      </c>
      <c r="EI26">
        <v>53.582999999999998</v>
      </c>
      <c r="EJ26">
        <v>26.303999999999998</v>
      </c>
      <c r="EK26">
        <v>18.2516</v>
      </c>
      <c r="EL26">
        <v>61.572899999999997</v>
      </c>
      <c r="EM26">
        <v>24.963899999999999</v>
      </c>
      <c r="EN26">
        <v>1</v>
      </c>
      <c r="EO26">
        <v>0.188277</v>
      </c>
      <c r="EP26">
        <v>4.4025800000000004</v>
      </c>
      <c r="EQ26">
        <v>20.241599999999998</v>
      </c>
      <c r="ER26">
        <v>5.2400500000000001</v>
      </c>
      <c r="ES26">
        <v>11.8302</v>
      </c>
      <c r="ET26">
        <v>4.9821499999999999</v>
      </c>
      <c r="EU26">
        <v>3.2999800000000001</v>
      </c>
      <c r="EV26">
        <v>1102.7</v>
      </c>
      <c r="EW26">
        <v>88.9</v>
      </c>
      <c r="EX26">
        <v>651.4</v>
      </c>
      <c r="EY26">
        <v>10.6</v>
      </c>
      <c r="EZ26">
        <v>1.8734599999999999</v>
      </c>
      <c r="FA26">
        <v>1.8791199999999999</v>
      </c>
      <c r="FB26">
        <v>1.8794299999999999</v>
      </c>
      <c r="FC26">
        <v>1.8801000000000001</v>
      </c>
      <c r="FD26">
        <v>1.87775</v>
      </c>
      <c r="FE26">
        <v>1.8766499999999999</v>
      </c>
      <c r="FF26">
        <v>1.8772899999999999</v>
      </c>
      <c r="FG26">
        <v>1.875</v>
      </c>
      <c r="FH26">
        <v>0</v>
      </c>
      <c r="FI26">
        <v>0</v>
      </c>
      <c r="FJ26">
        <v>0</v>
      </c>
      <c r="FK26">
        <v>0</v>
      </c>
      <c r="FL26" t="s">
        <v>355</v>
      </c>
      <c r="FM26" t="s">
        <v>356</v>
      </c>
      <c r="FN26" t="s">
        <v>357</v>
      </c>
      <c r="FO26" t="s">
        <v>357</v>
      </c>
      <c r="FP26" t="s">
        <v>357</v>
      </c>
      <c r="FQ26" t="s">
        <v>357</v>
      </c>
      <c r="FR26">
        <v>0</v>
      </c>
      <c r="FS26">
        <v>100</v>
      </c>
      <c r="FT26">
        <v>100</v>
      </c>
      <c r="FU26">
        <v>-0.64800000000000002</v>
      </c>
      <c r="FV26">
        <v>0.13059999999999999</v>
      </c>
      <c r="FW26">
        <v>-0.65044413233117204</v>
      </c>
      <c r="FX26">
        <v>1.4527828764109799E-4</v>
      </c>
      <c r="FY26">
        <v>-4.3579519040863002E-7</v>
      </c>
      <c r="FZ26">
        <v>2.0799061152897499E-10</v>
      </c>
      <c r="GA26">
        <v>0.130549999999999</v>
      </c>
      <c r="GB26">
        <v>0</v>
      </c>
      <c r="GC26">
        <v>0</v>
      </c>
      <c r="GD26">
        <v>0</v>
      </c>
      <c r="GE26">
        <v>4</v>
      </c>
      <c r="GF26">
        <v>2147</v>
      </c>
      <c r="GG26">
        <v>-1</v>
      </c>
      <c r="GH26">
        <v>-1</v>
      </c>
      <c r="GI26">
        <v>0.5</v>
      </c>
      <c r="GJ26">
        <v>0.5</v>
      </c>
      <c r="GK26">
        <v>0.95459000000000005</v>
      </c>
      <c r="GL26">
        <v>2.5622600000000002</v>
      </c>
      <c r="GM26">
        <v>1.54541</v>
      </c>
      <c r="GN26">
        <v>2.2863799999999999</v>
      </c>
      <c r="GO26">
        <v>1.5979000000000001</v>
      </c>
      <c r="GP26">
        <v>2.32666</v>
      </c>
      <c r="GQ26">
        <v>30.566199999999998</v>
      </c>
      <c r="GR26">
        <v>13.2827</v>
      </c>
      <c r="GS26">
        <v>18</v>
      </c>
      <c r="GT26">
        <v>666.05600000000004</v>
      </c>
      <c r="GU26">
        <v>392.863</v>
      </c>
      <c r="GV26">
        <v>17.939800000000002</v>
      </c>
      <c r="GW26">
        <v>29.125499999999999</v>
      </c>
      <c r="GX26">
        <v>30.000499999999999</v>
      </c>
      <c r="GY26">
        <v>29.3383</v>
      </c>
      <c r="GZ26">
        <v>29.336500000000001</v>
      </c>
      <c r="HA26">
        <v>19.162700000000001</v>
      </c>
      <c r="HB26">
        <v>10</v>
      </c>
      <c r="HC26">
        <v>-30</v>
      </c>
      <c r="HD26">
        <v>18.0318</v>
      </c>
      <c r="HE26">
        <v>400</v>
      </c>
      <c r="HF26">
        <v>0</v>
      </c>
      <c r="HG26">
        <v>99.312399999999997</v>
      </c>
      <c r="HH26">
        <v>99.472099999999998</v>
      </c>
    </row>
    <row r="27" spans="1:216" x14ac:dyDescent="0.2">
      <c r="A27">
        <v>9</v>
      </c>
      <c r="B27">
        <v>1689107595</v>
      </c>
      <c r="C27">
        <v>734</v>
      </c>
      <c r="D27" t="s">
        <v>379</v>
      </c>
      <c r="E27" t="s">
        <v>380</v>
      </c>
      <c r="F27" t="s">
        <v>347</v>
      </c>
      <c r="G27" t="s">
        <v>348</v>
      </c>
      <c r="H27" t="s">
        <v>349</v>
      </c>
      <c r="I27" t="s">
        <v>350</v>
      </c>
      <c r="J27" t="s">
        <v>351</v>
      </c>
      <c r="K27" t="s">
        <v>352</v>
      </c>
      <c r="L27">
        <v>1689107595</v>
      </c>
      <c r="M27">
        <f t="shared" si="0"/>
        <v>1.4243444625621461E-3</v>
      </c>
      <c r="N27">
        <f t="shared" si="1"/>
        <v>1.424344462562146</v>
      </c>
      <c r="O27">
        <f t="shared" si="2"/>
        <v>11.615491830876184</v>
      </c>
      <c r="P27">
        <f t="shared" si="3"/>
        <v>390.38499999999999</v>
      </c>
      <c r="Q27">
        <f t="shared" si="4"/>
        <v>247.94509493619543</v>
      </c>
      <c r="R27">
        <f t="shared" si="5"/>
        <v>25.031761038939763</v>
      </c>
      <c r="S27">
        <f t="shared" si="6"/>
        <v>39.412048202450507</v>
      </c>
      <c r="T27">
        <f t="shared" si="7"/>
        <v>0.13831401104674024</v>
      </c>
      <c r="U27">
        <f t="shared" si="8"/>
        <v>3.258855189653195</v>
      </c>
      <c r="V27">
        <f t="shared" si="9"/>
        <v>0.13513357210291957</v>
      </c>
      <c r="W27">
        <f t="shared" si="10"/>
        <v>8.4738141277713411E-2</v>
      </c>
      <c r="X27">
        <f t="shared" si="11"/>
        <v>281.11555799999996</v>
      </c>
      <c r="Y27">
        <f t="shared" si="12"/>
        <v>23.125257820186111</v>
      </c>
      <c r="Z27">
        <f t="shared" si="13"/>
        <v>23.125257820186111</v>
      </c>
      <c r="AA27">
        <f t="shared" si="14"/>
        <v>2.8411700351092204</v>
      </c>
      <c r="AB27">
        <f t="shared" si="15"/>
        <v>68.073440671590717</v>
      </c>
      <c r="AC27">
        <f t="shared" si="16"/>
        <v>1.80152488991285</v>
      </c>
      <c r="AD27">
        <f t="shared" si="17"/>
        <v>2.6464431239843078</v>
      </c>
      <c r="AE27">
        <f t="shared" si="18"/>
        <v>1.0396451451963704</v>
      </c>
      <c r="AF27">
        <f t="shared" si="19"/>
        <v>-62.813590798990639</v>
      </c>
      <c r="AG27">
        <f t="shared" si="20"/>
        <v>-205.37583712038233</v>
      </c>
      <c r="AH27">
        <f t="shared" si="21"/>
        <v>-13.003175711732595</v>
      </c>
      <c r="AI27">
        <f t="shared" si="22"/>
        <v>-7.7045631105590928E-2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54385.279858404887</v>
      </c>
      <c r="AO27">
        <f t="shared" si="26"/>
        <v>1699.71</v>
      </c>
      <c r="AP27">
        <f t="shared" si="27"/>
        <v>1432.8557999999998</v>
      </c>
      <c r="AQ27">
        <f t="shared" si="28"/>
        <v>0.8430001588506274</v>
      </c>
      <c r="AR27">
        <f t="shared" si="29"/>
        <v>0.16539030658171097</v>
      </c>
      <c r="AS27">
        <v>1689107595</v>
      </c>
      <c r="AT27">
        <v>390.38499999999999</v>
      </c>
      <c r="AU27">
        <v>399.83300000000003</v>
      </c>
      <c r="AV27">
        <v>17.8445</v>
      </c>
      <c r="AW27">
        <v>16.758600000000001</v>
      </c>
      <c r="AX27">
        <v>391.20299999999997</v>
      </c>
      <c r="AY27">
        <v>17.7117</v>
      </c>
      <c r="AZ27">
        <v>600.20299999999997</v>
      </c>
      <c r="BA27">
        <v>100.857</v>
      </c>
      <c r="BB27">
        <v>9.9871299999999996E-2</v>
      </c>
      <c r="BC27">
        <v>21.956299999999999</v>
      </c>
      <c r="BD27">
        <v>21.922799999999999</v>
      </c>
      <c r="BE27">
        <v>999.9</v>
      </c>
      <c r="BF27">
        <v>0</v>
      </c>
      <c r="BG27">
        <v>0</v>
      </c>
      <c r="BH27">
        <v>10027.5</v>
      </c>
      <c r="BI27">
        <v>0</v>
      </c>
      <c r="BJ27">
        <v>186.72800000000001</v>
      </c>
      <c r="BK27">
        <v>-9.4476300000000002</v>
      </c>
      <c r="BL27">
        <v>397.47800000000001</v>
      </c>
      <c r="BM27">
        <v>406.64800000000002</v>
      </c>
      <c r="BN27">
        <v>1.0859399999999999</v>
      </c>
      <c r="BO27">
        <v>399.83300000000003</v>
      </c>
      <c r="BP27">
        <v>16.758600000000001</v>
      </c>
      <c r="BQ27">
        <v>1.7997399999999999</v>
      </c>
      <c r="BR27">
        <v>1.69021</v>
      </c>
      <c r="BS27">
        <v>15.7845</v>
      </c>
      <c r="BT27">
        <v>14.806800000000001</v>
      </c>
      <c r="BU27">
        <v>1699.71</v>
      </c>
      <c r="BV27">
        <v>0.89999399999999996</v>
      </c>
      <c r="BW27">
        <v>0.100006</v>
      </c>
      <c r="BX27">
        <v>0</v>
      </c>
      <c r="BY27">
        <v>2.4396</v>
      </c>
      <c r="BZ27">
        <v>0</v>
      </c>
      <c r="CA27">
        <v>6084.75</v>
      </c>
      <c r="CB27">
        <v>16241.3</v>
      </c>
      <c r="CC27">
        <v>39.186999999999998</v>
      </c>
      <c r="CD27">
        <v>41.936999999999998</v>
      </c>
      <c r="CE27">
        <v>40.686999999999998</v>
      </c>
      <c r="CF27">
        <v>39.561999999999998</v>
      </c>
      <c r="CG27">
        <v>38.686999999999998</v>
      </c>
      <c r="CH27">
        <v>1529.73</v>
      </c>
      <c r="CI27">
        <v>169.98</v>
      </c>
      <c r="CJ27">
        <v>0</v>
      </c>
      <c r="CK27">
        <v>1689107595.3</v>
      </c>
      <c r="CL27">
        <v>0</v>
      </c>
      <c r="CM27">
        <v>1689107566</v>
      </c>
      <c r="CN27" t="s">
        <v>381</v>
      </c>
      <c r="CO27">
        <v>1689107566</v>
      </c>
      <c r="CP27">
        <v>1689107564</v>
      </c>
      <c r="CQ27">
        <v>12</v>
      </c>
      <c r="CR27">
        <v>-0.17</v>
      </c>
      <c r="CS27">
        <v>2E-3</v>
      </c>
      <c r="CT27">
        <v>-0.81899999999999995</v>
      </c>
      <c r="CU27">
        <v>0.13300000000000001</v>
      </c>
      <c r="CV27">
        <v>399</v>
      </c>
      <c r="CW27">
        <v>17</v>
      </c>
      <c r="CX27">
        <v>0.17</v>
      </c>
      <c r="CY27">
        <v>0.05</v>
      </c>
      <c r="CZ27">
        <v>13.7108821892188</v>
      </c>
      <c r="DA27">
        <v>-0.30918160067471701</v>
      </c>
      <c r="DB27">
        <v>0.119765185380405</v>
      </c>
      <c r="DC27">
        <v>1</v>
      </c>
      <c r="DD27">
        <v>399.799047619048</v>
      </c>
      <c r="DE27">
        <v>0.92579220779135496</v>
      </c>
      <c r="DF27">
        <v>0.12472578539320001</v>
      </c>
      <c r="DG27">
        <v>1</v>
      </c>
      <c r="DH27">
        <v>0</v>
      </c>
      <c r="DI27">
        <v>0</v>
      </c>
      <c r="DJ27">
        <v>0</v>
      </c>
      <c r="DK27">
        <v>-1</v>
      </c>
      <c r="DL27">
        <v>2</v>
      </c>
      <c r="DM27">
        <v>2</v>
      </c>
      <c r="DN27" t="s">
        <v>354</v>
      </c>
      <c r="DO27">
        <v>3.1534399999999998</v>
      </c>
      <c r="DP27">
        <v>2.8344299999999998</v>
      </c>
      <c r="DQ27">
        <v>9.1855699999999998E-2</v>
      </c>
      <c r="DR27">
        <v>9.3726799999999999E-2</v>
      </c>
      <c r="DS27">
        <v>9.5999500000000001E-2</v>
      </c>
      <c r="DT27">
        <v>9.2522699999999999E-2</v>
      </c>
      <c r="DU27">
        <v>28467.8</v>
      </c>
      <c r="DV27">
        <v>30015.1</v>
      </c>
      <c r="DW27">
        <v>29146</v>
      </c>
      <c r="DX27">
        <v>30903.1</v>
      </c>
      <c r="DY27">
        <v>34564.6</v>
      </c>
      <c r="DZ27">
        <v>36826.6</v>
      </c>
      <c r="EA27">
        <v>40039.4</v>
      </c>
      <c r="EB27">
        <v>42932.6</v>
      </c>
      <c r="EC27">
        <v>2.20438</v>
      </c>
      <c r="ED27">
        <v>1.7501199999999999</v>
      </c>
      <c r="EE27">
        <v>-0.12539700000000001</v>
      </c>
      <c r="EF27">
        <v>0</v>
      </c>
      <c r="EG27">
        <v>23.986999999999998</v>
      </c>
      <c r="EH27">
        <v>999.9</v>
      </c>
      <c r="EI27">
        <v>53.436999999999998</v>
      </c>
      <c r="EJ27">
        <v>26.434999999999999</v>
      </c>
      <c r="EK27">
        <v>18.343299999999999</v>
      </c>
      <c r="EL27">
        <v>61.292900000000003</v>
      </c>
      <c r="EM27">
        <v>24.975999999999999</v>
      </c>
      <c r="EN27">
        <v>1</v>
      </c>
      <c r="EO27">
        <v>0.19831599999999999</v>
      </c>
      <c r="EP27">
        <v>4.0083599999999997</v>
      </c>
      <c r="EQ27">
        <v>20.2517</v>
      </c>
      <c r="ER27">
        <v>5.2401999999999997</v>
      </c>
      <c r="ES27">
        <v>11.8302</v>
      </c>
      <c r="ET27">
        <v>4.9816000000000003</v>
      </c>
      <c r="EU27">
        <v>3.2999800000000001</v>
      </c>
      <c r="EV27">
        <v>1105.0999999999999</v>
      </c>
      <c r="EW27">
        <v>88.9</v>
      </c>
      <c r="EX27">
        <v>653</v>
      </c>
      <c r="EY27">
        <v>10.6</v>
      </c>
      <c r="EZ27">
        <v>1.87347</v>
      </c>
      <c r="FA27">
        <v>1.87913</v>
      </c>
      <c r="FB27">
        <v>1.87947</v>
      </c>
      <c r="FC27">
        <v>1.88018</v>
      </c>
      <c r="FD27">
        <v>1.87775</v>
      </c>
      <c r="FE27">
        <v>1.8766799999999999</v>
      </c>
      <c r="FF27">
        <v>1.8772899999999999</v>
      </c>
      <c r="FG27">
        <v>1.8750199999999999</v>
      </c>
      <c r="FH27">
        <v>0</v>
      </c>
      <c r="FI27">
        <v>0</v>
      </c>
      <c r="FJ27">
        <v>0</v>
      </c>
      <c r="FK27">
        <v>0</v>
      </c>
      <c r="FL27" t="s">
        <v>355</v>
      </c>
      <c r="FM27" t="s">
        <v>356</v>
      </c>
      <c r="FN27" t="s">
        <v>357</v>
      </c>
      <c r="FO27" t="s">
        <v>357</v>
      </c>
      <c r="FP27" t="s">
        <v>357</v>
      </c>
      <c r="FQ27" t="s">
        <v>357</v>
      </c>
      <c r="FR27">
        <v>0</v>
      </c>
      <c r="FS27">
        <v>100</v>
      </c>
      <c r="FT27">
        <v>100</v>
      </c>
      <c r="FU27">
        <v>-0.81799999999999995</v>
      </c>
      <c r="FV27">
        <v>0.1328</v>
      </c>
      <c r="FW27">
        <v>-0.82046190221193405</v>
      </c>
      <c r="FX27">
        <v>1.4527828764109799E-4</v>
      </c>
      <c r="FY27">
        <v>-4.3579519040863002E-7</v>
      </c>
      <c r="FZ27">
        <v>2.0799061152897499E-10</v>
      </c>
      <c r="GA27">
        <v>0.13282999999999801</v>
      </c>
      <c r="GB27">
        <v>0</v>
      </c>
      <c r="GC27">
        <v>0</v>
      </c>
      <c r="GD27">
        <v>0</v>
      </c>
      <c r="GE27">
        <v>4</v>
      </c>
      <c r="GF27">
        <v>2147</v>
      </c>
      <c r="GG27">
        <v>-1</v>
      </c>
      <c r="GH27">
        <v>-1</v>
      </c>
      <c r="GI27">
        <v>0.5</v>
      </c>
      <c r="GJ27">
        <v>0.5</v>
      </c>
      <c r="GK27">
        <v>0.95947300000000002</v>
      </c>
      <c r="GL27">
        <v>2.5500500000000001</v>
      </c>
      <c r="GM27">
        <v>1.54541</v>
      </c>
      <c r="GN27">
        <v>2.2863799999999999</v>
      </c>
      <c r="GO27">
        <v>1.5979000000000001</v>
      </c>
      <c r="GP27">
        <v>2.3303199999999999</v>
      </c>
      <c r="GQ27">
        <v>30.695599999999999</v>
      </c>
      <c r="GR27">
        <v>13.273999999999999</v>
      </c>
      <c r="GS27">
        <v>18</v>
      </c>
      <c r="GT27">
        <v>666.29300000000001</v>
      </c>
      <c r="GU27">
        <v>391.97699999999998</v>
      </c>
      <c r="GV27">
        <v>18.1035</v>
      </c>
      <c r="GW27">
        <v>29.277000000000001</v>
      </c>
      <c r="GX27">
        <v>30.0001</v>
      </c>
      <c r="GY27">
        <v>29.473099999999999</v>
      </c>
      <c r="GZ27">
        <v>29.466699999999999</v>
      </c>
      <c r="HA27">
        <v>19.263400000000001</v>
      </c>
      <c r="HB27">
        <v>10</v>
      </c>
      <c r="HC27">
        <v>-30</v>
      </c>
      <c r="HD27">
        <v>18.136399999999998</v>
      </c>
      <c r="HE27">
        <v>400</v>
      </c>
      <c r="HF27">
        <v>0</v>
      </c>
      <c r="HG27">
        <v>99.283900000000003</v>
      </c>
      <c r="HH27">
        <v>99.440700000000007</v>
      </c>
    </row>
    <row r="28" spans="1:216" x14ac:dyDescent="0.2">
      <c r="A28">
        <v>10</v>
      </c>
      <c r="B28">
        <v>1689107686</v>
      </c>
      <c r="C28">
        <v>825</v>
      </c>
      <c r="D28" t="s">
        <v>382</v>
      </c>
      <c r="E28" t="s">
        <v>383</v>
      </c>
      <c r="F28" t="s">
        <v>347</v>
      </c>
      <c r="G28" t="s">
        <v>348</v>
      </c>
      <c r="H28" t="s">
        <v>349</v>
      </c>
      <c r="I28" t="s">
        <v>350</v>
      </c>
      <c r="J28" t="s">
        <v>351</v>
      </c>
      <c r="K28" t="s">
        <v>352</v>
      </c>
      <c r="L28">
        <v>1689107686</v>
      </c>
      <c r="M28">
        <f t="shared" si="0"/>
        <v>1.4326097053961651E-3</v>
      </c>
      <c r="N28">
        <f t="shared" si="1"/>
        <v>1.4326097053961651</v>
      </c>
      <c r="O28">
        <f t="shared" si="2"/>
        <v>11.834451592870881</v>
      </c>
      <c r="P28">
        <f t="shared" si="3"/>
        <v>390.28</v>
      </c>
      <c r="Q28">
        <f t="shared" si="4"/>
        <v>245.46850458742335</v>
      </c>
      <c r="R28">
        <f t="shared" si="5"/>
        <v>24.78282546891484</v>
      </c>
      <c r="S28">
        <f t="shared" si="6"/>
        <v>39.403185920999995</v>
      </c>
      <c r="T28">
        <f t="shared" si="7"/>
        <v>0.13853659364632162</v>
      </c>
      <c r="U28">
        <f t="shared" si="8"/>
        <v>3.2511877409107446</v>
      </c>
      <c r="V28">
        <f t="shared" si="9"/>
        <v>0.13533870004782567</v>
      </c>
      <c r="W28">
        <f t="shared" si="10"/>
        <v>8.4867857325745477E-2</v>
      </c>
      <c r="X28">
        <f t="shared" si="11"/>
        <v>281.178381</v>
      </c>
      <c r="Y28">
        <f t="shared" si="12"/>
        <v>23.183691445246744</v>
      </c>
      <c r="Z28">
        <f t="shared" si="13"/>
        <v>23.183691445246744</v>
      </c>
      <c r="AA28">
        <f t="shared" si="14"/>
        <v>2.8512245413617654</v>
      </c>
      <c r="AB28">
        <f t="shared" si="15"/>
        <v>68.047576553859329</v>
      </c>
      <c r="AC28">
        <f t="shared" si="16"/>
        <v>1.80716733297</v>
      </c>
      <c r="AD28">
        <f t="shared" si="17"/>
        <v>2.6557409161215841</v>
      </c>
      <c r="AE28">
        <f t="shared" si="18"/>
        <v>1.0440572083917654</v>
      </c>
      <c r="AF28">
        <f t="shared" si="19"/>
        <v>-63.178088007970885</v>
      </c>
      <c r="AG28">
        <f t="shared" si="20"/>
        <v>-205.05627191726023</v>
      </c>
      <c r="AH28">
        <f t="shared" si="21"/>
        <v>-13.021220038031807</v>
      </c>
      <c r="AI28">
        <f t="shared" si="22"/>
        <v>-7.7198963262901543E-2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54181.821782655512</v>
      </c>
      <c r="AO28">
        <f t="shared" si="26"/>
        <v>1700.1</v>
      </c>
      <c r="AP28">
        <f t="shared" si="27"/>
        <v>1433.1836999999998</v>
      </c>
      <c r="AQ28">
        <f t="shared" si="28"/>
        <v>0.84299964707958353</v>
      </c>
      <c r="AR28">
        <f t="shared" si="29"/>
        <v>0.16538931886359626</v>
      </c>
      <c r="AS28">
        <v>1689107686</v>
      </c>
      <c r="AT28">
        <v>390.28</v>
      </c>
      <c r="AU28">
        <v>399.9</v>
      </c>
      <c r="AV28">
        <v>17.8996</v>
      </c>
      <c r="AW28">
        <v>16.807500000000001</v>
      </c>
      <c r="AX28">
        <v>391.14800000000002</v>
      </c>
      <c r="AY28">
        <v>17.767299999999999</v>
      </c>
      <c r="AZ28">
        <v>600.22500000000002</v>
      </c>
      <c r="BA28">
        <v>100.861</v>
      </c>
      <c r="BB28">
        <v>0.100325</v>
      </c>
      <c r="BC28">
        <v>22.0138</v>
      </c>
      <c r="BD28">
        <v>21.943100000000001</v>
      </c>
      <c r="BE28">
        <v>999.9</v>
      </c>
      <c r="BF28">
        <v>0</v>
      </c>
      <c r="BG28">
        <v>0</v>
      </c>
      <c r="BH28">
        <v>9990</v>
      </c>
      <c r="BI28">
        <v>0</v>
      </c>
      <c r="BJ28">
        <v>190.94499999999999</v>
      </c>
      <c r="BK28">
        <v>-9.6194199999999999</v>
      </c>
      <c r="BL28">
        <v>397.39299999999997</v>
      </c>
      <c r="BM28">
        <v>406.73599999999999</v>
      </c>
      <c r="BN28">
        <v>1.09216</v>
      </c>
      <c r="BO28">
        <v>399.9</v>
      </c>
      <c r="BP28">
        <v>16.807500000000001</v>
      </c>
      <c r="BQ28">
        <v>1.80538</v>
      </c>
      <c r="BR28">
        <v>1.6952199999999999</v>
      </c>
      <c r="BS28">
        <v>15.833399999999999</v>
      </c>
      <c r="BT28">
        <v>14.8527</v>
      </c>
      <c r="BU28">
        <v>1700.1</v>
      </c>
      <c r="BV28">
        <v>0.90001200000000003</v>
      </c>
      <c r="BW28">
        <v>9.9987599999999996E-2</v>
      </c>
      <c r="BX28">
        <v>0</v>
      </c>
      <c r="BY28">
        <v>2.4679000000000002</v>
      </c>
      <c r="BZ28">
        <v>0</v>
      </c>
      <c r="CA28">
        <v>6147.21</v>
      </c>
      <c r="CB28">
        <v>16245.1</v>
      </c>
      <c r="CC28">
        <v>39.125</v>
      </c>
      <c r="CD28">
        <v>41.875</v>
      </c>
      <c r="CE28">
        <v>40.875</v>
      </c>
      <c r="CF28">
        <v>39.436999999999998</v>
      </c>
      <c r="CG28">
        <v>38.625</v>
      </c>
      <c r="CH28">
        <v>1530.11</v>
      </c>
      <c r="CI28">
        <v>169.99</v>
      </c>
      <c r="CJ28">
        <v>0</v>
      </c>
      <c r="CK28">
        <v>1689107686.5</v>
      </c>
      <c r="CL28">
        <v>0</v>
      </c>
      <c r="CM28">
        <v>1689107656</v>
      </c>
      <c r="CN28" t="s">
        <v>384</v>
      </c>
      <c r="CO28">
        <v>1689107656</v>
      </c>
      <c r="CP28">
        <v>1689107649</v>
      </c>
      <c r="CQ28">
        <v>13</v>
      </c>
      <c r="CR28">
        <v>-0.05</v>
      </c>
      <c r="CS28">
        <v>0</v>
      </c>
      <c r="CT28">
        <v>-0.86899999999999999</v>
      </c>
      <c r="CU28">
        <v>0.13200000000000001</v>
      </c>
      <c r="CV28">
        <v>399</v>
      </c>
      <c r="CW28">
        <v>17</v>
      </c>
      <c r="CX28">
        <v>0.19</v>
      </c>
      <c r="CY28">
        <v>0.09</v>
      </c>
      <c r="CZ28">
        <v>13.914399316373499</v>
      </c>
      <c r="DA28">
        <v>-1.8397083188571699</v>
      </c>
      <c r="DB28">
        <v>0.195933051487058</v>
      </c>
      <c r="DC28">
        <v>1</v>
      </c>
      <c r="DD28">
        <v>399.78255000000001</v>
      </c>
      <c r="DE28">
        <v>0.190150375939618</v>
      </c>
      <c r="DF28">
        <v>5.4382419034094902E-2</v>
      </c>
      <c r="DG28">
        <v>1</v>
      </c>
      <c r="DH28">
        <v>0</v>
      </c>
      <c r="DI28">
        <v>0</v>
      </c>
      <c r="DJ28">
        <v>0</v>
      </c>
      <c r="DK28">
        <v>-1</v>
      </c>
      <c r="DL28">
        <v>2</v>
      </c>
      <c r="DM28">
        <v>2</v>
      </c>
      <c r="DN28" t="s">
        <v>354</v>
      </c>
      <c r="DO28">
        <v>3.1534</v>
      </c>
      <c r="DP28">
        <v>2.8345600000000002</v>
      </c>
      <c r="DQ28">
        <v>9.1824299999999998E-2</v>
      </c>
      <c r="DR28">
        <v>9.3717800000000004E-2</v>
      </c>
      <c r="DS28">
        <v>9.6199599999999996E-2</v>
      </c>
      <c r="DT28">
        <v>9.2699699999999996E-2</v>
      </c>
      <c r="DU28">
        <v>28461.9</v>
      </c>
      <c r="DV28">
        <v>30006.3</v>
      </c>
      <c r="DW28">
        <v>29139.4</v>
      </c>
      <c r="DX28">
        <v>30894.2</v>
      </c>
      <c r="DY28">
        <v>34550.800000000003</v>
      </c>
      <c r="DZ28">
        <v>36810.1</v>
      </c>
      <c r="EA28">
        <v>40032</v>
      </c>
      <c r="EB28">
        <v>42921.599999999999</v>
      </c>
      <c r="EC28">
        <v>2.2034500000000001</v>
      </c>
      <c r="ED28">
        <v>1.7476700000000001</v>
      </c>
      <c r="EE28">
        <v>-0.11516700000000001</v>
      </c>
      <c r="EF28">
        <v>0</v>
      </c>
      <c r="EG28">
        <v>23.839099999999998</v>
      </c>
      <c r="EH28">
        <v>999.9</v>
      </c>
      <c r="EI28">
        <v>53.283999999999999</v>
      </c>
      <c r="EJ28">
        <v>26.556000000000001</v>
      </c>
      <c r="EK28">
        <v>18.419799999999999</v>
      </c>
      <c r="EL28">
        <v>61.942900000000002</v>
      </c>
      <c r="EM28">
        <v>24.807700000000001</v>
      </c>
      <c r="EN28">
        <v>1</v>
      </c>
      <c r="EO28">
        <v>0.206451</v>
      </c>
      <c r="EP28">
        <v>3.8908900000000002</v>
      </c>
      <c r="EQ28">
        <v>20.254100000000001</v>
      </c>
      <c r="ER28">
        <v>5.2406499999999996</v>
      </c>
      <c r="ES28">
        <v>11.8302</v>
      </c>
      <c r="ET28">
        <v>4.9819000000000004</v>
      </c>
      <c r="EU28">
        <v>3.2999800000000001</v>
      </c>
      <c r="EV28">
        <v>1108.0999999999999</v>
      </c>
      <c r="EW28">
        <v>88.9</v>
      </c>
      <c r="EX28">
        <v>655</v>
      </c>
      <c r="EY28">
        <v>10.7</v>
      </c>
      <c r="EZ28">
        <v>1.8734500000000001</v>
      </c>
      <c r="FA28">
        <v>1.8791199999999999</v>
      </c>
      <c r="FB28">
        <v>1.87944</v>
      </c>
      <c r="FC28">
        <v>1.8801300000000001</v>
      </c>
      <c r="FD28">
        <v>1.87775</v>
      </c>
      <c r="FE28">
        <v>1.8766700000000001</v>
      </c>
      <c r="FF28">
        <v>1.8772899999999999</v>
      </c>
      <c r="FG28">
        <v>1.8750199999999999</v>
      </c>
      <c r="FH28">
        <v>0</v>
      </c>
      <c r="FI28">
        <v>0</v>
      </c>
      <c r="FJ28">
        <v>0</v>
      </c>
      <c r="FK28">
        <v>0</v>
      </c>
      <c r="FL28" t="s">
        <v>355</v>
      </c>
      <c r="FM28" t="s">
        <v>356</v>
      </c>
      <c r="FN28" t="s">
        <v>357</v>
      </c>
      <c r="FO28" t="s">
        <v>357</v>
      </c>
      <c r="FP28" t="s">
        <v>357</v>
      </c>
      <c r="FQ28" t="s">
        <v>357</v>
      </c>
      <c r="FR28">
        <v>0</v>
      </c>
      <c r="FS28">
        <v>100</v>
      </c>
      <c r="FT28">
        <v>100</v>
      </c>
      <c r="FU28">
        <v>-0.86799999999999999</v>
      </c>
      <c r="FV28">
        <v>0.1323</v>
      </c>
      <c r="FW28">
        <v>-0.87038833979877595</v>
      </c>
      <c r="FX28">
        <v>1.4527828764109799E-4</v>
      </c>
      <c r="FY28">
        <v>-4.3579519040863002E-7</v>
      </c>
      <c r="FZ28">
        <v>2.0799061152897499E-10</v>
      </c>
      <c r="GA28">
        <v>0.13238181818181599</v>
      </c>
      <c r="GB28">
        <v>0</v>
      </c>
      <c r="GC28">
        <v>0</v>
      </c>
      <c r="GD28">
        <v>0</v>
      </c>
      <c r="GE28">
        <v>4</v>
      </c>
      <c r="GF28">
        <v>2147</v>
      </c>
      <c r="GG28">
        <v>-1</v>
      </c>
      <c r="GH28">
        <v>-1</v>
      </c>
      <c r="GI28">
        <v>0.5</v>
      </c>
      <c r="GJ28">
        <v>0.6</v>
      </c>
      <c r="GK28">
        <v>0.96557599999999999</v>
      </c>
      <c r="GL28">
        <v>2.5561500000000001</v>
      </c>
      <c r="GM28">
        <v>1.54541</v>
      </c>
      <c r="GN28">
        <v>2.2863799999999999</v>
      </c>
      <c r="GO28">
        <v>1.5979000000000001</v>
      </c>
      <c r="GP28">
        <v>2.34741</v>
      </c>
      <c r="GQ28">
        <v>30.803699999999999</v>
      </c>
      <c r="GR28">
        <v>13.2477</v>
      </c>
      <c r="GS28">
        <v>18</v>
      </c>
      <c r="GT28">
        <v>666.82399999999996</v>
      </c>
      <c r="GU28">
        <v>391.28399999999999</v>
      </c>
      <c r="GV28">
        <v>18.2743</v>
      </c>
      <c r="GW28">
        <v>29.3705</v>
      </c>
      <c r="GX28">
        <v>29.9998</v>
      </c>
      <c r="GY28">
        <v>29.584099999999999</v>
      </c>
      <c r="GZ28">
        <v>29.5745</v>
      </c>
      <c r="HA28">
        <v>19.380600000000001</v>
      </c>
      <c r="HB28">
        <v>10</v>
      </c>
      <c r="HC28">
        <v>-30</v>
      </c>
      <c r="HD28">
        <v>18.327500000000001</v>
      </c>
      <c r="HE28">
        <v>400</v>
      </c>
      <c r="HF28">
        <v>0</v>
      </c>
      <c r="HG28">
        <v>99.263900000000007</v>
      </c>
      <c r="HH28">
        <v>99.413899999999998</v>
      </c>
    </row>
    <row r="29" spans="1:216" x14ac:dyDescent="0.2">
      <c r="A29">
        <v>11</v>
      </c>
      <c r="B29">
        <v>1689107777</v>
      </c>
      <c r="C29">
        <v>916</v>
      </c>
      <c r="D29" t="s">
        <v>385</v>
      </c>
      <c r="E29" t="s">
        <v>386</v>
      </c>
      <c r="F29" t="s">
        <v>347</v>
      </c>
      <c r="G29" t="s">
        <v>348</v>
      </c>
      <c r="H29" t="s">
        <v>349</v>
      </c>
      <c r="I29" t="s">
        <v>350</v>
      </c>
      <c r="J29" t="s">
        <v>351</v>
      </c>
      <c r="K29" t="s">
        <v>352</v>
      </c>
      <c r="L29">
        <v>1689107777</v>
      </c>
      <c r="M29">
        <f t="shared" si="0"/>
        <v>1.4563298538899992E-3</v>
      </c>
      <c r="N29">
        <f t="shared" si="1"/>
        <v>1.4563298538899991</v>
      </c>
      <c r="O29">
        <f t="shared" si="2"/>
        <v>13.706430776205293</v>
      </c>
      <c r="P29">
        <f t="shared" si="3"/>
        <v>463.69200000000001</v>
      </c>
      <c r="Q29">
        <f t="shared" si="4"/>
        <v>296.76208937145418</v>
      </c>
      <c r="R29">
        <f t="shared" si="5"/>
        <v>29.960864913843054</v>
      </c>
      <c r="S29">
        <f t="shared" si="6"/>
        <v>46.813976148552001</v>
      </c>
      <c r="T29">
        <f t="shared" si="7"/>
        <v>0.13946898385167028</v>
      </c>
      <c r="U29">
        <f t="shared" si="8"/>
        <v>3.2481705591078418</v>
      </c>
      <c r="V29">
        <f t="shared" si="9"/>
        <v>0.13622550764942773</v>
      </c>
      <c r="W29">
        <f t="shared" si="10"/>
        <v>8.5426073248007398E-2</v>
      </c>
      <c r="X29">
        <f t="shared" si="11"/>
        <v>281.18157300000001</v>
      </c>
      <c r="Y29">
        <f t="shared" si="12"/>
        <v>23.273745454688264</v>
      </c>
      <c r="Z29">
        <f t="shared" si="13"/>
        <v>23.273745454688264</v>
      </c>
      <c r="AA29">
        <f t="shared" si="14"/>
        <v>2.8667808231467009</v>
      </c>
      <c r="AB29">
        <f t="shared" si="15"/>
        <v>67.85478556505015</v>
      </c>
      <c r="AC29">
        <f t="shared" si="16"/>
        <v>1.8124802416355998</v>
      </c>
      <c r="AD29">
        <f t="shared" si="17"/>
        <v>2.6711163060091532</v>
      </c>
      <c r="AE29">
        <f t="shared" si="18"/>
        <v>1.0543005815111011</v>
      </c>
      <c r="AF29">
        <f t="shared" si="19"/>
        <v>-64.224146556548959</v>
      </c>
      <c r="AG29">
        <f t="shared" si="20"/>
        <v>-204.05239031659855</v>
      </c>
      <c r="AH29">
        <f t="shared" si="21"/>
        <v>-12.981671455344383</v>
      </c>
      <c r="AI29">
        <f t="shared" si="22"/>
        <v>-7.6635328491875043E-2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54088.548123808272</v>
      </c>
      <c r="AO29">
        <f t="shared" si="26"/>
        <v>1700.12</v>
      </c>
      <c r="AP29">
        <f t="shared" si="27"/>
        <v>1433.2004999999999</v>
      </c>
      <c r="AQ29">
        <f t="shared" si="28"/>
        <v>0.84299961179210881</v>
      </c>
      <c r="AR29">
        <f t="shared" si="29"/>
        <v>0.16538925075876998</v>
      </c>
      <c r="AS29">
        <v>1689107777</v>
      </c>
      <c r="AT29">
        <v>463.69200000000001</v>
      </c>
      <c r="AU29">
        <v>474.85599999999999</v>
      </c>
      <c r="AV29">
        <v>17.9526</v>
      </c>
      <c r="AW29">
        <v>16.842400000000001</v>
      </c>
      <c r="AX29">
        <v>464.59100000000001</v>
      </c>
      <c r="AY29">
        <v>17.820499999999999</v>
      </c>
      <c r="AZ29">
        <v>600.18299999999999</v>
      </c>
      <c r="BA29">
        <v>100.85899999999999</v>
      </c>
      <c r="BB29">
        <v>0.100206</v>
      </c>
      <c r="BC29">
        <v>22.108499999999999</v>
      </c>
      <c r="BD29">
        <v>22.0122</v>
      </c>
      <c r="BE29">
        <v>999.9</v>
      </c>
      <c r="BF29">
        <v>0</v>
      </c>
      <c r="BG29">
        <v>0</v>
      </c>
      <c r="BH29">
        <v>9975.6200000000008</v>
      </c>
      <c r="BI29">
        <v>0</v>
      </c>
      <c r="BJ29">
        <v>192.143</v>
      </c>
      <c r="BK29">
        <v>-11.164</v>
      </c>
      <c r="BL29">
        <v>472.16800000000001</v>
      </c>
      <c r="BM29">
        <v>482.99099999999999</v>
      </c>
      <c r="BN29">
        <v>1.1101700000000001</v>
      </c>
      <c r="BO29">
        <v>474.85599999999999</v>
      </c>
      <c r="BP29">
        <v>16.842400000000001</v>
      </c>
      <c r="BQ29">
        <v>1.8106800000000001</v>
      </c>
      <c r="BR29">
        <v>1.6987099999999999</v>
      </c>
      <c r="BS29">
        <v>15.879300000000001</v>
      </c>
      <c r="BT29">
        <v>14.8847</v>
      </c>
      <c r="BU29">
        <v>1700.12</v>
      </c>
      <c r="BV29">
        <v>0.90001200000000003</v>
      </c>
      <c r="BW29">
        <v>9.9987900000000005E-2</v>
      </c>
      <c r="BX29">
        <v>0</v>
      </c>
      <c r="BY29">
        <v>2.5190999999999999</v>
      </c>
      <c r="BZ29">
        <v>0</v>
      </c>
      <c r="CA29">
        <v>6248.5</v>
      </c>
      <c r="CB29">
        <v>16245.3</v>
      </c>
      <c r="CC29">
        <v>39.061999999999998</v>
      </c>
      <c r="CD29">
        <v>41.75</v>
      </c>
      <c r="CE29">
        <v>40.686999999999998</v>
      </c>
      <c r="CF29">
        <v>39.311999999999998</v>
      </c>
      <c r="CG29">
        <v>38.561999999999998</v>
      </c>
      <c r="CH29">
        <v>1530.13</v>
      </c>
      <c r="CI29">
        <v>169.99</v>
      </c>
      <c r="CJ29">
        <v>0</v>
      </c>
      <c r="CK29">
        <v>1689107777.0999999</v>
      </c>
      <c r="CL29">
        <v>0</v>
      </c>
      <c r="CM29">
        <v>1689107749</v>
      </c>
      <c r="CN29" t="s">
        <v>387</v>
      </c>
      <c r="CO29">
        <v>1689107748</v>
      </c>
      <c r="CP29">
        <v>1689107749</v>
      </c>
      <c r="CQ29">
        <v>14</v>
      </c>
      <c r="CR29">
        <v>-2.3E-2</v>
      </c>
      <c r="CS29">
        <v>0</v>
      </c>
      <c r="CT29">
        <v>-0.90100000000000002</v>
      </c>
      <c r="CU29">
        <v>0.13200000000000001</v>
      </c>
      <c r="CV29">
        <v>474</v>
      </c>
      <c r="CW29">
        <v>17</v>
      </c>
      <c r="CX29">
        <v>0.16</v>
      </c>
      <c r="CY29">
        <v>0.09</v>
      </c>
      <c r="CZ29">
        <v>16.1589268524346</v>
      </c>
      <c r="DA29">
        <v>-0.38813553081643698</v>
      </c>
      <c r="DB29">
        <v>0.198872037861379</v>
      </c>
      <c r="DC29">
        <v>1</v>
      </c>
      <c r="DD29">
        <v>474.76533333333299</v>
      </c>
      <c r="DE29">
        <v>1.2307792207802499</v>
      </c>
      <c r="DF29">
        <v>0.16057762796596101</v>
      </c>
      <c r="DG29">
        <v>1</v>
      </c>
      <c r="DH29">
        <v>0</v>
      </c>
      <c r="DI29">
        <v>0</v>
      </c>
      <c r="DJ29">
        <v>0</v>
      </c>
      <c r="DK29">
        <v>-1</v>
      </c>
      <c r="DL29">
        <v>2</v>
      </c>
      <c r="DM29">
        <v>2</v>
      </c>
      <c r="DN29" t="s">
        <v>354</v>
      </c>
      <c r="DO29">
        <v>3.1532800000000001</v>
      </c>
      <c r="DP29">
        <v>2.8343099999999999</v>
      </c>
      <c r="DQ29">
        <v>0.10453800000000001</v>
      </c>
      <c r="DR29">
        <v>0.106597</v>
      </c>
      <c r="DS29">
        <v>9.6394999999999995E-2</v>
      </c>
      <c r="DT29">
        <v>9.2823600000000006E-2</v>
      </c>
      <c r="DU29">
        <v>28061.200000000001</v>
      </c>
      <c r="DV29">
        <v>29578</v>
      </c>
      <c r="DW29">
        <v>29137.1</v>
      </c>
      <c r="DX29">
        <v>30892.400000000001</v>
      </c>
      <c r="DY29">
        <v>34542.400000000001</v>
      </c>
      <c r="DZ29">
        <v>36804.300000000003</v>
      </c>
      <c r="EA29">
        <v>40029.4</v>
      </c>
      <c r="EB29">
        <v>42919</v>
      </c>
      <c r="EC29">
        <v>2.2028500000000002</v>
      </c>
      <c r="ED29">
        <v>1.74685</v>
      </c>
      <c r="EE29">
        <v>-0.102412</v>
      </c>
      <c r="EF29">
        <v>0</v>
      </c>
      <c r="EG29">
        <v>23.698399999999999</v>
      </c>
      <c r="EH29">
        <v>999.9</v>
      </c>
      <c r="EI29">
        <v>53.131</v>
      </c>
      <c r="EJ29">
        <v>26.667000000000002</v>
      </c>
      <c r="EK29">
        <v>18.488900000000001</v>
      </c>
      <c r="EL29">
        <v>61.8429</v>
      </c>
      <c r="EM29">
        <v>24.7316</v>
      </c>
      <c r="EN29">
        <v>1</v>
      </c>
      <c r="EO29">
        <v>0.20985799999999999</v>
      </c>
      <c r="EP29">
        <v>4.0880700000000001</v>
      </c>
      <c r="EQ29">
        <v>20.2484</v>
      </c>
      <c r="ER29">
        <v>5.2401999999999997</v>
      </c>
      <c r="ES29">
        <v>11.8302</v>
      </c>
      <c r="ET29">
        <v>4.9813999999999998</v>
      </c>
      <c r="EU29">
        <v>3.2999499999999999</v>
      </c>
      <c r="EV29">
        <v>1110.8</v>
      </c>
      <c r="EW29">
        <v>88.9</v>
      </c>
      <c r="EX29">
        <v>656.8</v>
      </c>
      <c r="EY29">
        <v>10.7</v>
      </c>
      <c r="EZ29">
        <v>1.87347</v>
      </c>
      <c r="FA29">
        <v>1.87914</v>
      </c>
      <c r="FB29">
        <v>1.8794900000000001</v>
      </c>
      <c r="FC29">
        <v>1.8801600000000001</v>
      </c>
      <c r="FD29">
        <v>1.87775</v>
      </c>
      <c r="FE29">
        <v>1.8766700000000001</v>
      </c>
      <c r="FF29">
        <v>1.8772899999999999</v>
      </c>
      <c r="FG29">
        <v>1.875</v>
      </c>
      <c r="FH29">
        <v>0</v>
      </c>
      <c r="FI29">
        <v>0</v>
      </c>
      <c r="FJ29">
        <v>0</v>
      </c>
      <c r="FK29">
        <v>0</v>
      </c>
      <c r="FL29" t="s">
        <v>355</v>
      </c>
      <c r="FM29" t="s">
        <v>356</v>
      </c>
      <c r="FN29" t="s">
        <v>357</v>
      </c>
      <c r="FO29" t="s">
        <v>357</v>
      </c>
      <c r="FP29" t="s">
        <v>357</v>
      </c>
      <c r="FQ29" t="s">
        <v>357</v>
      </c>
      <c r="FR29">
        <v>0</v>
      </c>
      <c r="FS29">
        <v>100</v>
      </c>
      <c r="FT29">
        <v>100</v>
      </c>
      <c r="FU29">
        <v>-0.89900000000000002</v>
      </c>
      <c r="FV29">
        <v>0.1321</v>
      </c>
      <c r="FW29">
        <v>-0.89373604874927803</v>
      </c>
      <c r="FX29">
        <v>1.4527828764109799E-4</v>
      </c>
      <c r="FY29">
        <v>-4.3579519040863002E-7</v>
      </c>
      <c r="FZ29">
        <v>2.0799061152897499E-10</v>
      </c>
      <c r="GA29">
        <v>0.13207272727272501</v>
      </c>
      <c r="GB29">
        <v>0</v>
      </c>
      <c r="GC29">
        <v>0</v>
      </c>
      <c r="GD29">
        <v>0</v>
      </c>
      <c r="GE29">
        <v>4</v>
      </c>
      <c r="GF29">
        <v>2147</v>
      </c>
      <c r="GG29">
        <v>-1</v>
      </c>
      <c r="GH29">
        <v>-1</v>
      </c>
      <c r="GI29">
        <v>0.5</v>
      </c>
      <c r="GJ29">
        <v>0.5</v>
      </c>
      <c r="GK29">
        <v>1.1254900000000001</v>
      </c>
      <c r="GL29">
        <v>2.5622600000000002</v>
      </c>
      <c r="GM29">
        <v>1.54541</v>
      </c>
      <c r="GN29">
        <v>2.2851599999999999</v>
      </c>
      <c r="GO29">
        <v>1.5979000000000001</v>
      </c>
      <c r="GP29">
        <v>2.2888199999999999</v>
      </c>
      <c r="GQ29">
        <v>30.846900000000002</v>
      </c>
      <c r="GR29">
        <v>13.2127</v>
      </c>
      <c r="GS29">
        <v>18</v>
      </c>
      <c r="GT29">
        <v>667.08399999999995</v>
      </c>
      <c r="GU29">
        <v>391.26100000000002</v>
      </c>
      <c r="GV29">
        <v>18.414400000000001</v>
      </c>
      <c r="GW29">
        <v>29.397400000000001</v>
      </c>
      <c r="GX29">
        <v>30.000499999999999</v>
      </c>
      <c r="GY29">
        <v>29.648700000000002</v>
      </c>
      <c r="GZ29">
        <v>29.642099999999999</v>
      </c>
      <c r="HA29">
        <v>22.582100000000001</v>
      </c>
      <c r="HB29">
        <v>10</v>
      </c>
      <c r="HC29">
        <v>-30</v>
      </c>
      <c r="HD29">
        <v>18.409700000000001</v>
      </c>
      <c r="HE29">
        <v>475</v>
      </c>
      <c r="HF29">
        <v>0</v>
      </c>
      <c r="HG29">
        <v>99.256799999999998</v>
      </c>
      <c r="HH29">
        <v>99.407899999999998</v>
      </c>
    </row>
    <row r="30" spans="1:216" x14ac:dyDescent="0.2">
      <c r="A30">
        <v>12</v>
      </c>
      <c r="B30">
        <v>1689107872</v>
      </c>
      <c r="C30">
        <v>1011</v>
      </c>
      <c r="D30" t="s">
        <v>388</v>
      </c>
      <c r="E30" t="s">
        <v>389</v>
      </c>
      <c r="F30" t="s">
        <v>347</v>
      </c>
      <c r="G30" t="s">
        <v>348</v>
      </c>
      <c r="H30" t="s">
        <v>349</v>
      </c>
      <c r="I30" t="s">
        <v>350</v>
      </c>
      <c r="J30" t="s">
        <v>351</v>
      </c>
      <c r="K30" t="s">
        <v>352</v>
      </c>
      <c r="L30">
        <v>1689107872</v>
      </c>
      <c r="M30">
        <f t="shared" si="0"/>
        <v>1.474714612744733E-3</v>
      </c>
      <c r="N30">
        <f t="shared" si="1"/>
        <v>1.474714612744733</v>
      </c>
      <c r="O30">
        <f t="shared" si="2"/>
        <v>15.723380604400848</v>
      </c>
      <c r="P30">
        <f t="shared" si="3"/>
        <v>561.95699999999999</v>
      </c>
      <c r="Q30">
        <f t="shared" si="4"/>
        <v>373.26844909143841</v>
      </c>
      <c r="R30">
        <f t="shared" si="5"/>
        <v>37.686375586234917</v>
      </c>
      <c r="S30">
        <f t="shared" si="6"/>
        <v>56.736974734571994</v>
      </c>
      <c r="T30">
        <f t="shared" si="7"/>
        <v>0.14206632634308319</v>
      </c>
      <c r="U30">
        <f t="shared" si="8"/>
        <v>3.2478652536064456</v>
      </c>
      <c r="V30">
        <f t="shared" si="9"/>
        <v>0.13870217952371156</v>
      </c>
      <c r="W30">
        <f t="shared" si="10"/>
        <v>8.6984482330078022E-2</v>
      </c>
      <c r="X30">
        <f t="shared" si="11"/>
        <v>281.14065599999998</v>
      </c>
      <c r="Y30">
        <f t="shared" si="12"/>
        <v>23.264477168639395</v>
      </c>
      <c r="Z30">
        <f t="shared" si="13"/>
        <v>23.264477168639395</v>
      </c>
      <c r="AA30">
        <f t="shared" si="14"/>
        <v>2.8651763634323197</v>
      </c>
      <c r="AB30">
        <f t="shared" si="15"/>
        <v>68.02893344265884</v>
      </c>
      <c r="AC30">
        <f t="shared" si="16"/>
        <v>1.8166004966691998</v>
      </c>
      <c r="AD30">
        <f t="shared" si="17"/>
        <v>2.6703351129272086</v>
      </c>
      <c r="AE30">
        <f t="shared" si="18"/>
        <v>1.04857586676312</v>
      </c>
      <c r="AF30">
        <f t="shared" si="19"/>
        <v>-65.034914422042732</v>
      </c>
      <c r="AG30">
        <f t="shared" si="20"/>
        <v>-203.25081878367041</v>
      </c>
      <c r="AH30">
        <f t="shared" si="21"/>
        <v>-12.930968275536204</v>
      </c>
      <c r="AI30">
        <f t="shared" si="22"/>
        <v>-7.6045481249366276E-2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54081.841420764329</v>
      </c>
      <c r="AO30">
        <f t="shared" si="26"/>
        <v>1699.86</v>
      </c>
      <c r="AP30">
        <f t="shared" si="27"/>
        <v>1432.9823999999999</v>
      </c>
      <c r="AQ30">
        <f t="shared" si="28"/>
        <v>0.84300024707917121</v>
      </c>
      <c r="AR30">
        <f t="shared" si="29"/>
        <v>0.16539047686280045</v>
      </c>
      <c r="AS30">
        <v>1689107872</v>
      </c>
      <c r="AT30">
        <v>561.95699999999999</v>
      </c>
      <c r="AU30">
        <v>574.80499999999995</v>
      </c>
      <c r="AV30">
        <v>17.992699999999999</v>
      </c>
      <c r="AW30">
        <v>16.868600000000001</v>
      </c>
      <c r="AX30">
        <v>562.90800000000002</v>
      </c>
      <c r="AY30">
        <v>17.859500000000001</v>
      </c>
      <c r="AZ30">
        <v>600.22</v>
      </c>
      <c r="BA30">
        <v>100.863</v>
      </c>
      <c r="BB30">
        <v>0.10019599999999999</v>
      </c>
      <c r="BC30">
        <v>22.1037</v>
      </c>
      <c r="BD30">
        <v>22.000900000000001</v>
      </c>
      <c r="BE30">
        <v>999.9</v>
      </c>
      <c r="BF30">
        <v>0</v>
      </c>
      <c r="BG30">
        <v>0</v>
      </c>
      <c r="BH30">
        <v>9973.75</v>
      </c>
      <c r="BI30">
        <v>0</v>
      </c>
      <c r="BJ30">
        <v>190.50800000000001</v>
      </c>
      <c r="BK30">
        <v>-12.848000000000001</v>
      </c>
      <c r="BL30">
        <v>572.25300000000004</v>
      </c>
      <c r="BM30">
        <v>584.66700000000003</v>
      </c>
      <c r="BN30">
        <v>1.1241000000000001</v>
      </c>
      <c r="BO30">
        <v>574.80499999999995</v>
      </c>
      <c r="BP30">
        <v>16.868600000000001</v>
      </c>
      <c r="BQ30">
        <v>1.8148</v>
      </c>
      <c r="BR30">
        <v>1.7014199999999999</v>
      </c>
      <c r="BS30">
        <v>15.914899999999999</v>
      </c>
      <c r="BT30">
        <v>14.9094</v>
      </c>
      <c r="BU30">
        <v>1699.86</v>
      </c>
      <c r="BV30">
        <v>0.89999399999999996</v>
      </c>
      <c r="BW30">
        <v>0.100006</v>
      </c>
      <c r="BX30">
        <v>0</v>
      </c>
      <c r="BY30">
        <v>2.3877999999999999</v>
      </c>
      <c r="BZ30">
        <v>0</v>
      </c>
      <c r="CA30">
        <v>6316.2</v>
      </c>
      <c r="CB30">
        <v>16242.8</v>
      </c>
      <c r="CC30">
        <v>39.061999999999998</v>
      </c>
      <c r="CD30">
        <v>41.75</v>
      </c>
      <c r="CE30">
        <v>40.625</v>
      </c>
      <c r="CF30">
        <v>39.311999999999998</v>
      </c>
      <c r="CG30">
        <v>38.561999999999998</v>
      </c>
      <c r="CH30">
        <v>1529.86</v>
      </c>
      <c r="CI30">
        <v>170</v>
      </c>
      <c r="CJ30">
        <v>0</v>
      </c>
      <c r="CK30">
        <v>1689107872.5</v>
      </c>
      <c r="CL30">
        <v>0</v>
      </c>
      <c r="CM30">
        <v>1689107842</v>
      </c>
      <c r="CN30" t="s">
        <v>390</v>
      </c>
      <c r="CO30">
        <v>1689107842</v>
      </c>
      <c r="CP30">
        <v>1689107833</v>
      </c>
      <c r="CQ30">
        <v>15</v>
      </c>
      <c r="CR30">
        <v>-3.7999999999999999E-2</v>
      </c>
      <c r="CS30">
        <v>1E-3</v>
      </c>
      <c r="CT30">
        <v>-0.95299999999999996</v>
      </c>
      <c r="CU30">
        <v>0.13300000000000001</v>
      </c>
      <c r="CV30">
        <v>574</v>
      </c>
      <c r="CW30">
        <v>17</v>
      </c>
      <c r="CX30">
        <v>0.14000000000000001</v>
      </c>
      <c r="CY30">
        <v>0.06</v>
      </c>
      <c r="CZ30">
        <v>18.550032832026101</v>
      </c>
      <c r="DA30">
        <v>-1.3718496057887399</v>
      </c>
      <c r="DB30">
        <v>0.155944591038121</v>
      </c>
      <c r="DC30">
        <v>1</v>
      </c>
      <c r="DD30">
        <v>574.82060000000001</v>
      </c>
      <c r="DE30">
        <v>0.53693233082618597</v>
      </c>
      <c r="DF30">
        <v>6.4144680215905803E-2</v>
      </c>
      <c r="DG30">
        <v>1</v>
      </c>
      <c r="DH30">
        <v>0</v>
      </c>
      <c r="DI30">
        <v>0</v>
      </c>
      <c r="DJ30">
        <v>0</v>
      </c>
      <c r="DK30">
        <v>-1</v>
      </c>
      <c r="DL30">
        <v>2</v>
      </c>
      <c r="DM30">
        <v>2</v>
      </c>
      <c r="DN30" t="s">
        <v>354</v>
      </c>
      <c r="DO30">
        <v>3.1533600000000002</v>
      </c>
      <c r="DP30">
        <v>2.8342900000000002</v>
      </c>
      <c r="DQ30">
        <v>0.12016300000000001</v>
      </c>
      <c r="DR30">
        <v>0.12235799999999999</v>
      </c>
      <c r="DS30">
        <v>9.6543199999999996E-2</v>
      </c>
      <c r="DT30">
        <v>9.2920900000000001E-2</v>
      </c>
      <c r="DU30">
        <v>27571.1</v>
      </c>
      <c r="DV30">
        <v>29055</v>
      </c>
      <c r="DW30">
        <v>29136.799999999999</v>
      </c>
      <c r="DX30">
        <v>30891.3</v>
      </c>
      <c r="DY30">
        <v>34537.9</v>
      </c>
      <c r="DZ30">
        <v>36800.800000000003</v>
      </c>
      <c r="EA30">
        <v>40028.9</v>
      </c>
      <c r="EB30">
        <v>42917.5</v>
      </c>
      <c r="EC30">
        <v>2.2029800000000002</v>
      </c>
      <c r="ED30">
        <v>1.74647</v>
      </c>
      <c r="EE30">
        <v>-0.10546999999999999</v>
      </c>
      <c r="EF30">
        <v>0</v>
      </c>
      <c r="EG30">
        <v>23.737300000000001</v>
      </c>
      <c r="EH30">
        <v>999.9</v>
      </c>
      <c r="EI30">
        <v>52.936</v>
      </c>
      <c r="EJ30">
        <v>26.766999999999999</v>
      </c>
      <c r="EK30">
        <v>18.5304</v>
      </c>
      <c r="EL30">
        <v>61.7029</v>
      </c>
      <c r="EM30">
        <v>25.116199999999999</v>
      </c>
      <c r="EN30">
        <v>1</v>
      </c>
      <c r="EO30">
        <v>0.20976900000000001</v>
      </c>
      <c r="EP30">
        <v>3.99946</v>
      </c>
      <c r="EQ30">
        <v>20.251200000000001</v>
      </c>
      <c r="ER30">
        <v>5.2411000000000003</v>
      </c>
      <c r="ES30">
        <v>11.8302</v>
      </c>
      <c r="ET30">
        <v>4.9819000000000004</v>
      </c>
      <c r="EU30">
        <v>3.2999800000000001</v>
      </c>
      <c r="EV30">
        <v>1113.5</v>
      </c>
      <c r="EW30">
        <v>88.9</v>
      </c>
      <c r="EX30">
        <v>658.6</v>
      </c>
      <c r="EY30">
        <v>10.7</v>
      </c>
      <c r="EZ30">
        <v>1.87338</v>
      </c>
      <c r="FA30">
        <v>1.8791199999999999</v>
      </c>
      <c r="FB30">
        <v>1.8794299999999999</v>
      </c>
      <c r="FC30">
        <v>1.8800699999999999</v>
      </c>
      <c r="FD30">
        <v>1.8777299999999999</v>
      </c>
      <c r="FE30">
        <v>1.87659</v>
      </c>
      <c r="FF30">
        <v>1.8772800000000001</v>
      </c>
      <c r="FG30">
        <v>1.875</v>
      </c>
      <c r="FH30">
        <v>0</v>
      </c>
      <c r="FI30">
        <v>0</v>
      </c>
      <c r="FJ30">
        <v>0</v>
      </c>
      <c r="FK30">
        <v>0</v>
      </c>
      <c r="FL30" t="s">
        <v>355</v>
      </c>
      <c r="FM30" t="s">
        <v>356</v>
      </c>
      <c r="FN30" t="s">
        <v>357</v>
      </c>
      <c r="FO30" t="s">
        <v>357</v>
      </c>
      <c r="FP30" t="s">
        <v>357</v>
      </c>
      <c r="FQ30" t="s">
        <v>357</v>
      </c>
      <c r="FR30">
        <v>0</v>
      </c>
      <c r="FS30">
        <v>100</v>
      </c>
      <c r="FT30">
        <v>100</v>
      </c>
      <c r="FU30">
        <v>-0.95099999999999996</v>
      </c>
      <c r="FV30">
        <v>0.13320000000000001</v>
      </c>
      <c r="FW30">
        <v>-0.93195214867230503</v>
      </c>
      <c r="FX30">
        <v>1.4527828764109799E-4</v>
      </c>
      <c r="FY30">
        <v>-4.3579519040863002E-7</v>
      </c>
      <c r="FZ30">
        <v>2.0799061152897499E-10</v>
      </c>
      <c r="GA30">
        <v>0.133220000000001</v>
      </c>
      <c r="GB30">
        <v>0</v>
      </c>
      <c r="GC30">
        <v>0</v>
      </c>
      <c r="GD30">
        <v>0</v>
      </c>
      <c r="GE30">
        <v>4</v>
      </c>
      <c r="GF30">
        <v>2147</v>
      </c>
      <c r="GG30">
        <v>-1</v>
      </c>
      <c r="GH30">
        <v>-1</v>
      </c>
      <c r="GI30">
        <v>0.5</v>
      </c>
      <c r="GJ30">
        <v>0.7</v>
      </c>
      <c r="GK30">
        <v>1.33057</v>
      </c>
      <c r="GL30">
        <v>2.5476100000000002</v>
      </c>
      <c r="GM30">
        <v>1.54541</v>
      </c>
      <c r="GN30">
        <v>2.2851599999999999</v>
      </c>
      <c r="GO30">
        <v>1.5979000000000001</v>
      </c>
      <c r="GP30">
        <v>2.4365199999999998</v>
      </c>
      <c r="GQ30">
        <v>30.911899999999999</v>
      </c>
      <c r="GR30">
        <v>13.203900000000001</v>
      </c>
      <c r="GS30">
        <v>18</v>
      </c>
      <c r="GT30">
        <v>667.70299999999997</v>
      </c>
      <c r="GU30">
        <v>391.39</v>
      </c>
      <c r="GV30">
        <v>18.2774</v>
      </c>
      <c r="GW30">
        <v>29.407499999999999</v>
      </c>
      <c r="GX30">
        <v>30.0001</v>
      </c>
      <c r="GY30">
        <v>29.694800000000001</v>
      </c>
      <c r="GZ30">
        <v>29.6937</v>
      </c>
      <c r="HA30">
        <v>26.695</v>
      </c>
      <c r="HB30">
        <v>10</v>
      </c>
      <c r="HC30">
        <v>-30</v>
      </c>
      <c r="HD30">
        <v>18.348600000000001</v>
      </c>
      <c r="HE30">
        <v>575</v>
      </c>
      <c r="HF30">
        <v>0</v>
      </c>
      <c r="HG30">
        <v>99.255600000000001</v>
      </c>
      <c r="HH30">
        <v>99.404399999999995</v>
      </c>
    </row>
    <row r="31" spans="1:216" x14ac:dyDescent="0.2">
      <c r="A31">
        <v>13</v>
      </c>
      <c r="B31">
        <v>1689107962</v>
      </c>
      <c r="C31">
        <v>1101</v>
      </c>
      <c r="D31" t="s">
        <v>391</v>
      </c>
      <c r="E31" t="s">
        <v>392</v>
      </c>
      <c r="F31" t="s">
        <v>347</v>
      </c>
      <c r="G31" t="s">
        <v>348</v>
      </c>
      <c r="H31" t="s">
        <v>349</v>
      </c>
      <c r="I31" t="s">
        <v>350</v>
      </c>
      <c r="J31" t="s">
        <v>351</v>
      </c>
      <c r="K31" t="s">
        <v>352</v>
      </c>
      <c r="L31">
        <v>1689107962</v>
      </c>
      <c r="M31">
        <f t="shared" si="0"/>
        <v>1.492495786137568E-3</v>
      </c>
      <c r="N31">
        <f t="shared" si="1"/>
        <v>1.4924957861375681</v>
      </c>
      <c r="O31">
        <f t="shared" si="2"/>
        <v>17.268793980906054</v>
      </c>
      <c r="P31">
        <f t="shared" si="3"/>
        <v>660.73500000000001</v>
      </c>
      <c r="Q31">
        <f t="shared" si="4"/>
        <v>457.31352915457012</v>
      </c>
      <c r="R31">
        <f t="shared" si="5"/>
        <v>46.171854684652807</v>
      </c>
      <c r="S31">
        <f t="shared" si="6"/>
        <v>66.709945059930007</v>
      </c>
      <c r="T31">
        <f t="shared" si="7"/>
        <v>0.14541355107092696</v>
      </c>
      <c r="U31">
        <f t="shared" si="8"/>
        <v>3.2512287228956676</v>
      </c>
      <c r="V31">
        <f t="shared" si="9"/>
        <v>0.14189467750532336</v>
      </c>
      <c r="W31">
        <f t="shared" si="10"/>
        <v>8.8993237856843488E-2</v>
      </c>
      <c r="X31">
        <f t="shared" si="11"/>
        <v>281.14704</v>
      </c>
      <c r="Y31">
        <f t="shared" si="12"/>
        <v>23.236090226480297</v>
      </c>
      <c r="Z31">
        <f t="shared" si="13"/>
        <v>23.236090226480297</v>
      </c>
      <c r="AA31">
        <f t="shared" si="14"/>
        <v>2.8602671039128329</v>
      </c>
      <c r="AB31">
        <f t="shared" si="15"/>
        <v>68.362199121560877</v>
      </c>
      <c r="AC31">
        <f t="shared" si="16"/>
        <v>1.8229316473852</v>
      </c>
      <c r="AD31">
        <f t="shared" si="17"/>
        <v>2.6665784173263414</v>
      </c>
      <c r="AE31">
        <f t="shared" si="18"/>
        <v>1.0373354565276329</v>
      </c>
      <c r="AF31">
        <f t="shared" si="19"/>
        <v>-65.819064168666742</v>
      </c>
      <c r="AG31">
        <f t="shared" si="20"/>
        <v>-202.53460757615429</v>
      </c>
      <c r="AH31">
        <f t="shared" si="21"/>
        <v>-12.86870991124375</v>
      </c>
      <c r="AI31">
        <f t="shared" si="22"/>
        <v>-7.534165606475085E-2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54170.630308167907</v>
      </c>
      <c r="AO31">
        <f t="shared" si="26"/>
        <v>1699.9</v>
      </c>
      <c r="AP31">
        <f t="shared" si="27"/>
        <v>1433.0160000000001</v>
      </c>
      <c r="AQ31">
        <f t="shared" si="28"/>
        <v>0.84300017648096948</v>
      </c>
      <c r="AR31">
        <f t="shared" si="29"/>
        <v>0.16539034060827107</v>
      </c>
      <c r="AS31">
        <v>1689107962</v>
      </c>
      <c r="AT31">
        <v>660.73500000000001</v>
      </c>
      <c r="AU31">
        <v>674.90499999999997</v>
      </c>
      <c r="AV31">
        <v>18.055399999999999</v>
      </c>
      <c r="AW31">
        <v>16.9178</v>
      </c>
      <c r="AX31">
        <v>661.64</v>
      </c>
      <c r="AY31">
        <v>17.920200000000001</v>
      </c>
      <c r="AZ31">
        <v>600.21</v>
      </c>
      <c r="BA31">
        <v>100.863</v>
      </c>
      <c r="BB31">
        <v>0.10023799999999999</v>
      </c>
      <c r="BC31">
        <v>22.0806</v>
      </c>
      <c r="BD31">
        <v>21.9925</v>
      </c>
      <c r="BE31">
        <v>999.9</v>
      </c>
      <c r="BF31">
        <v>0</v>
      </c>
      <c r="BG31">
        <v>0</v>
      </c>
      <c r="BH31">
        <v>9990</v>
      </c>
      <c r="BI31">
        <v>0</v>
      </c>
      <c r="BJ31">
        <v>188.27500000000001</v>
      </c>
      <c r="BK31">
        <v>-14.1693</v>
      </c>
      <c r="BL31">
        <v>672.88499999999999</v>
      </c>
      <c r="BM31">
        <v>686.51900000000001</v>
      </c>
      <c r="BN31">
        <v>1.1376299999999999</v>
      </c>
      <c r="BO31">
        <v>674.90499999999997</v>
      </c>
      <c r="BP31">
        <v>16.9178</v>
      </c>
      <c r="BQ31">
        <v>1.8211200000000001</v>
      </c>
      <c r="BR31">
        <v>1.70638</v>
      </c>
      <c r="BS31">
        <v>15.9693</v>
      </c>
      <c r="BT31">
        <v>14.954599999999999</v>
      </c>
      <c r="BU31">
        <v>1699.9</v>
      </c>
      <c r="BV31">
        <v>0.89999399999999996</v>
      </c>
      <c r="BW31">
        <v>0.100006</v>
      </c>
      <c r="BX31">
        <v>0</v>
      </c>
      <c r="BY31">
        <v>2.5259</v>
      </c>
      <c r="BZ31">
        <v>0</v>
      </c>
      <c r="CA31">
        <v>6403.16</v>
      </c>
      <c r="CB31">
        <v>16243.1</v>
      </c>
      <c r="CC31">
        <v>39.061999999999998</v>
      </c>
      <c r="CD31">
        <v>41.686999999999998</v>
      </c>
      <c r="CE31">
        <v>40.625</v>
      </c>
      <c r="CF31">
        <v>39.311999999999998</v>
      </c>
      <c r="CG31">
        <v>38.561999999999998</v>
      </c>
      <c r="CH31">
        <v>1529.9</v>
      </c>
      <c r="CI31">
        <v>170</v>
      </c>
      <c r="CJ31">
        <v>0</v>
      </c>
      <c r="CK31">
        <v>1689107962.5</v>
      </c>
      <c r="CL31">
        <v>0</v>
      </c>
      <c r="CM31">
        <v>1689107932</v>
      </c>
      <c r="CN31" t="s">
        <v>393</v>
      </c>
      <c r="CO31">
        <v>1689107932</v>
      </c>
      <c r="CP31">
        <v>1689107929</v>
      </c>
      <c r="CQ31">
        <v>16</v>
      </c>
      <c r="CR31">
        <v>6.2E-2</v>
      </c>
      <c r="CS31">
        <v>2E-3</v>
      </c>
      <c r="CT31">
        <v>-0.90700000000000003</v>
      </c>
      <c r="CU31">
        <v>0.13500000000000001</v>
      </c>
      <c r="CV31">
        <v>674</v>
      </c>
      <c r="CW31">
        <v>17</v>
      </c>
      <c r="CX31">
        <v>0.12</v>
      </c>
      <c r="CY31">
        <v>0.06</v>
      </c>
      <c r="CZ31">
        <v>20.2066012708455</v>
      </c>
      <c r="DA31">
        <v>-1.27862083849602</v>
      </c>
      <c r="DB31">
        <v>0.140319576169603</v>
      </c>
      <c r="DC31">
        <v>1</v>
      </c>
      <c r="DD31">
        <v>674.83209999999997</v>
      </c>
      <c r="DE31">
        <v>0.37993984962490901</v>
      </c>
      <c r="DF31">
        <v>4.1534202773140398E-2</v>
      </c>
      <c r="DG31">
        <v>1</v>
      </c>
      <c r="DH31">
        <v>0</v>
      </c>
      <c r="DI31">
        <v>0</v>
      </c>
      <c r="DJ31">
        <v>0</v>
      </c>
      <c r="DK31">
        <v>-1</v>
      </c>
      <c r="DL31">
        <v>2</v>
      </c>
      <c r="DM31">
        <v>2</v>
      </c>
      <c r="DN31" t="s">
        <v>354</v>
      </c>
      <c r="DO31">
        <v>3.1533199999999999</v>
      </c>
      <c r="DP31">
        <v>2.83447</v>
      </c>
      <c r="DQ31">
        <v>0.13455</v>
      </c>
      <c r="DR31">
        <v>0.13683300000000001</v>
      </c>
      <c r="DS31">
        <v>9.6775399999999998E-2</v>
      </c>
      <c r="DT31">
        <v>9.3109200000000003E-2</v>
      </c>
      <c r="DU31">
        <v>27120.400000000001</v>
      </c>
      <c r="DV31">
        <v>28575.4</v>
      </c>
      <c r="DW31">
        <v>29137.200000000001</v>
      </c>
      <c r="DX31">
        <v>30891.1</v>
      </c>
      <c r="DY31">
        <v>34530.6</v>
      </c>
      <c r="DZ31">
        <v>36794.6</v>
      </c>
      <c r="EA31">
        <v>40029.1</v>
      </c>
      <c r="EB31">
        <v>42917.3</v>
      </c>
      <c r="EC31">
        <v>2.2023700000000002</v>
      </c>
      <c r="ED31">
        <v>1.7459</v>
      </c>
      <c r="EE31">
        <v>-0.107534</v>
      </c>
      <c r="EF31">
        <v>0</v>
      </c>
      <c r="EG31">
        <v>23.762899999999998</v>
      </c>
      <c r="EH31">
        <v>999.9</v>
      </c>
      <c r="EI31">
        <v>52.741</v>
      </c>
      <c r="EJ31">
        <v>26.858000000000001</v>
      </c>
      <c r="EK31">
        <v>18.559999999999999</v>
      </c>
      <c r="EL31">
        <v>61.582900000000002</v>
      </c>
      <c r="EM31">
        <v>24.6434</v>
      </c>
      <c r="EN31">
        <v>1</v>
      </c>
      <c r="EO31">
        <v>0.209898</v>
      </c>
      <c r="EP31">
        <v>3.89967</v>
      </c>
      <c r="EQ31">
        <v>20.253399999999999</v>
      </c>
      <c r="ER31">
        <v>5.23855</v>
      </c>
      <c r="ES31">
        <v>11.8302</v>
      </c>
      <c r="ET31">
        <v>4.9820500000000001</v>
      </c>
      <c r="EU31">
        <v>3.2999499999999999</v>
      </c>
      <c r="EV31">
        <v>1116.5999999999999</v>
      </c>
      <c r="EW31">
        <v>88.9</v>
      </c>
      <c r="EX31">
        <v>660.6</v>
      </c>
      <c r="EY31">
        <v>10.7</v>
      </c>
      <c r="EZ31">
        <v>1.8734599999999999</v>
      </c>
      <c r="FA31">
        <v>1.8791199999999999</v>
      </c>
      <c r="FB31">
        <v>1.8794599999999999</v>
      </c>
      <c r="FC31">
        <v>1.8801000000000001</v>
      </c>
      <c r="FD31">
        <v>1.87775</v>
      </c>
      <c r="FE31">
        <v>1.87662</v>
      </c>
      <c r="FF31">
        <v>1.8772899999999999</v>
      </c>
      <c r="FG31">
        <v>1.875</v>
      </c>
      <c r="FH31">
        <v>0</v>
      </c>
      <c r="FI31">
        <v>0</v>
      </c>
      <c r="FJ31">
        <v>0</v>
      </c>
      <c r="FK31">
        <v>0</v>
      </c>
      <c r="FL31" t="s">
        <v>355</v>
      </c>
      <c r="FM31" t="s">
        <v>356</v>
      </c>
      <c r="FN31" t="s">
        <v>357</v>
      </c>
      <c r="FO31" t="s">
        <v>357</v>
      </c>
      <c r="FP31" t="s">
        <v>357</v>
      </c>
      <c r="FQ31" t="s">
        <v>357</v>
      </c>
      <c r="FR31">
        <v>0</v>
      </c>
      <c r="FS31">
        <v>100</v>
      </c>
      <c r="FT31">
        <v>100</v>
      </c>
      <c r="FU31">
        <v>-0.90500000000000003</v>
      </c>
      <c r="FV31">
        <v>0.13519999999999999</v>
      </c>
      <c r="FW31">
        <v>-0.86990903783222295</v>
      </c>
      <c r="FX31">
        <v>1.4527828764109799E-4</v>
      </c>
      <c r="FY31">
        <v>-4.3579519040863002E-7</v>
      </c>
      <c r="FZ31">
        <v>2.0799061152897499E-10</v>
      </c>
      <c r="GA31">
        <v>0.13527272727272799</v>
      </c>
      <c r="GB31">
        <v>0</v>
      </c>
      <c r="GC31">
        <v>0</v>
      </c>
      <c r="GD31">
        <v>0</v>
      </c>
      <c r="GE31">
        <v>4</v>
      </c>
      <c r="GF31">
        <v>2147</v>
      </c>
      <c r="GG31">
        <v>-1</v>
      </c>
      <c r="GH31">
        <v>-1</v>
      </c>
      <c r="GI31">
        <v>0.5</v>
      </c>
      <c r="GJ31">
        <v>0.6</v>
      </c>
      <c r="GK31">
        <v>1.5307599999999999</v>
      </c>
      <c r="GL31">
        <v>2.5524900000000001</v>
      </c>
      <c r="GM31">
        <v>1.54541</v>
      </c>
      <c r="GN31">
        <v>2.2851599999999999</v>
      </c>
      <c r="GO31">
        <v>1.5979000000000001</v>
      </c>
      <c r="GP31">
        <v>2.3718300000000001</v>
      </c>
      <c r="GQ31">
        <v>30.955200000000001</v>
      </c>
      <c r="GR31">
        <v>13.1601</v>
      </c>
      <c r="GS31">
        <v>18</v>
      </c>
      <c r="GT31">
        <v>667.65599999999995</v>
      </c>
      <c r="GU31">
        <v>391.32600000000002</v>
      </c>
      <c r="GV31">
        <v>18.3675</v>
      </c>
      <c r="GW31">
        <v>29.422699999999999</v>
      </c>
      <c r="GX31">
        <v>30.0001</v>
      </c>
      <c r="GY31">
        <v>29.732399999999998</v>
      </c>
      <c r="GZ31">
        <v>29.733899999999998</v>
      </c>
      <c r="HA31">
        <v>30.693999999999999</v>
      </c>
      <c r="HB31">
        <v>10</v>
      </c>
      <c r="HC31">
        <v>-30</v>
      </c>
      <c r="HD31">
        <v>18.3752</v>
      </c>
      <c r="HE31">
        <v>675</v>
      </c>
      <c r="HF31">
        <v>0</v>
      </c>
      <c r="HG31">
        <v>99.256500000000003</v>
      </c>
      <c r="HH31">
        <v>99.403899999999993</v>
      </c>
    </row>
    <row r="32" spans="1:216" x14ac:dyDescent="0.2">
      <c r="A32">
        <v>14</v>
      </c>
      <c r="B32">
        <v>1689108068.0999999</v>
      </c>
      <c r="C32">
        <v>1207.0999999046301</v>
      </c>
      <c r="D32" t="s">
        <v>394</v>
      </c>
      <c r="E32" t="s">
        <v>395</v>
      </c>
      <c r="F32" t="s">
        <v>347</v>
      </c>
      <c r="G32" t="s">
        <v>348</v>
      </c>
      <c r="H32" t="s">
        <v>349</v>
      </c>
      <c r="I32" t="s">
        <v>350</v>
      </c>
      <c r="J32" t="s">
        <v>351</v>
      </c>
      <c r="K32" t="s">
        <v>352</v>
      </c>
      <c r="L32">
        <v>1689108068.0999999</v>
      </c>
      <c r="M32">
        <f t="shared" si="0"/>
        <v>1.4826095783460004E-3</v>
      </c>
      <c r="N32">
        <f t="shared" si="1"/>
        <v>1.4826095783460005</v>
      </c>
      <c r="O32">
        <f t="shared" si="2"/>
        <v>18.655682773633327</v>
      </c>
      <c r="P32">
        <f t="shared" si="3"/>
        <v>784.42600000000004</v>
      </c>
      <c r="Q32">
        <f t="shared" si="4"/>
        <v>561.27119198764865</v>
      </c>
      <c r="R32">
        <f t="shared" si="5"/>
        <v>56.668585431599155</v>
      </c>
      <c r="S32">
        <f t="shared" si="6"/>
        <v>79.1993468226066</v>
      </c>
      <c r="T32">
        <f t="shared" si="7"/>
        <v>0.14386871049056171</v>
      </c>
      <c r="U32">
        <f t="shared" si="8"/>
        <v>3.2563140968534077</v>
      </c>
      <c r="V32">
        <f t="shared" si="9"/>
        <v>0.14042849516906444</v>
      </c>
      <c r="W32">
        <f t="shared" si="10"/>
        <v>8.8070047523881506E-2</v>
      </c>
      <c r="X32">
        <f t="shared" si="11"/>
        <v>281.16184199999998</v>
      </c>
      <c r="Y32">
        <f t="shared" si="12"/>
        <v>23.284374994323105</v>
      </c>
      <c r="Z32">
        <f t="shared" si="13"/>
        <v>23.284374994323105</v>
      </c>
      <c r="AA32">
        <f t="shared" si="14"/>
        <v>2.8686219008470686</v>
      </c>
      <c r="AB32">
        <f t="shared" si="15"/>
        <v>68.333188282896387</v>
      </c>
      <c r="AC32">
        <f t="shared" si="16"/>
        <v>1.82745122873859</v>
      </c>
      <c r="AD32">
        <f t="shared" si="17"/>
        <v>2.6743245480849254</v>
      </c>
      <c r="AE32">
        <f t="shared" si="18"/>
        <v>1.0411706721084786</v>
      </c>
      <c r="AF32">
        <f t="shared" si="19"/>
        <v>-65.383082405058616</v>
      </c>
      <c r="AG32">
        <f t="shared" si="20"/>
        <v>-202.97161388590681</v>
      </c>
      <c r="AH32">
        <f t="shared" si="21"/>
        <v>-12.882601112340252</v>
      </c>
      <c r="AI32">
        <f t="shared" si="22"/>
        <v>-7.5455403305682012E-2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54289.836886104182</v>
      </c>
      <c r="AO32">
        <f t="shared" si="26"/>
        <v>1700</v>
      </c>
      <c r="AP32">
        <f t="shared" si="27"/>
        <v>1433.0993999999998</v>
      </c>
      <c r="AQ32">
        <f t="shared" si="28"/>
        <v>0.84299964705882346</v>
      </c>
      <c r="AR32">
        <f t="shared" si="29"/>
        <v>0.16538931882352939</v>
      </c>
      <c r="AS32">
        <v>1689108068.0999999</v>
      </c>
      <c r="AT32">
        <v>784.42600000000004</v>
      </c>
      <c r="AU32">
        <v>799.81100000000004</v>
      </c>
      <c r="AV32">
        <v>18.099900000000002</v>
      </c>
      <c r="AW32">
        <v>16.969799999999999</v>
      </c>
      <c r="AX32">
        <v>785.61300000000006</v>
      </c>
      <c r="AY32">
        <v>17.964099999999998</v>
      </c>
      <c r="AZ32">
        <v>600.16399999999999</v>
      </c>
      <c r="BA32">
        <v>100.86499999999999</v>
      </c>
      <c r="BB32">
        <v>9.97141E-2</v>
      </c>
      <c r="BC32">
        <v>22.1282</v>
      </c>
      <c r="BD32">
        <v>22.026</v>
      </c>
      <c r="BE32">
        <v>999.9</v>
      </c>
      <c r="BF32">
        <v>0</v>
      </c>
      <c r="BG32">
        <v>0</v>
      </c>
      <c r="BH32">
        <v>10014.4</v>
      </c>
      <c r="BI32">
        <v>0</v>
      </c>
      <c r="BJ32">
        <v>188.11</v>
      </c>
      <c r="BK32">
        <v>-15.3849</v>
      </c>
      <c r="BL32">
        <v>798.88599999999997</v>
      </c>
      <c r="BM32">
        <v>813.61800000000005</v>
      </c>
      <c r="BN32">
        <v>1.1301099999999999</v>
      </c>
      <c r="BO32">
        <v>799.81100000000004</v>
      </c>
      <c r="BP32">
        <v>16.969799999999999</v>
      </c>
      <c r="BQ32">
        <v>1.8256399999999999</v>
      </c>
      <c r="BR32">
        <v>1.7116499999999999</v>
      </c>
      <c r="BS32">
        <v>16.008099999999999</v>
      </c>
      <c r="BT32">
        <v>15.0025</v>
      </c>
      <c r="BU32">
        <v>1700</v>
      </c>
      <c r="BV32">
        <v>0.90001399999999998</v>
      </c>
      <c r="BW32">
        <v>9.9985699999999997E-2</v>
      </c>
      <c r="BX32">
        <v>0</v>
      </c>
      <c r="BY32">
        <v>2.4237000000000002</v>
      </c>
      <c r="BZ32">
        <v>0</v>
      </c>
      <c r="CA32">
        <v>6415.46</v>
      </c>
      <c r="CB32">
        <v>16244.2</v>
      </c>
      <c r="CC32">
        <v>38.936999999999998</v>
      </c>
      <c r="CD32">
        <v>41.625</v>
      </c>
      <c r="CE32">
        <v>40.561999999999998</v>
      </c>
      <c r="CF32">
        <v>39.186999999999998</v>
      </c>
      <c r="CG32">
        <v>38.436999999999998</v>
      </c>
      <c r="CH32">
        <v>1530.02</v>
      </c>
      <c r="CI32">
        <v>169.98</v>
      </c>
      <c r="CJ32">
        <v>0</v>
      </c>
      <c r="CK32">
        <v>1689108068.0999999</v>
      </c>
      <c r="CL32">
        <v>0</v>
      </c>
      <c r="CM32">
        <v>1689108034.0999999</v>
      </c>
      <c r="CN32" t="s">
        <v>396</v>
      </c>
      <c r="CO32">
        <v>1689108034.0999999</v>
      </c>
      <c r="CP32">
        <v>1689108014</v>
      </c>
      <c r="CQ32">
        <v>17</v>
      </c>
      <c r="CR32">
        <v>-0.26300000000000001</v>
      </c>
      <c r="CS32">
        <v>1E-3</v>
      </c>
      <c r="CT32">
        <v>-1.1890000000000001</v>
      </c>
      <c r="CU32">
        <v>0.13600000000000001</v>
      </c>
      <c r="CV32">
        <v>799</v>
      </c>
      <c r="CW32">
        <v>17</v>
      </c>
      <c r="CX32">
        <v>0.16</v>
      </c>
      <c r="CY32">
        <v>0.06</v>
      </c>
      <c r="CZ32">
        <v>21.8942108982551</v>
      </c>
      <c r="DA32">
        <v>-1.78040506825954</v>
      </c>
      <c r="DB32">
        <v>0.19551609274349999</v>
      </c>
      <c r="DC32">
        <v>1</v>
      </c>
      <c r="DD32">
        <v>799.88285714285701</v>
      </c>
      <c r="DE32">
        <v>-4.9714285712825199E-2</v>
      </c>
      <c r="DF32">
        <v>8.7580322705333197E-2</v>
      </c>
      <c r="DG32">
        <v>1</v>
      </c>
      <c r="DH32">
        <v>0</v>
      </c>
      <c r="DI32">
        <v>0</v>
      </c>
      <c r="DJ32">
        <v>0</v>
      </c>
      <c r="DK32">
        <v>-1</v>
      </c>
      <c r="DL32">
        <v>2</v>
      </c>
      <c r="DM32">
        <v>2</v>
      </c>
      <c r="DN32" t="s">
        <v>354</v>
      </c>
      <c r="DO32">
        <v>3.1532300000000002</v>
      </c>
      <c r="DP32">
        <v>2.8341500000000002</v>
      </c>
      <c r="DQ32">
        <v>0.15116499999999999</v>
      </c>
      <c r="DR32">
        <v>0.15345500000000001</v>
      </c>
      <c r="DS32">
        <v>9.6947800000000001E-2</v>
      </c>
      <c r="DT32">
        <v>9.3315700000000001E-2</v>
      </c>
      <c r="DU32">
        <v>26599.1</v>
      </c>
      <c r="DV32">
        <v>28023.5</v>
      </c>
      <c r="DW32">
        <v>29136.6</v>
      </c>
      <c r="DX32">
        <v>30889.5</v>
      </c>
      <c r="DY32">
        <v>34525.5</v>
      </c>
      <c r="DZ32">
        <v>36786.300000000003</v>
      </c>
      <c r="EA32">
        <v>40029</v>
      </c>
      <c r="EB32">
        <v>42915.5</v>
      </c>
      <c r="EC32">
        <v>2.2027199999999998</v>
      </c>
      <c r="ED32">
        <v>1.7460500000000001</v>
      </c>
      <c r="EE32">
        <v>-9.5605899999999994E-2</v>
      </c>
      <c r="EF32">
        <v>0</v>
      </c>
      <c r="EG32">
        <v>23.600200000000001</v>
      </c>
      <c r="EH32">
        <v>999.9</v>
      </c>
      <c r="EI32">
        <v>52.558</v>
      </c>
      <c r="EJ32">
        <v>26.959</v>
      </c>
      <c r="EK32">
        <v>18.604299999999999</v>
      </c>
      <c r="EL32">
        <v>61.581099999999999</v>
      </c>
      <c r="EM32">
        <v>24.379000000000001</v>
      </c>
      <c r="EN32">
        <v>1</v>
      </c>
      <c r="EO32">
        <v>0.21051300000000001</v>
      </c>
      <c r="EP32">
        <v>3.90218</v>
      </c>
      <c r="EQ32">
        <v>20.253900000000002</v>
      </c>
      <c r="ER32">
        <v>5.2375100000000003</v>
      </c>
      <c r="ES32">
        <v>11.8302</v>
      </c>
      <c r="ET32">
        <v>4.9805999999999999</v>
      </c>
      <c r="EU32">
        <v>3.2992300000000001</v>
      </c>
      <c r="EV32">
        <v>1119.5999999999999</v>
      </c>
      <c r="EW32">
        <v>88.9</v>
      </c>
      <c r="EX32">
        <v>662.6</v>
      </c>
      <c r="EY32">
        <v>10.8</v>
      </c>
      <c r="EZ32">
        <v>1.87347</v>
      </c>
      <c r="FA32">
        <v>1.8791199999999999</v>
      </c>
      <c r="FB32">
        <v>1.8794599999999999</v>
      </c>
      <c r="FC32">
        <v>1.8801600000000001</v>
      </c>
      <c r="FD32">
        <v>1.87775</v>
      </c>
      <c r="FE32">
        <v>1.87666</v>
      </c>
      <c r="FF32">
        <v>1.8772899999999999</v>
      </c>
      <c r="FG32">
        <v>1.8750100000000001</v>
      </c>
      <c r="FH32">
        <v>0</v>
      </c>
      <c r="FI32">
        <v>0</v>
      </c>
      <c r="FJ32">
        <v>0</v>
      </c>
      <c r="FK32">
        <v>0</v>
      </c>
      <c r="FL32" t="s">
        <v>355</v>
      </c>
      <c r="FM32" t="s">
        <v>356</v>
      </c>
      <c r="FN32" t="s">
        <v>357</v>
      </c>
      <c r="FO32" t="s">
        <v>357</v>
      </c>
      <c r="FP32" t="s">
        <v>357</v>
      </c>
      <c r="FQ32" t="s">
        <v>357</v>
      </c>
      <c r="FR32">
        <v>0</v>
      </c>
      <c r="FS32">
        <v>100</v>
      </c>
      <c r="FT32">
        <v>100</v>
      </c>
      <c r="FU32">
        <v>-1.1870000000000001</v>
      </c>
      <c r="FV32">
        <v>0.1358</v>
      </c>
      <c r="FW32">
        <v>-1.13284961819675</v>
      </c>
      <c r="FX32">
        <v>1.4527828764109799E-4</v>
      </c>
      <c r="FY32">
        <v>-4.3579519040863002E-7</v>
      </c>
      <c r="FZ32">
        <v>2.0799061152897499E-10</v>
      </c>
      <c r="GA32">
        <v>0.135819999999999</v>
      </c>
      <c r="GB32">
        <v>0</v>
      </c>
      <c r="GC32">
        <v>0</v>
      </c>
      <c r="GD32">
        <v>0</v>
      </c>
      <c r="GE32">
        <v>4</v>
      </c>
      <c r="GF32">
        <v>2147</v>
      </c>
      <c r="GG32">
        <v>-1</v>
      </c>
      <c r="GH32">
        <v>-1</v>
      </c>
      <c r="GI32">
        <v>0.6</v>
      </c>
      <c r="GJ32">
        <v>0.9</v>
      </c>
      <c r="GK32">
        <v>1.7736799999999999</v>
      </c>
      <c r="GL32">
        <v>2.5439500000000002</v>
      </c>
      <c r="GM32">
        <v>1.54541</v>
      </c>
      <c r="GN32">
        <v>2.2839399999999999</v>
      </c>
      <c r="GO32">
        <v>1.5979000000000001</v>
      </c>
      <c r="GP32">
        <v>2.4621599999999999</v>
      </c>
      <c r="GQ32">
        <v>30.911899999999999</v>
      </c>
      <c r="GR32">
        <v>16.364799999999999</v>
      </c>
      <c r="GS32">
        <v>18</v>
      </c>
      <c r="GT32">
        <v>668.11699999999996</v>
      </c>
      <c r="GU32">
        <v>391.52600000000001</v>
      </c>
      <c r="GV32">
        <v>18.548300000000001</v>
      </c>
      <c r="GW32">
        <v>29.407499999999999</v>
      </c>
      <c r="GX32">
        <v>30.0001</v>
      </c>
      <c r="GY32">
        <v>29.748899999999999</v>
      </c>
      <c r="GZ32">
        <v>29.750599999999999</v>
      </c>
      <c r="HA32">
        <v>35.541699999999999</v>
      </c>
      <c r="HB32">
        <v>10</v>
      </c>
      <c r="HC32">
        <v>-30</v>
      </c>
      <c r="HD32">
        <v>18.546099999999999</v>
      </c>
      <c r="HE32">
        <v>800</v>
      </c>
      <c r="HF32">
        <v>0</v>
      </c>
      <c r="HG32">
        <v>99.255499999999998</v>
      </c>
      <c r="HH32">
        <v>99.399299999999997</v>
      </c>
    </row>
    <row r="33" spans="1:216" x14ac:dyDescent="0.2">
      <c r="A33">
        <v>15</v>
      </c>
      <c r="B33">
        <v>1689108175.0999999</v>
      </c>
      <c r="C33">
        <v>1314.0999999046301</v>
      </c>
      <c r="D33" t="s">
        <v>397</v>
      </c>
      <c r="E33" t="s">
        <v>398</v>
      </c>
      <c r="F33" t="s">
        <v>347</v>
      </c>
      <c r="G33" t="s">
        <v>348</v>
      </c>
      <c r="H33" t="s">
        <v>349</v>
      </c>
      <c r="I33" t="s">
        <v>350</v>
      </c>
      <c r="J33" t="s">
        <v>351</v>
      </c>
      <c r="K33" t="s">
        <v>352</v>
      </c>
      <c r="L33">
        <v>1689108175.0999999</v>
      </c>
      <c r="M33">
        <f t="shared" si="0"/>
        <v>1.4951399764337415E-3</v>
      </c>
      <c r="N33">
        <f t="shared" si="1"/>
        <v>1.4951399764337414</v>
      </c>
      <c r="O33">
        <f t="shared" si="2"/>
        <v>19.566733441217298</v>
      </c>
      <c r="P33">
        <f t="shared" si="3"/>
        <v>983.471</v>
      </c>
      <c r="Q33">
        <f t="shared" si="4"/>
        <v>749.1557215043207</v>
      </c>
      <c r="R33">
        <f t="shared" si="5"/>
        <v>75.635918114763498</v>
      </c>
      <c r="S33">
        <f t="shared" si="6"/>
        <v>99.292750344182693</v>
      </c>
      <c r="T33">
        <f t="shared" si="7"/>
        <v>0.14547157746023978</v>
      </c>
      <c r="U33">
        <f t="shared" si="8"/>
        <v>3.2615371970161364</v>
      </c>
      <c r="V33">
        <f t="shared" si="9"/>
        <v>0.14196077280814171</v>
      </c>
      <c r="W33">
        <f t="shared" si="10"/>
        <v>8.9033857770316985E-2</v>
      </c>
      <c r="X33">
        <f t="shared" si="11"/>
        <v>281.16517500000003</v>
      </c>
      <c r="Y33">
        <f t="shared" si="12"/>
        <v>23.298481584832295</v>
      </c>
      <c r="Z33">
        <f t="shared" si="13"/>
        <v>23.298481584832295</v>
      </c>
      <c r="AA33">
        <f t="shared" si="14"/>
        <v>2.871066814236479</v>
      </c>
      <c r="AB33">
        <f t="shared" si="15"/>
        <v>68.443631050909516</v>
      </c>
      <c r="AC33">
        <f t="shared" si="16"/>
        <v>1.8325024989268499</v>
      </c>
      <c r="AD33">
        <f t="shared" si="17"/>
        <v>2.6773893652191014</v>
      </c>
      <c r="AE33">
        <f t="shared" si="18"/>
        <v>1.0385643153096291</v>
      </c>
      <c r="AF33">
        <f t="shared" si="19"/>
        <v>-65.935672960727999</v>
      </c>
      <c r="AG33">
        <f t="shared" si="20"/>
        <v>-202.47190831110626</v>
      </c>
      <c r="AH33">
        <f t="shared" si="21"/>
        <v>-12.832446493435121</v>
      </c>
      <c r="AI33">
        <f t="shared" si="22"/>
        <v>-7.4852765269326937E-2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54417.763696335751</v>
      </c>
      <c r="AO33">
        <f t="shared" si="26"/>
        <v>1700.01</v>
      </c>
      <c r="AP33">
        <f t="shared" si="27"/>
        <v>1433.1087</v>
      </c>
      <c r="AQ33">
        <f t="shared" si="28"/>
        <v>0.84300015882259516</v>
      </c>
      <c r="AR33">
        <f t="shared" si="29"/>
        <v>0.16539030652760867</v>
      </c>
      <c r="AS33">
        <v>1689108175.0999999</v>
      </c>
      <c r="AT33">
        <v>983.471</v>
      </c>
      <c r="AU33">
        <v>999.80200000000002</v>
      </c>
      <c r="AV33">
        <v>18.150500000000001</v>
      </c>
      <c r="AW33">
        <v>17.010899999999999</v>
      </c>
      <c r="AX33">
        <v>984.65499999999997</v>
      </c>
      <c r="AY33">
        <v>18.011700000000001</v>
      </c>
      <c r="AZ33">
        <v>600.16</v>
      </c>
      <c r="BA33">
        <v>100.86199999999999</v>
      </c>
      <c r="BB33">
        <v>9.9543699999999999E-2</v>
      </c>
      <c r="BC33">
        <v>22.146999999999998</v>
      </c>
      <c r="BD33">
        <v>22.034600000000001</v>
      </c>
      <c r="BE33">
        <v>999.9</v>
      </c>
      <c r="BF33">
        <v>0</v>
      </c>
      <c r="BG33">
        <v>0</v>
      </c>
      <c r="BH33">
        <v>10040</v>
      </c>
      <c r="BI33">
        <v>0</v>
      </c>
      <c r="BJ33">
        <v>186.501</v>
      </c>
      <c r="BK33">
        <v>-16.3308</v>
      </c>
      <c r="BL33">
        <v>1001.65</v>
      </c>
      <c r="BM33">
        <v>1017.1</v>
      </c>
      <c r="BN33">
        <v>1.1395500000000001</v>
      </c>
      <c r="BO33">
        <v>999.80200000000002</v>
      </c>
      <c r="BP33">
        <v>17.010899999999999</v>
      </c>
      <c r="BQ33">
        <v>1.8306899999999999</v>
      </c>
      <c r="BR33">
        <v>1.7157500000000001</v>
      </c>
      <c r="BS33">
        <v>16.051300000000001</v>
      </c>
      <c r="BT33">
        <v>15.0397</v>
      </c>
      <c r="BU33">
        <v>1700.01</v>
      </c>
      <c r="BV33">
        <v>0.89999499999999999</v>
      </c>
      <c r="BW33">
        <v>0.100005</v>
      </c>
      <c r="BX33">
        <v>0</v>
      </c>
      <c r="BY33">
        <v>2.4361999999999999</v>
      </c>
      <c r="BZ33">
        <v>0</v>
      </c>
      <c r="CA33">
        <v>6402.88</v>
      </c>
      <c r="CB33">
        <v>16244.1</v>
      </c>
      <c r="CC33">
        <v>39</v>
      </c>
      <c r="CD33">
        <v>41.625</v>
      </c>
      <c r="CE33">
        <v>40.625</v>
      </c>
      <c r="CF33">
        <v>39.25</v>
      </c>
      <c r="CG33">
        <v>38.5</v>
      </c>
      <c r="CH33">
        <v>1530</v>
      </c>
      <c r="CI33">
        <v>170.01</v>
      </c>
      <c r="CJ33">
        <v>0</v>
      </c>
      <c r="CK33">
        <v>1689108175.5</v>
      </c>
      <c r="CL33">
        <v>0</v>
      </c>
      <c r="CM33">
        <v>1689108141.0999999</v>
      </c>
      <c r="CN33" t="s">
        <v>399</v>
      </c>
      <c r="CO33">
        <v>1689108141.0999999</v>
      </c>
      <c r="CP33">
        <v>1689108120.0999999</v>
      </c>
      <c r="CQ33">
        <v>18</v>
      </c>
      <c r="CR33">
        <v>0.03</v>
      </c>
      <c r="CS33">
        <v>3.0000000000000001E-3</v>
      </c>
      <c r="CT33">
        <v>-1.1859999999999999</v>
      </c>
      <c r="CU33">
        <v>0.13900000000000001</v>
      </c>
      <c r="CV33">
        <v>999</v>
      </c>
      <c r="CW33">
        <v>17</v>
      </c>
      <c r="CX33">
        <v>0.28000000000000003</v>
      </c>
      <c r="CY33">
        <v>0.09</v>
      </c>
      <c r="CZ33">
        <v>22.9975748262727</v>
      </c>
      <c r="DA33">
        <v>-1.37277095465637</v>
      </c>
      <c r="DB33">
        <v>0.16177804870228399</v>
      </c>
      <c r="DC33">
        <v>1</v>
      </c>
      <c r="DD33">
        <v>999.89170000000001</v>
      </c>
      <c r="DE33">
        <v>6.0812030075206698E-2</v>
      </c>
      <c r="DF33">
        <v>2.95991553933607E-2</v>
      </c>
      <c r="DG33">
        <v>1</v>
      </c>
      <c r="DH33">
        <v>0</v>
      </c>
      <c r="DI33">
        <v>0</v>
      </c>
      <c r="DJ33">
        <v>0</v>
      </c>
      <c r="DK33">
        <v>-1</v>
      </c>
      <c r="DL33">
        <v>2</v>
      </c>
      <c r="DM33">
        <v>2</v>
      </c>
      <c r="DN33" t="s">
        <v>354</v>
      </c>
      <c r="DO33">
        <v>3.1532200000000001</v>
      </c>
      <c r="DP33">
        <v>2.8342100000000001</v>
      </c>
      <c r="DQ33">
        <v>0.17521700000000001</v>
      </c>
      <c r="DR33">
        <v>0.17746999999999999</v>
      </c>
      <c r="DS33">
        <v>9.7131599999999998E-2</v>
      </c>
      <c r="DT33">
        <v>9.3474600000000005E-2</v>
      </c>
      <c r="DU33">
        <v>25845.9</v>
      </c>
      <c r="DV33">
        <v>27229.200000000001</v>
      </c>
      <c r="DW33">
        <v>29137.599999999999</v>
      </c>
      <c r="DX33">
        <v>30890.7</v>
      </c>
      <c r="DY33">
        <v>34521.9</v>
      </c>
      <c r="DZ33">
        <v>36783.5</v>
      </c>
      <c r="EA33">
        <v>40030.300000000003</v>
      </c>
      <c r="EB33">
        <v>42916.7</v>
      </c>
      <c r="EC33">
        <v>2.2028500000000002</v>
      </c>
      <c r="ED33">
        <v>1.7463</v>
      </c>
      <c r="EE33">
        <v>-0.103518</v>
      </c>
      <c r="EF33">
        <v>0</v>
      </c>
      <c r="EG33">
        <v>23.738800000000001</v>
      </c>
      <c r="EH33">
        <v>999.9</v>
      </c>
      <c r="EI33">
        <v>52.362000000000002</v>
      </c>
      <c r="EJ33">
        <v>27.039000000000001</v>
      </c>
      <c r="EK33">
        <v>18.622199999999999</v>
      </c>
      <c r="EL33">
        <v>61.681100000000001</v>
      </c>
      <c r="EM33">
        <v>24.459099999999999</v>
      </c>
      <c r="EN33">
        <v>1</v>
      </c>
      <c r="EO33">
        <v>0.21065</v>
      </c>
      <c r="EP33">
        <v>4.4210900000000004</v>
      </c>
      <c r="EQ33">
        <v>20.241299999999999</v>
      </c>
      <c r="ER33">
        <v>5.2370599999999996</v>
      </c>
      <c r="ES33">
        <v>11.8302</v>
      </c>
      <c r="ET33">
        <v>4.9810999999999996</v>
      </c>
      <c r="EU33">
        <v>3.2991299999999999</v>
      </c>
      <c r="EV33">
        <v>1123</v>
      </c>
      <c r="EW33">
        <v>88.9</v>
      </c>
      <c r="EX33">
        <v>664.8</v>
      </c>
      <c r="EY33">
        <v>10.8</v>
      </c>
      <c r="EZ33">
        <v>1.8734599999999999</v>
      </c>
      <c r="FA33">
        <v>1.8791199999999999</v>
      </c>
      <c r="FB33">
        <v>1.8794299999999999</v>
      </c>
      <c r="FC33">
        <v>1.8801000000000001</v>
      </c>
      <c r="FD33">
        <v>1.87775</v>
      </c>
      <c r="FE33">
        <v>1.87662</v>
      </c>
      <c r="FF33">
        <v>1.87724</v>
      </c>
      <c r="FG33">
        <v>1.875</v>
      </c>
      <c r="FH33">
        <v>0</v>
      </c>
      <c r="FI33">
        <v>0</v>
      </c>
      <c r="FJ33">
        <v>0</v>
      </c>
      <c r="FK33">
        <v>0</v>
      </c>
      <c r="FL33" t="s">
        <v>355</v>
      </c>
      <c r="FM33" t="s">
        <v>356</v>
      </c>
      <c r="FN33" t="s">
        <v>357</v>
      </c>
      <c r="FO33" t="s">
        <v>357</v>
      </c>
      <c r="FP33" t="s">
        <v>357</v>
      </c>
      <c r="FQ33" t="s">
        <v>357</v>
      </c>
      <c r="FR33">
        <v>0</v>
      </c>
      <c r="FS33">
        <v>100</v>
      </c>
      <c r="FT33">
        <v>100</v>
      </c>
      <c r="FU33">
        <v>-1.1839999999999999</v>
      </c>
      <c r="FV33">
        <v>0.13880000000000001</v>
      </c>
      <c r="FW33">
        <v>-1.1032349176193801</v>
      </c>
      <c r="FX33">
        <v>1.4527828764109799E-4</v>
      </c>
      <c r="FY33">
        <v>-4.3579519040863002E-7</v>
      </c>
      <c r="FZ33">
        <v>2.0799061152897499E-10</v>
      </c>
      <c r="GA33">
        <v>0.138819999999999</v>
      </c>
      <c r="GB33">
        <v>0</v>
      </c>
      <c r="GC33">
        <v>0</v>
      </c>
      <c r="GD33">
        <v>0</v>
      </c>
      <c r="GE33">
        <v>4</v>
      </c>
      <c r="GF33">
        <v>2147</v>
      </c>
      <c r="GG33">
        <v>-1</v>
      </c>
      <c r="GH33">
        <v>-1</v>
      </c>
      <c r="GI33">
        <v>0.6</v>
      </c>
      <c r="GJ33">
        <v>0.9</v>
      </c>
      <c r="GK33">
        <v>2.1459999999999999</v>
      </c>
      <c r="GL33">
        <v>2.5451700000000002</v>
      </c>
      <c r="GM33">
        <v>1.54541</v>
      </c>
      <c r="GN33">
        <v>2.2839399999999999</v>
      </c>
      <c r="GO33">
        <v>1.5979000000000001</v>
      </c>
      <c r="GP33">
        <v>2.34985</v>
      </c>
      <c r="GQ33">
        <v>30.825299999999999</v>
      </c>
      <c r="GR33">
        <v>16.294699999999999</v>
      </c>
      <c r="GS33">
        <v>18</v>
      </c>
      <c r="GT33">
        <v>668.33100000000002</v>
      </c>
      <c r="GU33">
        <v>391.77499999999998</v>
      </c>
      <c r="GV33">
        <v>18.235600000000002</v>
      </c>
      <c r="GW33">
        <v>29.4025</v>
      </c>
      <c r="GX33">
        <v>30.0002</v>
      </c>
      <c r="GY33">
        <v>29.7592</v>
      </c>
      <c r="GZ33">
        <v>29.766200000000001</v>
      </c>
      <c r="HA33">
        <v>42.986699999999999</v>
      </c>
      <c r="HB33">
        <v>10</v>
      </c>
      <c r="HC33">
        <v>-30</v>
      </c>
      <c r="HD33">
        <v>18.2225</v>
      </c>
      <c r="HE33">
        <v>1000</v>
      </c>
      <c r="HF33">
        <v>0</v>
      </c>
      <c r="HG33">
        <v>99.258799999999994</v>
      </c>
      <c r="HH33">
        <v>99.402600000000007</v>
      </c>
    </row>
    <row r="34" spans="1:216" x14ac:dyDescent="0.2">
      <c r="A34">
        <v>16</v>
      </c>
      <c r="B34">
        <v>1689108296.0999999</v>
      </c>
      <c r="C34">
        <v>1435.0999999046301</v>
      </c>
      <c r="D34" t="s">
        <v>400</v>
      </c>
      <c r="E34" t="s">
        <v>401</v>
      </c>
      <c r="F34" t="s">
        <v>347</v>
      </c>
      <c r="G34" t="s">
        <v>348</v>
      </c>
      <c r="H34" t="s">
        <v>349</v>
      </c>
      <c r="I34" t="s">
        <v>350</v>
      </c>
      <c r="J34" t="s">
        <v>351</v>
      </c>
      <c r="K34" t="s">
        <v>352</v>
      </c>
      <c r="L34">
        <v>1689108296.0999999</v>
      </c>
      <c r="M34">
        <f t="shared" si="0"/>
        <v>1.7269136696425496E-3</v>
      </c>
      <c r="N34">
        <f t="shared" si="1"/>
        <v>1.7269136696425496</v>
      </c>
      <c r="O34">
        <f t="shared" si="2"/>
        <v>20.284507507820365</v>
      </c>
      <c r="P34">
        <f t="shared" si="3"/>
        <v>1382.15</v>
      </c>
      <c r="Q34">
        <f t="shared" si="4"/>
        <v>1161.9752034266266</v>
      </c>
      <c r="R34">
        <f t="shared" si="5"/>
        <v>117.32218394131965</v>
      </c>
      <c r="S34">
        <f t="shared" si="6"/>
        <v>139.55276847242499</v>
      </c>
      <c r="T34">
        <f t="shared" si="7"/>
        <v>0.16735478690291541</v>
      </c>
      <c r="U34">
        <f t="shared" si="8"/>
        <v>3.2577801721780415</v>
      </c>
      <c r="V34">
        <f t="shared" si="9"/>
        <v>0.16272119817688949</v>
      </c>
      <c r="W34">
        <f t="shared" si="10"/>
        <v>0.10210637254236446</v>
      </c>
      <c r="X34">
        <f t="shared" si="11"/>
        <v>281.16343799999999</v>
      </c>
      <c r="Y34">
        <f t="shared" si="12"/>
        <v>23.167229910943</v>
      </c>
      <c r="Z34">
        <f t="shared" si="13"/>
        <v>23.167229910943</v>
      </c>
      <c r="AA34">
        <f t="shared" si="14"/>
        <v>2.8483889082660001</v>
      </c>
      <c r="AB34">
        <f t="shared" si="15"/>
        <v>67.606179928883975</v>
      </c>
      <c r="AC34">
        <f t="shared" si="16"/>
        <v>1.8015195684037502</v>
      </c>
      <c r="AD34">
        <f t="shared" si="17"/>
        <v>2.6647261689667983</v>
      </c>
      <c r="AE34">
        <f t="shared" si="18"/>
        <v>1.0468693398622499</v>
      </c>
      <c r="AF34">
        <f t="shared" si="19"/>
        <v>-76.156892831236433</v>
      </c>
      <c r="AG34">
        <f t="shared" si="20"/>
        <v>-192.85077557937578</v>
      </c>
      <c r="AH34">
        <f t="shared" si="21"/>
        <v>-12.223790288530914</v>
      </c>
      <c r="AI34">
        <f t="shared" si="22"/>
        <v>-6.8020699143119145E-2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54337.656471124319</v>
      </c>
      <c r="AO34">
        <f t="shared" si="26"/>
        <v>1700.01</v>
      </c>
      <c r="AP34">
        <f t="shared" si="27"/>
        <v>1433.1078</v>
      </c>
      <c r="AQ34">
        <f t="shared" si="28"/>
        <v>0.84299962941394457</v>
      </c>
      <c r="AR34">
        <f t="shared" si="29"/>
        <v>0.16538928476891313</v>
      </c>
      <c r="AS34">
        <v>1689108296.0999999</v>
      </c>
      <c r="AT34">
        <v>1382.15</v>
      </c>
      <c r="AU34">
        <v>1399.75</v>
      </c>
      <c r="AV34">
        <v>17.842500000000001</v>
      </c>
      <c r="AW34">
        <v>16.5258</v>
      </c>
      <c r="AX34">
        <v>1383.46</v>
      </c>
      <c r="AY34">
        <v>17.697399999999998</v>
      </c>
      <c r="AZ34">
        <v>600.14700000000005</v>
      </c>
      <c r="BA34">
        <v>100.86799999999999</v>
      </c>
      <c r="BB34">
        <v>9.9889500000000006E-2</v>
      </c>
      <c r="BC34">
        <v>22.069199999999999</v>
      </c>
      <c r="BD34">
        <v>21.971499999999999</v>
      </c>
      <c r="BE34">
        <v>999.9</v>
      </c>
      <c r="BF34">
        <v>0</v>
      </c>
      <c r="BG34">
        <v>0</v>
      </c>
      <c r="BH34">
        <v>10021.200000000001</v>
      </c>
      <c r="BI34">
        <v>0</v>
      </c>
      <c r="BJ34">
        <v>187.66300000000001</v>
      </c>
      <c r="BK34">
        <v>-17.601800000000001</v>
      </c>
      <c r="BL34">
        <v>1407.26</v>
      </c>
      <c r="BM34">
        <v>1423.27</v>
      </c>
      <c r="BN34">
        <v>1.3167</v>
      </c>
      <c r="BO34">
        <v>1399.75</v>
      </c>
      <c r="BP34">
        <v>16.5258</v>
      </c>
      <c r="BQ34">
        <v>1.7997399999999999</v>
      </c>
      <c r="BR34">
        <v>1.66692</v>
      </c>
      <c r="BS34">
        <v>15.7845</v>
      </c>
      <c r="BT34">
        <v>14.591799999999999</v>
      </c>
      <c r="BU34">
        <v>1700.01</v>
      </c>
      <c r="BV34">
        <v>0.90001399999999998</v>
      </c>
      <c r="BW34">
        <v>9.9985699999999997E-2</v>
      </c>
      <c r="BX34">
        <v>0</v>
      </c>
      <c r="BY34">
        <v>1.7585999999999999</v>
      </c>
      <c r="BZ34">
        <v>0</v>
      </c>
      <c r="CA34">
        <v>6342.19</v>
      </c>
      <c r="CB34">
        <v>16244.2</v>
      </c>
      <c r="CC34">
        <v>39</v>
      </c>
      <c r="CD34">
        <v>41.686999999999998</v>
      </c>
      <c r="CE34">
        <v>40.436999999999998</v>
      </c>
      <c r="CF34">
        <v>39.311999999999998</v>
      </c>
      <c r="CG34">
        <v>38.5</v>
      </c>
      <c r="CH34">
        <v>1530.03</v>
      </c>
      <c r="CI34">
        <v>169.98</v>
      </c>
      <c r="CJ34">
        <v>0</v>
      </c>
      <c r="CK34">
        <v>1689108296.0999999</v>
      </c>
      <c r="CL34">
        <v>0</v>
      </c>
      <c r="CM34">
        <v>1689108247.0999999</v>
      </c>
      <c r="CN34" t="s">
        <v>402</v>
      </c>
      <c r="CO34">
        <v>1689108247.0999999</v>
      </c>
      <c r="CP34">
        <v>1689108231.0999999</v>
      </c>
      <c r="CQ34">
        <v>19</v>
      </c>
      <c r="CR34">
        <v>-0.123</v>
      </c>
      <c r="CS34">
        <v>6.0000000000000001E-3</v>
      </c>
      <c r="CT34">
        <v>-1.3069999999999999</v>
      </c>
      <c r="CU34">
        <v>0.14499999999999999</v>
      </c>
      <c r="CV34">
        <v>1399</v>
      </c>
      <c r="CW34">
        <v>17</v>
      </c>
      <c r="CX34">
        <v>0.16</v>
      </c>
      <c r="CY34">
        <v>7.0000000000000007E-2</v>
      </c>
      <c r="CZ34">
        <v>22.4532750671485</v>
      </c>
      <c r="DA34">
        <v>9.5948262587734607</v>
      </c>
      <c r="DB34">
        <v>1.0279871677352901</v>
      </c>
      <c r="DC34">
        <v>0</v>
      </c>
      <c r="DD34">
        <v>1399.7204999999999</v>
      </c>
      <c r="DE34">
        <v>-0.182706766913414</v>
      </c>
      <c r="DF34">
        <v>5.79202037288708E-2</v>
      </c>
      <c r="DG34">
        <v>1</v>
      </c>
      <c r="DH34">
        <v>0</v>
      </c>
      <c r="DI34">
        <v>0</v>
      </c>
      <c r="DJ34">
        <v>0</v>
      </c>
      <c r="DK34">
        <v>-1</v>
      </c>
      <c r="DL34">
        <v>1</v>
      </c>
      <c r="DM34">
        <v>2</v>
      </c>
      <c r="DN34" t="s">
        <v>403</v>
      </c>
      <c r="DO34">
        <v>3.1531500000000001</v>
      </c>
      <c r="DP34">
        <v>2.83439</v>
      </c>
      <c r="DQ34">
        <v>0.21651799999999999</v>
      </c>
      <c r="DR34">
        <v>0.218664</v>
      </c>
      <c r="DS34">
        <v>9.5879300000000001E-2</v>
      </c>
      <c r="DT34">
        <v>9.1519299999999998E-2</v>
      </c>
      <c r="DU34">
        <v>24550.2</v>
      </c>
      <c r="DV34">
        <v>25862.400000000001</v>
      </c>
      <c r="DW34">
        <v>29137.599999999999</v>
      </c>
      <c r="DX34">
        <v>30888.799999999999</v>
      </c>
      <c r="DY34">
        <v>34574.699999999997</v>
      </c>
      <c r="DZ34">
        <v>36866.199999999997</v>
      </c>
      <c r="EA34">
        <v>40030.400000000001</v>
      </c>
      <c r="EB34">
        <v>42914.8</v>
      </c>
      <c r="EC34">
        <v>2.2029999999999998</v>
      </c>
      <c r="ED34">
        <v>1.7454000000000001</v>
      </c>
      <c r="EE34">
        <v>-0.11111799999999999</v>
      </c>
      <c r="EF34">
        <v>0</v>
      </c>
      <c r="EG34">
        <v>23.800799999999999</v>
      </c>
      <c r="EH34">
        <v>999.9</v>
      </c>
      <c r="EI34">
        <v>52.179000000000002</v>
      </c>
      <c r="EJ34">
        <v>27.13</v>
      </c>
      <c r="EK34">
        <v>18.656099999999999</v>
      </c>
      <c r="EL34">
        <v>61.371099999999998</v>
      </c>
      <c r="EM34">
        <v>24.619399999999999</v>
      </c>
      <c r="EN34">
        <v>1</v>
      </c>
      <c r="EO34">
        <v>0.20985500000000001</v>
      </c>
      <c r="EP34">
        <v>3.6284200000000002</v>
      </c>
      <c r="EQ34">
        <v>20.2608</v>
      </c>
      <c r="ER34">
        <v>5.2397499999999999</v>
      </c>
      <c r="ES34">
        <v>11.8302</v>
      </c>
      <c r="ET34">
        <v>4.9814499999999997</v>
      </c>
      <c r="EU34">
        <v>3.2996799999999999</v>
      </c>
      <c r="EV34">
        <v>1127.2</v>
      </c>
      <c r="EW34">
        <v>88.9</v>
      </c>
      <c r="EX34">
        <v>667.2</v>
      </c>
      <c r="EY34">
        <v>10.8</v>
      </c>
      <c r="EZ34">
        <v>1.87347</v>
      </c>
      <c r="FA34">
        <v>1.87914</v>
      </c>
      <c r="FB34">
        <v>1.87954</v>
      </c>
      <c r="FC34">
        <v>1.8801699999999999</v>
      </c>
      <c r="FD34">
        <v>1.87775</v>
      </c>
      <c r="FE34">
        <v>1.8766799999999999</v>
      </c>
      <c r="FF34">
        <v>1.8772899999999999</v>
      </c>
      <c r="FG34">
        <v>1.8750100000000001</v>
      </c>
      <c r="FH34">
        <v>0</v>
      </c>
      <c r="FI34">
        <v>0</v>
      </c>
      <c r="FJ34">
        <v>0</v>
      </c>
      <c r="FK34">
        <v>0</v>
      </c>
      <c r="FL34" t="s">
        <v>355</v>
      </c>
      <c r="FM34" t="s">
        <v>356</v>
      </c>
      <c r="FN34" t="s">
        <v>357</v>
      </c>
      <c r="FO34" t="s">
        <v>357</v>
      </c>
      <c r="FP34" t="s">
        <v>357</v>
      </c>
      <c r="FQ34" t="s">
        <v>357</v>
      </c>
      <c r="FR34">
        <v>0</v>
      </c>
      <c r="FS34">
        <v>100</v>
      </c>
      <c r="FT34">
        <v>100</v>
      </c>
      <c r="FU34">
        <v>-1.31</v>
      </c>
      <c r="FV34">
        <v>0.14510000000000001</v>
      </c>
      <c r="FW34">
        <v>-1.2273553307652001</v>
      </c>
      <c r="FX34">
        <v>1.4527828764109799E-4</v>
      </c>
      <c r="FY34">
        <v>-4.3579519040863002E-7</v>
      </c>
      <c r="FZ34">
        <v>2.0799061152897499E-10</v>
      </c>
      <c r="GA34">
        <v>0.14512727272727899</v>
      </c>
      <c r="GB34">
        <v>0</v>
      </c>
      <c r="GC34">
        <v>0</v>
      </c>
      <c r="GD34">
        <v>0</v>
      </c>
      <c r="GE34">
        <v>4</v>
      </c>
      <c r="GF34">
        <v>2147</v>
      </c>
      <c r="GG34">
        <v>-1</v>
      </c>
      <c r="GH34">
        <v>-1</v>
      </c>
      <c r="GI34">
        <v>0.8</v>
      </c>
      <c r="GJ34">
        <v>1.1000000000000001</v>
      </c>
      <c r="GK34">
        <v>2.83691</v>
      </c>
      <c r="GL34">
        <v>2.5451700000000002</v>
      </c>
      <c r="GM34">
        <v>1.54541</v>
      </c>
      <c r="GN34">
        <v>2.2827099999999998</v>
      </c>
      <c r="GO34">
        <v>1.5979000000000001</v>
      </c>
      <c r="GP34">
        <v>2.34619</v>
      </c>
      <c r="GQ34">
        <v>30.825299999999999</v>
      </c>
      <c r="GR34">
        <v>16.259699999999999</v>
      </c>
      <c r="GS34">
        <v>18</v>
      </c>
      <c r="GT34">
        <v>668.82799999999997</v>
      </c>
      <c r="GU34">
        <v>391.47899999999998</v>
      </c>
      <c r="GV34">
        <v>18.539300000000001</v>
      </c>
      <c r="GW34">
        <v>29.448</v>
      </c>
      <c r="GX34">
        <v>30</v>
      </c>
      <c r="GY34">
        <v>29.7928</v>
      </c>
      <c r="GZ34">
        <v>29.799900000000001</v>
      </c>
      <c r="HA34">
        <v>56.792099999999998</v>
      </c>
      <c r="HB34">
        <v>15</v>
      </c>
      <c r="HC34">
        <v>-30</v>
      </c>
      <c r="HD34">
        <v>18.5642</v>
      </c>
      <c r="HE34">
        <v>1400</v>
      </c>
      <c r="HF34">
        <v>0</v>
      </c>
      <c r="HG34">
        <v>99.258899999999997</v>
      </c>
      <c r="HH34">
        <v>99.397400000000005</v>
      </c>
    </row>
    <row r="35" spans="1:216" x14ac:dyDescent="0.2">
      <c r="A35">
        <v>17</v>
      </c>
      <c r="B35">
        <v>1689108402.0999999</v>
      </c>
      <c r="C35">
        <v>1541.0999999046301</v>
      </c>
      <c r="D35" t="s">
        <v>404</v>
      </c>
      <c r="E35" t="s">
        <v>405</v>
      </c>
      <c r="F35" t="s">
        <v>347</v>
      </c>
      <c r="G35" t="s">
        <v>348</v>
      </c>
      <c r="H35" t="s">
        <v>349</v>
      </c>
      <c r="I35" t="s">
        <v>350</v>
      </c>
      <c r="J35" t="s">
        <v>351</v>
      </c>
      <c r="K35" t="s">
        <v>352</v>
      </c>
      <c r="L35">
        <v>1689108402.0999999</v>
      </c>
      <c r="M35">
        <f t="shared" si="0"/>
        <v>1.623957727075434E-3</v>
      </c>
      <c r="N35">
        <f t="shared" si="1"/>
        <v>1.623957727075434</v>
      </c>
      <c r="O35">
        <f t="shared" si="2"/>
        <v>20.800185246725352</v>
      </c>
      <c r="P35">
        <f t="shared" si="3"/>
        <v>1781.35</v>
      </c>
      <c r="Q35">
        <f t="shared" si="4"/>
        <v>1532.0162299863557</v>
      </c>
      <c r="R35">
        <f t="shared" si="5"/>
        <v>154.69469169921672</v>
      </c>
      <c r="S35">
        <f t="shared" si="6"/>
        <v>179.87106380775998</v>
      </c>
      <c r="T35">
        <f t="shared" si="7"/>
        <v>0.15412960780214333</v>
      </c>
      <c r="U35">
        <f t="shared" si="8"/>
        <v>3.256126645995626</v>
      </c>
      <c r="V35">
        <f t="shared" si="9"/>
        <v>0.15018819152350252</v>
      </c>
      <c r="W35">
        <f t="shared" si="10"/>
        <v>9.4213345393800663E-2</v>
      </c>
      <c r="X35">
        <f t="shared" si="11"/>
        <v>281.17141799999996</v>
      </c>
      <c r="Y35">
        <f t="shared" si="12"/>
        <v>23.231600538405512</v>
      </c>
      <c r="Z35">
        <f t="shared" si="13"/>
        <v>23.231600538405512</v>
      </c>
      <c r="AA35">
        <f t="shared" si="14"/>
        <v>2.8594913280795073</v>
      </c>
      <c r="AB35">
        <f t="shared" si="15"/>
        <v>67.1180796776123</v>
      </c>
      <c r="AC35">
        <f t="shared" si="16"/>
        <v>1.79282382020352</v>
      </c>
      <c r="AD35">
        <f t="shared" si="17"/>
        <v>2.6711488600612165</v>
      </c>
      <c r="AE35">
        <f t="shared" si="18"/>
        <v>1.0666675078759873</v>
      </c>
      <c r="AF35">
        <f t="shared" si="19"/>
        <v>-71.616535764026636</v>
      </c>
      <c r="AG35">
        <f t="shared" si="20"/>
        <v>-197.11878869084785</v>
      </c>
      <c r="AH35">
        <f t="shared" si="21"/>
        <v>-12.507253528631644</v>
      </c>
      <c r="AI35">
        <f t="shared" si="22"/>
        <v>-7.1159983506163371E-2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54288.929420473323</v>
      </c>
      <c r="AO35">
        <f t="shared" si="26"/>
        <v>1700.06</v>
      </c>
      <c r="AP35">
        <f t="shared" si="27"/>
        <v>1433.1497999999999</v>
      </c>
      <c r="AQ35">
        <f t="shared" si="28"/>
        <v>0.84299954119266374</v>
      </c>
      <c r="AR35">
        <f t="shared" si="29"/>
        <v>0.1653891145018411</v>
      </c>
      <c r="AS35">
        <v>1689108402.0999999</v>
      </c>
      <c r="AT35">
        <v>1781.35</v>
      </c>
      <c r="AU35">
        <v>1799.74</v>
      </c>
      <c r="AV35">
        <v>17.755199999999999</v>
      </c>
      <c r="AW35">
        <v>16.517099999999999</v>
      </c>
      <c r="AX35">
        <v>1782.94</v>
      </c>
      <c r="AY35">
        <v>17.629899999999999</v>
      </c>
      <c r="AZ35">
        <v>600.24900000000002</v>
      </c>
      <c r="BA35">
        <v>100.875</v>
      </c>
      <c r="BB35">
        <v>9.9577600000000002E-2</v>
      </c>
      <c r="BC35">
        <v>22.108699999999999</v>
      </c>
      <c r="BD35">
        <v>21.999600000000001</v>
      </c>
      <c r="BE35">
        <v>999.9</v>
      </c>
      <c r="BF35">
        <v>0</v>
      </c>
      <c r="BG35">
        <v>0</v>
      </c>
      <c r="BH35">
        <v>10012.5</v>
      </c>
      <c r="BI35">
        <v>0</v>
      </c>
      <c r="BJ35">
        <v>188.68899999999999</v>
      </c>
      <c r="BK35">
        <v>-18.387699999999999</v>
      </c>
      <c r="BL35">
        <v>1813.55</v>
      </c>
      <c r="BM35">
        <v>1829.97</v>
      </c>
      <c r="BN35">
        <v>1.23807</v>
      </c>
      <c r="BO35">
        <v>1799.74</v>
      </c>
      <c r="BP35">
        <v>16.517099999999999</v>
      </c>
      <c r="BQ35">
        <v>1.7910600000000001</v>
      </c>
      <c r="BR35">
        <v>1.6661699999999999</v>
      </c>
      <c r="BS35">
        <v>15.709</v>
      </c>
      <c r="BT35">
        <v>14.5848</v>
      </c>
      <c r="BU35">
        <v>1700.06</v>
      </c>
      <c r="BV35">
        <v>0.90001399999999998</v>
      </c>
      <c r="BW35">
        <v>9.9985699999999997E-2</v>
      </c>
      <c r="BX35">
        <v>0</v>
      </c>
      <c r="BY35">
        <v>2.3266</v>
      </c>
      <c r="BZ35">
        <v>0</v>
      </c>
      <c r="CA35">
        <v>6310.27</v>
      </c>
      <c r="CB35">
        <v>16244.7</v>
      </c>
      <c r="CC35">
        <v>39</v>
      </c>
      <c r="CD35">
        <v>41.686999999999998</v>
      </c>
      <c r="CE35">
        <v>40.375</v>
      </c>
      <c r="CF35">
        <v>39.25</v>
      </c>
      <c r="CG35">
        <v>38.436999999999998</v>
      </c>
      <c r="CH35">
        <v>1530.08</v>
      </c>
      <c r="CI35">
        <v>169.98</v>
      </c>
      <c r="CJ35">
        <v>0</v>
      </c>
      <c r="CK35">
        <v>1689108402.3</v>
      </c>
      <c r="CL35">
        <v>0</v>
      </c>
      <c r="CM35">
        <v>1689108368.0999999</v>
      </c>
      <c r="CN35" t="s">
        <v>406</v>
      </c>
      <c r="CO35">
        <v>1689108368.0999999</v>
      </c>
      <c r="CP35">
        <v>1689108347.0999999</v>
      </c>
      <c r="CQ35">
        <v>20</v>
      </c>
      <c r="CR35">
        <v>-0.40899999999999997</v>
      </c>
      <c r="CS35">
        <v>-0.02</v>
      </c>
      <c r="CT35">
        <v>-1.575</v>
      </c>
      <c r="CU35">
        <v>0.125</v>
      </c>
      <c r="CV35">
        <v>1799</v>
      </c>
      <c r="CW35">
        <v>17</v>
      </c>
      <c r="CX35">
        <v>0.19</v>
      </c>
      <c r="CY35">
        <v>0.03</v>
      </c>
      <c r="CZ35">
        <v>24.736364951594901</v>
      </c>
      <c r="DA35">
        <v>-1.27584939058906</v>
      </c>
      <c r="DB35">
        <v>0.151347083947452</v>
      </c>
      <c r="DC35">
        <v>1</v>
      </c>
      <c r="DD35">
        <v>1799.83</v>
      </c>
      <c r="DE35">
        <v>0.101298701300031</v>
      </c>
      <c r="DF35">
        <v>6.3395959011991104E-2</v>
      </c>
      <c r="DG35">
        <v>1</v>
      </c>
      <c r="DH35">
        <v>0</v>
      </c>
      <c r="DI35">
        <v>0</v>
      </c>
      <c r="DJ35">
        <v>0</v>
      </c>
      <c r="DK35">
        <v>-1</v>
      </c>
      <c r="DL35">
        <v>2</v>
      </c>
      <c r="DM35">
        <v>2</v>
      </c>
      <c r="DN35" t="s">
        <v>354</v>
      </c>
      <c r="DO35">
        <v>3.1533899999999999</v>
      </c>
      <c r="DP35">
        <v>2.8340000000000001</v>
      </c>
      <c r="DQ35">
        <v>0.25137900000000002</v>
      </c>
      <c r="DR35">
        <v>0.25340000000000001</v>
      </c>
      <c r="DS35">
        <v>9.5614099999999994E-2</v>
      </c>
      <c r="DT35">
        <v>9.14885E-2</v>
      </c>
      <c r="DU35">
        <v>23456.7</v>
      </c>
      <c r="DV35">
        <v>24713.5</v>
      </c>
      <c r="DW35">
        <v>29137.8</v>
      </c>
      <c r="DX35">
        <v>30891.599999999999</v>
      </c>
      <c r="DY35">
        <v>34588.6</v>
      </c>
      <c r="DZ35">
        <v>36875</v>
      </c>
      <c r="EA35">
        <v>40030.6</v>
      </c>
      <c r="EB35">
        <v>42919.1</v>
      </c>
      <c r="EC35">
        <v>2.2025700000000001</v>
      </c>
      <c r="ED35">
        <v>1.7464999999999999</v>
      </c>
      <c r="EE35">
        <v>-0.10691199999999999</v>
      </c>
      <c r="EF35">
        <v>0</v>
      </c>
      <c r="EG35">
        <v>23.759699999999999</v>
      </c>
      <c r="EH35">
        <v>999.9</v>
      </c>
      <c r="EI35">
        <v>52.008000000000003</v>
      </c>
      <c r="EJ35">
        <v>27.18</v>
      </c>
      <c r="EK35">
        <v>18.6495</v>
      </c>
      <c r="EL35">
        <v>61.661099999999998</v>
      </c>
      <c r="EM35">
        <v>24.715499999999999</v>
      </c>
      <c r="EN35">
        <v>1</v>
      </c>
      <c r="EO35">
        <v>0.209644</v>
      </c>
      <c r="EP35">
        <v>3.9002300000000001</v>
      </c>
      <c r="EQ35">
        <v>20.254000000000001</v>
      </c>
      <c r="ER35">
        <v>5.2366099999999998</v>
      </c>
      <c r="ES35">
        <v>11.8302</v>
      </c>
      <c r="ET35">
        <v>4.9808000000000003</v>
      </c>
      <c r="EU35">
        <v>3.29928</v>
      </c>
      <c r="EV35">
        <v>1132.3</v>
      </c>
      <c r="EW35">
        <v>88.9</v>
      </c>
      <c r="EX35">
        <v>669.4</v>
      </c>
      <c r="EY35">
        <v>10.9</v>
      </c>
      <c r="EZ35">
        <v>1.87347</v>
      </c>
      <c r="FA35">
        <v>1.8791199999999999</v>
      </c>
      <c r="FB35">
        <v>1.87947</v>
      </c>
      <c r="FC35">
        <v>1.88012</v>
      </c>
      <c r="FD35">
        <v>1.87775</v>
      </c>
      <c r="FE35">
        <v>1.8766700000000001</v>
      </c>
      <c r="FF35">
        <v>1.8772899999999999</v>
      </c>
      <c r="FG35">
        <v>1.875</v>
      </c>
      <c r="FH35">
        <v>0</v>
      </c>
      <c r="FI35">
        <v>0</v>
      </c>
      <c r="FJ35">
        <v>0</v>
      </c>
      <c r="FK35">
        <v>0</v>
      </c>
      <c r="FL35" t="s">
        <v>355</v>
      </c>
      <c r="FM35" t="s">
        <v>356</v>
      </c>
      <c r="FN35" t="s">
        <v>357</v>
      </c>
      <c r="FO35" t="s">
        <v>357</v>
      </c>
      <c r="FP35" t="s">
        <v>357</v>
      </c>
      <c r="FQ35" t="s">
        <v>357</v>
      </c>
      <c r="FR35">
        <v>0</v>
      </c>
      <c r="FS35">
        <v>100</v>
      </c>
      <c r="FT35">
        <v>100</v>
      </c>
      <c r="FU35">
        <v>-1.59</v>
      </c>
      <c r="FV35">
        <v>0.12529999999999999</v>
      </c>
      <c r="FW35">
        <v>-1.6374531683648099</v>
      </c>
      <c r="FX35">
        <v>1.4527828764109799E-4</v>
      </c>
      <c r="FY35">
        <v>-4.3579519040863002E-7</v>
      </c>
      <c r="FZ35">
        <v>2.0799061152897499E-10</v>
      </c>
      <c r="GA35">
        <v>0.125299999999996</v>
      </c>
      <c r="GB35">
        <v>0</v>
      </c>
      <c r="GC35">
        <v>0</v>
      </c>
      <c r="GD35">
        <v>0</v>
      </c>
      <c r="GE35">
        <v>4</v>
      </c>
      <c r="GF35">
        <v>2147</v>
      </c>
      <c r="GG35">
        <v>-1</v>
      </c>
      <c r="GH35">
        <v>-1</v>
      </c>
      <c r="GI35">
        <v>0.6</v>
      </c>
      <c r="GJ35">
        <v>0.9</v>
      </c>
      <c r="GK35">
        <v>3.4924300000000001</v>
      </c>
      <c r="GL35">
        <v>2.5305200000000001</v>
      </c>
      <c r="GM35">
        <v>1.54541</v>
      </c>
      <c r="GN35">
        <v>2.2827099999999998</v>
      </c>
      <c r="GO35">
        <v>1.5979000000000001</v>
      </c>
      <c r="GP35">
        <v>2.34619</v>
      </c>
      <c r="GQ35">
        <v>30.846900000000002</v>
      </c>
      <c r="GR35">
        <v>16.224699999999999</v>
      </c>
      <c r="GS35">
        <v>18</v>
      </c>
      <c r="GT35">
        <v>668.55200000000002</v>
      </c>
      <c r="GU35">
        <v>392.15199999999999</v>
      </c>
      <c r="GV35">
        <v>18.4466</v>
      </c>
      <c r="GW35">
        <v>29.4358</v>
      </c>
      <c r="GX35">
        <v>29.9999</v>
      </c>
      <c r="GY35">
        <v>29.797999999999998</v>
      </c>
      <c r="GZ35">
        <v>29.805099999999999</v>
      </c>
      <c r="HA35">
        <v>69.924400000000006</v>
      </c>
      <c r="HB35">
        <v>15</v>
      </c>
      <c r="HC35">
        <v>-30</v>
      </c>
      <c r="HD35">
        <v>18.455300000000001</v>
      </c>
      <c r="HE35">
        <v>1800</v>
      </c>
      <c r="HF35">
        <v>0</v>
      </c>
      <c r="HG35">
        <v>99.259600000000006</v>
      </c>
      <c r="HH35">
        <v>99.406999999999996</v>
      </c>
    </row>
    <row r="36" spans="1:216" x14ac:dyDescent="0.2">
      <c r="A36">
        <v>18</v>
      </c>
      <c r="B36">
        <v>1689108499.0999999</v>
      </c>
      <c r="C36">
        <v>1638.0999999046301</v>
      </c>
      <c r="D36" t="s">
        <v>407</v>
      </c>
      <c r="E36" t="s">
        <v>408</v>
      </c>
      <c r="F36" t="s">
        <v>347</v>
      </c>
      <c r="G36" t="s">
        <v>348</v>
      </c>
      <c r="H36" t="s">
        <v>349</v>
      </c>
      <c r="I36" t="s">
        <v>350</v>
      </c>
      <c r="J36" t="s">
        <v>351</v>
      </c>
      <c r="K36" t="s">
        <v>352</v>
      </c>
      <c r="L36">
        <v>1689108499.0999999</v>
      </c>
      <c r="M36">
        <f t="shared" si="0"/>
        <v>1.6226733276516454E-3</v>
      </c>
      <c r="N36">
        <f t="shared" si="1"/>
        <v>1.6226733276516454</v>
      </c>
      <c r="O36">
        <f t="shared" si="2"/>
        <v>11.402418081126347</v>
      </c>
      <c r="P36">
        <f t="shared" si="3"/>
        <v>390.48399999999998</v>
      </c>
      <c r="Q36">
        <f t="shared" si="4"/>
        <v>261.56959391453177</v>
      </c>
      <c r="R36">
        <f t="shared" si="5"/>
        <v>26.411699821781948</v>
      </c>
      <c r="S36">
        <f t="shared" si="6"/>
        <v>39.428689087534394</v>
      </c>
      <c r="T36">
        <f t="shared" si="7"/>
        <v>0.1513524215180789</v>
      </c>
      <c r="U36">
        <f t="shared" si="8"/>
        <v>3.2576554440015149</v>
      </c>
      <c r="V36">
        <f t="shared" si="9"/>
        <v>0.14755161159797281</v>
      </c>
      <c r="W36">
        <f t="shared" si="10"/>
        <v>9.2553295096734475E-2</v>
      </c>
      <c r="X36">
        <f t="shared" si="11"/>
        <v>281.15807100000001</v>
      </c>
      <c r="Y36">
        <f t="shared" si="12"/>
        <v>23.262015936515411</v>
      </c>
      <c r="Z36">
        <f t="shared" si="13"/>
        <v>23.262015936515411</v>
      </c>
      <c r="AA36">
        <f t="shared" si="14"/>
        <v>2.8647504244520308</v>
      </c>
      <c r="AB36">
        <f t="shared" si="15"/>
        <v>66.507728443841359</v>
      </c>
      <c r="AC36">
        <f t="shared" si="16"/>
        <v>1.7798465924548801</v>
      </c>
      <c r="AD36">
        <f t="shared" si="17"/>
        <v>2.6761500266209954</v>
      </c>
      <c r="AE36">
        <f t="shared" si="18"/>
        <v>1.0849038319971507</v>
      </c>
      <c r="AF36">
        <f t="shared" si="19"/>
        <v>-71.559893749437563</v>
      </c>
      <c r="AG36">
        <f t="shared" si="20"/>
        <v>-197.16135508335793</v>
      </c>
      <c r="AH36">
        <f t="shared" si="21"/>
        <v>-12.507960818210627</v>
      </c>
      <c r="AI36">
        <f t="shared" si="22"/>
        <v>-7.1138651006094733E-2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54321.72703679496</v>
      </c>
      <c r="AO36">
        <f t="shared" si="26"/>
        <v>1699.98</v>
      </c>
      <c r="AP36">
        <f t="shared" si="27"/>
        <v>1433.0823</v>
      </c>
      <c r="AQ36">
        <f t="shared" si="28"/>
        <v>0.84299950587653971</v>
      </c>
      <c r="AR36">
        <f t="shared" si="29"/>
        <v>0.16538904634172166</v>
      </c>
      <c r="AS36">
        <v>1689108499.0999999</v>
      </c>
      <c r="AT36">
        <v>390.48399999999998</v>
      </c>
      <c r="AU36">
        <v>399.827</v>
      </c>
      <c r="AV36">
        <v>17.626799999999999</v>
      </c>
      <c r="AW36">
        <v>16.389399999999998</v>
      </c>
      <c r="AX36">
        <v>391.65499999999997</v>
      </c>
      <c r="AY36">
        <v>17.5092</v>
      </c>
      <c r="AZ36">
        <v>600.19200000000001</v>
      </c>
      <c r="BA36">
        <v>100.874</v>
      </c>
      <c r="BB36">
        <v>9.9891599999999997E-2</v>
      </c>
      <c r="BC36">
        <v>22.139399999999998</v>
      </c>
      <c r="BD36">
        <v>22.005700000000001</v>
      </c>
      <c r="BE36">
        <v>999.9</v>
      </c>
      <c r="BF36">
        <v>0</v>
      </c>
      <c r="BG36">
        <v>0</v>
      </c>
      <c r="BH36">
        <v>10020</v>
      </c>
      <c r="BI36">
        <v>0</v>
      </c>
      <c r="BJ36">
        <v>189.37700000000001</v>
      </c>
      <c r="BK36">
        <v>-9.3434399999999993</v>
      </c>
      <c r="BL36">
        <v>397.49</v>
      </c>
      <c r="BM36">
        <v>406.48899999999998</v>
      </c>
      <c r="BN36">
        <v>1.2374499999999999</v>
      </c>
      <c r="BO36">
        <v>399.827</v>
      </c>
      <c r="BP36">
        <v>16.389399999999998</v>
      </c>
      <c r="BQ36">
        <v>1.7780899999999999</v>
      </c>
      <c r="BR36">
        <v>1.65327</v>
      </c>
      <c r="BS36">
        <v>15.595499999999999</v>
      </c>
      <c r="BT36">
        <v>14.464399999999999</v>
      </c>
      <c r="BU36">
        <v>1699.98</v>
      </c>
      <c r="BV36">
        <v>0.90001399999999998</v>
      </c>
      <c r="BW36">
        <v>9.9985699999999997E-2</v>
      </c>
      <c r="BX36">
        <v>0</v>
      </c>
      <c r="BY36">
        <v>2.0977000000000001</v>
      </c>
      <c r="BZ36">
        <v>0</v>
      </c>
      <c r="CA36">
        <v>6014.88</v>
      </c>
      <c r="CB36">
        <v>16244</v>
      </c>
      <c r="CC36">
        <v>39</v>
      </c>
      <c r="CD36">
        <v>41.686999999999998</v>
      </c>
      <c r="CE36">
        <v>40.561999999999998</v>
      </c>
      <c r="CF36">
        <v>39.25</v>
      </c>
      <c r="CG36">
        <v>38.436999999999998</v>
      </c>
      <c r="CH36">
        <v>1530.01</v>
      </c>
      <c r="CI36">
        <v>169.97</v>
      </c>
      <c r="CJ36">
        <v>0</v>
      </c>
      <c r="CK36">
        <v>1689108499.5</v>
      </c>
      <c r="CL36">
        <v>0</v>
      </c>
      <c r="CM36">
        <v>1689108459.0999999</v>
      </c>
      <c r="CN36" t="s">
        <v>409</v>
      </c>
      <c r="CO36">
        <v>1689108459.0999999</v>
      </c>
      <c r="CP36">
        <v>1689108457.0999999</v>
      </c>
      <c r="CQ36">
        <v>21</v>
      </c>
      <c r="CR36">
        <v>0.46400000000000002</v>
      </c>
      <c r="CS36">
        <v>-8.0000000000000002E-3</v>
      </c>
      <c r="CT36">
        <v>-1.1719999999999999</v>
      </c>
      <c r="CU36">
        <v>0.11799999999999999</v>
      </c>
      <c r="CV36">
        <v>398</v>
      </c>
      <c r="CW36">
        <v>16</v>
      </c>
      <c r="CX36">
        <v>0.33</v>
      </c>
      <c r="CY36">
        <v>0.06</v>
      </c>
      <c r="CZ36">
        <v>13.336242469801901</v>
      </c>
      <c r="DA36">
        <v>-1.3022826308103701</v>
      </c>
      <c r="DB36">
        <v>0.17370648483859399</v>
      </c>
      <c r="DC36">
        <v>1</v>
      </c>
      <c r="DD36">
        <v>399.7919</v>
      </c>
      <c r="DE36">
        <v>-6.34285714290279E-2</v>
      </c>
      <c r="DF36">
        <v>4.0898532981026803E-2</v>
      </c>
      <c r="DG36">
        <v>1</v>
      </c>
      <c r="DH36">
        <v>0</v>
      </c>
      <c r="DI36">
        <v>0</v>
      </c>
      <c r="DJ36">
        <v>0</v>
      </c>
      <c r="DK36">
        <v>-1</v>
      </c>
      <c r="DL36">
        <v>2</v>
      </c>
      <c r="DM36">
        <v>2</v>
      </c>
      <c r="DN36" t="s">
        <v>354</v>
      </c>
      <c r="DO36">
        <v>3.1532900000000001</v>
      </c>
      <c r="DP36">
        <v>2.83439</v>
      </c>
      <c r="DQ36">
        <v>9.1879199999999994E-2</v>
      </c>
      <c r="DR36">
        <v>9.3661400000000006E-2</v>
      </c>
      <c r="DS36">
        <v>9.5133599999999999E-2</v>
      </c>
      <c r="DT36">
        <v>9.09721E-2</v>
      </c>
      <c r="DU36">
        <v>28461.9</v>
      </c>
      <c r="DV36">
        <v>30007.5</v>
      </c>
      <c r="DW36">
        <v>29141.3</v>
      </c>
      <c r="DX36">
        <v>30893.599999999999</v>
      </c>
      <c r="DY36">
        <v>34595.5</v>
      </c>
      <c r="DZ36">
        <v>36880.800000000003</v>
      </c>
      <c r="EA36">
        <v>40036.1</v>
      </c>
      <c r="EB36">
        <v>42921.7</v>
      </c>
      <c r="EC36">
        <v>2.2031200000000002</v>
      </c>
      <c r="ED36">
        <v>1.7413700000000001</v>
      </c>
      <c r="EE36">
        <v>-0.10517600000000001</v>
      </c>
      <c r="EF36">
        <v>0</v>
      </c>
      <c r="EG36">
        <v>23.737300000000001</v>
      </c>
      <c r="EH36">
        <v>999.9</v>
      </c>
      <c r="EI36">
        <v>51.813000000000002</v>
      </c>
      <c r="EJ36">
        <v>27.251000000000001</v>
      </c>
      <c r="EK36">
        <v>18.658300000000001</v>
      </c>
      <c r="EL36">
        <v>61.411099999999998</v>
      </c>
      <c r="EM36">
        <v>25.027999999999999</v>
      </c>
      <c r="EN36">
        <v>1</v>
      </c>
      <c r="EO36">
        <v>0.20608699999999999</v>
      </c>
      <c r="EP36">
        <v>4.0256800000000004</v>
      </c>
      <c r="EQ36">
        <v>20.251999999999999</v>
      </c>
      <c r="ER36">
        <v>5.2408000000000001</v>
      </c>
      <c r="ES36">
        <v>11.8302</v>
      </c>
      <c r="ET36">
        <v>4.9819000000000004</v>
      </c>
      <c r="EU36">
        <v>3.2998500000000002</v>
      </c>
      <c r="EV36">
        <v>1137</v>
      </c>
      <c r="EW36">
        <v>88.9</v>
      </c>
      <c r="EX36">
        <v>671.5</v>
      </c>
      <c r="EY36">
        <v>10.9</v>
      </c>
      <c r="EZ36">
        <v>1.87347</v>
      </c>
      <c r="FA36">
        <v>1.87913</v>
      </c>
      <c r="FB36">
        <v>1.8794999999999999</v>
      </c>
      <c r="FC36">
        <v>1.8801300000000001</v>
      </c>
      <c r="FD36">
        <v>1.87775</v>
      </c>
      <c r="FE36">
        <v>1.87666</v>
      </c>
      <c r="FF36">
        <v>1.8772899999999999</v>
      </c>
      <c r="FG36">
        <v>1.8750100000000001</v>
      </c>
      <c r="FH36">
        <v>0</v>
      </c>
      <c r="FI36">
        <v>0</v>
      </c>
      <c r="FJ36">
        <v>0</v>
      </c>
      <c r="FK36">
        <v>0</v>
      </c>
      <c r="FL36" t="s">
        <v>355</v>
      </c>
      <c r="FM36" t="s">
        <v>356</v>
      </c>
      <c r="FN36" t="s">
        <v>357</v>
      </c>
      <c r="FO36" t="s">
        <v>357</v>
      </c>
      <c r="FP36" t="s">
        <v>357</v>
      </c>
      <c r="FQ36" t="s">
        <v>357</v>
      </c>
      <c r="FR36">
        <v>0</v>
      </c>
      <c r="FS36">
        <v>100</v>
      </c>
      <c r="FT36">
        <v>100</v>
      </c>
      <c r="FU36">
        <v>-1.171</v>
      </c>
      <c r="FV36">
        <v>0.1176</v>
      </c>
      <c r="FW36">
        <v>-1.17351046569245</v>
      </c>
      <c r="FX36">
        <v>1.4527828764109799E-4</v>
      </c>
      <c r="FY36">
        <v>-4.3579519040863002E-7</v>
      </c>
      <c r="FZ36">
        <v>2.0799061152897499E-10</v>
      </c>
      <c r="GA36">
        <v>0.11765454545454899</v>
      </c>
      <c r="GB36">
        <v>0</v>
      </c>
      <c r="GC36">
        <v>0</v>
      </c>
      <c r="GD36">
        <v>0</v>
      </c>
      <c r="GE36">
        <v>4</v>
      </c>
      <c r="GF36">
        <v>2147</v>
      </c>
      <c r="GG36">
        <v>-1</v>
      </c>
      <c r="GH36">
        <v>-1</v>
      </c>
      <c r="GI36">
        <v>0.7</v>
      </c>
      <c r="GJ36">
        <v>0.7</v>
      </c>
      <c r="GK36">
        <v>1.00586</v>
      </c>
      <c r="GL36">
        <v>2.5463900000000002</v>
      </c>
      <c r="GM36">
        <v>1.54541</v>
      </c>
      <c r="GN36">
        <v>2.2827099999999998</v>
      </c>
      <c r="GO36">
        <v>1.5979000000000001</v>
      </c>
      <c r="GP36">
        <v>2.2558600000000002</v>
      </c>
      <c r="GQ36">
        <v>30.868600000000001</v>
      </c>
      <c r="GR36">
        <v>16.198399999999999</v>
      </c>
      <c r="GS36">
        <v>18</v>
      </c>
      <c r="GT36">
        <v>668.79300000000001</v>
      </c>
      <c r="GU36">
        <v>389.09899999999999</v>
      </c>
      <c r="GV36">
        <v>18.4071</v>
      </c>
      <c r="GW36">
        <v>29.399100000000001</v>
      </c>
      <c r="GX36">
        <v>29.9999</v>
      </c>
      <c r="GY36">
        <v>29.780999999999999</v>
      </c>
      <c r="GZ36">
        <v>29.792100000000001</v>
      </c>
      <c r="HA36">
        <v>20.194600000000001</v>
      </c>
      <c r="HB36">
        <v>15</v>
      </c>
      <c r="HC36">
        <v>-30</v>
      </c>
      <c r="HD36">
        <v>18.402899999999999</v>
      </c>
      <c r="HE36">
        <v>400</v>
      </c>
      <c r="HF36">
        <v>0</v>
      </c>
      <c r="HG36">
        <v>99.272400000000005</v>
      </c>
      <c r="HH36">
        <v>99.413200000000003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2023-07-11T12:48:43Z</dcterms:created>
  <dcterms:modified xsi:type="dcterms:W3CDTF">2023-07-14T20:54:58Z</dcterms:modified>
</cp:coreProperties>
</file>