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1C1D89F1-9FB1-E843-87E1-113BC37A47B3}" xr6:coauthVersionLast="47" xr6:coauthVersionMax="47" xr10:uidLastSave="{00000000-0000-0000-0000-000000000000}"/>
  <bookViews>
    <workbookView xWindow="36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O36" i="1"/>
  <c r="AP36" i="1" s="1"/>
  <c r="AN36" i="1"/>
  <c r="AL36" i="1" s="1"/>
  <c r="AD36" i="1"/>
  <c r="AC36" i="1"/>
  <c r="AB36" i="1" s="1"/>
  <c r="U36" i="1"/>
  <c r="AR35" i="1"/>
  <c r="AQ35" i="1"/>
  <c r="AO35" i="1"/>
  <c r="AP35" i="1" s="1"/>
  <c r="AN35" i="1"/>
  <c r="AL35" i="1"/>
  <c r="P35" i="1" s="1"/>
  <c r="AD35" i="1"/>
  <c r="AC35" i="1"/>
  <c r="AB35" i="1"/>
  <c r="U35" i="1"/>
  <c r="S35" i="1"/>
  <c r="AR34" i="1"/>
  <c r="AQ34" i="1"/>
  <c r="AO34" i="1"/>
  <c r="AP34" i="1" s="1"/>
  <c r="AN34" i="1"/>
  <c r="AL34" i="1" s="1"/>
  <c r="AD34" i="1"/>
  <c r="AC34" i="1"/>
  <c r="AB34" i="1" s="1"/>
  <c r="U34" i="1"/>
  <c r="AR33" i="1"/>
  <c r="AQ33" i="1"/>
  <c r="AO33" i="1"/>
  <c r="AP33" i="1" s="1"/>
  <c r="AN33" i="1"/>
  <c r="AL33" i="1" s="1"/>
  <c r="AD33" i="1"/>
  <c r="AC33" i="1"/>
  <c r="AB33" i="1" s="1"/>
  <c r="U33" i="1"/>
  <c r="AR32" i="1"/>
  <c r="AQ32" i="1"/>
  <c r="AO32" i="1"/>
  <c r="AP32" i="1" s="1"/>
  <c r="AN32" i="1"/>
  <c r="AL32" i="1" s="1"/>
  <c r="AD32" i="1"/>
  <c r="AC32" i="1"/>
  <c r="AB32" i="1" s="1"/>
  <c r="U32" i="1"/>
  <c r="AR31" i="1"/>
  <c r="AQ31" i="1"/>
  <c r="AO31" i="1"/>
  <c r="AP31" i="1" s="1"/>
  <c r="AN31" i="1"/>
  <c r="AL31" i="1"/>
  <c r="P31" i="1" s="1"/>
  <c r="AD31" i="1"/>
  <c r="AC31" i="1"/>
  <c r="AB31" i="1"/>
  <c r="U31" i="1"/>
  <c r="S31" i="1"/>
  <c r="AR30" i="1"/>
  <c r="AQ30" i="1"/>
  <c r="AO30" i="1"/>
  <c r="AP30" i="1" s="1"/>
  <c r="AN30" i="1"/>
  <c r="AL30" i="1" s="1"/>
  <c r="AD30" i="1"/>
  <c r="AC30" i="1"/>
  <c r="AB30" i="1" s="1"/>
  <c r="U30" i="1"/>
  <c r="AR29" i="1"/>
  <c r="AQ29" i="1"/>
  <c r="AO29" i="1"/>
  <c r="AP29" i="1" s="1"/>
  <c r="AN29" i="1"/>
  <c r="AL29" i="1" s="1"/>
  <c r="AD29" i="1"/>
  <c r="AC29" i="1"/>
  <c r="AB29" i="1" s="1"/>
  <c r="U29" i="1"/>
  <c r="AR28" i="1"/>
  <c r="AQ28" i="1"/>
  <c r="AO28" i="1"/>
  <c r="AP28" i="1" s="1"/>
  <c r="AN28" i="1"/>
  <c r="AL28" i="1" s="1"/>
  <c r="AD28" i="1"/>
  <c r="AC28" i="1"/>
  <c r="AB28" i="1" s="1"/>
  <c r="U28" i="1"/>
  <c r="AR27" i="1"/>
  <c r="AQ27" i="1"/>
  <c r="AO27" i="1"/>
  <c r="AP27" i="1" s="1"/>
  <c r="AN27" i="1"/>
  <c r="AL27" i="1"/>
  <c r="P27" i="1" s="1"/>
  <c r="AD27" i="1"/>
  <c r="AC27" i="1"/>
  <c r="AB27" i="1"/>
  <c r="U27" i="1"/>
  <c r="S27" i="1"/>
  <c r="AR26" i="1"/>
  <c r="AQ26" i="1"/>
  <c r="AO26" i="1"/>
  <c r="AN26" i="1"/>
  <c r="AM26" i="1"/>
  <c r="AL26" i="1"/>
  <c r="N26" i="1" s="1"/>
  <c r="M26" i="1" s="1"/>
  <c r="AD26" i="1"/>
  <c r="AC26" i="1"/>
  <c r="AB26" i="1" s="1"/>
  <c r="U26" i="1"/>
  <c r="S26" i="1"/>
  <c r="P26" i="1"/>
  <c r="O26" i="1"/>
  <c r="AR25" i="1"/>
  <c r="AQ25" i="1"/>
  <c r="AO25" i="1"/>
  <c r="X25" i="1" s="1"/>
  <c r="AN25" i="1"/>
  <c r="AL25" i="1" s="1"/>
  <c r="AD25" i="1"/>
  <c r="AC25" i="1"/>
  <c r="AB25" i="1" s="1"/>
  <c r="U25" i="1"/>
  <c r="AR24" i="1"/>
  <c r="AQ24" i="1"/>
  <c r="AO24" i="1"/>
  <c r="AP24" i="1" s="1"/>
  <c r="AN24" i="1"/>
  <c r="AL24" i="1" s="1"/>
  <c r="AD24" i="1"/>
  <c r="AC24" i="1"/>
  <c r="AB24" i="1" s="1"/>
  <c r="U24" i="1"/>
  <c r="S24" i="1"/>
  <c r="AR23" i="1"/>
  <c r="AQ23" i="1"/>
  <c r="AO23" i="1"/>
  <c r="AN23" i="1"/>
  <c r="AL23" i="1"/>
  <c r="P23" i="1" s="1"/>
  <c r="AD23" i="1"/>
  <c r="AC23" i="1"/>
  <c r="AB23" i="1"/>
  <c r="U23" i="1"/>
  <c r="S23" i="1"/>
  <c r="AR22" i="1"/>
  <c r="AQ22" i="1"/>
  <c r="AO22" i="1"/>
  <c r="AN22" i="1"/>
  <c r="AM22" i="1"/>
  <c r="AL22" i="1"/>
  <c r="N22" i="1" s="1"/>
  <c r="M22" i="1" s="1"/>
  <c r="AD22" i="1"/>
  <c r="AC22" i="1"/>
  <c r="AB22" i="1" s="1"/>
  <c r="U22" i="1"/>
  <c r="S22" i="1"/>
  <c r="P22" i="1"/>
  <c r="O22" i="1"/>
  <c r="AR21" i="1"/>
  <c r="AQ21" i="1"/>
  <c r="AO21" i="1"/>
  <c r="X21" i="1" s="1"/>
  <c r="AN21" i="1"/>
  <c r="AL21" i="1" s="1"/>
  <c r="AM21" i="1"/>
  <c r="AD21" i="1"/>
  <c r="AC21" i="1"/>
  <c r="AB21" i="1" s="1"/>
  <c r="U21" i="1"/>
  <c r="AR20" i="1"/>
  <c r="AQ20" i="1"/>
  <c r="AO20" i="1"/>
  <c r="AP20" i="1" s="1"/>
  <c r="AN20" i="1"/>
  <c r="AL20" i="1" s="1"/>
  <c r="AD20" i="1"/>
  <c r="AC20" i="1"/>
  <c r="AB20" i="1" s="1"/>
  <c r="U20" i="1"/>
  <c r="AR19" i="1"/>
  <c r="AQ19" i="1"/>
  <c r="AO19" i="1"/>
  <c r="AP19" i="1" s="1"/>
  <c r="AN19" i="1"/>
  <c r="AL19" i="1"/>
  <c r="P19" i="1" s="1"/>
  <c r="AD19" i="1"/>
  <c r="AC19" i="1"/>
  <c r="AB19" i="1"/>
  <c r="U19" i="1"/>
  <c r="S19" i="1"/>
  <c r="AP22" i="1" l="1"/>
  <c r="X22" i="1"/>
  <c r="AM20" i="1"/>
  <c r="P20" i="1"/>
  <c r="N20" i="1"/>
  <c r="M20" i="1" s="1"/>
  <c r="O20" i="1"/>
  <c r="S20" i="1"/>
  <c r="S29" i="1"/>
  <c r="AM29" i="1"/>
  <c r="O29" i="1"/>
  <c r="P29" i="1"/>
  <c r="N29" i="1"/>
  <c r="M29" i="1" s="1"/>
  <c r="P32" i="1"/>
  <c r="O32" i="1"/>
  <c r="N32" i="1"/>
  <c r="M32" i="1" s="1"/>
  <c r="AM32" i="1"/>
  <c r="S32" i="1"/>
  <c r="O25" i="1"/>
  <c r="S25" i="1"/>
  <c r="P25" i="1"/>
  <c r="N25" i="1"/>
  <c r="M25" i="1" s="1"/>
  <c r="N34" i="1"/>
  <c r="M34" i="1" s="1"/>
  <c r="AM34" i="1"/>
  <c r="S34" i="1"/>
  <c r="P34" i="1"/>
  <c r="O34" i="1"/>
  <c r="S33" i="1"/>
  <c r="O33" i="1"/>
  <c r="P33" i="1"/>
  <c r="N33" i="1"/>
  <c r="M33" i="1" s="1"/>
  <c r="AM33" i="1"/>
  <c r="P36" i="1"/>
  <c r="O36" i="1"/>
  <c r="N36" i="1"/>
  <c r="M36" i="1" s="1"/>
  <c r="AM36" i="1"/>
  <c r="S36" i="1"/>
  <c r="AF22" i="1"/>
  <c r="AP23" i="1"/>
  <c r="AP26" i="1"/>
  <c r="X26" i="1"/>
  <c r="N28" i="1"/>
  <c r="M28" i="1" s="1"/>
  <c r="S28" i="1"/>
  <c r="P28" i="1"/>
  <c r="O28" i="1"/>
  <c r="AM28" i="1"/>
  <c r="Y25" i="1"/>
  <c r="Z25" i="1" s="1"/>
  <c r="S21" i="1"/>
  <c r="P21" i="1"/>
  <c r="O21" i="1"/>
  <c r="N21" i="1"/>
  <c r="M21" i="1" s="1"/>
  <c r="Y21" i="1" s="1"/>
  <c r="Z21" i="1" s="1"/>
  <c r="AG21" i="1" s="1"/>
  <c r="AF26" i="1"/>
  <c r="N30" i="1"/>
  <c r="M30" i="1" s="1"/>
  <c r="AM30" i="1"/>
  <c r="S30" i="1"/>
  <c r="P30" i="1"/>
  <c r="O30" i="1"/>
  <c r="AM24" i="1"/>
  <c r="P24" i="1"/>
  <c r="N24" i="1"/>
  <c r="M24" i="1" s="1"/>
  <c r="O24" i="1"/>
  <c r="AM25" i="1"/>
  <c r="X30" i="1"/>
  <c r="X34" i="1"/>
  <c r="AP21" i="1"/>
  <c r="X29" i="1"/>
  <c r="X33" i="1"/>
  <c r="AM23" i="1"/>
  <c r="AM27" i="1"/>
  <c r="AM31" i="1"/>
  <c r="AM35" i="1"/>
  <c r="AP25" i="1"/>
  <c r="N19" i="1"/>
  <c r="M19" i="1" s="1"/>
  <c r="X20" i="1"/>
  <c r="N23" i="1"/>
  <c r="M23" i="1" s="1"/>
  <c r="X24" i="1"/>
  <c r="N27" i="1"/>
  <c r="M27" i="1" s="1"/>
  <c r="X28" i="1"/>
  <c r="N31" i="1"/>
  <c r="M31" i="1" s="1"/>
  <c r="X32" i="1"/>
  <c r="N35" i="1"/>
  <c r="M35" i="1" s="1"/>
  <c r="X36" i="1"/>
  <c r="AM19" i="1"/>
  <c r="O23" i="1"/>
  <c r="O31" i="1"/>
  <c r="O35" i="1"/>
  <c r="O19" i="1"/>
  <c r="O27" i="1"/>
  <c r="X19" i="1"/>
  <c r="X23" i="1"/>
  <c r="X27" i="1"/>
  <c r="X31" i="1"/>
  <c r="X35" i="1"/>
  <c r="Y33" i="1" l="1"/>
  <c r="Z33" i="1" s="1"/>
  <c r="AA25" i="1"/>
  <c r="AE25" i="1" s="1"/>
  <c r="AH25" i="1"/>
  <c r="AF35" i="1"/>
  <c r="Y34" i="1"/>
  <c r="Z34" i="1" s="1"/>
  <c r="AF33" i="1"/>
  <c r="V33" i="1"/>
  <c r="T33" i="1" s="1"/>
  <c r="W33" i="1" s="1"/>
  <c r="Q33" i="1" s="1"/>
  <c r="R33" i="1" s="1"/>
  <c r="AF34" i="1"/>
  <c r="Y28" i="1"/>
  <c r="Z28" i="1" s="1"/>
  <c r="AF21" i="1"/>
  <c r="V21" i="1"/>
  <c r="T21" i="1" s="1"/>
  <c r="W21" i="1" s="1"/>
  <c r="Q21" i="1" s="1"/>
  <c r="R21" i="1" s="1"/>
  <c r="AF23" i="1"/>
  <c r="Y26" i="1"/>
  <c r="Z26" i="1" s="1"/>
  <c r="Y23" i="1"/>
  <c r="Z23" i="1" s="1"/>
  <c r="V23" i="1" s="1"/>
  <c r="T23" i="1" s="1"/>
  <c r="W23" i="1" s="1"/>
  <c r="Q23" i="1" s="1"/>
  <c r="R23" i="1" s="1"/>
  <c r="Y20" i="1"/>
  <c r="Z20" i="1" s="1"/>
  <c r="AF19" i="1"/>
  <c r="Y32" i="1"/>
  <c r="Z32" i="1" s="1"/>
  <c r="AF31" i="1"/>
  <c r="AF32" i="1"/>
  <c r="V32" i="1"/>
  <c r="T32" i="1" s="1"/>
  <c r="W32" i="1" s="1"/>
  <c r="Q32" i="1" s="1"/>
  <c r="R32" i="1" s="1"/>
  <c r="Y35" i="1"/>
  <c r="Z35" i="1" s="1"/>
  <c r="V35" i="1" s="1"/>
  <c r="T35" i="1" s="1"/>
  <c r="W35" i="1" s="1"/>
  <c r="Q35" i="1" s="1"/>
  <c r="R35" i="1" s="1"/>
  <c r="AF27" i="1"/>
  <c r="AF25" i="1"/>
  <c r="V25" i="1"/>
  <c r="T25" i="1" s="1"/>
  <c r="W25" i="1" s="1"/>
  <c r="Q25" i="1" s="1"/>
  <c r="R25" i="1" s="1"/>
  <c r="Y22" i="1"/>
  <c r="Z22" i="1" s="1"/>
  <c r="Y27" i="1"/>
  <c r="Z27" i="1" s="1"/>
  <c r="V27" i="1" s="1"/>
  <c r="T27" i="1" s="1"/>
  <c r="W27" i="1" s="1"/>
  <c r="Q27" i="1" s="1"/>
  <c r="R27" i="1" s="1"/>
  <c r="Y36" i="1"/>
  <c r="Z36" i="1" s="1"/>
  <c r="V36" i="1" s="1"/>
  <c r="T36" i="1" s="1"/>
  <c r="W36" i="1" s="1"/>
  <c r="Q36" i="1" s="1"/>
  <c r="R36" i="1" s="1"/>
  <c r="Y29" i="1"/>
  <c r="Z29" i="1" s="1"/>
  <c r="Y19" i="1"/>
  <c r="Z19" i="1" s="1"/>
  <c r="AA21" i="1"/>
  <c r="AE21" i="1" s="1"/>
  <c r="AH21" i="1"/>
  <c r="AI21" i="1" s="1"/>
  <c r="Y30" i="1"/>
  <c r="Z30" i="1" s="1"/>
  <c r="Y31" i="1"/>
  <c r="Z31" i="1" s="1"/>
  <c r="Y24" i="1"/>
  <c r="Z24" i="1" s="1"/>
  <c r="V24" i="1" s="1"/>
  <c r="T24" i="1" s="1"/>
  <c r="W24" i="1" s="1"/>
  <c r="Q24" i="1" s="1"/>
  <c r="R24" i="1" s="1"/>
  <c r="AF24" i="1"/>
  <c r="AF30" i="1"/>
  <c r="AF28" i="1"/>
  <c r="V28" i="1"/>
  <c r="T28" i="1" s="1"/>
  <c r="W28" i="1" s="1"/>
  <c r="Q28" i="1" s="1"/>
  <c r="R28" i="1" s="1"/>
  <c r="AF36" i="1"/>
  <c r="AG25" i="1"/>
  <c r="AF29" i="1"/>
  <c r="AF20" i="1"/>
  <c r="AA19" i="1" l="1"/>
  <c r="AE19" i="1" s="1"/>
  <c r="AH19" i="1"/>
  <c r="AG19" i="1"/>
  <c r="AA22" i="1"/>
  <c r="AE22" i="1" s="1"/>
  <c r="AG22" i="1"/>
  <c r="AH22" i="1"/>
  <c r="V22" i="1"/>
  <c r="T22" i="1" s="1"/>
  <c r="W22" i="1" s="1"/>
  <c r="Q22" i="1" s="1"/>
  <c r="R22" i="1" s="1"/>
  <c r="AH20" i="1"/>
  <c r="AI20" i="1" s="1"/>
  <c r="AA20" i="1"/>
  <c r="AE20" i="1" s="1"/>
  <c r="AG20" i="1"/>
  <c r="AA34" i="1"/>
  <c r="AE34" i="1" s="1"/>
  <c r="AH34" i="1"/>
  <c r="AG34" i="1"/>
  <c r="AA31" i="1"/>
  <c r="AE31" i="1" s="1"/>
  <c r="AH31" i="1"/>
  <c r="AG31" i="1"/>
  <c r="AA29" i="1"/>
  <c r="AE29" i="1" s="1"/>
  <c r="AH29" i="1"/>
  <c r="AG29" i="1"/>
  <c r="V31" i="1"/>
  <c r="T31" i="1" s="1"/>
  <c r="W31" i="1" s="1"/>
  <c r="Q31" i="1" s="1"/>
  <c r="R31" i="1" s="1"/>
  <c r="AA23" i="1"/>
  <c r="AE23" i="1" s="1"/>
  <c r="AH23" i="1"/>
  <c r="AG23" i="1"/>
  <c r="V20" i="1"/>
  <c r="T20" i="1" s="1"/>
  <c r="W20" i="1" s="1"/>
  <c r="Q20" i="1" s="1"/>
  <c r="R20" i="1" s="1"/>
  <c r="AH28" i="1"/>
  <c r="AA28" i="1"/>
  <c r="AE28" i="1" s="1"/>
  <c r="AG28" i="1"/>
  <c r="AH30" i="1"/>
  <c r="AA30" i="1"/>
  <c r="AE30" i="1" s="1"/>
  <c r="AG30" i="1"/>
  <c r="AI25" i="1"/>
  <c r="V29" i="1"/>
  <c r="T29" i="1" s="1"/>
  <c r="W29" i="1" s="1"/>
  <c r="Q29" i="1" s="1"/>
  <c r="R29" i="1" s="1"/>
  <c r="V30" i="1"/>
  <c r="T30" i="1" s="1"/>
  <c r="W30" i="1" s="1"/>
  <c r="Q30" i="1" s="1"/>
  <c r="R30" i="1" s="1"/>
  <c r="AH36" i="1"/>
  <c r="AA36" i="1"/>
  <c r="AE36" i="1" s="1"/>
  <c r="AG36" i="1"/>
  <c r="AH32" i="1"/>
  <c r="AA32" i="1"/>
  <c r="AE32" i="1" s="1"/>
  <c r="AG32" i="1"/>
  <c r="AG26" i="1"/>
  <c r="AH26" i="1"/>
  <c r="AA26" i="1"/>
  <c r="AE26" i="1" s="1"/>
  <c r="V26" i="1"/>
  <c r="T26" i="1" s="1"/>
  <c r="W26" i="1" s="1"/>
  <c r="Q26" i="1" s="1"/>
  <c r="R26" i="1" s="1"/>
  <c r="V34" i="1"/>
  <c r="T34" i="1" s="1"/>
  <c r="W34" i="1" s="1"/>
  <c r="Q34" i="1" s="1"/>
  <c r="R34" i="1" s="1"/>
  <c r="AH24" i="1"/>
  <c r="AA24" i="1"/>
  <c r="AE24" i="1" s="1"/>
  <c r="AG24" i="1"/>
  <c r="AG27" i="1"/>
  <c r="AA27" i="1"/>
  <c r="AE27" i="1" s="1"/>
  <c r="AH27" i="1"/>
  <c r="AA35" i="1"/>
  <c r="AE35" i="1" s="1"/>
  <c r="AH35" i="1"/>
  <c r="AG35" i="1"/>
  <c r="V19" i="1"/>
  <c r="T19" i="1" s="1"/>
  <c r="W19" i="1" s="1"/>
  <c r="Q19" i="1" s="1"/>
  <c r="R19" i="1" s="1"/>
  <c r="AA33" i="1"/>
  <c r="AE33" i="1" s="1"/>
  <c r="AH33" i="1"/>
  <c r="AI33" i="1" s="1"/>
  <c r="AG33" i="1"/>
  <c r="AI22" i="1" l="1"/>
  <c r="AI31" i="1"/>
  <c r="AI30" i="1"/>
  <c r="AI24" i="1"/>
  <c r="AI35" i="1"/>
  <c r="AI34" i="1"/>
  <c r="AI23" i="1"/>
  <c r="AI32" i="1"/>
  <c r="AI27" i="1"/>
  <c r="AI36" i="1"/>
  <c r="AI29" i="1"/>
  <c r="AI19" i="1"/>
  <c r="AI26" i="1"/>
  <c r="AI28" i="1"/>
</calcChain>
</file>

<file path=xl/sharedStrings.xml><?xml version="1.0" encoding="utf-8"?>
<sst xmlns="http://schemas.openxmlformats.org/spreadsheetml/2006/main" count="980" uniqueCount="406">
  <si>
    <t>File opened</t>
  </si>
  <si>
    <t>2023-07-12 12:01:21</t>
  </si>
  <si>
    <t>Console s/n</t>
  </si>
  <si>
    <t>68C-811759</t>
  </si>
  <si>
    <t>Console ver</t>
  </si>
  <si>
    <t>Bluestem v.2.1.08</t>
  </si>
  <si>
    <t>Scripts ver</t>
  </si>
  <si>
    <t>2022.05  2.1.08, Aug 2022</t>
  </si>
  <si>
    <t>Head s/n</t>
  </si>
  <si>
    <t>68H-891759</t>
  </si>
  <si>
    <t>Head ver</t>
  </si>
  <si>
    <t>1.4.22</t>
  </si>
  <si>
    <t>Head cal</t>
  </si>
  <si>
    <t>{"h2oaspan2b": "0.0685964", "co2bzero": "0.928369", "h2obzero": "1.0566", "co2bspanconc1": "2473", "chamberpressurezero": "2.68486", "h2obspan2b": "0.0690967", "flowazero": "0.2969", "co2bspan2": "-0.0342144", "ssa_ref": "34842.2", "oxygen": "21", "ssb_ref": "37125.5", "co2bspan1": "1.0021", "co2aspan2a": "0.292292", "tbzero": "-0.243059", "h2obspanconc2": "0", "co2bspanconc2": "301.4", "co2azero": "0.925242", "tazero": "-0.14134", "h2oaspan1": "1.00591", "co2aspan1": "1.00226", "co2bspan2b": "0.29074", "co2aspan2": "-0.0349502", "h2oaspanconc2": "0", "co2aspan2b": "0.289966", "h2obspan1": "1.00489", "h2obspanconc1": "11.65", "flowmeterzero": "0.996167", "h2oazero": "1.04545", "h2oaspan2": "0", "h2obspan2": "0", "co2aspanconc2": "301.4", "co2aspanconc1": "2473", "flowbzero": "0.29043", "h2oaspan2a": "0.0681933", "h2obspan2a": "0.0687607", "h2oaspanconc1": "11.65", "co2bspan2a": "0.293064"}</t>
  </si>
  <si>
    <t>CO2 rangematch</t>
  </si>
  <si>
    <t>Mon Jul 10 11:02</t>
  </si>
  <si>
    <t>H2O rangematch</t>
  </si>
  <si>
    <t>Tue Jun  6 10:36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</si>
  <si>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</si>
  <si>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</si>
  <si>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</si>
  <si>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</si>
  <si>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</si>
  <si>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</si>
  <si>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</si>
  <si>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</si>
  <si>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</si>
  <si>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12:01:21</t>
  </si>
  <si>
    <t>Stability Definition:	A (GasEx): Std&lt;0.2 Per=20	CO2_r (Meas): Std&lt;0.75 Per=20	Qin (LeafQ):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</si>
  <si>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</si>
  <si>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</si>
  <si>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</si>
  <si>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</si>
  <si>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</si>
  <si>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</si>
  <si>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</si>
  <si>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</si>
  <si>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</si>
  <si>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</si>
  <si>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</si>
  <si>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</si>
  <si>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</si>
  <si>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</si>
  <si>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</si>
  <si>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</si>
  <si>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</si>
  <si>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</si>
  <si>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</si>
  <si>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</si>
  <si>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</si>
  <si>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</si>
  <si>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</si>
  <si>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</si>
  <si>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</si>
  <si>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</si>
  <si>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</si>
  <si>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</si>
  <si>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</si>
  <si>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</si>
  <si>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</si>
  <si>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</si>
  <si>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</si>
  <si>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</si>
  <si>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</si>
  <si>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</si>
  <si>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</si>
  <si>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</si>
  <si>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</si>
  <si>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</si>
  <si>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</si>
  <si>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</si>
  <si>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</si>
  <si>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</si>
  <si>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</si>
  <si>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</si>
  <si>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</si>
  <si>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</si>
  <si>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</si>
  <si>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</si>
  <si>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</si>
  <si>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</si>
  <si>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</si>
  <si>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</si>
  <si>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</si>
  <si>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</si>
  <si>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</si>
  <si>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</si>
  <si>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4.22145 87.1527 366.56 602.084 829.233 1054.2 1231.48 1344.21</t>
  </si>
  <si>
    <t>Fs_true</t>
  </si>
  <si>
    <t>0.13625 100.928 402.832 601.482 802.593 1001.13 1202.98 1401.32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</si>
  <si>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</si>
  <si>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</si>
  <si>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</si>
  <si>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</si>
  <si>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</si>
  <si>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</si>
  <si>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</si>
  <si>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</si>
  <si>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</si>
  <si>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</si>
  <si>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</si>
  <si>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</si>
  <si>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</si>
  <si>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</si>
  <si>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</si>
  <si>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</si>
  <si>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</si>
  <si>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</si>
  <si>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</si>
  <si>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</si>
  <si>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</si>
  <si>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</si>
  <si>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</si>
  <si>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</si>
  <si>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</si>
  <si>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</si>
  <si>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</si>
  <si>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</si>
  <si>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</si>
  <si>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</si>
  <si>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</si>
  <si>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</si>
  <si>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</si>
  <si>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</si>
  <si>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</si>
  <si>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</si>
  <si>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</si>
  <si>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</si>
  <si>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</si>
  <si>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</si>
  <si>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</si>
  <si>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</si>
  <si>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</si>
  <si>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</si>
  <si>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</si>
  <si>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</si>
  <si>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</si>
  <si>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</si>
  <si>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</si>
  <si>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</si>
  <si>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</si>
  <si>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</si>
  <si>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</si>
  <si>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</si>
  <si>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</si>
  <si>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</si>
  <si>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</si>
  <si>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</si>
  <si>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</si>
  <si>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</si>
  <si>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</si>
  <si>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</si>
  <si>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</si>
  <si>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</si>
  <si>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</si>
  <si>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</si>
  <si>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</si>
  <si>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</si>
  <si>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</si>
  <si>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</si>
  <si>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</si>
  <si>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</si>
  <si>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</si>
  <si>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</si>
  <si>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</si>
  <si>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</si>
  <si>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</si>
  <si>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</si>
  <si>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</si>
  <si>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</si>
  <si>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</si>
  <si>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</si>
  <si>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</si>
  <si>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</si>
  <si>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</si>
  <si>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</si>
  <si>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</si>
  <si>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</si>
  <si>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</si>
  <si>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</si>
  <si>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</si>
  <si>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</si>
  <si>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</si>
  <si>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</si>
  <si>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</si>
  <si>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</si>
  <si>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</si>
  <si>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</si>
  <si>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</si>
  <si>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</si>
  <si>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</si>
  <si>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</si>
  <si>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</si>
  <si>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</si>
  <si>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</si>
  <si>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</si>
  <si>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</si>
  <si>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</si>
  <si>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</si>
  <si>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</si>
  <si>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</si>
  <si>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</si>
  <si>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</si>
  <si>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</si>
  <si>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</si>
  <si>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</si>
  <si>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</si>
  <si>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</si>
  <si>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</si>
  <si>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</si>
  <si>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</si>
  <si>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</si>
  <si>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</si>
  <si>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</si>
  <si>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</si>
  <si>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</si>
  <si>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</si>
  <si>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</si>
  <si>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</si>
  <si>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</si>
  <si>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</si>
  <si>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</si>
  <si>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</si>
  <si>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</si>
  <si>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</si>
  <si>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</si>
  <si>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</si>
  <si>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</si>
  <si>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</si>
  <si>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</si>
  <si>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</si>
  <si>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</si>
  <si>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</si>
  <si>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</si>
  <si>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</si>
  <si>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</si>
  <si>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</si>
  <si>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</si>
  <si>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</si>
  <si>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</si>
  <si>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</si>
  <si>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</si>
  <si>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</si>
  <si>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</si>
  <si>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</si>
  <si>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</si>
  <si>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</si>
  <si>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</si>
  <si>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</si>
  <si>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</si>
  <si>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</si>
  <si>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</si>
  <si>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</si>
  <si>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</si>
  <si>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</si>
  <si>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</si>
  <si>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AccCO2_soda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</si>
  <si>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</si>
  <si>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</si>
  <si>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</si>
  <si>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</si>
  <si>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</si>
  <si>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</si>
  <si>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</si>
  <si>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</si>
  <si>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</si>
  <si>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</si>
  <si>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</si>
  <si>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</si>
  <si>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</si>
  <si>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</si>
  <si>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</si>
  <si>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</si>
  <si>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</si>
  <si>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</si>
  <si>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</si>
  <si>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</si>
  <si>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</si>
  <si>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</si>
  <si>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</si>
  <si>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</si>
  <si>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</si>
  <si>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</si>
  <si>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</si>
  <si>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</si>
  <si>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</si>
  <si>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</si>
  <si>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</si>
  <si>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</si>
  <si>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</si>
  <si>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</si>
  <si>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</si>
  <si>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</si>
  <si>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</si>
  <si>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</si>
  <si>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</si>
  <si>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</si>
  <si>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</si>
  <si>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</si>
  <si>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</si>
  <si>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</si>
  <si>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</si>
  <si>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</si>
  <si>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</si>
  <si>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</si>
  <si>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</si>
  <si>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</si>
  <si>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</si>
  <si>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</si>
  <si>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</si>
  <si>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</si>
  <si>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</si>
  <si>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</si>
  <si>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</si>
  <si>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</si>
  <si>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</si>
  <si>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</si>
  <si>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</si>
  <si>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</si>
  <si>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</si>
  <si>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</si>
  <si>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</si>
  <si>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</si>
  <si>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</si>
  <si>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</si>
  <si>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</si>
  <si>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</si>
  <si>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</si>
  <si>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</si>
  <si>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</si>
  <si>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</si>
  <si>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</si>
  <si>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</si>
  <si>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</si>
  <si>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</si>
  <si>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</si>
  <si>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</si>
  <si>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</si>
  <si>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</si>
  <si>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</si>
  <si>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</si>
  <si>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</si>
  <si>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20230712 12:25:25</t>
  </si>
  <si>
    <t>12:25:25</t>
  </si>
  <si>
    <t>none</t>
  </si>
  <si>
    <t>Lindsey</t>
  </si>
  <si>
    <t>20230712</t>
  </si>
  <si>
    <t>kse</t>
  </si>
  <si>
    <t>BENA</t>
  </si>
  <si>
    <t>BNL14309</t>
  </si>
  <si>
    <t>12:24:57</t>
  </si>
  <si>
    <t>2/2</t>
  </si>
  <si>
    <t>00000000</t>
  </si>
  <si>
    <t>iiiiiiii</t>
  </si>
  <si>
    <t>off</t>
  </si>
  <si>
    <t>20230712 12:26:57</t>
  </si>
  <si>
    <t>12:26:57</t>
  </si>
  <si>
    <t>12:26:28</t>
  </si>
  <si>
    <t>20230712 12:28:31</t>
  </si>
  <si>
    <t>12:28:31</t>
  </si>
  <si>
    <t>12:28:02</t>
  </si>
  <si>
    <t>20230712 12:30:08</t>
  </si>
  <si>
    <t>12:30:08</t>
  </si>
  <si>
    <t>12:29:39</t>
  </si>
  <si>
    <t>20230712 12:31:39</t>
  </si>
  <si>
    <t>12:31:39</t>
  </si>
  <si>
    <t>12:31:12</t>
  </si>
  <si>
    <t>20230712 12:33:14</t>
  </si>
  <si>
    <t>12:33:14</t>
  </si>
  <si>
    <t>12:32:47</t>
  </si>
  <si>
    <t>20230712 12:34:28</t>
  </si>
  <si>
    <t>12:34:28</t>
  </si>
  <si>
    <t>12:34:17</t>
  </si>
  <si>
    <t>20230712 12:36:05</t>
  </si>
  <si>
    <t>12:36:05</t>
  </si>
  <si>
    <t>12:35:31</t>
  </si>
  <si>
    <t>20230712 12:37:27</t>
  </si>
  <si>
    <t>12:37:27</t>
  </si>
  <si>
    <t>12:36:58</t>
  </si>
  <si>
    <t>20230712 12:38:49</t>
  </si>
  <si>
    <t>12:38:49</t>
  </si>
  <si>
    <t>12:38:20</t>
  </si>
  <si>
    <t>20230712 12:40:25</t>
  </si>
  <si>
    <t>12:40:25</t>
  </si>
  <si>
    <t>12:39:56</t>
  </si>
  <si>
    <t>20230712 12:41:57</t>
  </si>
  <si>
    <t>12:41:57</t>
  </si>
  <si>
    <t>12:41:29</t>
  </si>
  <si>
    <t>20230712 12:43:25</t>
  </si>
  <si>
    <t>12:43:25</t>
  </si>
  <si>
    <t>12:42:56</t>
  </si>
  <si>
    <t>20230712 12:45:22</t>
  </si>
  <si>
    <t>12:45:22</t>
  </si>
  <si>
    <t>12:44:52</t>
  </si>
  <si>
    <t>20230712 12:47:00</t>
  </si>
  <si>
    <t>12:47:00</t>
  </si>
  <si>
    <t>12:46:30</t>
  </si>
  <si>
    <t>20230712 12:48:45</t>
  </si>
  <si>
    <t>12:48:45</t>
  </si>
  <si>
    <t>12:48:17</t>
  </si>
  <si>
    <t>20230712 12:50:39</t>
  </si>
  <si>
    <t>12:50:39</t>
  </si>
  <si>
    <t>12:50:06</t>
  </si>
  <si>
    <t>20230712 12:52:32</t>
  </si>
  <si>
    <t>12:52:32</t>
  </si>
  <si>
    <t>12:52:03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</si>
</sst>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workbookViewId="0">
      <selection activeCell="C7" sqref="C7"/>
    </sheetView>
  </sheetViews>
  <sheetFormatPr baseColWidth="10" defaultColWidth="8.83203125" defaultRowHeight="15" x14ac:dyDescent="0.2"/>
  <sheetData>
    <row r="2" spans="1:216" x14ac:dyDescent="0.2">
      <c r="A2" t="s">
        <v>29</v>
      </c>
      <c r="B2" t="s">
        <v>30</v>
      </c>
      <c r="C2" t="s">
        <v>32</v>
      </c>
    </row>
    <row r="3" spans="1:216" x14ac:dyDescent="0.2">
      <c r="B3" t="s">
        <v>31</v>
      </c>
      <c r="C3">
        <v>21</v>
      </c>
    </row>
    <row r="4" spans="1:216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16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16" x14ac:dyDescent="0.2">
      <c r="B7">
        <v>5.0759999999999996</v>
      </c>
      <c r="C7">
        <v>0.5</v>
      </c>
      <c r="D7" t="s">
        <v>49</v>
      </c>
      <c r="E7">
        <v>2</v>
      </c>
    </row>
    <row r="8" spans="1:216" x14ac:dyDescent="0.2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16" x14ac:dyDescent="0.2">
      <c r="B11" t="s">
        <v>58</v>
      </c>
      <c r="C11" t="s">
        <v>60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87</v>
      </c>
      <c r="G15" t="s">
        <v>89</v>
      </c>
      <c r="H15">
        <v>0</v>
      </c>
    </row>
    <row r="16" spans="1:216" x14ac:dyDescent="0.2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93</v>
      </c>
      <c r="M16" t="s">
        <v>93</v>
      </c>
      <c r="N16" t="s">
        <v>93</v>
      </c>
      <c r="O16" t="s">
        <v>93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94</v>
      </c>
      <c r="AO16" t="s">
        <v>95</v>
      </c>
      <c r="AP16" t="s">
        <v>95</v>
      </c>
      <c r="AQ16" t="s">
        <v>95</v>
      </c>
      <c r="AR16" t="s">
        <v>95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96</v>
      </c>
      <c r="AY16" t="s">
        <v>96</v>
      </c>
      <c r="AZ16" t="s">
        <v>96</v>
      </c>
      <c r="BA16" t="s">
        <v>96</v>
      </c>
      <c r="BB16" t="s">
        <v>96</v>
      </c>
      <c r="BC16" t="s">
        <v>96</v>
      </c>
      <c r="BD16" t="s">
        <v>96</v>
      </c>
      <c r="BE16" t="s">
        <v>96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97</v>
      </c>
      <c r="BL16" t="s">
        <v>97</v>
      </c>
      <c r="BM16" t="s">
        <v>97</v>
      </c>
      <c r="BN16" t="s">
        <v>97</v>
      </c>
      <c r="BO16" t="s">
        <v>97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98</v>
      </c>
      <c r="BV16" t="s">
        <v>98</v>
      </c>
      <c r="BW16" t="s">
        <v>98</v>
      </c>
      <c r="BX16" t="s">
        <v>98</v>
      </c>
      <c r="BY16" t="s">
        <v>98</v>
      </c>
      <c r="BZ16" t="s">
        <v>98</v>
      </c>
      <c r="CA16" t="s">
        <v>98</v>
      </c>
      <c r="CB16" t="s">
        <v>98</v>
      </c>
      <c r="CC16" t="s">
        <v>98</v>
      </c>
      <c r="CD16" t="s">
        <v>98</v>
      </c>
      <c r="CE16" t="s">
        <v>98</v>
      </c>
      <c r="CF16" t="s">
        <v>98</v>
      </c>
      <c r="CG16" t="s">
        <v>98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99</v>
      </c>
      <c r="CN16" t="s">
        <v>99</v>
      </c>
      <c r="CO16" t="s">
        <v>99</v>
      </c>
      <c r="CP16" t="s">
        <v>99</v>
      </c>
      <c r="CQ16" t="s">
        <v>99</v>
      </c>
      <c r="CR16" t="s">
        <v>99</v>
      </c>
      <c r="CS16" t="s">
        <v>99</v>
      </c>
      <c r="CT16" t="s">
        <v>99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100</v>
      </c>
      <c r="DA16" t="s">
        <v>100</v>
      </c>
      <c r="DB16" t="s">
        <v>100</v>
      </c>
      <c r="DC16" t="s">
        <v>100</v>
      </c>
      <c r="DD16" t="s">
        <v>100</v>
      </c>
      <c r="DE16" t="s">
        <v>100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101</v>
      </c>
      <c r="DP16" t="s">
        <v>101</v>
      </c>
      <c r="DQ16" t="s">
        <v>101</v>
      </c>
      <c r="DR16" t="s">
        <v>101</v>
      </c>
      <c r="DS16" t="s">
        <v>101</v>
      </c>
      <c r="DT16" t="s">
        <v>101</v>
      </c>
      <c r="DU16" t="s">
        <v>101</v>
      </c>
      <c r="DV16" t="s">
        <v>101</v>
      </c>
      <c r="DW16" t="s">
        <v>101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102</v>
      </c>
      <c r="EH16" t="s">
        <v>102</v>
      </c>
      <c r="EI16" t="s">
        <v>102</v>
      </c>
      <c r="EJ16" t="s">
        <v>102</v>
      </c>
      <c r="EK16" t="s">
        <v>102</v>
      </c>
      <c r="EL16" t="s">
        <v>102</v>
      </c>
      <c r="EM16" t="s">
        <v>102</v>
      </c>
      <c r="EN16" t="s">
        <v>102</v>
      </c>
      <c r="EO16" t="s">
        <v>102</v>
      </c>
      <c r="EP16" t="s">
        <v>102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103</v>
      </c>
      <c r="FA16" t="s">
        <v>103</v>
      </c>
      <c r="FB16" t="s">
        <v>103</v>
      </c>
      <c r="FC16" t="s">
        <v>103</v>
      </c>
      <c r="FD16" t="s">
        <v>103</v>
      </c>
      <c r="FE16" t="s">
        <v>103</v>
      </c>
      <c r="FF16" t="s">
        <v>103</v>
      </c>
      <c r="FG16" t="s">
        <v>103</v>
      </c>
      <c r="FH16" t="s">
        <v>103</v>
      </c>
      <c r="FI16" t="s">
        <v>103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104</v>
      </c>
      <c r="FT16" t="s">
        <v>104</v>
      </c>
      <c r="FU16" t="s">
        <v>104</v>
      </c>
      <c r="FV16" t="s">
        <v>104</v>
      </c>
      <c r="FW16" t="s">
        <v>104</v>
      </c>
      <c r="FX16" t="s">
        <v>104</v>
      </c>
      <c r="FY16" t="s">
        <v>104</v>
      </c>
      <c r="FZ16" t="s">
        <v>104</v>
      </c>
      <c r="GA16" t="s">
        <v>104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104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106</v>
      </c>
      <c r="GT16" t="s">
        <v>106</v>
      </c>
      <c r="GU16" t="s">
        <v>106</v>
      </c>
      <c r="GV16" t="s">
        <v>106</v>
      </c>
      <c r="GW16" t="s">
        <v>106</v>
      </c>
      <c r="GX16" t="s">
        <v>106</v>
      </c>
      <c r="GY16" t="s">
        <v>106</v>
      </c>
      <c r="GZ16" t="s">
        <v>106</v>
      </c>
      <c r="HA16" t="s">
        <v>106</v>
      </c>
      <c r="HB16" t="s">
        <v>106</v>
      </c>
      <c r="HC16" t="s">
        <v>106</v>
      </c>
      <c r="HD16" t="s">
        <v>106</v>
      </c>
      <c r="HE16" t="s">
        <v>106</v>
      </c>
      <c r="HF16" t="s">
        <v>106</v>
      </c>
      <c r="HG16" t="s">
        <v>106</v>
      </c>
      <c r="HH16" t="s">
        <v>106</v>
      </c>
    </row>
    <row r="17" spans="1:216" x14ac:dyDescent="0.2">
      <c r="A17" t="s">
        <v>107</v>
      </c>
      <c r="B17" t="s">
        <v>108</v>
      </c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 t="s">
        <v>115</v>
      </c>
      <c r="J17" t="s">
        <v>116</v>
      </c>
      <c r="K17" t="s">
        <v>117</v>
      </c>
      <c r="L17" t="s">
        <v>118</v>
      </c>
      <c r="M17" t="s">
        <v>119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126</v>
      </c>
      <c r="U17" t="s">
        <v>127</v>
      </c>
      <c r="V17" t="s">
        <v>128</v>
      </c>
      <c r="W17" t="s">
        <v>129</v>
      </c>
      <c r="X17" t="s">
        <v>130</v>
      </c>
      <c r="Y17" t="s">
        <v>131</v>
      </c>
      <c r="Z17" t="s">
        <v>132</v>
      </c>
      <c r="AA17" t="s">
        <v>133</v>
      </c>
      <c r="AB17" t="s">
        <v>134</v>
      </c>
      <c r="AC17" t="s">
        <v>135</v>
      </c>
      <c r="AD17" t="s">
        <v>136</v>
      </c>
      <c r="AE17" t="s">
        <v>137</v>
      </c>
      <c r="AF17" t="s">
        <v>138</v>
      </c>
      <c r="AG17" t="s">
        <v>139</v>
      </c>
      <c r="AH17" t="s">
        <v>140</v>
      </c>
      <c r="AI17" t="s">
        <v>141</v>
      </c>
      <c r="AJ17" t="s">
        <v>94</v>
      </c>
      <c r="AK17" t="s">
        <v>142</v>
      </c>
      <c r="AL17" t="s">
        <v>143</v>
      </c>
      <c r="AM17" t="s">
        <v>144</v>
      </c>
      <c r="AN17" t="s">
        <v>145</v>
      </c>
      <c r="AO17" t="s">
        <v>146</v>
      </c>
      <c r="AP17" t="s">
        <v>147</v>
      </c>
      <c r="AQ17" t="s">
        <v>148</v>
      </c>
      <c r="AR17" t="s">
        <v>149</v>
      </c>
      <c r="AS17" t="s">
        <v>118</v>
      </c>
      <c r="AT17" t="s">
        <v>150</v>
      </c>
      <c r="AU17" t="s">
        <v>151</v>
      </c>
      <c r="AV17" t="s">
        <v>152</v>
      </c>
      <c r="AW17" t="s">
        <v>153</v>
      </c>
      <c r="AX17" t="s">
        <v>154</v>
      </c>
      <c r="AY17" t="s">
        <v>155</v>
      </c>
      <c r="AZ17" t="s">
        <v>156</v>
      </c>
      <c r="BA17" t="s">
        <v>157</v>
      </c>
      <c r="BB17" t="s">
        <v>158</v>
      </c>
      <c r="BC17" t="s">
        <v>159</v>
      </c>
      <c r="BD17" t="s">
        <v>160</v>
      </c>
      <c r="BE17" t="s">
        <v>161</v>
      </c>
      <c r="BF17" t="s">
        <v>162</v>
      </c>
      <c r="BG17" t="s">
        <v>163</v>
      </c>
      <c r="BH17" t="s">
        <v>164</v>
      </c>
      <c r="BI17" t="s">
        <v>165</v>
      </c>
      <c r="BJ17" t="s">
        <v>166</v>
      </c>
      <c r="BK17" t="s">
        <v>167</v>
      </c>
      <c r="BL17" t="s">
        <v>168</v>
      </c>
      <c r="BM17" t="s">
        <v>169</v>
      </c>
      <c r="BN17" t="s">
        <v>170</v>
      </c>
      <c r="BO17" t="s">
        <v>171</v>
      </c>
      <c r="BP17" t="s">
        <v>172</v>
      </c>
      <c r="BQ17" t="s">
        <v>173</v>
      </c>
      <c r="BR17" t="s">
        <v>174</v>
      </c>
      <c r="BS17" t="s">
        <v>175</v>
      </c>
      <c r="BT17" t="s">
        <v>176</v>
      </c>
      <c r="BU17" t="s">
        <v>177</v>
      </c>
      <c r="BV17" t="s">
        <v>178</v>
      </c>
      <c r="BW17" t="s">
        <v>179</v>
      </c>
      <c r="BX17" t="s">
        <v>180</v>
      </c>
      <c r="BY17" t="s">
        <v>181</v>
      </c>
      <c r="BZ17" t="s">
        <v>182</v>
      </c>
      <c r="CA17" t="s">
        <v>183</v>
      </c>
      <c r="CB17" t="s">
        <v>184</v>
      </c>
      <c r="CC17" t="s">
        <v>185</v>
      </c>
      <c r="CD17" t="s">
        <v>186</v>
      </c>
      <c r="CE17" t="s">
        <v>187</v>
      </c>
      <c r="CF17" t="s">
        <v>188</v>
      </c>
      <c r="CG17" t="s">
        <v>189</v>
      </c>
      <c r="CH17" t="s">
        <v>190</v>
      </c>
      <c r="CI17" t="s">
        <v>191</v>
      </c>
      <c r="CJ17" t="s">
        <v>192</v>
      </c>
      <c r="CK17" t="s">
        <v>193</v>
      </c>
      <c r="CL17" t="s">
        <v>194</v>
      </c>
      <c r="CM17" t="s">
        <v>108</v>
      </c>
      <c r="CN17" t="s">
        <v>111</v>
      </c>
      <c r="CO17" t="s">
        <v>195</v>
      </c>
      <c r="CP17" t="s">
        <v>196</v>
      </c>
      <c r="CQ17" t="s">
        <v>197</v>
      </c>
      <c r="CR17" t="s">
        <v>198</v>
      </c>
      <c r="CS17" t="s">
        <v>199</v>
      </c>
      <c r="CT17" t="s">
        <v>200</v>
      </c>
      <c r="CU17" t="s">
        <v>201</v>
      </c>
      <c r="CV17" t="s">
        <v>202</v>
      </c>
      <c r="CW17" t="s">
        <v>203</v>
      </c>
      <c r="CX17" t="s">
        <v>204</v>
      </c>
      <c r="CY17" t="s">
        <v>205</v>
      </c>
      <c r="CZ17" t="s">
        <v>206</v>
      </c>
      <c r="DA17" t="s">
        <v>207</v>
      </c>
      <c r="DB17" t="s">
        <v>208</v>
      </c>
      <c r="DC17" t="s">
        <v>209</v>
      </c>
      <c r="DD17" t="s">
        <v>210</v>
      </c>
      <c r="DE17" t="s">
        <v>211</v>
      </c>
      <c r="DF17" t="s">
        <v>212</v>
      </c>
      <c r="DG17" t="s">
        <v>213</v>
      </c>
      <c r="DH17" t="s">
        <v>214</v>
      </c>
      <c r="DI17" t="s">
        <v>215</v>
      </c>
      <c r="DJ17" t="s">
        <v>216</v>
      </c>
      <c r="DK17" t="s">
        <v>217</v>
      </c>
      <c r="DL17" t="s">
        <v>218</v>
      </c>
      <c r="DM17" t="s">
        <v>219</v>
      </c>
      <c r="DN17" t="s">
        <v>220</v>
      </c>
      <c r="DO17" t="s">
        <v>221</v>
      </c>
      <c r="DP17" t="s">
        <v>222</v>
      </c>
      <c r="DQ17" t="s">
        <v>223</v>
      </c>
      <c r="DR17" t="s">
        <v>224</v>
      </c>
      <c r="DS17" t="s">
        <v>225</v>
      </c>
      <c r="DT17" t="s">
        <v>226</v>
      </c>
      <c r="DU17" t="s">
        <v>227</v>
      </c>
      <c r="DV17" t="s">
        <v>228</v>
      </c>
      <c r="DW17" t="s">
        <v>229</v>
      </c>
      <c r="DX17" t="s">
        <v>230</v>
      </c>
      <c r="DY17" t="s">
        <v>231</v>
      </c>
      <c r="DZ17" t="s">
        <v>232</v>
      </c>
      <c r="EA17" t="s">
        <v>233</v>
      </c>
      <c r="EB17" t="s">
        <v>234</v>
      </c>
      <c r="EC17" t="s">
        <v>235</v>
      </c>
      <c r="ED17" t="s">
        <v>236</v>
      </c>
      <c r="EE17" t="s">
        <v>237</v>
      </c>
      <c r="EF17" t="s">
        <v>238</v>
      </c>
      <c r="EG17" t="s">
        <v>239</v>
      </c>
      <c r="EH17" t="s">
        <v>240</v>
      </c>
      <c r="EI17" t="s">
        <v>241</v>
      </c>
      <c r="EJ17" t="s">
        <v>242</v>
      </c>
      <c r="EK17" t="s">
        <v>243</v>
      </c>
      <c r="EL17" t="s">
        <v>244</v>
      </c>
      <c r="EM17" t="s">
        <v>245</v>
      </c>
      <c r="EN17" t="s">
        <v>246</v>
      </c>
      <c r="EO17" t="s">
        <v>247</v>
      </c>
      <c r="EP17" t="s">
        <v>248</v>
      </c>
      <c r="EQ17" t="s">
        <v>249</v>
      </c>
      <c r="ER17" t="s">
        <v>250</v>
      </c>
      <c r="ES17" t="s">
        <v>251</v>
      </c>
      <c r="ET17" t="s">
        <v>252</v>
      </c>
      <c r="EU17" t="s">
        <v>253</v>
      </c>
      <c r="EV17" t="s">
        <v>254</v>
      </c>
      <c r="EW17" t="s">
        <v>255</v>
      </c>
      <c r="EX17" t="s">
        <v>256</v>
      </c>
      <c r="EY17" t="s">
        <v>257</v>
      </c>
      <c r="EZ17" t="s">
        <v>258</v>
      </c>
      <c r="FA17" t="s">
        <v>259</v>
      </c>
      <c r="FB17" t="s">
        <v>260</v>
      </c>
      <c r="FC17" t="s">
        <v>261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</row>
    <row r="18" spans="1:216" x14ac:dyDescent="0.2">
      <c r="B18" t="s">
        <v>319</v>
      </c>
      <c r="C18" t="s">
        <v>319</v>
      </c>
      <c r="F18" t="s">
        <v>319</v>
      </c>
      <c r="L18" t="s">
        <v>319</v>
      </c>
      <c r="M18" t="s">
        <v>320</v>
      </c>
      <c r="N18" t="s">
        <v>321</v>
      </c>
      <c r="O18" t="s">
        <v>322</v>
      </c>
      <c r="P18" t="s">
        <v>323</v>
      </c>
      <c r="Q18" t="s">
        <v>323</v>
      </c>
      <c r="R18" t="s">
        <v>157</v>
      </c>
      <c r="S18" t="s">
        <v>157</v>
      </c>
      <c r="T18" t="s">
        <v>320</v>
      </c>
      <c r="U18" t="s">
        <v>320</v>
      </c>
      <c r="V18" t="s">
        <v>320</v>
      </c>
      <c r="W18" t="s">
        <v>320</v>
      </c>
      <c r="X18" t="s">
        <v>324</v>
      </c>
      <c r="Y18" t="s">
        <v>325</v>
      </c>
      <c r="Z18" t="s">
        <v>325</v>
      </c>
      <c r="AA18" t="s">
        <v>326</v>
      </c>
      <c r="AB18" t="s">
        <v>327</v>
      </c>
      <c r="AC18" t="s">
        <v>326</v>
      </c>
      <c r="AD18" t="s">
        <v>326</v>
      </c>
      <c r="AE18" t="s">
        <v>326</v>
      </c>
      <c r="AF18" t="s">
        <v>324</v>
      </c>
      <c r="AG18" t="s">
        <v>324</v>
      </c>
      <c r="AH18" t="s">
        <v>324</v>
      </c>
      <c r="AI18" t="s">
        <v>324</v>
      </c>
      <c r="AJ18" t="s">
        <v>328</v>
      </c>
      <c r="AK18" t="s">
        <v>327</v>
      </c>
      <c r="AM18" t="s">
        <v>327</v>
      </c>
      <c r="AN18" t="s">
        <v>328</v>
      </c>
      <c r="AO18" t="s">
        <v>322</v>
      </c>
      <c r="AP18" t="s">
        <v>322</v>
      </c>
      <c r="AR18" t="s">
        <v>329</v>
      </c>
      <c r="AS18" t="s">
        <v>319</v>
      </c>
      <c r="AT18" t="s">
        <v>323</v>
      </c>
      <c r="AU18" t="s">
        <v>323</v>
      </c>
      <c r="AV18" t="s">
        <v>330</v>
      </c>
      <c r="AW18" t="s">
        <v>330</v>
      </c>
      <c r="AX18" t="s">
        <v>323</v>
      </c>
      <c r="AY18" t="s">
        <v>330</v>
      </c>
      <c r="AZ18" t="s">
        <v>328</v>
      </c>
      <c r="BA18" t="s">
        <v>326</v>
      </c>
      <c r="BB18" t="s">
        <v>326</v>
      </c>
      <c r="BC18" t="s">
        <v>325</v>
      </c>
      <c r="BD18" t="s">
        <v>325</v>
      </c>
      <c r="BE18" t="s">
        <v>325</v>
      </c>
      <c r="BF18" t="s">
        <v>325</v>
      </c>
      <c r="BG18" t="s">
        <v>325</v>
      </c>
      <c r="BH18" t="s">
        <v>331</v>
      </c>
      <c r="BI18" t="s">
        <v>322</v>
      </c>
      <c r="BJ18" t="s">
        <v>322</v>
      </c>
      <c r="BK18" t="s">
        <v>323</v>
      </c>
      <c r="BL18" t="s">
        <v>323</v>
      </c>
      <c r="BM18" t="s">
        <v>323</v>
      </c>
      <c r="BN18" t="s">
        <v>330</v>
      </c>
      <c r="BO18" t="s">
        <v>323</v>
      </c>
      <c r="BP18" t="s">
        <v>330</v>
      </c>
      <c r="BQ18" t="s">
        <v>326</v>
      </c>
      <c r="BR18" t="s">
        <v>326</v>
      </c>
      <c r="BS18" t="s">
        <v>325</v>
      </c>
      <c r="BT18" t="s">
        <v>325</v>
      </c>
      <c r="BU18" t="s">
        <v>322</v>
      </c>
      <c r="BZ18" t="s">
        <v>322</v>
      </c>
      <c r="CC18" t="s">
        <v>325</v>
      </c>
      <c r="CD18" t="s">
        <v>325</v>
      </c>
      <c r="CE18" t="s">
        <v>325</v>
      </c>
      <c r="CF18" t="s">
        <v>325</v>
      </c>
      <c r="CG18" t="s">
        <v>325</v>
      </c>
      <c r="CH18" t="s">
        <v>322</v>
      </c>
      <c r="CI18" t="s">
        <v>322</v>
      </c>
      <c r="CJ18" t="s">
        <v>322</v>
      </c>
      <c r="CK18" t="s">
        <v>319</v>
      </c>
      <c r="CM18" t="s">
        <v>332</v>
      </c>
      <c r="CO18" t="s">
        <v>319</v>
      </c>
      <c r="CP18" t="s">
        <v>319</v>
      </c>
      <c r="CR18" t="s">
        <v>333</v>
      </c>
      <c r="CS18" t="s">
        <v>334</v>
      </c>
      <c r="CT18" t="s">
        <v>333</v>
      </c>
      <c r="CU18" t="s">
        <v>334</v>
      </c>
      <c r="CV18" t="s">
        <v>333</v>
      </c>
      <c r="CW18" t="s">
        <v>334</v>
      </c>
      <c r="CX18" t="s">
        <v>327</v>
      </c>
      <c r="CY18" t="s">
        <v>327</v>
      </c>
      <c r="CZ18" t="s">
        <v>322</v>
      </c>
      <c r="DA18" t="s">
        <v>335</v>
      </c>
      <c r="DB18" t="s">
        <v>322</v>
      </c>
      <c r="DD18" t="s">
        <v>323</v>
      </c>
      <c r="DE18" t="s">
        <v>336</v>
      </c>
      <c r="DF18" t="s">
        <v>323</v>
      </c>
      <c r="DH18" t="s">
        <v>322</v>
      </c>
      <c r="DI18" t="s">
        <v>335</v>
      </c>
      <c r="DJ18" t="s">
        <v>322</v>
      </c>
      <c r="DO18" t="s">
        <v>337</v>
      </c>
      <c r="DP18" t="s">
        <v>337</v>
      </c>
      <c r="EC18" t="s">
        <v>337</v>
      </c>
      <c r="ED18" t="s">
        <v>337</v>
      </c>
      <c r="EE18" t="s">
        <v>338</v>
      </c>
      <c r="EF18" t="s">
        <v>338</v>
      </c>
      <c r="EG18" t="s">
        <v>325</v>
      </c>
      <c r="EH18" t="s">
        <v>325</v>
      </c>
      <c r="EI18" t="s">
        <v>327</v>
      </c>
      <c r="EJ18" t="s">
        <v>325</v>
      </c>
      <c r="EK18" t="s">
        <v>330</v>
      </c>
      <c r="EL18" t="s">
        <v>327</v>
      </c>
      <c r="EM18" t="s">
        <v>327</v>
      </c>
      <c r="EO18" t="s">
        <v>337</v>
      </c>
      <c r="EP18" t="s">
        <v>337</v>
      </c>
      <c r="EQ18" t="s">
        <v>337</v>
      </c>
      <c r="ER18" t="s">
        <v>337</v>
      </c>
      <c r="ES18" t="s">
        <v>337</v>
      </c>
      <c r="ET18" t="s">
        <v>337</v>
      </c>
      <c r="EU18" t="s">
        <v>337</v>
      </c>
      <c r="EV18" t="s">
        <v>339</v>
      </c>
      <c r="EW18" t="s">
        <v>339</v>
      </c>
      <c r="EX18" t="s">
        <v>339</v>
      </c>
      <c r="EY18" t="s">
        <v>340</v>
      </c>
      <c r="EZ18" t="s">
        <v>337</v>
      </c>
      <c r="FA18" t="s">
        <v>337</v>
      </c>
      <c r="FB18" t="s">
        <v>337</v>
      </c>
      <c r="FC18" t="s">
        <v>337</v>
      </c>
      <c r="FD18" t="s">
        <v>337</v>
      </c>
      <c r="FE18" t="s">
        <v>337</v>
      </c>
      <c r="FF18" t="s">
        <v>337</v>
      </c>
      <c r="FG18" t="s">
        <v>337</v>
      </c>
      <c r="FH18" t="s">
        <v>337</v>
      </c>
      <c r="FI18" t="s">
        <v>337</v>
      </c>
      <c r="FJ18" t="s">
        <v>337</v>
      </c>
      <c r="FK18" t="s">
        <v>337</v>
      </c>
      <c r="FR18" t="s">
        <v>337</v>
      </c>
      <c r="FS18" t="s">
        <v>327</v>
      </c>
      <c r="FT18" t="s">
        <v>327</v>
      </c>
      <c r="FU18" t="s">
        <v>333</v>
      </c>
      <c r="FV18" t="s">
        <v>334</v>
      </c>
      <c r="FW18" t="s">
        <v>334</v>
      </c>
      <c r="GA18" t="s">
        <v>334</v>
      </c>
      <c r="GE18" t="s">
        <v>323</v>
      </c>
      <c r="GF18" t="s">
        <v>323</v>
      </c>
      <c r="GG18" t="s">
        <v>330</v>
      </c>
      <c r="GH18" t="s">
        <v>330</v>
      </c>
      <c r="GI18" t="s">
        <v>341</v>
      </c>
      <c r="GJ18" t="s">
        <v>341</v>
      </c>
      <c r="GK18" t="s">
        <v>337</v>
      </c>
      <c r="GL18" t="s">
        <v>337</v>
      </c>
      <c r="GM18" t="s">
        <v>337</v>
      </c>
      <c r="GN18" t="s">
        <v>337</v>
      </c>
      <c r="GO18" t="s">
        <v>337</v>
      </c>
      <c r="GP18" t="s">
        <v>337</v>
      </c>
      <c r="GQ18" t="s">
        <v>325</v>
      </c>
      <c r="GR18" t="s">
        <v>337</v>
      </c>
      <c r="GT18" t="s">
        <v>328</v>
      </c>
      <c r="GU18" t="s">
        <v>328</v>
      </c>
      <c r="GV18" t="s">
        <v>325</v>
      </c>
      <c r="GW18" t="s">
        <v>325</v>
      </c>
      <c r="GX18" t="s">
        <v>325</v>
      </c>
      <c r="GY18" t="s">
        <v>325</v>
      </c>
      <c r="GZ18" t="s">
        <v>325</v>
      </c>
      <c r="HA18" t="s">
        <v>327</v>
      </c>
      <c r="HB18" t="s">
        <v>327</v>
      </c>
      <c r="HC18" t="s">
        <v>327</v>
      </c>
      <c r="HD18" t="s">
        <v>325</v>
      </c>
      <c r="HE18" t="s">
        <v>323</v>
      </c>
      <c r="HF18" t="s">
        <v>330</v>
      </c>
      <c r="HG18" t="s">
        <v>327</v>
      </c>
      <c r="HH18" t="s">
        <v>327</v>
      </c>
    </row>
    <row r="19" spans="1:216" x14ac:dyDescent="0.2">
      <c r="A19">
        <v>1</v>
      </c>
      <c r="B19">
        <v>1689193525</v>
      </c>
      <c r="C19">
        <v>0</v>
      </c>
      <c r="D19" t="s">
        <v>342</v>
      </c>
      <c r="E19" t="s">
        <v>343</v>
      </c>
      <c r="F19" t="s">
        <v>344</v>
      </c>
      <c r="G19" t="s">
        <v>345</v>
      </c>
      <c r="H19" t="s">
        <v>346</v>
      </c>
      <c r="I19" t="s">
        <v>347</v>
      </c>
      <c r="J19" t="s">
        <v>348</v>
      </c>
      <c r="K19" t="s">
        <v>349</v>
      </c>
      <c r="L19">
        <v>1689193525</v>
      </c>
      <c r="M19">
        <f t="shared" ref="M19:M36" si="0">(N19)/1000</f>
        <v>1.2325551305589078E-3</v>
      </c>
      <c r="N19">
        <f t="shared" ref="N19:N36" si="1">1000*AZ19*AL19*(AV19-AW19)/(100*$B$7*(1000-AL19*AV19))</f>
        <v>1.2325551305589078</v>
      </c>
      <c r="O19">
        <f t="shared" ref="O19:O36" si="2">AZ19*AL19*(AU19-AT19*(1000-AL19*AW19)/(1000-AL19*AV19))/(100*$B$7)</f>
        <v>12.249212116986303</v>
      </c>
      <c r="P19">
        <f t="shared" ref="P19:P36" si="3">AT19 - IF(AL19&gt;1, O19*$B$7*100/(AN19*BH19), 0)</f>
        <v>389.25200000000001</v>
      </c>
      <c r="Q19">
        <f t="shared" ref="Q19:Q36" si="4">((W19-M19/2)*P19-O19)/(W19+M19/2)</f>
        <v>256.94901583236168</v>
      </c>
      <c r="R19">
        <f t="shared" ref="R19:R36" si="5">Q19*(BA19+BB19)/1000</f>
        <v>26.176156683455041</v>
      </c>
      <c r="S19">
        <f t="shared" ref="S19:S36" si="6">(AT19 - IF(AL19&gt;1, O19*$B$7*100/(AN19*BH19), 0))*(BA19+BB19)/1000</f>
        <v>39.654253231293993</v>
      </c>
      <c r="T19">
        <f t="shared" ref="T19:T36" si="7">2/((1/V19-1/U19)+SIGN(V19)*SQRT((1/V19-1/U19)*(1/V19-1/U19) + 4*$C$7/(($C$7+1)*($C$7+1))*(2*1/V19*1/U19-1/U19*1/U19)))</f>
        <v>0.15654871880669677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3.1604112349025364</v>
      </c>
      <c r="V19">
        <f t="shared" ref="V19:V36" si="9">M19*(1000-(1000*0.61365*EXP(17.502*Z19/(240.97+Z19))/(BA19+BB19)+AV19)/2)/(1000*0.61365*EXP(17.502*Z19/(240.97+Z19))/(BA19+BB19)-AV19)</f>
        <v>0.15236481602998989</v>
      </c>
      <c r="W19">
        <f t="shared" ref="W19:W36" si="10">1/(($C$7+1)/(T19/1.6)+1/(U19/1.37)) + $C$7/(($C$7+1)/(T19/1.6) + $C$7/(U19/1.37))</f>
        <v>9.5594603442045317E-2</v>
      </c>
      <c r="X19">
        <f t="shared" ref="X19:X36" si="11">(AO19*AR19)</f>
        <v>281.17518899999993</v>
      </c>
      <c r="Y19">
        <f t="shared" ref="Y19:Y36" si="12">(BC19+(X19+2*0.95*0.0000000567*(((BC19+$B$9)+273)^4-(BC19+273)^4)-44100*M19)/(1.84*29.3*U19+8*0.95*0.0000000567*(BC19+273)^3))</f>
        <v>18.566446226784336</v>
      </c>
      <c r="Z19">
        <f t="shared" ref="Z19:Z36" si="13">($C$9*BD19+$D$9*BE19+$E$9*Y19)</f>
        <v>18.566446226784336</v>
      </c>
      <c r="AA19">
        <f t="shared" ref="AA19:AA36" si="14">0.61365*EXP(17.502*Z19/(240.97+Z19))</f>
        <v>2.1462222063923697</v>
      </c>
      <c r="AB19">
        <f t="shared" ref="AB19:AB36" si="15">(AC19/AD19*100)</f>
        <v>67.367940790068374</v>
      </c>
      <c r="AC19">
        <f t="shared" ref="AC19:AC36" si="16">AV19*(BA19+BB19)/1000</f>
        <v>1.3362064859857998</v>
      </c>
      <c r="AD19">
        <f t="shared" ref="AD19:AD36" si="17">0.61365*EXP(17.502*BC19/(240.97+BC19))</f>
        <v>1.9834456424156997</v>
      </c>
      <c r="AE19">
        <f t="shared" ref="AE19:AE36" si="18">(AA19-AV19*(BA19+BB19)/1000)</f>
        <v>0.81001572040656988</v>
      </c>
      <c r="AF19">
        <f t="shared" ref="AF19:AF36" si="19">(-M19*44100)</f>
        <v>-54.355681257647838</v>
      </c>
      <c r="AG19">
        <f t="shared" ref="AG19:AG36" si="20">2*29.3*U19*0.92*(BC19-Z19)</f>
        <v>-213.60137215447355</v>
      </c>
      <c r="AH19">
        <f t="shared" ref="AH19:AH36" si="21">2*0.95*0.0000000567*(((BC19+$B$9)+273)^4-(Z19+273)^4)</f>
        <v>-13.304001361862721</v>
      </c>
      <c r="AI19">
        <f t="shared" ref="AI19:AI36" si="22">X19+AH19+AF19+AG19</f>
        <v>-8.5865773984181715E-2</v>
      </c>
      <c r="AJ19">
        <v>0</v>
      </c>
      <c r="AK19">
        <v>0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55623.713767662695</v>
      </c>
      <c r="AO19">
        <f t="shared" ref="AO19:AO36" si="26">$B$13*BI19+$C$13*BJ19+$F$13*BU19*(1-BX19)</f>
        <v>1700.08</v>
      </c>
      <c r="AP19">
        <f t="shared" ref="AP19:AP36" si="27">AO19*AQ19</f>
        <v>1433.1668999999999</v>
      </c>
      <c r="AQ19">
        <f t="shared" ref="AQ19:AQ36" si="28">($B$13*$D$11+$C$13*$D$11+$F$13*((CH19+BZ19)/MAX(CH19+BZ19+CI19, 0.1)*$I$11+CI19/MAX(CH19+BZ19+CI19, 0.1)*$J$11))/($B$13+$C$13+$F$13)</f>
        <v>0.84299968236788858</v>
      </c>
      <c r="AR19">
        <f t="shared" ref="AR19:AR36" si="29">($B$13*$K$11+$C$13*$K$11+$F$13*((CH19+BZ19)/MAX(CH19+BZ19+CI19, 0.1)*$P$11+CI19/MAX(CH19+BZ19+CI19, 0.1)*$Q$11))/($B$13+$C$13+$F$13)</f>
        <v>0.16538938697002492</v>
      </c>
      <c r="AS19">
        <v>1689193525</v>
      </c>
      <c r="AT19">
        <v>389.25200000000001</v>
      </c>
      <c r="AU19">
        <v>400.01900000000001</v>
      </c>
      <c r="AV19">
        <v>13.116400000000001</v>
      </c>
      <c r="AW19">
        <v>12.0875</v>
      </c>
      <c r="AX19">
        <v>390.125</v>
      </c>
      <c r="AY19">
        <v>13.0534</v>
      </c>
      <c r="AZ19">
        <v>600.096</v>
      </c>
      <c r="BA19">
        <v>101.773</v>
      </c>
      <c r="BB19">
        <v>9.9959500000000007E-2</v>
      </c>
      <c r="BC19">
        <v>17.312799999999999</v>
      </c>
      <c r="BD19">
        <v>17.227</v>
      </c>
      <c r="BE19">
        <v>999.9</v>
      </c>
      <c r="BF19">
        <v>0</v>
      </c>
      <c r="BG19">
        <v>0</v>
      </c>
      <c r="BH19">
        <v>10002.5</v>
      </c>
      <c r="BI19">
        <v>0</v>
      </c>
      <c r="BJ19">
        <v>0.79369000000000001</v>
      </c>
      <c r="BK19">
        <v>-10.7676</v>
      </c>
      <c r="BL19">
        <v>394.42500000000001</v>
      </c>
      <c r="BM19">
        <v>404.91399999999999</v>
      </c>
      <c r="BN19">
        <v>1.0288999999999999</v>
      </c>
      <c r="BO19">
        <v>400.01900000000001</v>
      </c>
      <c r="BP19">
        <v>12.0875</v>
      </c>
      <c r="BQ19">
        <v>1.3348899999999999</v>
      </c>
      <c r="BR19">
        <v>1.2301800000000001</v>
      </c>
      <c r="BS19">
        <v>11.1975</v>
      </c>
      <c r="BT19">
        <v>9.9718199999999992</v>
      </c>
      <c r="BU19">
        <v>1700.08</v>
      </c>
      <c r="BV19">
        <v>0.90000899999999995</v>
      </c>
      <c r="BW19">
        <v>9.9991099999999999E-2</v>
      </c>
      <c r="BX19">
        <v>0</v>
      </c>
      <c r="BY19">
        <v>2.4125999999999999</v>
      </c>
      <c r="BZ19">
        <v>0</v>
      </c>
      <c r="CA19">
        <v>5260.12</v>
      </c>
      <c r="CB19">
        <v>16244.9</v>
      </c>
      <c r="CC19">
        <v>32.875</v>
      </c>
      <c r="CD19">
        <v>33.875</v>
      </c>
      <c r="CE19">
        <v>34.125</v>
      </c>
      <c r="CF19">
        <v>32.5</v>
      </c>
      <c r="CG19">
        <v>32.25</v>
      </c>
      <c r="CH19">
        <v>1530.09</v>
      </c>
      <c r="CI19">
        <v>169.99</v>
      </c>
      <c r="CJ19">
        <v>0</v>
      </c>
      <c r="CK19">
        <v>1689193526.2</v>
      </c>
      <c r="CL19">
        <v>0</v>
      </c>
      <c r="CM19">
        <v>1689193497</v>
      </c>
      <c r="CN19" t="s">
        <v>350</v>
      </c>
      <c r="CO19">
        <v>1689193497</v>
      </c>
      <c r="CP19">
        <v>1689193478</v>
      </c>
      <c r="CQ19">
        <v>3</v>
      </c>
      <c r="CR19">
        <v>-1.4E-2</v>
      </c>
      <c r="CS19">
        <v>1E-3</v>
      </c>
      <c r="CT19">
        <v>-0.875</v>
      </c>
      <c r="CU19">
        <v>6.3E-2</v>
      </c>
      <c r="CV19">
        <v>400</v>
      </c>
      <c r="CW19">
        <v>12</v>
      </c>
      <c r="CX19">
        <v>0.27</v>
      </c>
      <c r="CY19">
        <v>7.0000000000000007E-2</v>
      </c>
      <c r="CZ19">
        <v>15.5062023003983</v>
      </c>
      <c r="DA19">
        <v>0.37751311500931001</v>
      </c>
      <c r="DB19">
        <v>6.5589236646638793E-2</v>
      </c>
      <c r="DC19">
        <v>1</v>
      </c>
      <c r="DD19">
        <v>400.00700000000001</v>
      </c>
      <c r="DE19">
        <v>0.14875324675288201</v>
      </c>
      <c r="DF19">
        <v>4.6443001420583101E-2</v>
      </c>
      <c r="DG19">
        <v>1</v>
      </c>
      <c r="DH19">
        <v>1699.99761904762</v>
      </c>
      <c r="DI19">
        <v>-9.1391760243044504E-2</v>
      </c>
      <c r="DJ19">
        <v>0.18251952959836301</v>
      </c>
      <c r="DK19">
        <v>-1</v>
      </c>
      <c r="DL19">
        <v>2</v>
      </c>
      <c r="DM19">
        <v>2</v>
      </c>
      <c r="DN19" t="s">
        <v>351</v>
      </c>
      <c r="DO19">
        <v>3.1625700000000001</v>
      </c>
      <c r="DP19">
        <v>2.8342999999999998</v>
      </c>
      <c r="DQ19">
        <v>9.52847E-2</v>
      </c>
      <c r="DR19">
        <v>9.7455100000000003E-2</v>
      </c>
      <c r="DS19">
        <v>7.9392299999999999E-2</v>
      </c>
      <c r="DT19">
        <v>7.5426599999999996E-2</v>
      </c>
      <c r="DU19">
        <v>28999.200000000001</v>
      </c>
      <c r="DV19">
        <v>30633.1</v>
      </c>
      <c r="DW19">
        <v>29749.1</v>
      </c>
      <c r="DX19">
        <v>31610.2</v>
      </c>
      <c r="DY19">
        <v>35817.300000000003</v>
      </c>
      <c r="DZ19">
        <v>38315.199999999997</v>
      </c>
      <c r="EA19">
        <v>40759.300000000003</v>
      </c>
      <c r="EB19">
        <v>43861.5</v>
      </c>
      <c r="EC19">
        <v>2.343</v>
      </c>
      <c r="ED19">
        <v>1.9942200000000001</v>
      </c>
      <c r="EE19">
        <v>0.20586299999999999</v>
      </c>
      <c r="EF19">
        <v>0</v>
      </c>
      <c r="EG19">
        <v>13.7956</v>
      </c>
      <c r="EH19">
        <v>999.9</v>
      </c>
      <c r="EI19">
        <v>63.21</v>
      </c>
      <c r="EJ19">
        <v>16.402999999999999</v>
      </c>
      <c r="EK19">
        <v>11.6289</v>
      </c>
      <c r="EL19">
        <v>61.5732</v>
      </c>
      <c r="EM19">
        <v>26.382200000000001</v>
      </c>
      <c r="EN19">
        <v>1</v>
      </c>
      <c r="EO19">
        <v>-0.69057900000000005</v>
      </c>
      <c r="EP19">
        <v>-1.13778</v>
      </c>
      <c r="EQ19">
        <v>20.283300000000001</v>
      </c>
      <c r="ER19">
        <v>5.2458900000000002</v>
      </c>
      <c r="ES19">
        <v>11.8302</v>
      </c>
      <c r="ET19">
        <v>4.9833499999999997</v>
      </c>
      <c r="EU19">
        <v>3.2989999999999999</v>
      </c>
      <c r="EV19">
        <v>2247.6999999999998</v>
      </c>
      <c r="EW19">
        <v>124.3</v>
      </c>
      <c r="EX19">
        <v>961.4</v>
      </c>
      <c r="EY19">
        <v>16.100000000000001</v>
      </c>
      <c r="EZ19">
        <v>1.8730199999999999</v>
      </c>
      <c r="FA19">
        <v>1.87866</v>
      </c>
      <c r="FB19">
        <v>1.8789899999999999</v>
      </c>
      <c r="FC19">
        <v>1.87958</v>
      </c>
      <c r="FD19">
        <v>1.8772899999999999</v>
      </c>
      <c r="FE19">
        <v>1.87662</v>
      </c>
      <c r="FF19">
        <v>1.87714</v>
      </c>
      <c r="FG19">
        <v>1.87469</v>
      </c>
      <c r="FH19">
        <v>0</v>
      </c>
      <c r="FI19">
        <v>0</v>
      </c>
      <c r="FJ19">
        <v>0</v>
      </c>
      <c r="FK19">
        <v>0</v>
      </c>
      <c r="FL19" t="s">
        <v>352</v>
      </c>
      <c r="FM19" t="s">
        <v>353</v>
      </c>
      <c r="FN19" t="s">
        <v>354</v>
      </c>
      <c r="FO19" t="s">
        <v>354</v>
      </c>
      <c r="FP19" t="s">
        <v>354</v>
      </c>
      <c r="FQ19" t="s">
        <v>354</v>
      </c>
      <c r="FR19">
        <v>0</v>
      </c>
      <c r="FS19">
        <v>100</v>
      </c>
      <c r="FT19">
        <v>100</v>
      </c>
      <c r="FU19">
        <v>-0.873</v>
      </c>
      <c r="FV19">
        <v>6.3E-2</v>
      </c>
      <c r="FW19">
        <v>-0.87641182721227395</v>
      </c>
      <c r="FX19">
        <v>1.4527828764109799E-4</v>
      </c>
      <c r="FY19">
        <v>-4.3579519040863002E-7</v>
      </c>
      <c r="FZ19">
        <v>2.0799061152897499E-10</v>
      </c>
      <c r="GA19">
        <v>6.2949999999999007E-2</v>
      </c>
      <c r="GB19">
        <v>0</v>
      </c>
      <c r="GC19">
        <v>0</v>
      </c>
      <c r="GD19">
        <v>0</v>
      </c>
      <c r="GE19">
        <v>4</v>
      </c>
      <c r="GF19">
        <v>2147</v>
      </c>
      <c r="GG19">
        <v>-1</v>
      </c>
      <c r="GH19">
        <v>-1</v>
      </c>
      <c r="GI19">
        <v>0.5</v>
      </c>
      <c r="GJ19">
        <v>0.8</v>
      </c>
      <c r="GK19">
        <v>1.02173</v>
      </c>
      <c r="GL19">
        <v>2.4865699999999999</v>
      </c>
      <c r="GM19">
        <v>1.54541</v>
      </c>
      <c r="GN19">
        <v>2.3071299999999999</v>
      </c>
      <c r="GO19">
        <v>1.5979000000000001</v>
      </c>
      <c r="GP19">
        <v>2.3962400000000001</v>
      </c>
      <c r="GQ19">
        <v>20.095099999999999</v>
      </c>
      <c r="GR19">
        <v>15.603</v>
      </c>
      <c r="GS19">
        <v>18</v>
      </c>
      <c r="GT19">
        <v>623.92700000000002</v>
      </c>
      <c r="GU19">
        <v>438.79899999999998</v>
      </c>
      <c r="GV19">
        <v>17.000399999999999</v>
      </c>
      <c r="GW19">
        <v>17.3583</v>
      </c>
      <c r="GX19">
        <v>30.0002</v>
      </c>
      <c r="GY19">
        <v>17.686499999999999</v>
      </c>
      <c r="GZ19">
        <v>17.653199999999998</v>
      </c>
      <c r="HA19">
        <v>20.5198</v>
      </c>
      <c r="HB19">
        <v>-30</v>
      </c>
      <c r="HC19">
        <v>-30</v>
      </c>
      <c r="HD19">
        <v>17</v>
      </c>
      <c r="HE19">
        <v>400</v>
      </c>
      <c r="HF19">
        <v>0</v>
      </c>
      <c r="HG19">
        <v>101.18300000000001</v>
      </c>
      <c r="HH19">
        <v>101.64400000000001</v>
      </c>
    </row>
    <row r="20" spans="1:216" x14ac:dyDescent="0.2">
      <c r="A20">
        <v>2</v>
      </c>
      <c r="B20">
        <v>1689193617</v>
      </c>
      <c r="C20">
        <v>92</v>
      </c>
      <c r="D20" t="s">
        <v>355</v>
      </c>
      <c r="E20" t="s">
        <v>356</v>
      </c>
      <c r="F20" t="s">
        <v>344</v>
      </c>
      <c r="G20" t="s">
        <v>345</v>
      </c>
      <c r="H20" t="s">
        <v>346</v>
      </c>
      <c r="I20" t="s">
        <v>347</v>
      </c>
      <c r="J20" t="s">
        <v>348</v>
      </c>
      <c r="K20" t="s">
        <v>349</v>
      </c>
      <c r="L20">
        <v>1689193617</v>
      </c>
      <c r="M20">
        <f t="shared" si="0"/>
        <v>1.234415002249958E-3</v>
      </c>
      <c r="N20">
        <f t="shared" si="1"/>
        <v>1.234415002249958</v>
      </c>
      <c r="O20">
        <f t="shared" si="2"/>
        <v>9.2730523306773343</v>
      </c>
      <c r="P20">
        <f t="shared" si="3"/>
        <v>291.81299999999999</v>
      </c>
      <c r="Q20">
        <f t="shared" si="4"/>
        <v>191.56660928476305</v>
      </c>
      <c r="R20">
        <f t="shared" si="5"/>
        <v>19.515268218879001</v>
      </c>
      <c r="S20">
        <f t="shared" si="6"/>
        <v>29.727565706873403</v>
      </c>
      <c r="T20">
        <f t="shared" si="7"/>
        <v>0.15635595425560458</v>
      </c>
      <c r="U20">
        <f t="shared" si="8"/>
        <v>3.1591648779438635</v>
      </c>
      <c r="V20">
        <f t="shared" si="9"/>
        <v>0.15218060154393848</v>
      </c>
      <c r="W20">
        <f t="shared" si="10"/>
        <v>9.5478727793877061E-2</v>
      </c>
      <c r="X20">
        <f t="shared" si="11"/>
        <v>281.176785</v>
      </c>
      <c r="Y20">
        <f t="shared" si="12"/>
        <v>18.599142608574645</v>
      </c>
      <c r="Z20">
        <f t="shared" si="13"/>
        <v>18.599142608574645</v>
      </c>
      <c r="AA20">
        <f t="shared" si="14"/>
        <v>2.1506198312397609</v>
      </c>
      <c r="AB20">
        <f t="shared" si="15"/>
        <v>67.340940546598034</v>
      </c>
      <c r="AC20">
        <f t="shared" si="16"/>
        <v>1.3384347142971202</v>
      </c>
      <c r="AD20">
        <f t="shared" si="17"/>
        <v>1.9875497779407478</v>
      </c>
      <c r="AE20">
        <f t="shared" si="18"/>
        <v>0.81218511694264062</v>
      </c>
      <c r="AF20">
        <f t="shared" si="19"/>
        <v>-54.437701599223146</v>
      </c>
      <c r="AG20">
        <f t="shared" si="20"/>
        <v>-213.51651891369065</v>
      </c>
      <c r="AH20">
        <f t="shared" si="21"/>
        <v>-13.308449081214377</v>
      </c>
      <c r="AI20">
        <f t="shared" si="22"/>
        <v>-8.5884594128145864E-2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55583.570271061442</v>
      </c>
      <c r="AO20">
        <f t="shared" si="26"/>
        <v>1700.09</v>
      </c>
      <c r="AP20">
        <f t="shared" si="27"/>
        <v>1433.1752999999999</v>
      </c>
      <c r="AQ20">
        <f t="shared" si="28"/>
        <v>0.8429996647236323</v>
      </c>
      <c r="AR20">
        <f t="shared" si="29"/>
        <v>0.1653893529166103</v>
      </c>
      <c r="AS20">
        <v>1689193617</v>
      </c>
      <c r="AT20">
        <v>291.81299999999999</v>
      </c>
      <c r="AU20">
        <v>299.96199999999999</v>
      </c>
      <c r="AV20">
        <v>13.138400000000001</v>
      </c>
      <c r="AW20">
        <v>12.107900000000001</v>
      </c>
      <c r="AX20">
        <v>292.601</v>
      </c>
      <c r="AY20">
        <v>13.076700000000001</v>
      </c>
      <c r="AZ20">
        <v>600.05499999999995</v>
      </c>
      <c r="BA20">
        <v>101.77200000000001</v>
      </c>
      <c r="BB20">
        <v>9.99718E-2</v>
      </c>
      <c r="BC20">
        <v>17.345500000000001</v>
      </c>
      <c r="BD20">
        <v>17.270099999999999</v>
      </c>
      <c r="BE20">
        <v>999.9</v>
      </c>
      <c r="BF20">
        <v>0</v>
      </c>
      <c r="BG20">
        <v>0</v>
      </c>
      <c r="BH20">
        <v>9996.25</v>
      </c>
      <c r="BI20">
        <v>0</v>
      </c>
      <c r="BJ20">
        <v>0.80691800000000002</v>
      </c>
      <c r="BK20">
        <v>-8.1486499999999999</v>
      </c>
      <c r="BL20">
        <v>295.69799999999998</v>
      </c>
      <c r="BM20">
        <v>303.63900000000001</v>
      </c>
      <c r="BN20">
        <v>1.0305599999999999</v>
      </c>
      <c r="BO20">
        <v>299.96199999999999</v>
      </c>
      <c r="BP20">
        <v>12.107900000000001</v>
      </c>
      <c r="BQ20">
        <v>1.3371200000000001</v>
      </c>
      <c r="BR20">
        <v>1.23224</v>
      </c>
      <c r="BS20">
        <v>11.2227</v>
      </c>
      <c r="BT20">
        <v>9.9968500000000002</v>
      </c>
      <c r="BU20">
        <v>1700.09</v>
      </c>
      <c r="BV20">
        <v>0.90000899999999995</v>
      </c>
      <c r="BW20">
        <v>9.9990700000000002E-2</v>
      </c>
      <c r="BX20">
        <v>0</v>
      </c>
      <c r="BY20">
        <v>2.5901000000000001</v>
      </c>
      <c r="BZ20">
        <v>0</v>
      </c>
      <c r="CA20">
        <v>5098.57</v>
      </c>
      <c r="CB20">
        <v>16245</v>
      </c>
      <c r="CC20">
        <v>32.875</v>
      </c>
      <c r="CD20">
        <v>33.936999999999998</v>
      </c>
      <c r="CE20">
        <v>34.186999999999998</v>
      </c>
      <c r="CF20">
        <v>32.561999999999998</v>
      </c>
      <c r="CG20">
        <v>32.311999999999998</v>
      </c>
      <c r="CH20">
        <v>1530.1</v>
      </c>
      <c r="CI20">
        <v>169.99</v>
      </c>
      <c r="CJ20">
        <v>0</v>
      </c>
      <c r="CK20">
        <v>1689193618</v>
      </c>
      <c r="CL20">
        <v>0</v>
      </c>
      <c r="CM20">
        <v>1689193588</v>
      </c>
      <c r="CN20" t="s">
        <v>357</v>
      </c>
      <c r="CO20">
        <v>1689193588</v>
      </c>
      <c r="CP20">
        <v>1689193585</v>
      </c>
      <c r="CQ20">
        <v>4</v>
      </c>
      <c r="CR20">
        <v>7.9000000000000001E-2</v>
      </c>
      <c r="CS20">
        <v>-1E-3</v>
      </c>
      <c r="CT20">
        <v>-0.78800000000000003</v>
      </c>
      <c r="CU20">
        <v>6.2E-2</v>
      </c>
      <c r="CV20">
        <v>300</v>
      </c>
      <c r="CW20">
        <v>12</v>
      </c>
      <c r="CX20">
        <v>0.13</v>
      </c>
      <c r="CY20">
        <v>0.06</v>
      </c>
      <c r="CZ20">
        <v>11.877047733438401</v>
      </c>
      <c r="DA20">
        <v>-1.0688065832064801E-2</v>
      </c>
      <c r="DB20">
        <v>4.79441783971934E-2</v>
      </c>
      <c r="DC20">
        <v>1</v>
      </c>
      <c r="DD20">
        <v>299.98057142857101</v>
      </c>
      <c r="DE20">
        <v>0.209610389610146</v>
      </c>
      <c r="DF20">
        <v>4.4256365082778297E-2</v>
      </c>
      <c r="DG20">
        <v>1</v>
      </c>
      <c r="DH20">
        <v>1700.0145</v>
      </c>
      <c r="DI20">
        <v>0.34020815780401198</v>
      </c>
      <c r="DJ20">
        <v>0.23497819047732699</v>
      </c>
      <c r="DK20">
        <v>-1</v>
      </c>
      <c r="DL20">
        <v>2</v>
      </c>
      <c r="DM20">
        <v>2</v>
      </c>
      <c r="DN20" t="s">
        <v>351</v>
      </c>
      <c r="DO20">
        <v>3.1624400000000001</v>
      </c>
      <c r="DP20">
        <v>2.83426</v>
      </c>
      <c r="DQ20">
        <v>7.5985700000000003E-2</v>
      </c>
      <c r="DR20">
        <v>7.7809900000000001E-2</v>
      </c>
      <c r="DS20">
        <v>7.9487799999999997E-2</v>
      </c>
      <c r="DT20">
        <v>7.5511300000000003E-2</v>
      </c>
      <c r="DU20">
        <v>29614.1</v>
      </c>
      <c r="DV20">
        <v>31294.400000000001</v>
      </c>
      <c r="DW20">
        <v>29745.4</v>
      </c>
      <c r="DX20">
        <v>31604.799999999999</v>
      </c>
      <c r="DY20">
        <v>35808.199999999997</v>
      </c>
      <c r="DZ20">
        <v>38303.699999999997</v>
      </c>
      <c r="EA20">
        <v>40755.599999999999</v>
      </c>
      <c r="EB20">
        <v>43854.9</v>
      </c>
      <c r="EC20">
        <v>2.3425799999999999</v>
      </c>
      <c r="ED20">
        <v>1.9934000000000001</v>
      </c>
      <c r="EE20">
        <v>0.20131099999999999</v>
      </c>
      <c r="EF20">
        <v>0</v>
      </c>
      <c r="EG20">
        <v>13.915100000000001</v>
      </c>
      <c r="EH20">
        <v>999.9</v>
      </c>
      <c r="EI20">
        <v>63.283000000000001</v>
      </c>
      <c r="EJ20">
        <v>16.413</v>
      </c>
      <c r="EK20">
        <v>11.648099999999999</v>
      </c>
      <c r="EL20">
        <v>61.553199999999997</v>
      </c>
      <c r="EM20">
        <v>26.081700000000001</v>
      </c>
      <c r="EN20">
        <v>1</v>
      </c>
      <c r="EO20">
        <v>-0.68606500000000004</v>
      </c>
      <c r="EP20">
        <v>-1.10422</v>
      </c>
      <c r="EQ20">
        <v>20.283899999999999</v>
      </c>
      <c r="ER20">
        <v>5.24559</v>
      </c>
      <c r="ES20">
        <v>11.8302</v>
      </c>
      <c r="ET20">
        <v>4.9831500000000002</v>
      </c>
      <c r="EU20">
        <v>3.2989999999999999</v>
      </c>
      <c r="EV20">
        <v>2247.6999999999998</v>
      </c>
      <c r="EW20">
        <v>124.3</v>
      </c>
      <c r="EX20">
        <v>963.2</v>
      </c>
      <c r="EY20">
        <v>16.100000000000001</v>
      </c>
      <c r="EZ20">
        <v>1.8730199999999999</v>
      </c>
      <c r="FA20">
        <v>1.87866</v>
      </c>
      <c r="FB20">
        <v>1.87897</v>
      </c>
      <c r="FC20">
        <v>1.87958</v>
      </c>
      <c r="FD20">
        <v>1.8772899999999999</v>
      </c>
      <c r="FE20">
        <v>1.87662</v>
      </c>
      <c r="FF20">
        <v>1.87714</v>
      </c>
      <c r="FG20">
        <v>1.87469</v>
      </c>
      <c r="FH20">
        <v>0</v>
      </c>
      <c r="FI20">
        <v>0</v>
      </c>
      <c r="FJ20">
        <v>0</v>
      </c>
      <c r="FK20">
        <v>0</v>
      </c>
      <c r="FL20" t="s">
        <v>352</v>
      </c>
      <c r="FM20" t="s">
        <v>353</v>
      </c>
      <c r="FN20" t="s">
        <v>354</v>
      </c>
      <c r="FO20" t="s">
        <v>354</v>
      </c>
      <c r="FP20" t="s">
        <v>354</v>
      </c>
      <c r="FQ20" t="s">
        <v>354</v>
      </c>
      <c r="FR20">
        <v>0</v>
      </c>
      <c r="FS20">
        <v>100</v>
      </c>
      <c r="FT20">
        <v>100</v>
      </c>
      <c r="FU20">
        <v>-0.78800000000000003</v>
      </c>
      <c r="FV20">
        <v>6.1699999999999998E-2</v>
      </c>
      <c r="FW20">
        <v>-0.79756825985891799</v>
      </c>
      <c r="FX20">
        <v>1.4527828764109799E-4</v>
      </c>
      <c r="FY20">
        <v>-4.3579519040863002E-7</v>
      </c>
      <c r="FZ20">
        <v>2.0799061152897499E-10</v>
      </c>
      <c r="GA20">
        <v>6.1760000000001397E-2</v>
      </c>
      <c r="GB20">
        <v>0</v>
      </c>
      <c r="GC20">
        <v>0</v>
      </c>
      <c r="GD20">
        <v>0</v>
      </c>
      <c r="GE20">
        <v>4</v>
      </c>
      <c r="GF20">
        <v>2147</v>
      </c>
      <c r="GG20">
        <v>-1</v>
      </c>
      <c r="GH20">
        <v>-1</v>
      </c>
      <c r="GI20">
        <v>0.5</v>
      </c>
      <c r="GJ20">
        <v>0.5</v>
      </c>
      <c r="GK20">
        <v>0.81542999999999999</v>
      </c>
      <c r="GL20">
        <v>2.4694799999999999</v>
      </c>
      <c r="GM20">
        <v>1.54541</v>
      </c>
      <c r="GN20">
        <v>2.3071299999999999</v>
      </c>
      <c r="GO20">
        <v>1.5979000000000001</v>
      </c>
      <c r="GP20">
        <v>2.3742700000000001</v>
      </c>
      <c r="GQ20">
        <v>20.095099999999999</v>
      </c>
      <c r="GR20">
        <v>15.5855</v>
      </c>
      <c r="GS20">
        <v>18</v>
      </c>
      <c r="GT20">
        <v>624.35299999999995</v>
      </c>
      <c r="GU20">
        <v>438.84199999999998</v>
      </c>
      <c r="GV20">
        <v>17.000800000000002</v>
      </c>
      <c r="GW20">
        <v>17.4117</v>
      </c>
      <c r="GX20">
        <v>30.000299999999999</v>
      </c>
      <c r="GY20">
        <v>17.740600000000001</v>
      </c>
      <c r="GZ20">
        <v>17.707699999999999</v>
      </c>
      <c r="HA20">
        <v>16.379300000000001</v>
      </c>
      <c r="HB20">
        <v>-30</v>
      </c>
      <c r="HC20">
        <v>-30</v>
      </c>
      <c r="HD20">
        <v>17</v>
      </c>
      <c r="HE20">
        <v>300</v>
      </c>
      <c r="HF20">
        <v>0</v>
      </c>
      <c r="HG20">
        <v>101.172</v>
      </c>
      <c r="HH20">
        <v>101.628</v>
      </c>
    </row>
    <row r="21" spans="1:216" x14ac:dyDescent="0.2">
      <c r="A21">
        <v>3</v>
      </c>
      <c r="B21">
        <v>1689193711</v>
      </c>
      <c r="C21">
        <v>186</v>
      </c>
      <c r="D21" t="s">
        <v>358</v>
      </c>
      <c r="E21" t="s">
        <v>359</v>
      </c>
      <c r="F21" t="s">
        <v>344</v>
      </c>
      <c r="G21" t="s">
        <v>345</v>
      </c>
      <c r="H21" t="s">
        <v>346</v>
      </c>
      <c r="I21" t="s">
        <v>347</v>
      </c>
      <c r="J21" t="s">
        <v>348</v>
      </c>
      <c r="K21" t="s">
        <v>349</v>
      </c>
      <c r="L21">
        <v>1689193711</v>
      </c>
      <c r="M21">
        <f t="shared" si="0"/>
        <v>1.2446072934973935E-3</v>
      </c>
      <c r="N21">
        <f t="shared" si="1"/>
        <v>1.2446072934973935</v>
      </c>
      <c r="O21">
        <f t="shared" si="2"/>
        <v>7.8022307889531417</v>
      </c>
      <c r="P21">
        <f t="shared" si="3"/>
        <v>243.18700000000001</v>
      </c>
      <c r="Q21">
        <f t="shared" si="4"/>
        <v>159.05505155851679</v>
      </c>
      <c r="R21">
        <f t="shared" si="5"/>
        <v>16.203907065640202</v>
      </c>
      <c r="S21">
        <f t="shared" si="6"/>
        <v>24.774941185204003</v>
      </c>
      <c r="T21">
        <f t="shared" si="7"/>
        <v>0.15674762277463908</v>
      </c>
      <c r="U21">
        <f t="shared" si="8"/>
        <v>3.1604691106638212</v>
      </c>
      <c r="V21">
        <f t="shared" si="9"/>
        <v>0.15255330945451548</v>
      </c>
      <c r="W21">
        <f t="shared" si="10"/>
        <v>9.5713312643823101E-2</v>
      </c>
      <c r="X21">
        <f t="shared" si="11"/>
        <v>281.09423099999998</v>
      </c>
      <c r="Y21">
        <f t="shared" si="12"/>
        <v>18.662264785327842</v>
      </c>
      <c r="Z21">
        <f t="shared" si="13"/>
        <v>18.662264785327842</v>
      </c>
      <c r="AA21">
        <f t="shared" si="14"/>
        <v>2.1591320466827195</v>
      </c>
      <c r="AB21">
        <f t="shared" si="15"/>
        <v>67.249708768374148</v>
      </c>
      <c r="AC21">
        <f t="shared" si="16"/>
        <v>1.3422582625368</v>
      </c>
      <c r="AD21">
        <f t="shared" si="17"/>
        <v>1.9959317105147529</v>
      </c>
      <c r="AE21">
        <f t="shared" si="18"/>
        <v>0.81687378414591949</v>
      </c>
      <c r="AF21">
        <f t="shared" si="19"/>
        <v>-54.887181643235053</v>
      </c>
      <c r="AG21">
        <f t="shared" si="20"/>
        <v>-213.01209068000949</v>
      </c>
      <c r="AH21">
        <f t="shared" si="21"/>
        <v>-13.280405863040146</v>
      </c>
      <c r="AI21">
        <f t="shared" si="22"/>
        <v>-8.5447186284710597E-2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55606.333547872338</v>
      </c>
      <c r="AO21">
        <f t="shared" si="26"/>
        <v>1699.58</v>
      </c>
      <c r="AP21">
        <f t="shared" si="27"/>
        <v>1432.7462999999998</v>
      </c>
      <c r="AQ21">
        <f t="shared" si="28"/>
        <v>0.8430002118170371</v>
      </c>
      <c r="AR21">
        <f t="shared" si="29"/>
        <v>0.16539040880688169</v>
      </c>
      <c r="AS21">
        <v>1689193711</v>
      </c>
      <c r="AT21">
        <v>243.18700000000001</v>
      </c>
      <c r="AU21">
        <v>250.042</v>
      </c>
      <c r="AV21">
        <v>13.1754</v>
      </c>
      <c r="AW21">
        <v>12.1366</v>
      </c>
      <c r="AX21">
        <v>243.988</v>
      </c>
      <c r="AY21">
        <v>13.1152</v>
      </c>
      <c r="AZ21">
        <v>600.15300000000002</v>
      </c>
      <c r="BA21">
        <v>101.776</v>
      </c>
      <c r="BB21">
        <v>0.100092</v>
      </c>
      <c r="BC21">
        <v>17.412099999999999</v>
      </c>
      <c r="BD21">
        <v>17.3475</v>
      </c>
      <c r="BE21">
        <v>999.9</v>
      </c>
      <c r="BF21">
        <v>0</v>
      </c>
      <c r="BG21">
        <v>0</v>
      </c>
      <c r="BH21">
        <v>10002.5</v>
      </c>
      <c r="BI21">
        <v>0</v>
      </c>
      <c r="BJ21">
        <v>0.79369000000000001</v>
      </c>
      <c r="BK21">
        <v>-6.8546800000000001</v>
      </c>
      <c r="BL21">
        <v>246.434</v>
      </c>
      <c r="BM21">
        <v>253.114</v>
      </c>
      <c r="BN21">
        <v>1.0387599999999999</v>
      </c>
      <c r="BO21">
        <v>250.042</v>
      </c>
      <c r="BP21">
        <v>12.1366</v>
      </c>
      <c r="BQ21">
        <v>1.34094</v>
      </c>
      <c r="BR21">
        <v>1.23522</v>
      </c>
      <c r="BS21">
        <v>11.265700000000001</v>
      </c>
      <c r="BT21">
        <v>10.0329</v>
      </c>
      <c r="BU21">
        <v>1699.58</v>
      </c>
      <c r="BV21">
        <v>0.89999099999999999</v>
      </c>
      <c r="BW21">
        <v>0.100009</v>
      </c>
      <c r="BX21">
        <v>0</v>
      </c>
      <c r="BY21">
        <v>2.2738</v>
      </c>
      <c r="BZ21">
        <v>0</v>
      </c>
      <c r="CA21">
        <v>4973.9399999999996</v>
      </c>
      <c r="CB21">
        <v>16240.1</v>
      </c>
      <c r="CC21">
        <v>33</v>
      </c>
      <c r="CD21">
        <v>34.061999999999998</v>
      </c>
      <c r="CE21">
        <v>34.25</v>
      </c>
      <c r="CF21">
        <v>32.625</v>
      </c>
      <c r="CG21">
        <v>32.375</v>
      </c>
      <c r="CH21">
        <v>1529.61</v>
      </c>
      <c r="CI21">
        <v>169.97</v>
      </c>
      <c r="CJ21">
        <v>0</v>
      </c>
      <c r="CK21">
        <v>1689193712.2</v>
      </c>
      <c r="CL21">
        <v>0</v>
      </c>
      <c r="CM21">
        <v>1689193682</v>
      </c>
      <c r="CN21" t="s">
        <v>360</v>
      </c>
      <c r="CO21">
        <v>1689193682</v>
      </c>
      <c r="CP21">
        <v>1689193675</v>
      </c>
      <c r="CQ21">
        <v>5</v>
      </c>
      <c r="CR21">
        <v>-1.4999999999999999E-2</v>
      </c>
      <c r="CS21">
        <v>-2E-3</v>
      </c>
      <c r="CT21">
        <v>-0.8</v>
      </c>
      <c r="CU21">
        <v>0.06</v>
      </c>
      <c r="CV21">
        <v>250</v>
      </c>
      <c r="CW21">
        <v>12</v>
      </c>
      <c r="CX21">
        <v>0.21</v>
      </c>
      <c r="CY21">
        <v>7.0000000000000007E-2</v>
      </c>
      <c r="CZ21">
        <v>9.8194553229280697</v>
      </c>
      <c r="DA21">
        <v>2.16665921430341E-2</v>
      </c>
      <c r="DB21">
        <v>3.1521781377119501E-2</v>
      </c>
      <c r="DC21">
        <v>1</v>
      </c>
      <c r="DD21">
        <v>249.97919047619001</v>
      </c>
      <c r="DE21">
        <v>0.12779220779238901</v>
      </c>
      <c r="DF21">
        <v>2.0034777020208699E-2</v>
      </c>
      <c r="DG21">
        <v>1</v>
      </c>
      <c r="DH21">
        <v>1700.0528571428599</v>
      </c>
      <c r="DI21">
        <v>0.39568436045810002</v>
      </c>
      <c r="DJ21">
        <v>0.157484477153219</v>
      </c>
      <c r="DK21">
        <v>-1</v>
      </c>
      <c r="DL21">
        <v>2</v>
      </c>
      <c r="DM21">
        <v>2</v>
      </c>
      <c r="DN21" t="s">
        <v>351</v>
      </c>
      <c r="DO21">
        <v>3.1625999999999999</v>
      </c>
      <c r="DP21">
        <v>2.8344399999999998</v>
      </c>
      <c r="DQ21">
        <v>6.5392599999999995E-2</v>
      </c>
      <c r="DR21">
        <v>6.7001000000000005E-2</v>
      </c>
      <c r="DS21">
        <v>7.9657099999999995E-2</v>
      </c>
      <c r="DT21">
        <v>7.5638300000000006E-2</v>
      </c>
      <c r="DU21">
        <v>29951.1</v>
      </c>
      <c r="DV21">
        <v>31659</v>
      </c>
      <c r="DW21">
        <v>29742.9</v>
      </c>
      <c r="DX21">
        <v>31602.6</v>
      </c>
      <c r="DY21">
        <v>35798.300000000003</v>
      </c>
      <c r="DZ21">
        <v>38295.199999999997</v>
      </c>
      <c r="EA21">
        <v>40753.199999999997</v>
      </c>
      <c r="EB21">
        <v>43852.6</v>
      </c>
      <c r="EC21">
        <v>2.3418800000000002</v>
      </c>
      <c r="ED21">
        <v>1.9916799999999999</v>
      </c>
      <c r="EE21">
        <v>0.20075599999999999</v>
      </c>
      <c r="EF21">
        <v>0</v>
      </c>
      <c r="EG21">
        <v>14.0021</v>
      </c>
      <c r="EH21">
        <v>999.9</v>
      </c>
      <c r="EI21">
        <v>63.326000000000001</v>
      </c>
      <c r="EJ21">
        <v>16.443999999999999</v>
      </c>
      <c r="EK21">
        <v>11.6777</v>
      </c>
      <c r="EL21">
        <v>61.783099999999997</v>
      </c>
      <c r="EM21">
        <v>25.961500000000001</v>
      </c>
      <c r="EN21">
        <v>1</v>
      </c>
      <c r="EO21">
        <v>-0.68144300000000002</v>
      </c>
      <c r="EP21">
        <v>-1.0472399999999999</v>
      </c>
      <c r="EQ21">
        <v>20.284199999999998</v>
      </c>
      <c r="ER21">
        <v>5.2413999999999996</v>
      </c>
      <c r="ES21">
        <v>11.8302</v>
      </c>
      <c r="ET21">
        <v>4.9828999999999999</v>
      </c>
      <c r="EU21">
        <v>3.2989999999999999</v>
      </c>
      <c r="EV21">
        <v>2247.6999999999998</v>
      </c>
      <c r="EW21">
        <v>124.3</v>
      </c>
      <c r="EX21">
        <v>965.3</v>
      </c>
      <c r="EY21">
        <v>16.2</v>
      </c>
      <c r="EZ21">
        <v>1.8730199999999999</v>
      </c>
      <c r="FA21">
        <v>1.87866</v>
      </c>
      <c r="FB21">
        <v>1.87897</v>
      </c>
      <c r="FC21">
        <v>1.87957</v>
      </c>
      <c r="FD21">
        <v>1.8772899999999999</v>
      </c>
      <c r="FE21">
        <v>1.87656</v>
      </c>
      <c r="FF21">
        <v>1.87714</v>
      </c>
      <c r="FG21">
        <v>1.87469</v>
      </c>
      <c r="FH21">
        <v>0</v>
      </c>
      <c r="FI21">
        <v>0</v>
      </c>
      <c r="FJ21">
        <v>0</v>
      </c>
      <c r="FK21">
        <v>0</v>
      </c>
      <c r="FL21" t="s">
        <v>352</v>
      </c>
      <c r="FM21" t="s">
        <v>353</v>
      </c>
      <c r="FN21" t="s">
        <v>354</v>
      </c>
      <c r="FO21" t="s">
        <v>354</v>
      </c>
      <c r="FP21" t="s">
        <v>354</v>
      </c>
      <c r="FQ21" t="s">
        <v>354</v>
      </c>
      <c r="FR21">
        <v>0</v>
      </c>
      <c r="FS21">
        <v>100</v>
      </c>
      <c r="FT21">
        <v>100</v>
      </c>
      <c r="FU21">
        <v>-0.80100000000000005</v>
      </c>
      <c r="FV21">
        <v>6.0199999999999997E-2</v>
      </c>
      <c r="FW21">
        <v>-0.81275976048665199</v>
      </c>
      <c r="FX21">
        <v>1.4527828764109799E-4</v>
      </c>
      <c r="FY21">
        <v>-4.3579519040863002E-7</v>
      </c>
      <c r="FZ21">
        <v>2.0799061152897499E-10</v>
      </c>
      <c r="GA21">
        <v>6.01699999999976E-2</v>
      </c>
      <c r="GB21">
        <v>0</v>
      </c>
      <c r="GC21">
        <v>0</v>
      </c>
      <c r="GD21">
        <v>0</v>
      </c>
      <c r="GE21">
        <v>4</v>
      </c>
      <c r="GF21">
        <v>2147</v>
      </c>
      <c r="GG21">
        <v>-1</v>
      </c>
      <c r="GH21">
        <v>-1</v>
      </c>
      <c r="GI21">
        <v>0.5</v>
      </c>
      <c r="GJ21">
        <v>0.6</v>
      </c>
      <c r="GK21">
        <v>0.709229</v>
      </c>
      <c r="GL21">
        <v>2.47559</v>
      </c>
      <c r="GM21">
        <v>1.54541</v>
      </c>
      <c r="GN21">
        <v>2.3071299999999999</v>
      </c>
      <c r="GO21">
        <v>1.5979000000000001</v>
      </c>
      <c r="GP21">
        <v>2.4060100000000002</v>
      </c>
      <c r="GQ21">
        <v>20.155200000000001</v>
      </c>
      <c r="GR21">
        <v>15.5768</v>
      </c>
      <c r="GS21">
        <v>18</v>
      </c>
      <c r="GT21">
        <v>624.65300000000002</v>
      </c>
      <c r="GU21">
        <v>438.39800000000002</v>
      </c>
      <c r="GV21">
        <v>17.000499999999999</v>
      </c>
      <c r="GW21">
        <v>17.473700000000001</v>
      </c>
      <c r="GX21">
        <v>30.000299999999999</v>
      </c>
      <c r="GY21">
        <v>17.799600000000002</v>
      </c>
      <c r="GZ21">
        <v>17.767099999999999</v>
      </c>
      <c r="HA21">
        <v>14.251099999999999</v>
      </c>
      <c r="HB21">
        <v>-30</v>
      </c>
      <c r="HC21">
        <v>-30</v>
      </c>
      <c r="HD21">
        <v>17</v>
      </c>
      <c r="HE21">
        <v>250</v>
      </c>
      <c r="HF21">
        <v>0</v>
      </c>
      <c r="HG21">
        <v>101.16500000000001</v>
      </c>
      <c r="HH21">
        <v>101.622</v>
      </c>
    </row>
    <row r="22" spans="1:216" x14ac:dyDescent="0.2">
      <c r="A22">
        <v>4</v>
      </c>
      <c r="B22">
        <v>1689193808</v>
      </c>
      <c r="C22">
        <v>283</v>
      </c>
      <c r="D22" t="s">
        <v>361</v>
      </c>
      <c r="E22" t="s">
        <v>362</v>
      </c>
      <c r="F22" t="s">
        <v>344</v>
      </c>
      <c r="G22" t="s">
        <v>345</v>
      </c>
      <c r="H22" t="s">
        <v>346</v>
      </c>
      <c r="I22" t="s">
        <v>347</v>
      </c>
      <c r="J22" t="s">
        <v>348</v>
      </c>
      <c r="K22" t="s">
        <v>349</v>
      </c>
      <c r="L22">
        <v>1689193808</v>
      </c>
      <c r="M22">
        <f t="shared" si="0"/>
        <v>1.2484459231455049E-3</v>
      </c>
      <c r="N22">
        <f t="shared" si="1"/>
        <v>1.248445923145505</v>
      </c>
      <c r="O22">
        <f t="shared" si="2"/>
        <v>5.1115631168905464</v>
      </c>
      <c r="P22">
        <f t="shared" si="3"/>
        <v>170.553</v>
      </c>
      <c r="Q22">
        <f t="shared" si="4"/>
        <v>115.43322892246483</v>
      </c>
      <c r="R22">
        <f t="shared" si="5"/>
        <v>11.760512163159273</v>
      </c>
      <c r="S22">
        <f t="shared" si="6"/>
        <v>17.376197908407899</v>
      </c>
      <c r="T22">
        <f t="shared" si="7"/>
        <v>0.1571784145785726</v>
      </c>
      <c r="U22">
        <f t="shared" si="8"/>
        <v>3.1662135382955605</v>
      </c>
      <c r="V22">
        <f t="shared" si="9"/>
        <v>0.15296877927389416</v>
      </c>
      <c r="W22">
        <f t="shared" si="10"/>
        <v>9.5974315282190956E-2</v>
      </c>
      <c r="X22">
        <f t="shared" si="11"/>
        <v>281.15081100000003</v>
      </c>
      <c r="Y22">
        <f t="shared" si="12"/>
        <v>18.700476127043402</v>
      </c>
      <c r="Z22">
        <f t="shared" si="13"/>
        <v>18.700476127043402</v>
      </c>
      <c r="AA22">
        <f t="shared" si="14"/>
        <v>2.1642993038163887</v>
      </c>
      <c r="AB22">
        <f t="shared" si="15"/>
        <v>67.319149278526766</v>
      </c>
      <c r="AC22">
        <f t="shared" si="16"/>
        <v>1.3471283228317499</v>
      </c>
      <c r="AD22">
        <f t="shared" si="17"/>
        <v>2.0011071697566032</v>
      </c>
      <c r="AE22">
        <f t="shared" si="18"/>
        <v>0.81717098098463881</v>
      </c>
      <c r="AF22">
        <f t="shared" si="19"/>
        <v>-55.056465210716766</v>
      </c>
      <c r="AG22">
        <f t="shared" si="20"/>
        <v>-212.92324335483156</v>
      </c>
      <c r="AH22">
        <f t="shared" si="21"/>
        <v>-13.256192285476425</v>
      </c>
      <c r="AI22">
        <f t="shared" si="22"/>
        <v>-8.5089851024690688E-2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55754.704711988052</v>
      </c>
      <c r="AO22">
        <f t="shared" si="26"/>
        <v>1699.92</v>
      </c>
      <c r="AP22">
        <f t="shared" si="27"/>
        <v>1433.0330999999999</v>
      </c>
      <c r="AQ22">
        <f t="shared" si="28"/>
        <v>0.84300031766200756</v>
      </c>
      <c r="AR22">
        <f t="shared" si="29"/>
        <v>0.16539061308767472</v>
      </c>
      <c r="AS22">
        <v>1689193808</v>
      </c>
      <c r="AT22">
        <v>170.553</v>
      </c>
      <c r="AU22">
        <v>175.05699999999999</v>
      </c>
      <c r="AV22">
        <v>13.2225</v>
      </c>
      <c r="AW22">
        <v>12.180400000000001</v>
      </c>
      <c r="AX22">
        <v>171.245</v>
      </c>
      <c r="AY22">
        <v>13.1569</v>
      </c>
      <c r="AZ22">
        <v>600.06899999999996</v>
      </c>
      <c r="BA22">
        <v>101.782</v>
      </c>
      <c r="BB22">
        <v>9.95143E-2</v>
      </c>
      <c r="BC22">
        <v>17.453099999999999</v>
      </c>
      <c r="BD22">
        <v>17.377099999999999</v>
      </c>
      <c r="BE22">
        <v>999.9</v>
      </c>
      <c r="BF22">
        <v>0</v>
      </c>
      <c r="BG22">
        <v>0</v>
      </c>
      <c r="BH22">
        <v>10031.200000000001</v>
      </c>
      <c r="BI22">
        <v>0</v>
      </c>
      <c r="BJ22">
        <v>0.79369000000000001</v>
      </c>
      <c r="BK22">
        <v>-4.5045599999999997</v>
      </c>
      <c r="BL22">
        <v>172.83799999999999</v>
      </c>
      <c r="BM22">
        <v>177.21600000000001</v>
      </c>
      <c r="BN22">
        <v>1.0420799999999999</v>
      </c>
      <c r="BO22">
        <v>175.05699999999999</v>
      </c>
      <c r="BP22">
        <v>12.180400000000001</v>
      </c>
      <c r="BQ22">
        <v>1.34581</v>
      </c>
      <c r="BR22">
        <v>1.2397400000000001</v>
      </c>
      <c r="BS22">
        <v>11.320399999999999</v>
      </c>
      <c r="BT22">
        <v>10.0876</v>
      </c>
      <c r="BU22">
        <v>1699.92</v>
      </c>
      <c r="BV22">
        <v>0.89998900000000004</v>
      </c>
      <c r="BW22">
        <v>0.100011</v>
      </c>
      <c r="BX22">
        <v>0</v>
      </c>
      <c r="BY22">
        <v>2.4710000000000001</v>
      </c>
      <c r="BZ22">
        <v>0</v>
      </c>
      <c r="CA22">
        <v>4879.3100000000004</v>
      </c>
      <c r="CB22">
        <v>16243.3</v>
      </c>
      <c r="CC22">
        <v>33.061999999999998</v>
      </c>
      <c r="CD22">
        <v>34.125</v>
      </c>
      <c r="CE22">
        <v>34.375</v>
      </c>
      <c r="CF22">
        <v>32.686999999999998</v>
      </c>
      <c r="CG22">
        <v>32.5</v>
      </c>
      <c r="CH22">
        <v>1529.91</v>
      </c>
      <c r="CI22">
        <v>170.01</v>
      </c>
      <c r="CJ22">
        <v>0</v>
      </c>
      <c r="CK22">
        <v>1689193809.4000001</v>
      </c>
      <c r="CL22">
        <v>0</v>
      </c>
      <c r="CM22">
        <v>1689193779</v>
      </c>
      <c r="CN22" t="s">
        <v>363</v>
      </c>
      <c r="CO22">
        <v>1689193772</v>
      </c>
      <c r="CP22">
        <v>1689193779</v>
      </c>
      <c r="CQ22">
        <v>6</v>
      </c>
      <c r="CR22">
        <v>0.107</v>
      </c>
      <c r="CS22">
        <v>5.0000000000000001E-3</v>
      </c>
      <c r="CT22">
        <v>-0.69199999999999995</v>
      </c>
      <c r="CU22">
        <v>6.6000000000000003E-2</v>
      </c>
      <c r="CV22">
        <v>175</v>
      </c>
      <c r="CW22">
        <v>12</v>
      </c>
      <c r="CX22">
        <v>0.34</v>
      </c>
      <c r="CY22">
        <v>7.0000000000000007E-2</v>
      </c>
      <c r="CZ22">
        <v>6.4248699013336701</v>
      </c>
      <c r="DA22">
        <v>-7.3303893797151895E-2</v>
      </c>
      <c r="DB22">
        <v>9.6898481120800503E-2</v>
      </c>
      <c r="DC22">
        <v>1</v>
      </c>
      <c r="DD22">
        <v>174.98204999999999</v>
      </c>
      <c r="DE22">
        <v>3.4060150375668501E-2</v>
      </c>
      <c r="DF22">
        <v>3.2622806439666099E-2</v>
      </c>
      <c r="DG22">
        <v>1</v>
      </c>
      <c r="DH22">
        <v>1699.99714285714</v>
      </c>
      <c r="DI22">
        <v>7.5367814809810793E-2</v>
      </c>
      <c r="DJ22">
        <v>0.155108037836103</v>
      </c>
      <c r="DK22">
        <v>-1</v>
      </c>
      <c r="DL22">
        <v>2</v>
      </c>
      <c r="DM22">
        <v>2</v>
      </c>
      <c r="DN22" t="s">
        <v>351</v>
      </c>
      <c r="DO22">
        <v>3.1623600000000001</v>
      </c>
      <c r="DP22">
        <v>2.83412</v>
      </c>
      <c r="DQ22">
        <v>4.8082800000000002E-2</v>
      </c>
      <c r="DR22">
        <v>4.9231200000000003E-2</v>
      </c>
      <c r="DS22">
        <v>7.9840599999999998E-2</v>
      </c>
      <c r="DT22">
        <v>7.5836100000000004E-2</v>
      </c>
      <c r="DU22">
        <v>30502.7</v>
      </c>
      <c r="DV22">
        <v>32255.1</v>
      </c>
      <c r="DW22">
        <v>29739.4</v>
      </c>
      <c r="DX22">
        <v>31595.4</v>
      </c>
      <c r="DY22">
        <v>35785.599999999999</v>
      </c>
      <c r="DZ22">
        <v>38276.6</v>
      </c>
      <c r="EA22">
        <v>40748.9</v>
      </c>
      <c r="EB22">
        <v>43843</v>
      </c>
      <c r="EC22">
        <v>2.3407</v>
      </c>
      <c r="ED22">
        <v>1.99055</v>
      </c>
      <c r="EE22">
        <v>0.19775300000000001</v>
      </c>
      <c r="EF22">
        <v>0</v>
      </c>
      <c r="EG22">
        <v>14.082100000000001</v>
      </c>
      <c r="EH22">
        <v>999.9</v>
      </c>
      <c r="EI22">
        <v>63.399000000000001</v>
      </c>
      <c r="EJ22">
        <v>16.474</v>
      </c>
      <c r="EK22">
        <v>11.7141</v>
      </c>
      <c r="EL22">
        <v>61.713200000000001</v>
      </c>
      <c r="EM22">
        <v>26.370200000000001</v>
      </c>
      <c r="EN22">
        <v>1</v>
      </c>
      <c r="EO22">
        <v>-0.676512</v>
      </c>
      <c r="EP22">
        <v>-1.00987</v>
      </c>
      <c r="EQ22">
        <v>20.284500000000001</v>
      </c>
      <c r="ER22">
        <v>5.2454400000000003</v>
      </c>
      <c r="ES22">
        <v>11.8302</v>
      </c>
      <c r="ET22">
        <v>4.9830500000000004</v>
      </c>
      <c r="EU22">
        <v>3.2989999999999999</v>
      </c>
      <c r="EV22">
        <v>2247.6999999999998</v>
      </c>
      <c r="EW22">
        <v>124.3</v>
      </c>
      <c r="EX22">
        <v>967.2</v>
      </c>
      <c r="EY22">
        <v>16.2</v>
      </c>
      <c r="EZ22">
        <v>1.8730199999999999</v>
      </c>
      <c r="FA22">
        <v>1.87866</v>
      </c>
      <c r="FB22">
        <v>1.87897</v>
      </c>
      <c r="FC22">
        <v>1.87958</v>
      </c>
      <c r="FD22">
        <v>1.8772899999999999</v>
      </c>
      <c r="FE22">
        <v>1.87659</v>
      </c>
      <c r="FF22">
        <v>1.87714</v>
      </c>
      <c r="FG22">
        <v>1.87469</v>
      </c>
      <c r="FH22">
        <v>0</v>
      </c>
      <c r="FI22">
        <v>0</v>
      </c>
      <c r="FJ22">
        <v>0</v>
      </c>
      <c r="FK22">
        <v>0</v>
      </c>
      <c r="FL22" t="s">
        <v>352</v>
      </c>
      <c r="FM22" t="s">
        <v>353</v>
      </c>
      <c r="FN22" t="s">
        <v>354</v>
      </c>
      <c r="FO22" t="s">
        <v>354</v>
      </c>
      <c r="FP22" t="s">
        <v>354</v>
      </c>
      <c r="FQ22" t="s">
        <v>354</v>
      </c>
      <c r="FR22">
        <v>0</v>
      </c>
      <c r="FS22">
        <v>100</v>
      </c>
      <c r="FT22">
        <v>100</v>
      </c>
      <c r="FU22">
        <v>-0.69199999999999995</v>
      </c>
      <c r="FV22">
        <v>6.5600000000000006E-2</v>
      </c>
      <c r="FW22">
        <v>-0.70565475757340701</v>
      </c>
      <c r="FX22">
        <v>1.4527828764109799E-4</v>
      </c>
      <c r="FY22">
        <v>-4.3579519040863002E-7</v>
      </c>
      <c r="FZ22">
        <v>2.0799061152897499E-10</v>
      </c>
      <c r="GA22">
        <v>6.5610000000003096E-2</v>
      </c>
      <c r="GB22">
        <v>0</v>
      </c>
      <c r="GC22">
        <v>0</v>
      </c>
      <c r="GD22">
        <v>0</v>
      </c>
      <c r="GE22">
        <v>4</v>
      </c>
      <c r="GF22">
        <v>2147</v>
      </c>
      <c r="GG22">
        <v>-1</v>
      </c>
      <c r="GH22">
        <v>-1</v>
      </c>
      <c r="GI22">
        <v>0.6</v>
      </c>
      <c r="GJ22">
        <v>0.5</v>
      </c>
      <c r="GK22">
        <v>0.54565399999999997</v>
      </c>
      <c r="GL22">
        <v>2.48047</v>
      </c>
      <c r="GM22">
        <v>1.54541</v>
      </c>
      <c r="GN22">
        <v>2.3071299999999999</v>
      </c>
      <c r="GO22">
        <v>1.5979000000000001</v>
      </c>
      <c r="GP22">
        <v>2.3022499999999999</v>
      </c>
      <c r="GQ22">
        <v>20.215299999999999</v>
      </c>
      <c r="GR22">
        <v>15.5505</v>
      </c>
      <c r="GS22">
        <v>18</v>
      </c>
      <c r="GT22">
        <v>624.67200000000003</v>
      </c>
      <c r="GU22">
        <v>438.346</v>
      </c>
      <c r="GV22">
        <v>17.000699999999998</v>
      </c>
      <c r="GW22">
        <v>17.54</v>
      </c>
      <c r="GX22">
        <v>30.000299999999999</v>
      </c>
      <c r="GY22">
        <v>17.8627</v>
      </c>
      <c r="GZ22">
        <v>17.830100000000002</v>
      </c>
      <c r="HA22">
        <v>10.9779</v>
      </c>
      <c r="HB22">
        <v>-30</v>
      </c>
      <c r="HC22">
        <v>-30</v>
      </c>
      <c r="HD22">
        <v>17</v>
      </c>
      <c r="HE22">
        <v>175</v>
      </c>
      <c r="HF22">
        <v>0</v>
      </c>
      <c r="HG22">
        <v>101.154</v>
      </c>
      <c r="HH22">
        <v>101.599</v>
      </c>
    </row>
    <row r="23" spans="1:216" x14ac:dyDescent="0.2">
      <c r="A23">
        <v>5</v>
      </c>
      <c r="B23">
        <v>1689193899</v>
      </c>
      <c r="C23">
        <v>374</v>
      </c>
      <c r="D23" t="s">
        <v>364</v>
      </c>
      <c r="E23" t="s">
        <v>365</v>
      </c>
      <c r="F23" t="s">
        <v>344</v>
      </c>
      <c r="G23" t="s">
        <v>345</v>
      </c>
      <c r="H23" t="s">
        <v>346</v>
      </c>
      <c r="I23" t="s">
        <v>347</v>
      </c>
      <c r="J23" t="s">
        <v>348</v>
      </c>
      <c r="K23" t="s">
        <v>349</v>
      </c>
      <c r="L23">
        <v>1689193899</v>
      </c>
      <c r="M23">
        <f t="shared" si="0"/>
        <v>1.2493230228771655E-3</v>
      </c>
      <c r="N23">
        <f t="shared" si="1"/>
        <v>1.2493230228771655</v>
      </c>
      <c r="O23">
        <f t="shared" si="2"/>
        <v>3.1962701738002024</v>
      </c>
      <c r="P23">
        <f t="shared" si="3"/>
        <v>122.122</v>
      </c>
      <c r="Q23">
        <f t="shared" si="4"/>
        <v>87.428466803154635</v>
      </c>
      <c r="R23">
        <f t="shared" si="5"/>
        <v>8.9077388669894173</v>
      </c>
      <c r="S23">
        <f t="shared" si="6"/>
        <v>12.442525022928001</v>
      </c>
      <c r="T23">
        <f t="shared" si="7"/>
        <v>0.15706516757656799</v>
      </c>
      <c r="U23">
        <f t="shared" si="8"/>
        <v>3.1589439086380571</v>
      </c>
      <c r="V23">
        <f t="shared" si="9"/>
        <v>0.15285211444077976</v>
      </c>
      <c r="W23">
        <f t="shared" si="10"/>
        <v>9.5901684796365919E-2</v>
      </c>
      <c r="X23">
        <f t="shared" si="11"/>
        <v>281.12629199999998</v>
      </c>
      <c r="Y23">
        <f t="shared" si="12"/>
        <v>18.738402848579838</v>
      </c>
      <c r="Z23">
        <f t="shared" si="13"/>
        <v>18.738402848579838</v>
      </c>
      <c r="AA23">
        <f t="shared" si="14"/>
        <v>2.169438791704482</v>
      </c>
      <c r="AB23">
        <f t="shared" si="15"/>
        <v>67.364515160643123</v>
      </c>
      <c r="AC23">
        <f t="shared" si="16"/>
        <v>1.3510698098544001</v>
      </c>
      <c r="AD23">
        <f t="shared" si="17"/>
        <v>2.0056105304588399</v>
      </c>
      <c r="AE23">
        <f t="shared" si="18"/>
        <v>0.81836898185008189</v>
      </c>
      <c r="AF23">
        <f t="shared" si="19"/>
        <v>-55.095145308882998</v>
      </c>
      <c r="AG23">
        <f t="shared" si="20"/>
        <v>-212.83062363526145</v>
      </c>
      <c r="AH23">
        <f t="shared" si="21"/>
        <v>-13.285952001380624</v>
      </c>
      <c r="AI23">
        <f t="shared" si="22"/>
        <v>-8.5428945525080735E-2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55550.482170362229</v>
      </c>
      <c r="AO23">
        <f t="shared" si="26"/>
        <v>1699.77</v>
      </c>
      <c r="AP23">
        <f t="shared" si="27"/>
        <v>1432.9067999999997</v>
      </c>
      <c r="AQ23">
        <f t="shared" si="28"/>
        <v>0.84300040593727377</v>
      </c>
      <c r="AR23">
        <f t="shared" si="29"/>
        <v>0.16539078345893854</v>
      </c>
      <c r="AS23">
        <v>1689193899</v>
      </c>
      <c r="AT23">
        <v>122.122</v>
      </c>
      <c r="AU23">
        <v>124.95399999999999</v>
      </c>
      <c r="AV23">
        <v>13.2606</v>
      </c>
      <c r="AW23">
        <v>12.2181</v>
      </c>
      <c r="AX23">
        <v>122.818</v>
      </c>
      <c r="AY23">
        <v>13.1958</v>
      </c>
      <c r="AZ23">
        <v>600.23699999999997</v>
      </c>
      <c r="BA23">
        <v>101.786</v>
      </c>
      <c r="BB23">
        <v>0.100024</v>
      </c>
      <c r="BC23">
        <v>17.488700000000001</v>
      </c>
      <c r="BD23">
        <v>17.4207</v>
      </c>
      <c r="BE23">
        <v>999.9</v>
      </c>
      <c r="BF23">
        <v>0</v>
      </c>
      <c r="BG23">
        <v>0</v>
      </c>
      <c r="BH23">
        <v>9993.75</v>
      </c>
      <c r="BI23">
        <v>0</v>
      </c>
      <c r="BJ23">
        <v>0.79369000000000001</v>
      </c>
      <c r="BK23">
        <v>-2.8320099999999999</v>
      </c>
      <c r="BL23">
        <v>123.76300000000001</v>
      </c>
      <c r="BM23">
        <v>126.499</v>
      </c>
      <c r="BN23">
        <v>1.0425599999999999</v>
      </c>
      <c r="BO23">
        <v>124.95399999999999</v>
      </c>
      <c r="BP23">
        <v>12.2181</v>
      </c>
      <c r="BQ23">
        <v>1.3497399999999999</v>
      </c>
      <c r="BR23">
        <v>1.2436199999999999</v>
      </c>
      <c r="BS23">
        <v>11.3645</v>
      </c>
      <c r="BT23">
        <v>10.1343</v>
      </c>
      <c r="BU23">
        <v>1699.77</v>
      </c>
      <c r="BV23">
        <v>0.89998900000000004</v>
      </c>
      <c r="BW23">
        <v>0.100011</v>
      </c>
      <c r="BX23">
        <v>0</v>
      </c>
      <c r="BY23">
        <v>2.3908999999999998</v>
      </c>
      <c r="BZ23">
        <v>0</v>
      </c>
      <c r="CA23">
        <v>4852.87</v>
      </c>
      <c r="CB23">
        <v>16241.8</v>
      </c>
      <c r="CC23">
        <v>33.186999999999998</v>
      </c>
      <c r="CD23">
        <v>34.25</v>
      </c>
      <c r="CE23">
        <v>34.436999999999998</v>
      </c>
      <c r="CF23">
        <v>32.811999999999998</v>
      </c>
      <c r="CG23">
        <v>32.561999999999998</v>
      </c>
      <c r="CH23">
        <v>1529.77</v>
      </c>
      <c r="CI23">
        <v>170</v>
      </c>
      <c r="CJ23">
        <v>0</v>
      </c>
      <c r="CK23">
        <v>1689193900</v>
      </c>
      <c r="CL23">
        <v>0</v>
      </c>
      <c r="CM23">
        <v>1689193872</v>
      </c>
      <c r="CN23" t="s">
        <v>366</v>
      </c>
      <c r="CO23">
        <v>1689193872</v>
      </c>
      <c r="CP23">
        <v>1689193867</v>
      </c>
      <c r="CQ23">
        <v>7</v>
      </c>
      <c r="CR23">
        <v>-2E-3</v>
      </c>
      <c r="CS23">
        <v>-1E-3</v>
      </c>
      <c r="CT23">
        <v>-0.69599999999999995</v>
      </c>
      <c r="CU23">
        <v>6.5000000000000002E-2</v>
      </c>
      <c r="CV23">
        <v>125</v>
      </c>
      <c r="CW23">
        <v>12</v>
      </c>
      <c r="CX23">
        <v>0.23</v>
      </c>
      <c r="CY23">
        <v>0.05</v>
      </c>
      <c r="CZ23">
        <v>4.0780495204016702</v>
      </c>
      <c r="DA23">
        <v>0.75882250164232401</v>
      </c>
      <c r="DB23">
        <v>0.160266382218995</v>
      </c>
      <c r="DC23">
        <v>1</v>
      </c>
      <c r="DD23">
        <v>125.00114285714299</v>
      </c>
      <c r="DE23">
        <v>0.20275324675333201</v>
      </c>
      <c r="DF23">
        <v>3.5958025416264298E-2</v>
      </c>
      <c r="DG23">
        <v>1</v>
      </c>
      <c r="DH23">
        <v>1700.0429999999999</v>
      </c>
      <c r="DI23">
        <v>0.27194840051832597</v>
      </c>
      <c r="DJ23">
        <v>0.160252925090344</v>
      </c>
      <c r="DK23">
        <v>-1</v>
      </c>
      <c r="DL23">
        <v>2</v>
      </c>
      <c r="DM23">
        <v>2</v>
      </c>
      <c r="DN23" t="s">
        <v>351</v>
      </c>
      <c r="DO23">
        <v>3.1626799999999999</v>
      </c>
      <c r="DP23">
        <v>2.8342999999999998</v>
      </c>
      <c r="DQ23">
        <v>3.5473900000000003E-2</v>
      </c>
      <c r="DR23">
        <v>3.6198300000000003E-2</v>
      </c>
      <c r="DS23">
        <v>8.0009700000000003E-2</v>
      </c>
      <c r="DT23">
        <v>7.6003299999999996E-2</v>
      </c>
      <c r="DU23">
        <v>30904</v>
      </c>
      <c r="DV23">
        <v>32694.6</v>
      </c>
      <c r="DW23">
        <v>29736.3</v>
      </c>
      <c r="DX23">
        <v>31592.5</v>
      </c>
      <c r="DY23">
        <v>35775.5</v>
      </c>
      <c r="DZ23">
        <v>38265.1</v>
      </c>
      <c r="EA23">
        <v>40746.5</v>
      </c>
      <c r="EB23">
        <v>43839.5</v>
      </c>
      <c r="EC23">
        <v>2.33975</v>
      </c>
      <c r="ED23">
        <v>1.98902</v>
      </c>
      <c r="EE23">
        <v>0.193305</v>
      </c>
      <c r="EF23">
        <v>0</v>
      </c>
      <c r="EG23">
        <v>14.200200000000001</v>
      </c>
      <c r="EH23">
        <v>999.9</v>
      </c>
      <c r="EI23">
        <v>63.466000000000001</v>
      </c>
      <c r="EJ23">
        <v>16.494</v>
      </c>
      <c r="EK23">
        <v>11.741099999999999</v>
      </c>
      <c r="EL23">
        <v>61.853200000000001</v>
      </c>
      <c r="EM23">
        <v>25.849399999999999</v>
      </c>
      <c r="EN23">
        <v>1</v>
      </c>
      <c r="EO23">
        <v>-0.67115899999999995</v>
      </c>
      <c r="EP23">
        <v>-0.96792800000000001</v>
      </c>
      <c r="EQ23">
        <v>20.284600000000001</v>
      </c>
      <c r="ER23">
        <v>5.2449899999999996</v>
      </c>
      <c r="ES23">
        <v>11.8302</v>
      </c>
      <c r="ET23">
        <v>4.9829499999999998</v>
      </c>
      <c r="EU23">
        <v>3.2989999999999999</v>
      </c>
      <c r="EV23">
        <v>2247.6999999999998</v>
      </c>
      <c r="EW23">
        <v>124.3</v>
      </c>
      <c r="EX23">
        <v>969.3</v>
      </c>
      <c r="EY23">
        <v>16.2</v>
      </c>
      <c r="EZ23">
        <v>1.8730199999999999</v>
      </c>
      <c r="FA23">
        <v>1.87866</v>
      </c>
      <c r="FB23">
        <v>1.87897</v>
      </c>
      <c r="FC23">
        <v>1.8795599999999999</v>
      </c>
      <c r="FD23">
        <v>1.8772899999999999</v>
      </c>
      <c r="FE23">
        <v>1.8766099999999999</v>
      </c>
      <c r="FF23">
        <v>1.87714</v>
      </c>
      <c r="FG23">
        <v>1.87469</v>
      </c>
      <c r="FH23">
        <v>0</v>
      </c>
      <c r="FI23">
        <v>0</v>
      </c>
      <c r="FJ23">
        <v>0</v>
      </c>
      <c r="FK23">
        <v>0</v>
      </c>
      <c r="FL23" t="s">
        <v>352</v>
      </c>
      <c r="FM23" t="s">
        <v>353</v>
      </c>
      <c r="FN23" t="s">
        <v>354</v>
      </c>
      <c r="FO23" t="s">
        <v>354</v>
      </c>
      <c r="FP23" t="s">
        <v>354</v>
      </c>
      <c r="FQ23" t="s">
        <v>354</v>
      </c>
      <c r="FR23">
        <v>0</v>
      </c>
      <c r="FS23">
        <v>100</v>
      </c>
      <c r="FT23">
        <v>100</v>
      </c>
      <c r="FU23">
        <v>-0.69599999999999995</v>
      </c>
      <c r="FV23">
        <v>6.4799999999999996E-2</v>
      </c>
      <c r="FW23">
        <v>-0.70758582005724002</v>
      </c>
      <c r="FX23">
        <v>1.4527828764109799E-4</v>
      </c>
      <c r="FY23">
        <v>-4.3579519040863002E-7</v>
      </c>
      <c r="FZ23">
        <v>2.0799061152897499E-10</v>
      </c>
      <c r="GA23">
        <v>6.4818181818180803E-2</v>
      </c>
      <c r="GB23">
        <v>0</v>
      </c>
      <c r="GC23">
        <v>0</v>
      </c>
      <c r="GD23">
        <v>0</v>
      </c>
      <c r="GE23">
        <v>4</v>
      </c>
      <c r="GF23">
        <v>2147</v>
      </c>
      <c r="GG23">
        <v>-1</v>
      </c>
      <c r="GH23">
        <v>-1</v>
      </c>
      <c r="GI23">
        <v>0.5</v>
      </c>
      <c r="GJ23">
        <v>0.5</v>
      </c>
      <c r="GK23">
        <v>0.43457000000000001</v>
      </c>
      <c r="GL23">
        <v>2.48291</v>
      </c>
      <c r="GM23">
        <v>1.54541</v>
      </c>
      <c r="GN23">
        <v>2.3071299999999999</v>
      </c>
      <c r="GO23">
        <v>1.5979000000000001</v>
      </c>
      <c r="GP23">
        <v>2.3718300000000001</v>
      </c>
      <c r="GQ23">
        <v>20.255400000000002</v>
      </c>
      <c r="GR23">
        <v>15.541700000000001</v>
      </c>
      <c r="GS23">
        <v>18</v>
      </c>
      <c r="GT23">
        <v>624.86300000000006</v>
      </c>
      <c r="GU23">
        <v>438.06</v>
      </c>
      <c r="GV23">
        <v>17.000399999999999</v>
      </c>
      <c r="GW23">
        <v>17.6081</v>
      </c>
      <c r="GX23">
        <v>30.000399999999999</v>
      </c>
      <c r="GY23">
        <v>17.9268</v>
      </c>
      <c r="GZ23">
        <v>17.893799999999999</v>
      </c>
      <c r="HA23">
        <v>8.7531800000000004</v>
      </c>
      <c r="HB23">
        <v>-30</v>
      </c>
      <c r="HC23">
        <v>-30</v>
      </c>
      <c r="HD23">
        <v>17</v>
      </c>
      <c r="HE23">
        <v>125</v>
      </c>
      <c r="HF23">
        <v>0</v>
      </c>
      <c r="HG23">
        <v>101.146</v>
      </c>
      <c r="HH23">
        <v>101.59</v>
      </c>
    </row>
    <row r="24" spans="1:216" x14ac:dyDescent="0.2">
      <c r="A24">
        <v>6</v>
      </c>
      <c r="B24">
        <v>1689193994</v>
      </c>
      <c r="C24">
        <v>469</v>
      </c>
      <c r="D24" t="s">
        <v>367</v>
      </c>
      <c r="E24" t="s">
        <v>368</v>
      </c>
      <c r="F24" t="s">
        <v>344</v>
      </c>
      <c r="G24" t="s">
        <v>345</v>
      </c>
      <c r="H24" t="s">
        <v>346</v>
      </c>
      <c r="I24" t="s">
        <v>347</v>
      </c>
      <c r="J24" t="s">
        <v>348</v>
      </c>
      <c r="K24" t="s">
        <v>349</v>
      </c>
      <c r="L24">
        <v>1689193994</v>
      </c>
      <c r="M24">
        <f t="shared" si="0"/>
        <v>1.2026335159671263E-3</v>
      </c>
      <c r="N24">
        <f t="shared" si="1"/>
        <v>1.2026335159671262</v>
      </c>
      <c r="O24">
        <f t="shared" si="2"/>
        <v>1.1153048481852477</v>
      </c>
      <c r="P24">
        <f t="shared" si="3"/>
        <v>68.995500000000007</v>
      </c>
      <c r="Q24">
        <f t="shared" si="4"/>
        <v>56.286749286880692</v>
      </c>
      <c r="R24">
        <f t="shared" si="5"/>
        <v>5.7347131923204531</v>
      </c>
      <c r="S24">
        <f t="shared" si="6"/>
        <v>7.029530201577451</v>
      </c>
      <c r="T24">
        <f t="shared" si="7"/>
        <v>0.15334976670345335</v>
      </c>
      <c r="U24">
        <f t="shared" si="8"/>
        <v>3.1625858244528473</v>
      </c>
      <c r="V24">
        <f t="shared" si="9"/>
        <v>0.14933542817009018</v>
      </c>
      <c r="W24">
        <f t="shared" si="10"/>
        <v>9.3686562199242818E-2</v>
      </c>
      <c r="X24">
        <f t="shared" si="11"/>
        <v>281.18374799999998</v>
      </c>
      <c r="Y24">
        <f t="shared" si="12"/>
        <v>18.645615030950736</v>
      </c>
      <c r="Z24">
        <f t="shared" si="13"/>
        <v>18.645615030950736</v>
      </c>
      <c r="AA24">
        <f t="shared" si="14"/>
        <v>2.1568839135657338</v>
      </c>
      <c r="AB24">
        <f t="shared" si="15"/>
        <v>67.777032378238104</v>
      </c>
      <c r="AC24">
        <f t="shared" si="16"/>
        <v>1.3505117672020601</v>
      </c>
      <c r="AD24">
        <f t="shared" si="17"/>
        <v>1.9925802588483992</v>
      </c>
      <c r="AE24">
        <f t="shared" si="18"/>
        <v>0.80637214636367371</v>
      </c>
      <c r="AF24">
        <f t="shared" si="19"/>
        <v>-53.036138054150271</v>
      </c>
      <c r="AG24">
        <f t="shared" si="20"/>
        <v>-214.8512849092993</v>
      </c>
      <c r="AH24">
        <f t="shared" si="21"/>
        <v>-13.38312391105738</v>
      </c>
      <c r="AI24">
        <f t="shared" si="22"/>
        <v>-8.6798874506996526E-2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55669.116669086354</v>
      </c>
      <c r="AO24">
        <f t="shared" si="26"/>
        <v>1700.13</v>
      </c>
      <c r="AP24">
        <f t="shared" si="27"/>
        <v>1433.2092</v>
      </c>
      <c r="AQ24">
        <f t="shared" si="28"/>
        <v>0.84299977060577713</v>
      </c>
      <c r="AR24">
        <f t="shared" si="29"/>
        <v>0.16538955726915</v>
      </c>
      <c r="AS24">
        <v>1689193994</v>
      </c>
      <c r="AT24">
        <v>68.995500000000007</v>
      </c>
      <c r="AU24">
        <v>70.008799999999994</v>
      </c>
      <c r="AV24">
        <v>13.2554</v>
      </c>
      <c r="AW24">
        <v>12.251899999999999</v>
      </c>
      <c r="AX24">
        <v>69.664199999999994</v>
      </c>
      <c r="AY24">
        <v>13.1928</v>
      </c>
      <c r="AZ24">
        <v>600.26400000000001</v>
      </c>
      <c r="BA24">
        <v>101.78400000000001</v>
      </c>
      <c r="BB24">
        <v>9.9893899999999994E-2</v>
      </c>
      <c r="BC24">
        <v>17.3855</v>
      </c>
      <c r="BD24">
        <v>17.3109</v>
      </c>
      <c r="BE24">
        <v>999.9</v>
      </c>
      <c r="BF24">
        <v>0</v>
      </c>
      <c r="BG24">
        <v>0</v>
      </c>
      <c r="BH24">
        <v>10012.5</v>
      </c>
      <c r="BI24">
        <v>0</v>
      </c>
      <c r="BJ24">
        <v>0.83337499999999998</v>
      </c>
      <c r="BK24">
        <v>-1.0133300000000001</v>
      </c>
      <c r="BL24">
        <v>69.922300000000007</v>
      </c>
      <c r="BM24">
        <v>70.877200000000002</v>
      </c>
      <c r="BN24">
        <v>1.0034799999999999</v>
      </c>
      <c r="BO24">
        <v>70.008799999999994</v>
      </c>
      <c r="BP24">
        <v>12.251899999999999</v>
      </c>
      <c r="BQ24">
        <v>1.34918</v>
      </c>
      <c r="BR24">
        <v>1.24705</v>
      </c>
      <c r="BS24">
        <v>11.3582</v>
      </c>
      <c r="BT24">
        <v>10.1754</v>
      </c>
      <c r="BU24">
        <v>1700.13</v>
      </c>
      <c r="BV24">
        <v>0.900007</v>
      </c>
      <c r="BW24">
        <v>9.9992600000000001E-2</v>
      </c>
      <c r="BX24">
        <v>0</v>
      </c>
      <c r="BY24">
        <v>2.7069000000000001</v>
      </c>
      <c r="BZ24">
        <v>0</v>
      </c>
      <c r="CA24">
        <v>4867.58</v>
      </c>
      <c r="CB24">
        <v>16245.3</v>
      </c>
      <c r="CC24">
        <v>33.25</v>
      </c>
      <c r="CD24">
        <v>34.311999999999998</v>
      </c>
      <c r="CE24">
        <v>34.561999999999998</v>
      </c>
      <c r="CF24">
        <v>32.875</v>
      </c>
      <c r="CG24">
        <v>32.625</v>
      </c>
      <c r="CH24">
        <v>1530.13</v>
      </c>
      <c r="CI24">
        <v>170</v>
      </c>
      <c r="CJ24">
        <v>0</v>
      </c>
      <c r="CK24">
        <v>1689193995.4000001</v>
      </c>
      <c r="CL24">
        <v>0</v>
      </c>
      <c r="CM24">
        <v>1689193967</v>
      </c>
      <c r="CN24" t="s">
        <v>369</v>
      </c>
      <c r="CO24">
        <v>1689193967</v>
      </c>
      <c r="CP24">
        <v>1689193957</v>
      </c>
      <c r="CQ24">
        <v>8</v>
      </c>
      <c r="CR24">
        <v>3.1E-2</v>
      </c>
      <c r="CS24">
        <v>-2E-3</v>
      </c>
      <c r="CT24">
        <v>-0.66900000000000004</v>
      </c>
      <c r="CU24">
        <v>6.3E-2</v>
      </c>
      <c r="CV24">
        <v>70</v>
      </c>
      <c r="CW24">
        <v>12</v>
      </c>
      <c r="CX24">
        <v>0.19</v>
      </c>
      <c r="CY24">
        <v>0.1</v>
      </c>
      <c r="CZ24">
        <v>1.38493078594471</v>
      </c>
      <c r="DA24">
        <v>0.69680293931785497</v>
      </c>
      <c r="DB24">
        <v>0.16436192238410799</v>
      </c>
      <c r="DC24">
        <v>1</v>
      </c>
      <c r="DD24">
        <v>69.986064999999996</v>
      </c>
      <c r="DE24">
        <v>0.14947218045117899</v>
      </c>
      <c r="DF24">
        <v>2.5434136018350501E-2</v>
      </c>
      <c r="DG24">
        <v>1</v>
      </c>
      <c r="DH24">
        <v>1699.9685714285699</v>
      </c>
      <c r="DI24">
        <v>0.47638275432743299</v>
      </c>
      <c r="DJ24">
        <v>0.15226185822258001</v>
      </c>
      <c r="DK24">
        <v>-1</v>
      </c>
      <c r="DL24">
        <v>2</v>
      </c>
      <c r="DM24">
        <v>2</v>
      </c>
      <c r="DN24" t="s">
        <v>351</v>
      </c>
      <c r="DO24">
        <v>3.16269</v>
      </c>
      <c r="DP24">
        <v>2.83433</v>
      </c>
      <c r="DQ24">
        <v>2.0632399999999999E-2</v>
      </c>
      <c r="DR24">
        <v>2.08232E-2</v>
      </c>
      <c r="DS24">
        <v>7.9981099999999999E-2</v>
      </c>
      <c r="DT24">
        <v>7.6148099999999996E-2</v>
      </c>
      <c r="DU24">
        <v>31377.3</v>
      </c>
      <c r="DV24">
        <v>33210.9</v>
      </c>
      <c r="DW24">
        <v>29733.5</v>
      </c>
      <c r="DX24">
        <v>31586.7</v>
      </c>
      <c r="DY24">
        <v>35772.1</v>
      </c>
      <c r="DZ24">
        <v>38251.199999999997</v>
      </c>
      <c r="EA24">
        <v>40743</v>
      </c>
      <c r="EB24">
        <v>43832.3</v>
      </c>
      <c r="EC24">
        <v>2.3387799999999999</v>
      </c>
      <c r="ED24">
        <v>1.9875</v>
      </c>
      <c r="EE24">
        <v>0.19550300000000001</v>
      </c>
      <c r="EF24">
        <v>0</v>
      </c>
      <c r="EG24">
        <v>14.0532</v>
      </c>
      <c r="EH24">
        <v>999.9</v>
      </c>
      <c r="EI24">
        <v>63.539000000000001</v>
      </c>
      <c r="EJ24">
        <v>16.544</v>
      </c>
      <c r="EK24">
        <v>11.793200000000001</v>
      </c>
      <c r="EL24">
        <v>61.563200000000002</v>
      </c>
      <c r="EM24">
        <v>25.749199999999998</v>
      </c>
      <c r="EN24">
        <v>1</v>
      </c>
      <c r="EO24">
        <v>-0.666126</v>
      </c>
      <c r="EP24">
        <v>-1.0017</v>
      </c>
      <c r="EQ24">
        <v>20.284500000000001</v>
      </c>
      <c r="ER24">
        <v>5.2467899999999998</v>
      </c>
      <c r="ES24">
        <v>11.8302</v>
      </c>
      <c r="ET24">
        <v>4.9820500000000001</v>
      </c>
      <c r="EU24">
        <v>3.2989999999999999</v>
      </c>
      <c r="EV24">
        <v>2247.6999999999998</v>
      </c>
      <c r="EW24">
        <v>124.3</v>
      </c>
      <c r="EX24">
        <v>971.1</v>
      </c>
      <c r="EY24">
        <v>16.2</v>
      </c>
      <c r="EZ24">
        <v>1.8730199999999999</v>
      </c>
      <c r="FA24">
        <v>1.87866</v>
      </c>
      <c r="FB24">
        <v>1.8789899999999999</v>
      </c>
      <c r="FC24">
        <v>1.87958</v>
      </c>
      <c r="FD24">
        <v>1.8772899999999999</v>
      </c>
      <c r="FE24">
        <v>1.8766400000000001</v>
      </c>
      <c r="FF24">
        <v>1.87714</v>
      </c>
      <c r="FG24">
        <v>1.8747</v>
      </c>
      <c r="FH24">
        <v>0</v>
      </c>
      <c r="FI24">
        <v>0</v>
      </c>
      <c r="FJ24">
        <v>0</v>
      </c>
      <c r="FK24">
        <v>0</v>
      </c>
      <c r="FL24" t="s">
        <v>352</v>
      </c>
      <c r="FM24" t="s">
        <v>353</v>
      </c>
      <c r="FN24" t="s">
        <v>354</v>
      </c>
      <c r="FO24" t="s">
        <v>354</v>
      </c>
      <c r="FP24" t="s">
        <v>354</v>
      </c>
      <c r="FQ24" t="s">
        <v>354</v>
      </c>
      <c r="FR24">
        <v>0</v>
      </c>
      <c r="FS24">
        <v>100</v>
      </c>
      <c r="FT24">
        <v>100</v>
      </c>
      <c r="FU24">
        <v>-0.66900000000000004</v>
      </c>
      <c r="FV24">
        <v>6.2600000000000003E-2</v>
      </c>
      <c r="FW24">
        <v>-0.67678806277416004</v>
      </c>
      <c r="FX24">
        <v>1.4527828764109799E-4</v>
      </c>
      <c r="FY24">
        <v>-4.3579519040863002E-7</v>
      </c>
      <c r="FZ24">
        <v>2.0799061152897499E-10</v>
      </c>
      <c r="GA24">
        <v>6.25399999999985E-2</v>
      </c>
      <c r="GB24">
        <v>0</v>
      </c>
      <c r="GC24">
        <v>0</v>
      </c>
      <c r="GD24">
        <v>0</v>
      </c>
      <c r="GE24">
        <v>4</v>
      </c>
      <c r="GF24">
        <v>2147</v>
      </c>
      <c r="GG24">
        <v>-1</v>
      </c>
      <c r="GH24">
        <v>-1</v>
      </c>
      <c r="GI24">
        <v>0.5</v>
      </c>
      <c r="GJ24">
        <v>0.6</v>
      </c>
      <c r="GK24">
        <v>0.31127899999999997</v>
      </c>
      <c r="GL24">
        <v>2.5122100000000001</v>
      </c>
      <c r="GM24">
        <v>1.54541</v>
      </c>
      <c r="GN24">
        <v>2.3059099999999999</v>
      </c>
      <c r="GO24">
        <v>1.5979000000000001</v>
      </c>
      <c r="GP24">
        <v>2.2961399999999998</v>
      </c>
      <c r="GQ24">
        <v>20.3155</v>
      </c>
      <c r="GR24">
        <v>15.515499999999999</v>
      </c>
      <c r="GS24">
        <v>18</v>
      </c>
      <c r="GT24">
        <v>625.048</v>
      </c>
      <c r="GU24">
        <v>437.78100000000001</v>
      </c>
      <c r="GV24">
        <v>16.999500000000001</v>
      </c>
      <c r="GW24">
        <v>17.673500000000001</v>
      </c>
      <c r="GX24">
        <v>30.000299999999999</v>
      </c>
      <c r="GY24">
        <v>17.992000000000001</v>
      </c>
      <c r="GZ24">
        <v>17.958400000000001</v>
      </c>
      <c r="HA24">
        <v>6.2868300000000001</v>
      </c>
      <c r="HB24">
        <v>-30</v>
      </c>
      <c r="HC24">
        <v>-30</v>
      </c>
      <c r="HD24">
        <v>17</v>
      </c>
      <c r="HE24">
        <v>70</v>
      </c>
      <c r="HF24">
        <v>0</v>
      </c>
      <c r="HG24">
        <v>101.137</v>
      </c>
      <c r="HH24">
        <v>101.57299999999999</v>
      </c>
    </row>
    <row r="25" spans="1:216" x14ac:dyDescent="0.2">
      <c r="A25">
        <v>7</v>
      </c>
      <c r="B25">
        <v>1689194068</v>
      </c>
      <c r="C25">
        <v>543</v>
      </c>
      <c r="D25" t="s">
        <v>370</v>
      </c>
      <c r="E25" t="s">
        <v>371</v>
      </c>
      <c r="F25" t="s">
        <v>344</v>
      </c>
      <c r="G25" t="s">
        <v>345</v>
      </c>
      <c r="H25" t="s">
        <v>346</v>
      </c>
      <c r="I25" t="s">
        <v>347</v>
      </c>
      <c r="J25" t="s">
        <v>348</v>
      </c>
      <c r="K25" t="s">
        <v>349</v>
      </c>
      <c r="L25">
        <v>1689194068</v>
      </c>
      <c r="M25">
        <f t="shared" si="0"/>
        <v>1.2200530618809268E-3</v>
      </c>
      <c r="N25">
        <f t="shared" si="1"/>
        <v>1.2200530618809269</v>
      </c>
      <c r="O25">
        <f t="shared" si="2"/>
        <v>0.31962228242040069</v>
      </c>
      <c r="P25">
        <f t="shared" si="3"/>
        <v>49.6783</v>
      </c>
      <c r="Q25">
        <f t="shared" si="4"/>
        <v>45.706670064356473</v>
      </c>
      <c r="R25">
        <f t="shared" si="5"/>
        <v>4.6565854404118863</v>
      </c>
      <c r="S25">
        <f t="shared" si="6"/>
        <v>5.0612142201278703</v>
      </c>
      <c r="T25">
        <f t="shared" si="7"/>
        <v>0.15577302001910587</v>
      </c>
      <c r="U25">
        <f t="shared" si="8"/>
        <v>3.1536682876800004</v>
      </c>
      <c r="V25">
        <f t="shared" si="9"/>
        <v>0.15162128183483681</v>
      </c>
      <c r="W25">
        <f t="shared" si="10"/>
        <v>9.512710170249114E-2</v>
      </c>
      <c r="X25">
        <f t="shared" si="11"/>
        <v>281.18215199999997</v>
      </c>
      <c r="Y25">
        <f t="shared" si="12"/>
        <v>18.669488051822118</v>
      </c>
      <c r="Z25">
        <f t="shared" si="13"/>
        <v>18.669488051822118</v>
      </c>
      <c r="AA25">
        <f t="shared" si="14"/>
        <v>2.1601080071539691</v>
      </c>
      <c r="AB25">
        <f t="shared" si="15"/>
        <v>67.868300591060333</v>
      </c>
      <c r="AC25">
        <f t="shared" si="16"/>
        <v>1.3544509085639402</v>
      </c>
      <c r="AD25">
        <f t="shared" si="17"/>
        <v>1.9957047646222481</v>
      </c>
      <c r="AE25">
        <f t="shared" si="18"/>
        <v>0.80565709859002888</v>
      </c>
      <c r="AF25">
        <f t="shared" si="19"/>
        <v>-53.804340028948872</v>
      </c>
      <c r="AG25">
        <f t="shared" si="20"/>
        <v>-214.08786366627805</v>
      </c>
      <c r="AH25">
        <f t="shared" si="21"/>
        <v>-13.376634121428612</v>
      </c>
      <c r="AI25">
        <f t="shared" si="22"/>
        <v>-8.6685816655545977E-2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55422.150722925195</v>
      </c>
      <c r="AO25">
        <f t="shared" si="26"/>
        <v>1700.12</v>
      </c>
      <c r="AP25">
        <f t="shared" si="27"/>
        <v>1433.2007999999998</v>
      </c>
      <c r="AQ25">
        <f t="shared" si="28"/>
        <v>0.84299978825024113</v>
      </c>
      <c r="AR25">
        <f t="shared" si="29"/>
        <v>0.16538959132296543</v>
      </c>
      <c r="AS25">
        <v>1689194068</v>
      </c>
      <c r="AT25">
        <v>49.6783</v>
      </c>
      <c r="AU25">
        <v>49.999899999999997</v>
      </c>
      <c r="AV25">
        <v>13.294600000000001</v>
      </c>
      <c r="AW25">
        <v>12.276400000000001</v>
      </c>
      <c r="AX25">
        <v>50.322299999999998</v>
      </c>
      <c r="AY25">
        <v>13.232699999999999</v>
      </c>
      <c r="AZ25">
        <v>600.14300000000003</v>
      </c>
      <c r="BA25">
        <v>101.78</v>
      </c>
      <c r="BB25">
        <v>9.9778900000000004E-2</v>
      </c>
      <c r="BC25">
        <v>17.410299999999999</v>
      </c>
      <c r="BD25">
        <v>17.329599999999999</v>
      </c>
      <c r="BE25">
        <v>999.9</v>
      </c>
      <c r="BF25">
        <v>0</v>
      </c>
      <c r="BG25">
        <v>0</v>
      </c>
      <c r="BH25">
        <v>9967.5</v>
      </c>
      <c r="BI25">
        <v>0</v>
      </c>
      <c r="BJ25">
        <v>0.84660299999999999</v>
      </c>
      <c r="BK25">
        <v>-0.32159399999999999</v>
      </c>
      <c r="BL25">
        <v>50.347700000000003</v>
      </c>
      <c r="BM25">
        <v>50.621299999999998</v>
      </c>
      <c r="BN25">
        <v>1.0182800000000001</v>
      </c>
      <c r="BO25">
        <v>49.999899999999997</v>
      </c>
      <c r="BP25">
        <v>12.276400000000001</v>
      </c>
      <c r="BQ25">
        <v>1.3531200000000001</v>
      </c>
      <c r="BR25">
        <v>1.2494799999999999</v>
      </c>
      <c r="BS25">
        <v>11.4023</v>
      </c>
      <c r="BT25">
        <v>10.204599999999999</v>
      </c>
      <c r="BU25">
        <v>1700.12</v>
      </c>
      <c r="BV25">
        <v>0.900007</v>
      </c>
      <c r="BW25">
        <v>9.9992600000000001E-2</v>
      </c>
      <c r="BX25">
        <v>0</v>
      </c>
      <c r="BY25">
        <v>2.7153999999999998</v>
      </c>
      <c r="BZ25">
        <v>0</v>
      </c>
      <c r="CA25">
        <v>4867.6899999999996</v>
      </c>
      <c r="CB25">
        <v>16245.3</v>
      </c>
      <c r="CC25">
        <v>33.25</v>
      </c>
      <c r="CD25">
        <v>34.311999999999998</v>
      </c>
      <c r="CE25">
        <v>34.561999999999998</v>
      </c>
      <c r="CF25">
        <v>32.875</v>
      </c>
      <c r="CG25">
        <v>32.625</v>
      </c>
      <c r="CH25">
        <v>1530.12</v>
      </c>
      <c r="CI25">
        <v>170</v>
      </c>
      <c r="CJ25">
        <v>0</v>
      </c>
      <c r="CK25">
        <v>1689194069.2</v>
      </c>
      <c r="CL25">
        <v>0</v>
      </c>
      <c r="CM25">
        <v>1689194057</v>
      </c>
      <c r="CN25" t="s">
        <v>372</v>
      </c>
      <c r="CO25">
        <v>1689194057</v>
      </c>
      <c r="CP25">
        <v>1689194049</v>
      </c>
      <c r="CQ25">
        <v>9</v>
      </c>
      <c r="CR25">
        <v>2.7E-2</v>
      </c>
      <c r="CS25">
        <v>-1E-3</v>
      </c>
      <c r="CT25">
        <v>-0.64400000000000002</v>
      </c>
      <c r="CU25">
        <v>6.2E-2</v>
      </c>
      <c r="CV25">
        <v>50</v>
      </c>
      <c r="CW25">
        <v>12</v>
      </c>
      <c r="CX25">
        <v>0.27</v>
      </c>
      <c r="CY25">
        <v>0.1</v>
      </c>
      <c r="CZ25">
        <v>0.121014290610635</v>
      </c>
      <c r="DA25">
        <v>1.11281086916139</v>
      </c>
      <c r="DB25">
        <v>0.14624903028456199</v>
      </c>
      <c r="DC25">
        <v>1</v>
      </c>
      <c r="DD25">
        <v>49.985590476190502</v>
      </c>
      <c r="DE25">
        <v>-0.176587012987034</v>
      </c>
      <c r="DF25">
        <v>2.84209330090795E-2</v>
      </c>
      <c r="DG25">
        <v>1</v>
      </c>
      <c r="DH25">
        <v>1700.0161904761901</v>
      </c>
      <c r="DI25">
        <v>-0.34338001007174801</v>
      </c>
      <c r="DJ25">
        <v>0.166260730136428</v>
      </c>
      <c r="DK25">
        <v>-1</v>
      </c>
      <c r="DL25">
        <v>2</v>
      </c>
      <c r="DM25">
        <v>2</v>
      </c>
      <c r="DN25" t="s">
        <v>351</v>
      </c>
      <c r="DO25">
        <v>3.1623899999999998</v>
      </c>
      <c r="DP25">
        <v>2.8338199999999998</v>
      </c>
      <c r="DQ25">
        <v>1.50028E-2</v>
      </c>
      <c r="DR25">
        <v>1.49757E-2</v>
      </c>
      <c r="DS25">
        <v>8.0151299999999995E-2</v>
      </c>
      <c r="DT25">
        <v>7.6250700000000005E-2</v>
      </c>
      <c r="DU25">
        <v>31555.599999999999</v>
      </c>
      <c r="DV25">
        <v>33405.800000000003</v>
      </c>
      <c r="DW25">
        <v>29731.3</v>
      </c>
      <c r="DX25">
        <v>31583.3</v>
      </c>
      <c r="DY25">
        <v>35762.5</v>
      </c>
      <c r="DZ25">
        <v>38242.699999999997</v>
      </c>
      <c r="EA25">
        <v>40740.400000000001</v>
      </c>
      <c r="EB25">
        <v>43828.2</v>
      </c>
      <c r="EC25">
        <v>2.3342299999999998</v>
      </c>
      <c r="ED25">
        <v>1.98482</v>
      </c>
      <c r="EE25">
        <v>0.199988</v>
      </c>
      <c r="EF25">
        <v>0</v>
      </c>
      <c r="EG25">
        <v>13.997</v>
      </c>
      <c r="EH25">
        <v>999.9</v>
      </c>
      <c r="EI25">
        <v>63.625</v>
      </c>
      <c r="EJ25">
        <v>16.565000000000001</v>
      </c>
      <c r="EK25">
        <v>11.8241</v>
      </c>
      <c r="EL25">
        <v>61.663200000000003</v>
      </c>
      <c r="EM25">
        <v>25.572900000000001</v>
      </c>
      <c r="EN25">
        <v>1</v>
      </c>
      <c r="EO25">
        <v>-0.66300599999999998</v>
      </c>
      <c r="EP25">
        <v>-1.00224</v>
      </c>
      <c r="EQ25">
        <v>20.283899999999999</v>
      </c>
      <c r="ER25">
        <v>5.24275</v>
      </c>
      <c r="ES25">
        <v>11.8302</v>
      </c>
      <c r="ET25">
        <v>4.9821999999999997</v>
      </c>
      <c r="EU25">
        <v>3.2982499999999999</v>
      </c>
      <c r="EV25">
        <v>2247.6999999999998</v>
      </c>
      <c r="EW25">
        <v>124.3</v>
      </c>
      <c r="EX25">
        <v>972.8</v>
      </c>
      <c r="EY25">
        <v>16.3</v>
      </c>
      <c r="EZ25">
        <v>1.8730199999999999</v>
      </c>
      <c r="FA25">
        <v>1.87866</v>
      </c>
      <c r="FB25">
        <v>1.87897</v>
      </c>
      <c r="FC25">
        <v>1.8795599999999999</v>
      </c>
      <c r="FD25">
        <v>1.8772899999999999</v>
      </c>
      <c r="FE25">
        <v>1.8765499999999999</v>
      </c>
      <c r="FF25">
        <v>1.87713</v>
      </c>
      <c r="FG25">
        <v>1.87469</v>
      </c>
      <c r="FH25">
        <v>0</v>
      </c>
      <c r="FI25">
        <v>0</v>
      </c>
      <c r="FJ25">
        <v>0</v>
      </c>
      <c r="FK25">
        <v>0</v>
      </c>
      <c r="FL25" t="s">
        <v>352</v>
      </c>
      <c r="FM25" t="s">
        <v>353</v>
      </c>
      <c r="FN25" t="s">
        <v>354</v>
      </c>
      <c r="FO25" t="s">
        <v>354</v>
      </c>
      <c r="FP25" t="s">
        <v>354</v>
      </c>
      <c r="FQ25" t="s">
        <v>354</v>
      </c>
      <c r="FR25">
        <v>0</v>
      </c>
      <c r="FS25">
        <v>100</v>
      </c>
      <c r="FT25">
        <v>100</v>
      </c>
      <c r="FU25">
        <v>-0.64400000000000002</v>
      </c>
      <c r="FV25">
        <v>6.1899999999999997E-2</v>
      </c>
      <c r="FW25">
        <v>-0.65024001104983398</v>
      </c>
      <c r="FX25">
        <v>1.4527828764109799E-4</v>
      </c>
      <c r="FY25">
        <v>-4.3579519040863002E-7</v>
      </c>
      <c r="FZ25">
        <v>2.0799061152897499E-10</v>
      </c>
      <c r="GA25">
        <v>6.1963636363635999E-2</v>
      </c>
      <c r="GB25">
        <v>0</v>
      </c>
      <c r="GC25">
        <v>0</v>
      </c>
      <c r="GD25">
        <v>0</v>
      </c>
      <c r="GE25">
        <v>4</v>
      </c>
      <c r="GF25">
        <v>2147</v>
      </c>
      <c r="GG25">
        <v>-1</v>
      </c>
      <c r="GH25">
        <v>-1</v>
      </c>
      <c r="GI25">
        <v>0.2</v>
      </c>
      <c r="GJ25">
        <v>0.3</v>
      </c>
      <c r="GK25">
        <v>0.26733400000000002</v>
      </c>
      <c r="GL25">
        <v>2.52075</v>
      </c>
      <c r="GM25">
        <v>1.54541</v>
      </c>
      <c r="GN25">
        <v>2.3059099999999999</v>
      </c>
      <c r="GO25">
        <v>1.5979000000000001</v>
      </c>
      <c r="GP25">
        <v>2.3132299999999999</v>
      </c>
      <c r="GQ25">
        <v>20.355599999999999</v>
      </c>
      <c r="GR25">
        <v>15.497999999999999</v>
      </c>
      <c r="GS25">
        <v>18</v>
      </c>
      <c r="GT25">
        <v>622.50800000000004</v>
      </c>
      <c r="GU25">
        <v>436.637</v>
      </c>
      <c r="GV25">
        <v>16.9999</v>
      </c>
      <c r="GW25">
        <v>17.714300000000001</v>
      </c>
      <c r="GX25">
        <v>30.000299999999999</v>
      </c>
      <c r="GY25">
        <v>18.040199999999999</v>
      </c>
      <c r="GZ25">
        <v>18.004000000000001</v>
      </c>
      <c r="HA25">
        <v>5.3984399999999999</v>
      </c>
      <c r="HB25">
        <v>-30</v>
      </c>
      <c r="HC25">
        <v>-30</v>
      </c>
      <c r="HD25">
        <v>17</v>
      </c>
      <c r="HE25">
        <v>50</v>
      </c>
      <c r="HF25">
        <v>0</v>
      </c>
      <c r="HG25">
        <v>101.13</v>
      </c>
      <c r="HH25">
        <v>101.563</v>
      </c>
    </row>
    <row r="26" spans="1:216" x14ac:dyDescent="0.2">
      <c r="A26">
        <v>8</v>
      </c>
      <c r="B26">
        <v>1689194165</v>
      </c>
      <c r="C26">
        <v>640</v>
      </c>
      <c r="D26" t="s">
        <v>373</v>
      </c>
      <c r="E26" t="s">
        <v>374</v>
      </c>
      <c r="F26" t="s">
        <v>344</v>
      </c>
      <c r="G26" t="s">
        <v>345</v>
      </c>
      <c r="H26" t="s">
        <v>346</v>
      </c>
      <c r="I26" t="s">
        <v>347</v>
      </c>
      <c r="J26" t="s">
        <v>348</v>
      </c>
      <c r="K26" t="s">
        <v>349</v>
      </c>
      <c r="L26">
        <v>1689194165</v>
      </c>
      <c r="M26">
        <f t="shared" si="0"/>
        <v>1.21423575917942E-3</v>
      </c>
      <c r="N26">
        <f t="shared" si="1"/>
        <v>1.2142357591794199</v>
      </c>
      <c r="O26">
        <f t="shared" si="2"/>
        <v>11.822107307586373</v>
      </c>
      <c r="P26">
        <f t="shared" si="3"/>
        <v>389.62099999999998</v>
      </c>
      <c r="Q26">
        <f t="shared" si="4"/>
        <v>262.51583818028479</v>
      </c>
      <c r="R26">
        <f t="shared" si="5"/>
        <v>26.744107633115505</v>
      </c>
      <c r="S26">
        <f t="shared" si="6"/>
        <v>39.693094452327998</v>
      </c>
      <c r="T26">
        <f t="shared" si="7"/>
        <v>0.15744779211000193</v>
      </c>
      <c r="U26">
        <f t="shared" si="8"/>
        <v>3.1524854171605914</v>
      </c>
      <c r="V26">
        <f t="shared" si="9"/>
        <v>0.15320606398339717</v>
      </c>
      <c r="W26">
        <f t="shared" si="10"/>
        <v>9.6125374194595381E-2</v>
      </c>
      <c r="X26">
        <f t="shared" si="11"/>
        <v>281.15400299999999</v>
      </c>
      <c r="Y26">
        <f t="shared" si="12"/>
        <v>18.593757169726207</v>
      </c>
      <c r="Z26">
        <f t="shared" si="13"/>
        <v>18.593757169726207</v>
      </c>
      <c r="AA26">
        <f t="shared" si="14"/>
        <v>2.1498949529600231</v>
      </c>
      <c r="AB26">
        <f t="shared" si="15"/>
        <v>68.298081225917031</v>
      </c>
      <c r="AC26">
        <f t="shared" si="16"/>
        <v>1.3563691131352</v>
      </c>
      <c r="AD26">
        <f t="shared" si="17"/>
        <v>1.98595493283126</v>
      </c>
      <c r="AE26">
        <f t="shared" si="18"/>
        <v>0.79352583982482305</v>
      </c>
      <c r="AF26">
        <f t="shared" si="19"/>
        <v>-53.547796979812425</v>
      </c>
      <c r="AG26">
        <f t="shared" si="20"/>
        <v>-214.3082376983501</v>
      </c>
      <c r="AH26">
        <f t="shared" si="21"/>
        <v>-13.384851920219324</v>
      </c>
      <c r="AI26">
        <f t="shared" si="22"/>
        <v>-8.6883598381859883E-2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55404.76076485357</v>
      </c>
      <c r="AO26">
        <f t="shared" si="26"/>
        <v>1699.94</v>
      </c>
      <c r="AP26">
        <f t="shared" si="27"/>
        <v>1433.0499</v>
      </c>
      <c r="AQ26">
        <f t="shared" si="28"/>
        <v>0.84300028236290692</v>
      </c>
      <c r="AR26">
        <f t="shared" si="29"/>
        <v>0.16539054496041036</v>
      </c>
      <c r="AS26">
        <v>1689194165</v>
      </c>
      <c r="AT26">
        <v>389.62099999999998</v>
      </c>
      <c r="AU26">
        <v>400.02</v>
      </c>
      <c r="AV26">
        <v>13.3139</v>
      </c>
      <c r="AW26">
        <v>12.300599999999999</v>
      </c>
      <c r="AX26">
        <v>390.46600000000001</v>
      </c>
      <c r="AY26">
        <v>13.2462</v>
      </c>
      <c r="AZ26">
        <v>600.15800000000002</v>
      </c>
      <c r="BA26">
        <v>101.776</v>
      </c>
      <c r="BB26">
        <v>0.10016799999999999</v>
      </c>
      <c r="BC26">
        <v>17.332799999999999</v>
      </c>
      <c r="BD26">
        <v>17.243500000000001</v>
      </c>
      <c r="BE26">
        <v>999.9</v>
      </c>
      <c r="BF26">
        <v>0</v>
      </c>
      <c r="BG26">
        <v>0</v>
      </c>
      <c r="BH26">
        <v>9961.8799999999992</v>
      </c>
      <c r="BI26">
        <v>0</v>
      </c>
      <c r="BJ26">
        <v>0.74077700000000002</v>
      </c>
      <c r="BK26">
        <v>-10.398899999999999</v>
      </c>
      <c r="BL26">
        <v>394.87900000000002</v>
      </c>
      <c r="BM26">
        <v>405.00200000000001</v>
      </c>
      <c r="BN26">
        <v>1.0133000000000001</v>
      </c>
      <c r="BO26">
        <v>400.02</v>
      </c>
      <c r="BP26">
        <v>12.300599999999999</v>
      </c>
      <c r="BQ26">
        <v>1.35503</v>
      </c>
      <c r="BR26">
        <v>1.2519</v>
      </c>
      <c r="BS26">
        <v>11.4236</v>
      </c>
      <c r="BT26">
        <v>10.233499999999999</v>
      </c>
      <c r="BU26">
        <v>1699.94</v>
      </c>
      <c r="BV26">
        <v>0.89998900000000004</v>
      </c>
      <c r="BW26">
        <v>0.100011</v>
      </c>
      <c r="BX26">
        <v>0</v>
      </c>
      <c r="BY26">
        <v>2.2719</v>
      </c>
      <c r="BZ26">
        <v>0</v>
      </c>
      <c r="CA26">
        <v>5061.46</v>
      </c>
      <c r="CB26">
        <v>16243.5</v>
      </c>
      <c r="CC26">
        <v>33.311999999999998</v>
      </c>
      <c r="CD26">
        <v>34.311999999999998</v>
      </c>
      <c r="CE26">
        <v>34.561999999999998</v>
      </c>
      <c r="CF26">
        <v>32.936999999999998</v>
      </c>
      <c r="CG26">
        <v>32.625</v>
      </c>
      <c r="CH26">
        <v>1529.93</v>
      </c>
      <c r="CI26">
        <v>170.01</v>
      </c>
      <c r="CJ26">
        <v>0</v>
      </c>
      <c r="CK26">
        <v>1689194166.4000001</v>
      </c>
      <c r="CL26">
        <v>0</v>
      </c>
      <c r="CM26">
        <v>1689194131</v>
      </c>
      <c r="CN26" t="s">
        <v>375</v>
      </c>
      <c r="CO26">
        <v>1689194126</v>
      </c>
      <c r="CP26">
        <v>1689194131</v>
      </c>
      <c r="CQ26">
        <v>10</v>
      </c>
      <c r="CR26">
        <v>-0.19700000000000001</v>
      </c>
      <c r="CS26">
        <v>6.0000000000000001E-3</v>
      </c>
      <c r="CT26">
        <v>-0.84599999999999997</v>
      </c>
      <c r="CU26">
        <v>6.8000000000000005E-2</v>
      </c>
      <c r="CV26">
        <v>400</v>
      </c>
      <c r="CW26">
        <v>12</v>
      </c>
      <c r="CX26">
        <v>0.11</v>
      </c>
      <c r="CY26">
        <v>0.08</v>
      </c>
      <c r="CZ26">
        <v>14.7852740913975</v>
      </c>
      <c r="DA26">
        <v>1.6475846946366901</v>
      </c>
      <c r="DB26">
        <v>0.18260941068110301</v>
      </c>
      <c r="DC26">
        <v>1</v>
      </c>
      <c r="DD26">
        <v>400.00876190476203</v>
      </c>
      <c r="DE26">
        <v>-0.15210389610344399</v>
      </c>
      <c r="DF26">
        <v>3.0129727073354901E-2</v>
      </c>
      <c r="DG26">
        <v>1</v>
      </c>
      <c r="DH26">
        <v>1700.0304761904799</v>
      </c>
      <c r="DI26">
        <v>-0.39109717253648502</v>
      </c>
      <c r="DJ26">
        <v>0.149808645896996</v>
      </c>
      <c r="DK26">
        <v>-1</v>
      </c>
      <c r="DL26">
        <v>2</v>
      </c>
      <c r="DM26">
        <v>2</v>
      </c>
      <c r="DN26" t="s">
        <v>351</v>
      </c>
      <c r="DO26">
        <v>3.1623800000000002</v>
      </c>
      <c r="DP26">
        <v>2.8341599999999998</v>
      </c>
      <c r="DQ26">
        <v>9.5252100000000006E-2</v>
      </c>
      <c r="DR26">
        <v>9.7357600000000002E-2</v>
      </c>
      <c r="DS26">
        <v>8.0199999999999994E-2</v>
      </c>
      <c r="DT26">
        <v>7.6350699999999994E-2</v>
      </c>
      <c r="DU26">
        <v>28979.5</v>
      </c>
      <c r="DV26">
        <v>30605.599999999999</v>
      </c>
      <c r="DW26">
        <v>29729.599999999999</v>
      </c>
      <c r="DX26">
        <v>31580.400000000001</v>
      </c>
      <c r="DY26">
        <v>35767</v>
      </c>
      <c r="DZ26">
        <v>38244.5</v>
      </c>
      <c r="EA26">
        <v>40738.1</v>
      </c>
      <c r="EB26">
        <v>43824.5</v>
      </c>
      <c r="EC26">
        <v>2.3384999999999998</v>
      </c>
      <c r="ED26">
        <v>1.9863999999999999</v>
      </c>
      <c r="EE26">
        <v>0.20001099999999999</v>
      </c>
      <c r="EF26">
        <v>0</v>
      </c>
      <c r="EG26">
        <v>13.91</v>
      </c>
      <c r="EH26">
        <v>999.9</v>
      </c>
      <c r="EI26">
        <v>63.692</v>
      </c>
      <c r="EJ26">
        <v>16.605</v>
      </c>
      <c r="EK26">
        <v>11.8667</v>
      </c>
      <c r="EL26">
        <v>62.013199999999998</v>
      </c>
      <c r="EM26">
        <v>25.749199999999998</v>
      </c>
      <c r="EN26">
        <v>1</v>
      </c>
      <c r="EO26">
        <v>-0.65954299999999999</v>
      </c>
      <c r="EP26">
        <v>-1.03956</v>
      </c>
      <c r="EQ26">
        <v>20.284099999999999</v>
      </c>
      <c r="ER26">
        <v>5.2433500000000004</v>
      </c>
      <c r="ES26">
        <v>11.8302</v>
      </c>
      <c r="ET26">
        <v>4.9823500000000003</v>
      </c>
      <c r="EU26">
        <v>3.2982300000000002</v>
      </c>
      <c r="EV26">
        <v>2247.6999999999998</v>
      </c>
      <c r="EW26">
        <v>124.3</v>
      </c>
      <c r="EX26">
        <v>974.9</v>
      </c>
      <c r="EY26">
        <v>16.3</v>
      </c>
      <c r="EZ26">
        <v>1.8730199999999999</v>
      </c>
      <c r="FA26">
        <v>1.87866</v>
      </c>
      <c r="FB26">
        <v>1.87897</v>
      </c>
      <c r="FC26">
        <v>1.87958</v>
      </c>
      <c r="FD26">
        <v>1.8772899999999999</v>
      </c>
      <c r="FE26">
        <v>1.8765799999999999</v>
      </c>
      <c r="FF26">
        <v>1.87714</v>
      </c>
      <c r="FG26">
        <v>1.87469</v>
      </c>
      <c r="FH26">
        <v>0</v>
      </c>
      <c r="FI26">
        <v>0</v>
      </c>
      <c r="FJ26">
        <v>0</v>
      </c>
      <c r="FK26">
        <v>0</v>
      </c>
      <c r="FL26" t="s">
        <v>352</v>
      </c>
      <c r="FM26" t="s">
        <v>353</v>
      </c>
      <c r="FN26" t="s">
        <v>354</v>
      </c>
      <c r="FO26" t="s">
        <v>354</v>
      </c>
      <c r="FP26" t="s">
        <v>354</v>
      </c>
      <c r="FQ26" t="s">
        <v>354</v>
      </c>
      <c r="FR26">
        <v>0</v>
      </c>
      <c r="FS26">
        <v>100</v>
      </c>
      <c r="FT26">
        <v>100</v>
      </c>
      <c r="FU26">
        <v>-0.84499999999999997</v>
      </c>
      <c r="FV26">
        <v>6.7699999999999996E-2</v>
      </c>
      <c r="FW26">
        <v>-0.84757253819321199</v>
      </c>
      <c r="FX26">
        <v>1.4527828764109799E-4</v>
      </c>
      <c r="FY26">
        <v>-4.3579519040863002E-7</v>
      </c>
      <c r="FZ26">
        <v>2.0799061152897499E-10</v>
      </c>
      <c r="GA26">
        <v>6.7700000000002106E-2</v>
      </c>
      <c r="GB26">
        <v>0</v>
      </c>
      <c r="GC26">
        <v>0</v>
      </c>
      <c r="GD26">
        <v>0</v>
      </c>
      <c r="GE26">
        <v>4</v>
      </c>
      <c r="GF26">
        <v>2147</v>
      </c>
      <c r="GG26">
        <v>-1</v>
      </c>
      <c r="GH26">
        <v>-1</v>
      </c>
      <c r="GI26">
        <v>0.7</v>
      </c>
      <c r="GJ26">
        <v>0.6</v>
      </c>
      <c r="GK26">
        <v>1.02173</v>
      </c>
      <c r="GL26">
        <v>2.48291</v>
      </c>
      <c r="GM26">
        <v>1.54541</v>
      </c>
      <c r="GN26">
        <v>2.3059099999999999</v>
      </c>
      <c r="GO26">
        <v>1.5979000000000001</v>
      </c>
      <c r="GP26">
        <v>2.4035600000000001</v>
      </c>
      <c r="GQ26">
        <v>20.395700000000001</v>
      </c>
      <c r="GR26">
        <v>15.497999999999999</v>
      </c>
      <c r="GS26">
        <v>18</v>
      </c>
      <c r="GT26">
        <v>626.16399999999999</v>
      </c>
      <c r="GU26">
        <v>438.096</v>
      </c>
      <c r="GV26">
        <v>16.998999999999999</v>
      </c>
      <c r="GW26">
        <v>17.7606</v>
      </c>
      <c r="GX26">
        <v>30.0002</v>
      </c>
      <c r="GY26">
        <v>18.090299999999999</v>
      </c>
      <c r="GZ26">
        <v>18.0581</v>
      </c>
      <c r="HA26">
        <v>20.524000000000001</v>
      </c>
      <c r="HB26">
        <v>-30</v>
      </c>
      <c r="HC26">
        <v>-30</v>
      </c>
      <c r="HD26">
        <v>17</v>
      </c>
      <c r="HE26">
        <v>400</v>
      </c>
      <c r="HF26">
        <v>0</v>
      </c>
      <c r="HG26">
        <v>101.124</v>
      </c>
      <c r="HH26">
        <v>101.554</v>
      </c>
    </row>
    <row r="27" spans="1:216" x14ac:dyDescent="0.2">
      <c r="A27">
        <v>9</v>
      </c>
      <c r="B27">
        <v>1689194247</v>
      </c>
      <c r="C27">
        <v>722</v>
      </c>
      <c r="D27" t="s">
        <v>376</v>
      </c>
      <c r="E27" t="s">
        <v>377</v>
      </c>
      <c r="F27" t="s">
        <v>344</v>
      </c>
      <c r="G27" t="s">
        <v>345</v>
      </c>
      <c r="H27" t="s">
        <v>346</v>
      </c>
      <c r="I27" t="s">
        <v>347</v>
      </c>
      <c r="J27" t="s">
        <v>348</v>
      </c>
      <c r="K27" t="s">
        <v>349</v>
      </c>
      <c r="L27">
        <v>1689194247</v>
      </c>
      <c r="M27">
        <f t="shared" si="0"/>
        <v>1.2275678596759029E-3</v>
      </c>
      <c r="N27">
        <f t="shared" si="1"/>
        <v>1.227567859675903</v>
      </c>
      <c r="O27">
        <f t="shared" si="2"/>
        <v>11.668882418094261</v>
      </c>
      <c r="P27">
        <f t="shared" si="3"/>
        <v>389.72500000000002</v>
      </c>
      <c r="Q27">
        <f t="shared" si="4"/>
        <v>264.56098529613075</v>
      </c>
      <c r="R27">
        <f t="shared" si="5"/>
        <v>26.952198262581664</v>
      </c>
      <c r="S27">
        <f t="shared" si="6"/>
        <v>39.703304915225011</v>
      </c>
      <c r="T27">
        <f t="shared" si="7"/>
        <v>0.15796159690118519</v>
      </c>
      <c r="U27">
        <f t="shared" si="8"/>
        <v>3.1601946264166756</v>
      </c>
      <c r="V27">
        <f t="shared" si="9"/>
        <v>0.15370265528849156</v>
      </c>
      <c r="W27">
        <f t="shared" si="10"/>
        <v>9.6437244122803537E-2</v>
      </c>
      <c r="X27">
        <f t="shared" si="11"/>
        <v>281.19390299999998</v>
      </c>
      <c r="Y27">
        <f t="shared" si="12"/>
        <v>18.664373246518792</v>
      </c>
      <c r="Z27">
        <f t="shared" si="13"/>
        <v>18.664373246518792</v>
      </c>
      <c r="AA27">
        <f t="shared" si="14"/>
        <v>2.1594168881847806</v>
      </c>
      <c r="AB27">
        <f t="shared" si="15"/>
        <v>68.141703958821026</v>
      </c>
      <c r="AC27">
        <f t="shared" si="16"/>
        <v>1.3598299159880003</v>
      </c>
      <c r="AD27">
        <f t="shared" si="17"/>
        <v>1.9955913001673167</v>
      </c>
      <c r="AE27">
        <f t="shared" si="18"/>
        <v>0.79958697219678032</v>
      </c>
      <c r="AF27">
        <f t="shared" si="19"/>
        <v>-54.135742611707315</v>
      </c>
      <c r="AG27">
        <f t="shared" si="20"/>
        <v>-213.81281988257496</v>
      </c>
      <c r="AH27">
        <f t="shared" si="21"/>
        <v>-13.331445611598316</v>
      </c>
      <c r="AI27">
        <f t="shared" si="22"/>
        <v>-8.6105105880619703E-2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55599.37284543219</v>
      </c>
      <c r="AO27">
        <f t="shared" si="26"/>
        <v>1700.19</v>
      </c>
      <c r="AP27">
        <f t="shared" si="27"/>
        <v>1433.2599</v>
      </c>
      <c r="AQ27">
        <f t="shared" si="28"/>
        <v>0.84299984119421945</v>
      </c>
      <c r="AR27">
        <f t="shared" si="29"/>
        <v>0.16538969350484356</v>
      </c>
      <c r="AS27">
        <v>1689194247</v>
      </c>
      <c r="AT27">
        <v>389.72500000000002</v>
      </c>
      <c r="AU27">
        <v>399.99799999999999</v>
      </c>
      <c r="AV27">
        <v>13.348000000000001</v>
      </c>
      <c r="AW27">
        <v>12.323700000000001</v>
      </c>
      <c r="AX27">
        <v>390.66300000000001</v>
      </c>
      <c r="AY27">
        <v>13.2804</v>
      </c>
      <c r="AZ27">
        <v>600.21100000000001</v>
      </c>
      <c r="BA27">
        <v>101.77500000000001</v>
      </c>
      <c r="BB27">
        <v>0.10018100000000001</v>
      </c>
      <c r="BC27">
        <v>17.409400000000002</v>
      </c>
      <c r="BD27">
        <v>17.326799999999999</v>
      </c>
      <c r="BE27">
        <v>999.9</v>
      </c>
      <c r="BF27">
        <v>0</v>
      </c>
      <c r="BG27">
        <v>0</v>
      </c>
      <c r="BH27">
        <v>10001.200000000001</v>
      </c>
      <c r="BI27">
        <v>0</v>
      </c>
      <c r="BJ27">
        <v>0.84660299999999999</v>
      </c>
      <c r="BK27">
        <v>-10.2736</v>
      </c>
      <c r="BL27">
        <v>394.99700000000001</v>
      </c>
      <c r="BM27">
        <v>404.98899999999998</v>
      </c>
      <c r="BN27">
        <v>1.0242800000000001</v>
      </c>
      <c r="BO27">
        <v>399.99799999999999</v>
      </c>
      <c r="BP27">
        <v>12.323700000000001</v>
      </c>
      <c r="BQ27">
        <v>1.3585</v>
      </c>
      <c r="BR27">
        <v>1.2542500000000001</v>
      </c>
      <c r="BS27">
        <v>11.4621</v>
      </c>
      <c r="BT27">
        <v>10.2615</v>
      </c>
      <c r="BU27">
        <v>1700.19</v>
      </c>
      <c r="BV27">
        <v>0.900007</v>
      </c>
      <c r="BW27">
        <v>9.9992600000000001E-2</v>
      </c>
      <c r="BX27">
        <v>0</v>
      </c>
      <c r="BY27">
        <v>2.7650999999999999</v>
      </c>
      <c r="BZ27">
        <v>0</v>
      </c>
      <c r="CA27">
        <v>5095.72</v>
      </c>
      <c r="CB27">
        <v>16245.9</v>
      </c>
      <c r="CC27">
        <v>33.311999999999998</v>
      </c>
      <c r="CD27">
        <v>34.375</v>
      </c>
      <c r="CE27">
        <v>34.561999999999998</v>
      </c>
      <c r="CF27">
        <v>33</v>
      </c>
      <c r="CG27">
        <v>32.625</v>
      </c>
      <c r="CH27">
        <v>1530.18</v>
      </c>
      <c r="CI27">
        <v>170.01</v>
      </c>
      <c r="CJ27">
        <v>0</v>
      </c>
      <c r="CK27">
        <v>1689194248</v>
      </c>
      <c r="CL27">
        <v>0</v>
      </c>
      <c r="CM27">
        <v>1689194218</v>
      </c>
      <c r="CN27" t="s">
        <v>378</v>
      </c>
      <c r="CO27">
        <v>1689194218</v>
      </c>
      <c r="CP27">
        <v>1689194218</v>
      </c>
      <c r="CQ27">
        <v>11</v>
      </c>
      <c r="CR27">
        <v>-9.2999999999999999E-2</v>
      </c>
      <c r="CS27">
        <v>0</v>
      </c>
      <c r="CT27">
        <v>-0.93899999999999995</v>
      </c>
      <c r="CU27">
        <v>6.8000000000000005E-2</v>
      </c>
      <c r="CV27">
        <v>400</v>
      </c>
      <c r="CW27">
        <v>12</v>
      </c>
      <c r="CX27">
        <v>0.18</v>
      </c>
      <c r="CY27">
        <v>7.0000000000000007E-2</v>
      </c>
      <c r="CZ27">
        <v>14.727505281880299</v>
      </c>
      <c r="DA27">
        <v>0.31719610011261701</v>
      </c>
      <c r="DB27">
        <v>7.1629346733246196E-2</v>
      </c>
      <c r="DC27">
        <v>1</v>
      </c>
      <c r="DD27">
        <v>400.00144999999998</v>
      </c>
      <c r="DE27">
        <v>-5.10225563914855E-2</v>
      </c>
      <c r="DF27">
        <v>3.7068146703064297E-2</v>
      </c>
      <c r="DG27">
        <v>1</v>
      </c>
      <c r="DH27">
        <v>1700.0545</v>
      </c>
      <c r="DI27">
        <v>0.34835228296870202</v>
      </c>
      <c r="DJ27">
        <v>0.25112695992265999</v>
      </c>
      <c r="DK27">
        <v>-1</v>
      </c>
      <c r="DL27">
        <v>2</v>
      </c>
      <c r="DM27">
        <v>2</v>
      </c>
      <c r="DN27" t="s">
        <v>351</v>
      </c>
      <c r="DO27">
        <v>3.16248</v>
      </c>
      <c r="DP27">
        <v>2.8345199999999999</v>
      </c>
      <c r="DQ27">
        <v>9.5278600000000005E-2</v>
      </c>
      <c r="DR27">
        <v>9.7343200000000005E-2</v>
      </c>
      <c r="DS27">
        <v>8.0348799999999998E-2</v>
      </c>
      <c r="DT27">
        <v>7.6450500000000005E-2</v>
      </c>
      <c r="DU27">
        <v>28977.8</v>
      </c>
      <c r="DV27">
        <v>30605.1</v>
      </c>
      <c r="DW27">
        <v>29729</v>
      </c>
      <c r="DX27">
        <v>31579.599999999999</v>
      </c>
      <c r="DY27">
        <v>35760.800000000003</v>
      </c>
      <c r="DZ27">
        <v>38239.800000000003</v>
      </c>
      <c r="EA27">
        <v>40737.800000000003</v>
      </c>
      <c r="EB27">
        <v>43823.9</v>
      </c>
      <c r="EC27">
        <v>2.33745</v>
      </c>
      <c r="ED27">
        <v>1.9860500000000001</v>
      </c>
      <c r="EE27">
        <v>0.202261</v>
      </c>
      <c r="EF27">
        <v>0</v>
      </c>
      <c r="EG27">
        <v>13.956200000000001</v>
      </c>
      <c r="EH27">
        <v>999.9</v>
      </c>
      <c r="EI27">
        <v>63.753</v>
      </c>
      <c r="EJ27">
        <v>16.605</v>
      </c>
      <c r="EK27">
        <v>11.8794</v>
      </c>
      <c r="EL27">
        <v>61.313200000000002</v>
      </c>
      <c r="EM27">
        <v>25.597000000000001</v>
      </c>
      <c r="EN27">
        <v>1</v>
      </c>
      <c r="EO27">
        <v>-0.65702199999999999</v>
      </c>
      <c r="EP27">
        <v>-0.996637</v>
      </c>
      <c r="EQ27">
        <v>20.2849</v>
      </c>
      <c r="ER27">
        <v>5.2464899999999997</v>
      </c>
      <c r="ES27">
        <v>11.8302</v>
      </c>
      <c r="ET27">
        <v>4.9834500000000004</v>
      </c>
      <c r="EU27">
        <v>3.2989999999999999</v>
      </c>
      <c r="EV27">
        <v>2247.6999999999998</v>
      </c>
      <c r="EW27">
        <v>124.3</v>
      </c>
      <c r="EX27">
        <v>976.6</v>
      </c>
      <c r="EY27">
        <v>16.3</v>
      </c>
      <c r="EZ27">
        <v>1.8730199999999999</v>
      </c>
      <c r="FA27">
        <v>1.87866</v>
      </c>
      <c r="FB27">
        <v>1.87897</v>
      </c>
      <c r="FC27">
        <v>1.87958</v>
      </c>
      <c r="FD27">
        <v>1.8772899999999999</v>
      </c>
      <c r="FE27">
        <v>1.8765499999999999</v>
      </c>
      <c r="FF27">
        <v>1.8771199999999999</v>
      </c>
      <c r="FG27">
        <v>1.87469</v>
      </c>
      <c r="FH27">
        <v>0</v>
      </c>
      <c r="FI27">
        <v>0</v>
      </c>
      <c r="FJ27">
        <v>0</v>
      </c>
      <c r="FK27">
        <v>0</v>
      </c>
      <c r="FL27" t="s">
        <v>352</v>
      </c>
      <c r="FM27" t="s">
        <v>353</v>
      </c>
      <c r="FN27" t="s">
        <v>354</v>
      </c>
      <c r="FO27" t="s">
        <v>354</v>
      </c>
      <c r="FP27" t="s">
        <v>354</v>
      </c>
      <c r="FQ27" t="s">
        <v>354</v>
      </c>
      <c r="FR27">
        <v>0</v>
      </c>
      <c r="FS27">
        <v>100</v>
      </c>
      <c r="FT27">
        <v>100</v>
      </c>
      <c r="FU27">
        <v>-0.93799999999999994</v>
      </c>
      <c r="FV27">
        <v>6.7599999999999993E-2</v>
      </c>
      <c r="FW27">
        <v>-0.94069256494424602</v>
      </c>
      <c r="FX27">
        <v>1.4527828764109799E-4</v>
      </c>
      <c r="FY27">
        <v>-4.3579519040863002E-7</v>
      </c>
      <c r="FZ27">
        <v>2.0799061152897499E-10</v>
      </c>
      <c r="GA27">
        <v>6.7540000000001002E-2</v>
      </c>
      <c r="GB27">
        <v>0</v>
      </c>
      <c r="GC27">
        <v>0</v>
      </c>
      <c r="GD27">
        <v>0</v>
      </c>
      <c r="GE27">
        <v>4</v>
      </c>
      <c r="GF27">
        <v>2147</v>
      </c>
      <c r="GG27">
        <v>-1</v>
      </c>
      <c r="GH27">
        <v>-1</v>
      </c>
      <c r="GI27">
        <v>0.5</v>
      </c>
      <c r="GJ27">
        <v>0.5</v>
      </c>
      <c r="GK27">
        <v>1.02173</v>
      </c>
      <c r="GL27">
        <v>2.48169</v>
      </c>
      <c r="GM27">
        <v>1.54541</v>
      </c>
      <c r="GN27">
        <v>2.3059099999999999</v>
      </c>
      <c r="GO27">
        <v>1.5979000000000001</v>
      </c>
      <c r="GP27">
        <v>2.3742700000000001</v>
      </c>
      <c r="GQ27">
        <v>20.415800000000001</v>
      </c>
      <c r="GR27">
        <v>15.480399999999999</v>
      </c>
      <c r="GS27">
        <v>18</v>
      </c>
      <c r="GT27">
        <v>625.96100000000001</v>
      </c>
      <c r="GU27">
        <v>438.28300000000002</v>
      </c>
      <c r="GV27">
        <v>17.000399999999999</v>
      </c>
      <c r="GW27">
        <v>17.793399999999998</v>
      </c>
      <c r="GX27">
        <v>30.0002</v>
      </c>
      <c r="GY27">
        <v>18.130500000000001</v>
      </c>
      <c r="GZ27">
        <v>18.0989</v>
      </c>
      <c r="HA27">
        <v>20.5199</v>
      </c>
      <c r="HB27">
        <v>-30</v>
      </c>
      <c r="HC27">
        <v>-30</v>
      </c>
      <c r="HD27">
        <v>17</v>
      </c>
      <c r="HE27">
        <v>400</v>
      </c>
      <c r="HF27">
        <v>0</v>
      </c>
      <c r="HG27">
        <v>101.123</v>
      </c>
      <c r="HH27">
        <v>101.55200000000001</v>
      </c>
    </row>
    <row r="28" spans="1:216" x14ac:dyDescent="0.2">
      <c r="A28">
        <v>10</v>
      </c>
      <c r="B28">
        <v>1689194329</v>
      </c>
      <c r="C28">
        <v>804</v>
      </c>
      <c r="D28" t="s">
        <v>379</v>
      </c>
      <c r="E28" t="s">
        <v>380</v>
      </c>
      <c r="F28" t="s">
        <v>344</v>
      </c>
      <c r="G28" t="s">
        <v>345</v>
      </c>
      <c r="H28" t="s">
        <v>346</v>
      </c>
      <c r="I28" t="s">
        <v>347</v>
      </c>
      <c r="J28" t="s">
        <v>348</v>
      </c>
      <c r="K28" t="s">
        <v>349</v>
      </c>
      <c r="L28">
        <v>1689194329</v>
      </c>
      <c r="M28">
        <f t="shared" si="0"/>
        <v>1.2523488419634971E-3</v>
      </c>
      <c r="N28">
        <f t="shared" si="1"/>
        <v>1.2523488419634972</v>
      </c>
      <c r="O28">
        <f t="shared" si="2"/>
        <v>11.757564274543762</v>
      </c>
      <c r="P28">
        <f t="shared" si="3"/>
        <v>389.6</v>
      </c>
      <c r="Q28">
        <f t="shared" si="4"/>
        <v>265.26381053940452</v>
      </c>
      <c r="R28">
        <f t="shared" si="5"/>
        <v>27.025360850031813</v>
      </c>
      <c r="S28">
        <f t="shared" si="6"/>
        <v>39.692864872000008</v>
      </c>
      <c r="T28">
        <f t="shared" si="7"/>
        <v>0.16035129252502595</v>
      </c>
      <c r="U28">
        <f t="shared" si="8"/>
        <v>3.1584801840190924</v>
      </c>
      <c r="V28">
        <f t="shared" si="9"/>
        <v>0.15596213068357945</v>
      </c>
      <c r="W28">
        <f t="shared" si="10"/>
        <v>9.7860673507179696E-2</v>
      </c>
      <c r="X28">
        <f t="shared" si="11"/>
        <v>281.12730900000003</v>
      </c>
      <c r="Y28">
        <f t="shared" si="12"/>
        <v>18.679587287130946</v>
      </c>
      <c r="Z28">
        <f t="shared" si="13"/>
        <v>18.679587287130946</v>
      </c>
      <c r="AA28">
        <f t="shared" si="14"/>
        <v>2.1614731982139745</v>
      </c>
      <c r="AB28">
        <f t="shared" si="15"/>
        <v>67.935489597140119</v>
      </c>
      <c r="AC28">
        <f t="shared" si="16"/>
        <v>1.3575143172150002</v>
      </c>
      <c r="AD28">
        <f t="shared" si="17"/>
        <v>1.9982402795138572</v>
      </c>
      <c r="AE28">
        <f t="shared" si="18"/>
        <v>0.80395888099897439</v>
      </c>
      <c r="AF28">
        <f t="shared" si="19"/>
        <v>-55.228583930590226</v>
      </c>
      <c r="AG28">
        <f t="shared" si="20"/>
        <v>-212.71159086696719</v>
      </c>
      <c r="AH28">
        <f t="shared" si="21"/>
        <v>-13.272458364924308</v>
      </c>
      <c r="AI28">
        <f t="shared" si="22"/>
        <v>-8.5324162481697385E-2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55548.930910933443</v>
      </c>
      <c r="AO28">
        <f t="shared" si="26"/>
        <v>1699.78</v>
      </c>
      <c r="AP28">
        <f t="shared" si="27"/>
        <v>1432.9149</v>
      </c>
      <c r="AQ28">
        <f t="shared" si="28"/>
        <v>0.84300021179211426</v>
      </c>
      <c r="AR28">
        <f t="shared" si="29"/>
        <v>0.16539040875878055</v>
      </c>
      <c r="AS28">
        <v>1689194329</v>
      </c>
      <c r="AT28">
        <v>389.6</v>
      </c>
      <c r="AU28">
        <v>399.95699999999999</v>
      </c>
      <c r="AV28">
        <v>13.3245</v>
      </c>
      <c r="AW28">
        <v>12.279400000000001</v>
      </c>
      <c r="AX28">
        <v>390.49400000000003</v>
      </c>
      <c r="AY28">
        <v>13.256399999999999</v>
      </c>
      <c r="AZ28">
        <v>600.15499999999997</v>
      </c>
      <c r="BA28">
        <v>101.78100000000001</v>
      </c>
      <c r="BB28">
        <v>0.10007000000000001</v>
      </c>
      <c r="BC28">
        <v>17.430399999999999</v>
      </c>
      <c r="BD28">
        <v>17.3413</v>
      </c>
      <c r="BE28">
        <v>999.9</v>
      </c>
      <c r="BF28">
        <v>0</v>
      </c>
      <c r="BG28">
        <v>0</v>
      </c>
      <c r="BH28">
        <v>9991.8799999999992</v>
      </c>
      <c r="BI28">
        <v>0</v>
      </c>
      <c r="BJ28">
        <v>0.79369000000000001</v>
      </c>
      <c r="BK28">
        <v>-10.356299999999999</v>
      </c>
      <c r="BL28">
        <v>394.86200000000002</v>
      </c>
      <c r="BM28">
        <v>404.92899999999997</v>
      </c>
      <c r="BN28">
        <v>1.04515</v>
      </c>
      <c r="BO28">
        <v>399.95699999999999</v>
      </c>
      <c r="BP28">
        <v>12.279400000000001</v>
      </c>
      <c r="BQ28">
        <v>1.3561799999999999</v>
      </c>
      <c r="BR28">
        <v>1.2498</v>
      </c>
      <c r="BS28">
        <v>11.436400000000001</v>
      </c>
      <c r="BT28">
        <v>10.208399999999999</v>
      </c>
      <c r="BU28">
        <v>1699.78</v>
      </c>
      <c r="BV28">
        <v>0.89998999999999996</v>
      </c>
      <c r="BW28">
        <v>0.10001</v>
      </c>
      <c r="BX28">
        <v>0</v>
      </c>
      <c r="BY28">
        <v>2.5922000000000001</v>
      </c>
      <c r="BZ28">
        <v>0</v>
      </c>
      <c r="CA28">
        <v>5114.28</v>
      </c>
      <c r="CB28">
        <v>16241.9</v>
      </c>
      <c r="CC28">
        <v>33.375</v>
      </c>
      <c r="CD28">
        <v>34.311999999999998</v>
      </c>
      <c r="CE28">
        <v>34.625</v>
      </c>
      <c r="CF28">
        <v>33</v>
      </c>
      <c r="CG28">
        <v>32.686999999999998</v>
      </c>
      <c r="CH28">
        <v>1529.79</v>
      </c>
      <c r="CI28">
        <v>169.99</v>
      </c>
      <c r="CJ28">
        <v>0</v>
      </c>
      <c r="CK28">
        <v>1689194330.2</v>
      </c>
      <c r="CL28">
        <v>0</v>
      </c>
      <c r="CM28">
        <v>1689194300</v>
      </c>
      <c r="CN28" t="s">
        <v>381</v>
      </c>
      <c r="CO28">
        <v>1689194298</v>
      </c>
      <c r="CP28">
        <v>1689194300</v>
      </c>
      <c r="CQ28">
        <v>12</v>
      </c>
      <c r="CR28">
        <v>4.3999999999999997E-2</v>
      </c>
      <c r="CS28">
        <v>1E-3</v>
      </c>
      <c r="CT28">
        <v>-0.89500000000000002</v>
      </c>
      <c r="CU28">
        <v>6.8000000000000005E-2</v>
      </c>
      <c r="CV28">
        <v>400</v>
      </c>
      <c r="CW28">
        <v>12</v>
      </c>
      <c r="CX28">
        <v>0.25</v>
      </c>
      <c r="CY28">
        <v>0.04</v>
      </c>
      <c r="CZ28">
        <v>14.8846925587897</v>
      </c>
      <c r="DA28">
        <v>0.63538005054399604</v>
      </c>
      <c r="DB28">
        <v>7.7758213169843798E-2</v>
      </c>
      <c r="DC28">
        <v>1</v>
      </c>
      <c r="DD28">
        <v>400.00571428571402</v>
      </c>
      <c r="DE28">
        <v>5.85194805201458E-2</v>
      </c>
      <c r="DF28">
        <v>2.4702309236839699E-2</v>
      </c>
      <c r="DG28">
        <v>1</v>
      </c>
      <c r="DH28">
        <v>1699.9649999999999</v>
      </c>
      <c r="DI28">
        <v>-0.28079638020131398</v>
      </c>
      <c r="DJ28">
        <v>0.168032734906058</v>
      </c>
      <c r="DK28">
        <v>-1</v>
      </c>
      <c r="DL28">
        <v>2</v>
      </c>
      <c r="DM28">
        <v>2</v>
      </c>
      <c r="DN28" t="s">
        <v>351</v>
      </c>
      <c r="DO28">
        <v>3.1623299999999999</v>
      </c>
      <c r="DP28">
        <v>2.83432</v>
      </c>
      <c r="DQ28">
        <v>9.5242199999999999E-2</v>
      </c>
      <c r="DR28">
        <v>9.7329899999999997E-2</v>
      </c>
      <c r="DS28">
        <v>8.02345E-2</v>
      </c>
      <c r="DT28">
        <v>7.6239100000000004E-2</v>
      </c>
      <c r="DU28">
        <v>28977.3</v>
      </c>
      <c r="DV28">
        <v>30602.400000000001</v>
      </c>
      <c r="DW28">
        <v>29727.4</v>
      </c>
      <c r="DX28">
        <v>31576.5</v>
      </c>
      <c r="DY28">
        <v>35763.9</v>
      </c>
      <c r="DZ28">
        <v>38245.599999999999</v>
      </c>
      <c r="EA28">
        <v>40736</v>
      </c>
      <c r="EB28">
        <v>43820.2</v>
      </c>
      <c r="EC28">
        <v>2.3371300000000002</v>
      </c>
      <c r="ED28">
        <v>1.98495</v>
      </c>
      <c r="EE28">
        <v>0.19685900000000001</v>
      </c>
      <c r="EF28">
        <v>0</v>
      </c>
      <c r="EG28">
        <v>14.0611</v>
      </c>
      <c r="EH28">
        <v>999.9</v>
      </c>
      <c r="EI28">
        <v>63.802</v>
      </c>
      <c r="EJ28">
        <v>16.635000000000002</v>
      </c>
      <c r="EK28">
        <v>11.9109</v>
      </c>
      <c r="EL28">
        <v>61.663200000000003</v>
      </c>
      <c r="EM28">
        <v>25.504799999999999</v>
      </c>
      <c r="EN28">
        <v>1</v>
      </c>
      <c r="EO28">
        <v>-0.65469999999999995</v>
      </c>
      <c r="EP28">
        <v>-0.96152199999999999</v>
      </c>
      <c r="EQ28">
        <v>20.285399999999999</v>
      </c>
      <c r="ER28">
        <v>5.2467899999999998</v>
      </c>
      <c r="ES28">
        <v>11.8302</v>
      </c>
      <c r="ET28">
        <v>4.9833499999999997</v>
      </c>
      <c r="EU28">
        <v>3.2989999999999999</v>
      </c>
      <c r="EV28">
        <v>2247.6999999999998</v>
      </c>
      <c r="EW28">
        <v>124.3</v>
      </c>
      <c r="EX28">
        <v>978.5</v>
      </c>
      <c r="EY28">
        <v>16.3</v>
      </c>
      <c r="EZ28">
        <v>1.8730199999999999</v>
      </c>
      <c r="FA28">
        <v>1.87866</v>
      </c>
      <c r="FB28">
        <v>1.87897</v>
      </c>
      <c r="FC28">
        <v>1.87958</v>
      </c>
      <c r="FD28">
        <v>1.8772899999999999</v>
      </c>
      <c r="FE28">
        <v>1.87662</v>
      </c>
      <c r="FF28">
        <v>1.87714</v>
      </c>
      <c r="FG28">
        <v>1.87469</v>
      </c>
      <c r="FH28">
        <v>0</v>
      </c>
      <c r="FI28">
        <v>0</v>
      </c>
      <c r="FJ28">
        <v>0</v>
      </c>
      <c r="FK28">
        <v>0</v>
      </c>
      <c r="FL28" t="s">
        <v>352</v>
      </c>
      <c r="FM28" t="s">
        <v>353</v>
      </c>
      <c r="FN28" t="s">
        <v>354</v>
      </c>
      <c r="FO28" t="s">
        <v>354</v>
      </c>
      <c r="FP28" t="s">
        <v>354</v>
      </c>
      <c r="FQ28" t="s">
        <v>354</v>
      </c>
      <c r="FR28">
        <v>0</v>
      </c>
      <c r="FS28">
        <v>100</v>
      </c>
      <c r="FT28">
        <v>100</v>
      </c>
      <c r="FU28">
        <v>-0.89400000000000002</v>
      </c>
      <c r="FV28">
        <v>6.8099999999999994E-2</v>
      </c>
      <c r="FW28">
        <v>-0.89629429987774101</v>
      </c>
      <c r="FX28">
        <v>1.4527828764109799E-4</v>
      </c>
      <c r="FY28">
        <v>-4.3579519040863002E-7</v>
      </c>
      <c r="FZ28">
        <v>2.0799061152897499E-10</v>
      </c>
      <c r="GA28">
        <v>6.8080000000000099E-2</v>
      </c>
      <c r="GB28">
        <v>0</v>
      </c>
      <c r="GC28">
        <v>0</v>
      </c>
      <c r="GD28">
        <v>0</v>
      </c>
      <c r="GE28">
        <v>4</v>
      </c>
      <c r="GF28">
        <v>2147</v>
      </c>
      <c r="GG28">
        <v>-1</v>
      </c>
      <c r="GH28">
        <v>-1</v>
      </c>
      <c r="GI28">
        <v>0.5</v>
      </c>
      <c r="GJ28">
        <v>0.5</v>
      </c>
      <c r="GK28">
        <v>1.02173</v>
      </c>
      <c r="GL28">
        <v>2.48047</v>
      </c>
      <c r="GM28">
        <v>1.54541</v>
      </c>
      <c r="GN28">
        <v>2.3059099999999999</v>
      </c>
      <c r="GO28">
        <v>1.5979000000000001</v>
      </c>
      <c r="GP28">
        <v>2.3852500000000001</v>
      </c>
      <c r="GQ28">
        <v>20.4358</v>
      </c>
      <c r="GR28">
        <v>15.4717</v>
      </c>
      <c r="GS28">
        <v>18</v>
      </c>
      <c r="GT28">
        <v>626.24599999999998</v>
      </c>
      <c r="GU28">
        <v>438.01499999999999</v>
      </c>
      <c r="GV28">
        <v>16.9998</v>
      </c>
      <c r="GW28">
        <v>17.8278</v>
      </c>
      <c r="GX28">
        <v>30.0001</v>
      </c>
      <c r="GY28">
        <v>18.1691</v>
      </c>
      <c r="GZ28">
        <v>18.1388</v>
      </c>
      <c r="HA28">
        <v>20.518599999999999</v>
      </c>
      <c r="HB28">
        <v>-30</v>
      </c>
      <c r="HC28">
        <v>-30</v>
      </c>
      <c r="HD28">
        <v>17</v>
      </c>
      <c r="HE28">
        <v>400</v>
      </c>
      <c r="HF28">
        <v>0</v>
      </c>
      <c r="HG28">
        <v>101.11799999999999</v>
      </c>
      <c r="HH28">
        <v>101.54300000000001</v>
      </c>
    </row>
    <row r="29" spans="1:216" x14ac:dyDescent="0.2">
      <c r="A29">
        <v>11</v>
      </c>
      <c r="B29">
        <v>1689194425</v>
      </c>
      <c r="C29">
        <v>900</v>
      </c>
      <c r="D29" t="s">
        <v>382</v>
      </c>
      <c r="E29" t="s">
        <v>383</v>
      </c>
      <c r="F29" t="s">
        <v>344</v>
      </c>
      <c r="G29" t="s">
        <v>345</v>
      </c>
      <c r="H29" t="s">
        <v>346</v>
      </c>
      <c r="I29" t="s">
        <v>347</v>
      </c>
      <c r="J29" t="s">
        <v>348</v>
      </c>
      <c r="K29" t="s">
        <v>349</v>
      </c>
      <c r="L29">
        <v>1689194425</v>
      </c>
      <c r="M29">
        <f t="shared" si="0"/>
        <v>1.2392177654888118E-3</v>
      </c>
      <c r="N29">
        <f t="shared" si="1"/>
        <v>1.2392177654888119</v>
      </c>
      <c r="O29">
        <f t="shared" si="2"/>
        <v>13.508737205913365</v>
      </c>
      <c r="P29">
        <f t="shared" si="3"/>
        <v>463.15199999999999</v>
      </c>
      <c r="Q29">
        <f t="shared" si="4"/>
        <v>318.74313409288635</v>
      </c>
      <c r="R29">
        <f t="shared" si="5"/>
        <v>32.47481457290445</v>
      </c>
      <c r="S29">
        <f t="shared" si="6"/>
        <v>47.187762528201603</v>
      </c>
      <c r="T29">
        <f t="shared" si="7"/>
        <v>0.15873475773795792</v>
      </c>
      <c r="U29">
        <f t="shared" si="8"/>
        <v>3.1624681163332591</v>
      </c>
      <c r="V29">
        <f t="shared" si="9"/>
        <v>0.15443763469174518</v>
      </c>
      <c r="W29">
        <f t="shared" si="10"/>
        <v>9.689991184732813E-2</v>
      </c>
      <c r="X29">
        <f t="shared" si="11"/>
        <v>281.21842199999998</v>
      </c>
      <c r="Y29">
        <f t="shared" si="12"/>
        <v>18.651628318092989</v>
      </c>
      <c r="Z29">
        <f t="shared" si="13"/>
        <v>18.651628318092989</v>
      </c>
      <c r="AA29">
        <f t="shared" si="14"/>
        <v>2.1576956207656459</v>
      </c>
      <c r="AB29">
        <f t="shared" si="15"/>
        <v>67.902150042956293</v>
      </c>
      <c r="AC29">
        <f t="shared" si="16"/>
        <v>1.3542620502067599</v>
      </c>
      <c r="AD29">
        <f t="shared" si="17"/>
        <v>1.9944317659308668</v>
      </c>
      <c r="AE29">
        <f t="shared" si="18"/>
        <v>0.80343357055888598</v>
      </c>
      <c r="AF29">
        <f t="shared" si="19"/>
        <v>-54.6495034580566</v>
      </c>
      <c r="AG29">
        <f t="shared" si="20"/>
        <v>-213.3622474259495</v>
      </c>
      <c r="AH29">
        <f t="shared" si="21"/>
        <v>-13.292284352892883</v>
      </c>
      <c r="AI29">
        <f t="shared" si="22"/>
        <v>-8.5613236898979039E-2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55663.100220150642</v>
      </c>
      <c r="AO29">
        <f t="shared" si="26"/>
        <v>1700.34</v>
      </c>
      <c r="AP29">
        <f t="shared" si="27"/>
        <v>1433.3861999999997</v>
      </c>
      <c r="AQ29">
        <f t="shared" si="28"/>
        <v>0.84299975299057828</v>
      </c>
      <c r="AR29">
        <f t="shared" si="29"/>
        <v>0.16538952327181622</v>
      </c>
      <c r="AS29">
        <v>1689194425</v>
      </c>
      <c r="AT29">
        <v>463.15199999999999</v>
      </c>
      <c r="AU29">
        <v>475.06200000000001</v>
      </c>
      <c r="AV29">
        <v>13.292199999999999</v>
      </c>
      <c r="AW29">
        <v>12.258100000000001</v>
      </c>
      <c r="AX29">
        <v>464.03199999999998</v>
      </c>
      <c r="AY29">
        <v>13.2254</v>
      </c>
      <c r="AZ29">
        <v>600.19899999999996</v>
      </c>
      <c r="BA29">
        <v>101.78400000000001</v>
      </c>
      <c r="BB29">
        <v>9.9965799999999994E-2</v>
      </c>
      <c r="BC29">
        <v>17.400200000000002</v>
      </c>
      <c r="BD29">
        <v>17.313300000000002</v>
      </c>
      <c r="BE29">
        <v>999.9</v>
      </c>
      <c r="BF29">
        <v>0</v>
      </c>
      <c r="BG29">
        <v>0</v>
      </c>
      <c r="BH29">
        <v>10011.9</v>
      </c>
      <c r="BI29">
        <v>0</v>
      </c>
      <c r="BJ29">
        <v>0.84660299999999999</v>
      </c>
      <c r="BK29">
        <v>-11.910299999999999</v>
      </c>
      <c r="BL29">
        <v>469.39100000000002</v>
      </c>
      <c r="BM29">
        <v>480.95800000000003</v>
      </c>
      <c r="BN29">
        <v>1.03409</v>
      </c>
      <c r="BO29">
        <v>475.06200000000001</v>
      </c>
      <c r="BP29">
        <v>12.258100000000001</v>
      </c>
      <c r="BQ29">
        <v>1.35293</v>
      </c>
      <c r="BR29">
        <v>1.2476799999999999</v>
      </c>
      <c r="BS29">
        <v>11.4001</v>
      </c>
      <c r="BT29">
        <v>10.1829</v>
      </c>
      <c r="BU29">
        <v>1700.34</v>
      </c>
      <c r="BV29">
        <v>0.900007</v>
      </c>
      <c r="BW29">
        <v>9.9993100000000001E-2</v>
      </c>
      <c r="BX29">
        <v>0</v>
      </c>
      <c r="BY29">
        <v>2.3466</v>
      </c>
      <c r="BZ29">
        <v>0</v>
      </c>
      <c r="CA29">
        <v>5284.24</v>
      </c>
      <c r="CB29">
        <v>16247.4</v>
      </c>
      <c r="CC29">
        <v>33.375</v>
      </c>
      <c r="CD29">
        <v>34.25</v>
      </c>
      <c r="CE29">
        <v>34.625</v>
      </c>
      <c r="CF29">
        <v>33</v>
      </c>
      <c r="CG29">
        <v>32.686999999999998</v>
      </c>
      <c r="CH29">
        <v>1530.32</v>
      </c>
      <c r="CI29">
        <v>170.02</v>
      </c>
      <c r="CJ29">
        <v>0</v>
      </c>
      <c r="CK29">
        <v>1689194426.2</v>
      </c>
      <c r="CL29">
        <v>0</v>
      </c>
      <c r="CM29">
        <v>1689194396</v>
      </c>
      <c r="CN29" t="s">
        <v>384</v>
      </c>
      <c r="CO29">
        <v>1689194396</v>
      </c>
      <c r="CP29">
        <v>1689194387</v>
      </c>
      <c r="CQ29">
        <v>13</v>
      </c>
      <c r="CR29">
        <v>2.1999999999999999E-2</v>
      </c>
      <c r="CS29">
        <v>-1E-3</v>
      </c>
      <c r="CT29">
        <v>-0.88200000000000001</v>
      </c>
      <c r="CU29">
        <v>6.7000000000000004E-2</v>
      </c>
      <c r="CV29">
        <v>475</v>
      </c>
      <c r="CW29">
        <v>12</v>
      </c>
      <c r="CX29">
        <v>0.22</v>
      </c>
      <c r="CY29">
        <v>0.06</v>
      </c>
      <c r="CZ29">
        <v>17.056294638016102</v>
      </c>
      <c r="DA29">
        <v>0.38704260482074199</v>
      </c>
      <c r="DB29">
        <v>5.5310848676645298E-2</v>
      </c>
      <c r="DC29">
        <v>1</v>
      </c>
      <c r="DD29">
        <v>475.00766666666698</v>
      </c>
      <c r="DE29">
        <v>4.71428571428728E-2</v>
      </c>
      <c r="DF29">
        <v>3.6670129706590698E-2</v>
      </c>
      <c r="DG29">
        <v>1</v>
      </c>
      <c r="DH29">
        <v>1699.9970000000001</v>
      </c>
      <c r="DI29">
        <v>0.211980147006116</v>
      </c>
      <c r="DJ29">
        <v>0.16251461472741999</v>
      </c>
      <c r="DK29">
        <v>-1</v>
      </c>
      <c r="DL29">
        <v>2</v>
      </c>
      <c r="DM29">
        <v>2</v>
      </c>
      <c r="DN29" t="s">
        <v>351</v>
      </c>
      <c r="DO29">
        <v>3.1623999999999999</v>
      </c>
      <c r="DP29">
        <v>2.83439</v>
      </c>
      <c r="DQ29">
        <v>0.108362</v>
      </c>
      <c r="DR29">
        <v>0.110619</v>
      </c>
      <c r="DS29">
        <v>8.0085900000000002E-2</v>
      </c>
      <c r="DT29">
        <v>7.6133699999999999E-2</v>
      </c>
      <c r="DU29">
        <v>28554.400000000001</v>
      </c>
      <c r="DV29">
        <v>30148.799999999999</v>
      </c>
      <c r="DW29">
        <v>29724.6</v>
      </c>
      <c r="DX29">
        <v>31573.3</v>
      </c>
      <c r="DY29">
        <v>35768.1</v>
      </c>
      <c r="DZ29">
        <v>38247.800000000003</v>
      </c>
      <c r="EA29">
        <v>40732.5</v>
      </c>
      <c r="EB29">
        <v>43815.9</v>
      </c>
      <c r="EC29">
        <v>2.3366199999999999</v>
      </c>
      <c r="ED29">
        <v>1.98458</v>
      </c>
      <c r="EE29">
        <v>0.20158699999999999</v>
      </c>
      <c r="EF29">
        <v>0</v>
      </c>
      <c r="EG29">
        <v>13.953900000000001</v>
      </c>
      <c r="EH29">
        <v>999.9</v>
      </c>
      <c r="EI29">
        <v>63.850999999999999</v>
      </c>
      <c r="EJ29">
        <v>16.664999999999999</v>
      </c>
      <c r="EK29">
        <v>11.9422</v>
      </c>
      <c r="EL29">
        <v>61.723199999999999</v>
      </c>
      <c r="EM29">
        <v>26.302099999999999</v>
      </c>
      <c r="EN29">
        <v>1</v>
      </c>
      <c r="EO29">
        <v>-0.651702</v>
      </c>
      <c r="EP29">
        <v>-0.98020399999999996</v>
      </c>
      <c r="EQ29">
        <v>20.285399999999999</v>
      </c>
      <c r="ER29">
        <v>5.2415500000000002</v>
      </c>
      <c r="ES29">
        <v>11.8302</v>
      </c>
      <c r="ET29">
        <v>4.9836</v>
      </c>
      <c r="EU29">
        <v>3.2989999999999999</v>
      </c>
      <c r="EV29">
        <v>2247.6999999999998</v>
      </c>
      <c r="EW29">
        <v>124.3</v>
      </c>
      <c r="EX29">
        <v>980.3</v>
      </c>
      <c r="EY29">
        <v>16.399999999999999</v>
      </c>
      <c r="EZ29">
        <v>1.8730199999999999</v>
      </c>
      <c r="FA29">
        <v>1.8786700000000001</v>
      </c>
      <c r="FB29">
        <v>1.879</v>
      </c>
      <c r="FC29">
        <v>1.87958</v>
      </c>
      <c r="FD29">
        <v>1.8773</v>
      </c>
      <c r="FE29">
        <v>1.8766400000000001</v>
      </c>
      <c r="FF29">
        <v>1.87714</v>
      </c>
      <c r="FG29">
        <v>1.87477</v>
      </c>
      <c r="FH29">
        <v>0</v>
      </c>
      <c r="FI29">
        <v>0</v>
      </c>
      <c r="FJ29">
        <v>0</v>
      </c>
      <c r="FK29">
        <v>0</v>
      </c>
      <c r="FL29" t="s">
        <v>352</v>
      </c>
      <c r="FM29" t="s">
        <v>353</v>
      </c>
      <c r="FN29" t="s">
        <v>354</v>
      </c>
      <c r="FO29" t="s">
        <v>354</v>
      </c>
      <c r="FP29" t="s">
        <v>354</v>
      </c>
      <c r="FQ29" t="s">
        <v>354</v>
      </c>
      <c r="FR29">
        <v>0</v>
      </c>
      <c r="FS29">
        <v>100</v>
      </c>
      <c r="FT29">
        <v>100</v>
      </c>
      <c r="FU29">
        <v>-0.88</v>
      </c>
      <c r="FV29">
        <v>6.6799999999999998E-2</v>
      </c>
      <c r="FW29">
        <v>-0.87447201790518703</v>
      </c>
      <c r="FX29">
        <v>1.4527828764109799E-4</v>
      </c>
      <c r="FY29">
        <v>-4.3579519040863002E-7</v>
      </c>
      <c r="FZ29">
        <v>2.0799061152897499E-10</v>
      </c>
      <c r="GA29">
        <v>6.6769999999999996E-2</v>
      </c>
      <c r="GB29">
        <v>0</v>
      </c>
      <c r="GC29">
        <v>0</v>
      </c>
      <c r="GD29">
        <v>0</v>
      </c>
      <c r="GE29">
        <v>4</v>
      </c>
      <c r="GF29">
        <v>2147</v>
      </c>
      <c r="GG29">
        <v>-1</v>
      </c>
      <c r="GH29">
        <v>-1</v>
      </c>
      <c r="GI29">
        <v>0.5</v>
      </c>
      <c r="GJ29">
        <v>0.6</v>
      </c>
      <c r="GK29">
        <v>1.17188</v>
      </c>
      <c r="GL29">
        <v>2.4841299999999999</v>
      </c>
      <c r="GM29">
        <v>1.54541</v>
      </c>
      <c r="GN29">
        <v>2.3059099999999999</v>
      </c>
      <c r="GO29">
        <v>1.5979000000000001</v>
      </c>
      <c r="GP29">
        <v>2.3913600000000002</v>
      </c>
      <c r="GQ29">
        <v>20.495999999999999</v>
      </c>
      <c r="GR29">
        <v>15.4542</v>
      </c>
      <c r="GS29">
        <v>18</v>
      </c>
      <c r="GT29">
        <v>626.42499999999995</v>
      </c>
      <c r="GU29">
        <v>438.18200000000002</v>
      </c>
      <c r="GV29">
        <v>17.001200000000001</v>
      </c>
      <c r="GW29">
        <v>17.861799999999999</v>
      </c>
      <c r="GX29">
        <v>30.0001</v>
      </c>
      <c r="GY29">
        <v>18.209</v>
      </c>
      <c r="GZ29">
        <v>18.179200000000002</v>
      </c>
      <c r="HA29">
        <v>23.520700000000001</v>
      </c>
      <c r="HB29">
        <v>-30</v>
      </c>
      <c r="HC29">
        <v>-30</v>
      </c>
      <c r="HD29">
        <v>17</v>
      </c>
      <c r="HE29">
        <v>475</v>
      </c>
      <c r="HF29">
        <v>0</v>
      </c>
      <c r="HG29">
        <v>101.10899999999999</v>
      </c>
      <c r="HH29">
        <v>101.533</v>
      </c>
    </row>
    <row r="30" spans="1:216" x14ac:dyDescent="0.2">
      <c r="A30">
        <v>12</v>
      </c>
      <c r="B30">
        <v>1689194517.0999999</v>
      </c>
      <c r="C30">
        <v>992.09999990463302</v>
      </c>
      <c r="D30" t="s">
        <v>385</v>
      </c>
      <c r="E30" t="s">
        <v>386</v>
      </c>
      <c r="F30" t="s">
        <v>344</v>
      </c>
      <c r="G30" t="s">
        <v>345</v>
      </c>
      <c r="H30" t="s">
        <v>346</v>
      </c>
      <c r="I30" t="s">
        <v>347</v>
      </c>
      <c r="J30" t="s">
        <v>348</v>
      </c>
      <c r="K30" t="s">
        <v>349</v>
      </c>
      <c r="L30">
        <v>1689194517.0999999</v>
      </c>
      <c r="M30">
        <f t="shared" si="0"/>
        <v>1.2293558793772786E-3</v>
      </c>
      <c r="N30">
        <f t="shared" si="1"/>
        <v>1.2293558793772785</v>
      </c>
      <c r="O30">
        <f t="shared" si="2"/>
        <v>14.745376602379334</v>
      </c>
      <c r="P30">
        <f t="shared" si="3"/>
        <v>561.93799999999999</v>
      </c>
      <c r="Q30">
        <f t="shared" si="4"/>
        <v>402.98732378359699</v>
      </c>
      <c r="R30">
        <f t="shared" si="5"/>
        <v>41.0597849811777</v>
      </c>
      <c r="S30">
        <f t="shared" si="6"/>
        <v>57.255035310101199</v>
      </c>
      <c r="T30">
        <f t="shared" si="7"/>
        <v>0.15805404384630631</v>
      </c>
      <c r="U30">
        <f t="shared" si="8"/>
        <v>3.1688166844322345</v>
      </c>
      <c r="V30">
        <f t="shared" si="9"/>
        <v>0.15380145354685285</v>
      </c>
      <c r="W30">
        <f t="shared" si="10"/>
        <v>9.6498456486422662E-2</v>
      </c>
      <c r="X30">
        <f t="shared" si="11"/>
        <v>281.13586800000002</v>
      </c>
      <c r="Y30">
        <f t="shared" si="12"/>
        <v>18.666697877870842</v>
      </c>
      <c r="Z30">
        <f t="shared" si="13"/>
        <v>18.666697877870842</v>
      </c>
      <c r="AA30">
        <f t="shared" si="14"/>
        <v>2.1597309712767068</v>
      </c>
      <c r="AB30">
        <f t="shared" si="15"/>
        <v>68.092381346167684</v>
      </c>
      <c r="AC30">
        <f t="shared" si="16"/>
        <v>1.3593865437180601</v>
      </c>
      <c r="AD30">
        <f t="shared" si="17"/>
        <v>1.9963856702370535</v>
      </c>
      <c r="AE30">
        <f t="shared" si="18"/>
        <v>0.80034442755864665</v>
      </c>
      <c r="AF30">
        <f t="shared" si="19"/>
        <v>-54.214594280537987</v>
      </c>
      <c r="AG30">
        <f t="shared" si="20"/>
        <v>-213.71703107028014</v>
      </c>
      <c r="AH30">
        <f t="shared" si="21"/>
        <v>-13.289806036807493</v>
      </c>
      <c r="AI30">
        <f t="shared" si="22"/>
        <v>-8.5563387625597898E-2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55832.838268797881</v>
      </c>
      <c r="AO30">
        <f t="shared" si="26"/>
        <v>1699.83</v>
      </c>
      <c r="AP30">
        <f t="shared" si="27"/>
        <v>1432.9572000000001</v>
      </c>
      <c r="AQ30">
        <f t="shared" si="28"/>
        <v>0.84300030003000304</v>
      </c>
      <c r="AR30">
        <f t="shared" si="29"/>
        <v>0.1653905790579058</v>
      </c>
      <c r="AS30">
        <v>1689194517.0999999</v>
      </c>
      <c r="AT30">
        <v>561.93799999999999</v>
      </c>
      <c r="AU30">
        <v>574.995</v>
      </c>
      <c r="AV30">
        <v>13.341900000000001</v>
      </c>
      <c r="AW30">
        <v>12.315899999999999</v>
      </c>
      <c r="AX30">
        <v>562.92600000000004</v>
      </c>
      <c r="AY30">
        <v>13.273300000000001</v>
      </c>
      <c r="AZ30">
        <v>600.09299999999996</v>
      </c>
      <c r="BA30">
        <v>101.789</v>
      </c>
      <c r="BB30">
        <v>9.9527400000000002E-2</v>
      </c>
      <c r="BC30">
        <v>17.415700000000001</v>
      </c>
      <c r="BD30">
        <v>17.328399999999998</v>
      </c>
      <c r="BE30">
        <v>999.9</v>
      </c>
      <c r="BF30">
        <v>0</v>
      </c>
      <c r="BG30">
        <v>0</v>
      </c>
      <c r="BH30">
        <v>10043.799999999999</v>
      </c>
      <c r="BI30">
        <v>0</v>
      </c>
      <c r="BJ30">
        <v>0.95242800000000005</v>
      </c>
      <c r="BK30">
        <v>-13.056800000000001</v>
      </c>
      <c r="BL30">
        <v>569.53700000000003</v>
      </c>
      <c r="BM30">
        <v>582.16499999999996</v>
      </c>
      <c r="BN30">
        <v>1.02606</v>
      </c>
      <c r="BO30">
        <v>574.995</v>
      </c>
      <c r="BP30">
        <v>12.315899999999999</v>
      </c>
      <c r="BQ30">
        <v>1.35806</v>
      </c>
      <c r="BR30">
        <v>1.25362</v>
      </c>
      <c r="BS30">
        <v>11.4573</v>
      </c>
      <c r="BT30">
        <v>10.254</v>
      </c>
      <c r="BU30">
        <v>1699.83</v>
      </c>
      <c r="BV30">
        <v>0.89998900000000004</v>
      </c>
      <c r="BW30">
        <v>0.100011</v>
      </c>
      <c r="BX30">
        <v>0</v>
      </c>
      <c r="BY30">
        <v>2.3959000000000001</v>
      </c>
      <c r="BZ30">
        <v>0</v>
      </c>
      <c r="CA30">
        <v>5398.81</v>
      </c>
      <c r="CB30">
        <v>16242.4</v>
      </c>
      <c r="CC30">
        <v>33.311999999999998</v>
      </c>
      <c r="CD30">
        <v>34.25</v>
      </c>
      <c r="CE30">
        <v>34.625</v>
      </c>
      <c r="CF30">
        <v>33.061999999999998</v>
      </c>
      <c r="CG30">
        <v>32.686999999999998</v>
      </c>
      <c r="CH30">
        <v>1529.83</v>
      </c>
      <c r="CI30">
        <v>170</v>
      </c>
      <c r="CJ30">
        <v>0</v>
      </c>
      <c r="CK30">
        <v>1689194518</v>
      </c>
      <c r="CL30">
        <v>0</v>
      </c>
      <c r="CM30">
        <v>1689194489</v>
      </c>
      <c r="CN30" t="s">
        <v>387</v>
      </c>
      <c r="CO30">
        <v>1689194489</v>
      </c>
      <c r="CP30">
        <v>1689194480</v>
      </c>
      <c r="CQ30">
        <v>14</v>
      </c>
      <c r="CR30">
        <v>-9.5000000000000001E-2</v>
      </c>
      <c r="CS30">
        <v>2E-3</v>
      </c>
      <c r="CT30">
        <v>-0.99</v>
      </c>
      <c r="CU30">
        <v>6.9000000000000006E-2</v>
      </c>
      <c r="CV30">
        <v>575</v>
      </c>
      <c r="CW30">
        <v>12</v>
      </c>
      <c r="CX30">
        <v>0.09</v>
      </c>
      <c r="CY30">
        <v>0.08</v>
      </c>
      <c r="CZ30">
        <v>18.731064879445299</v>
      </c>
      <c r="DA30">
        <v>0.39090386029214202</v>
      </c>
      <c r="DB30">
        <v>9.9171003536849101E-2</v>
      </c>
      <c r="DC30">
        <v>1</v>
      </c>
      <c r="DD30">
        <v>574.99719047619101</v>
      </c>
      <c r="DE30">
        <v>-0.112533874197366</v>
      </c>
      <c r="DF30">
        <v>5.1251591424877598E-2</v>
      </c>
      <c r="DG30">
        <v>1</v>
      </c>
      <c r="DH30">
        <v>1699.9838095238099</v>
      </c>
      <c r="DI30">
        <v>0.211248325656618</v>
      </c>
      <c r="DJ30">
        <v>0.109738919192288</v>
      </c>
      <c r="DK30">
        <v>-1</v>
      </c>
      <c r="DL30">
        <v>2</v>
      </c>
      <c r="DM30">
        <v>2</v>
      </c>
      <c r="DN30" t="s">
        <v>351</v>
      </c>
      <c r="DO30">
        <v>3.16215</v>
      </c>
      <c r="DP30">
        <v>2.8342299999999998</v>
      </c>
      <c r="DQ30">
        <v>0.124533</v>
      </c>
      <c r="DR30">
        <v>0.12682599999999999</v>
      </c>
      <c r="DS30">
        <v>8.0301999999999998E-2</v>
      </c>
      <c r="DT30">
        <v>7.6400300000000004E-2</v>
      </c>
      <c r="DU30">
        <v>28035.3</v>
      </c>
      <c r="DV30">
        <v>29597.8</v>
      </c>
      <c r="DW30">
        <v>29723.1</v>
      </c>
      <c r="DX30">
        <v>31571.200000000001</v>
      </c>
      <c r="DY30">
        <v>35760.1</v>
      </c>
      <c r="DZ30">
        <v>38236.199999999997</v>
      </c>
      <c r="EA30">
        <v>40731.1</v>
      </c>
      <c r="EB30">
        <v>43813.4</v>
      </c>
      <c r="EC30">
        <v>2.3361200000000002</v>
      </c>
      <c r="ED30">
        <v>1.98403</v>
      </c>
      <c r="EE30">
        <v>0.19835700000000001</v>
      </c>
      <c r="EF30">
        <v>0</v>
      </c>
      <c r="EG30">
        <v>14.023</v>
      </c>
      <c r="EH30">
        <v>999.9</v>
      </c>
      <c r="EI30">
        <v>63.887</v>
      </c>
      <c r="EJ30">
        <v>16.706</v>
      </c>
      <c r="EK30">
        <v>11.979699999999999</v>
      </c>
      <c r="EL30">
        <v>61.365000000000002</v>
      </c>
      <c r="EM30">
        <v>26.145800000000001</v>
      </c>
      <c r="EN30">
        <v>1</v>
      </c>
      <c r="EO30">
        <v>-0.64926600000000001</v>
      </c>
      <c r="EP30">
        <v>-0.96221900000000005</v>
      </c>
      <c r="EQ30">
        <v>20.285399999999999</v>
      </c>
      <c r="ER30">
        <v>5.2464899999999997</v>
      </c>
      <c r="ES30">
        <v>11.8302</v>
      </c>
      <c r="ET30">
        <v>4.9835000000000003</v>
      </c>
      <c r="EU30">
        <v>3.2989999999999999</v>
      </c>
      <c r="EV30">
        <v>2247.6999999999998</v>
      </c>
      <c r="EW30">
        <v>124.3</v>
      </c>
      <c r="EX30">
        <v>982.4</v>
      </c>
      <c r="EY30">
        <v>16.399999999999999</v>
      </c>
      <c r="EZ30">
        <v>1.8730199999999999</v>
      </c>
      <c r="FA30">
        <v>1.87866</v>
      </c>
      <c r="FB30">
        <v>1.8789800000000001</v>
      </c>
      <c r="FC30">
        <v>1.87958</v>
      </c>
      <c r="FD30">
        <v>1.8772899999999999</v>
      </c>
      <c r="FE30">
        <v>1.87663</v>
      </c>
      <c r="FF30">
        <v>1.87714</v>
      </c>
      <c r="FG30">
        <v>1.87469</v>
      </c>
      <c r="FH30">
        <v>0</v>
      </c>
      <c r="FI30">
        <v>0</v>
      </c>
      <c r="FJ30">
        <v>0</v>
      </c>
      <c r="FK30">
        <v>0</v>
      </c>
      <c r="FL30" t="s">
        <v>352</v>
      </c>
      <c r="FM30" t="s">
        <v>353</v>
      </c>
      <c r="FN30" t="s">
        <v>354</v>
      </c>
      <c r="FO30" t="s">
        <v>354</v>
      </c>
      <c r="FP30" t="s">
        <v>354</v>
      </c>
      <c r="FQ30" t="s">
        <v>354</v>
      </c>
      <c r="FR30">
        <v>0</v>
      </c>
      <c r="FS30">
        <v>100</v>
      </c>
      <c r="FT30">
        <v>100</v>
      </c>
      <c r="FU30">
        <v>-0.98799999999999999</v>
      </c>
      <c r="FV30">
        <v>6.8599999999999994E-2</v>
      </c>
      <c r="FW30">
        <v>-0.96891045932435005</v>
      </c>
      <c r="FX30">
        <v>1.4527828764109799E-4</v>
      </c>
      <c r="FY30">
        <v>-4.3579519040863002E-7</v>
      </c>
      <c r="FZ30">
        <v>2.0799061152897499E-10</v>
      </c>
      <c r="GA30">
        <v>6.8654545454545995E-2</v>
      </c>
      <c r="GB30">
        <v>0</v>
      </c>
      <c r="GC30">
        <v>0</v>
      </c>
      <c r="GD30">
        <v>0</v>
      </c>
      <c r="GE30">
        <v>4</v>
      </c>
      <c r="GF30">
        <v>2147</v>
      </c>
      <c r="GG30">
        <v>-1</v>
      </c>
      <c r="GH30">
        <v>-1</v>
      </c>
      <c r="GI30">
        <v>0.5</v>
      </c>
      <c r="GJ30">
        <v>0.6</v>
      </c>
      <c r="GK30">
        <v>1.3671899999999999</v>
      </c>
      <c r="GL30">
        <v>2.47803</v>
      </c>
      <c r="GM30">
        <v>1.54541</v>
      </c>
      <c r="GN30">
        <v>2.3059099999999999</v>
      </c>
      <c r="GO30">
        <v>1.5979000000000001</v>
      </c>
      <c r="GP30">
        <v>2.3986800000000001</v>
      </c>
      <c r="GQ30">
        <v>20.536100000000001</v>
      </c>
      <c r="GR30">
        <v>15.445399999999999</v>
      </c>
      <c r="GS30">
        <v>18</v>
      </c>
      <c r="GT30">
        <v>626.56799999999998</v>
      </c>
      <c r="GU30">
        <v>438.22699999999998</v>
      </c>
      <c r="GV30">
        <v>17.000299999999999</v>
      </c>
      <c r="GW30">
        <v>17.895499999999998</v>
      </c>
      <c r="GX30">
        <v>30.0001</v>
      </c>
      <c r="GY30">
        <v>18.246200000000002</v>
      </c>
      <c r="GZ30">
        <v>18.217700000000001</v>
      </c>
      <c r="HA30">
        <v>27.422799999999999</v>
      </c>
      <c r="HB30">
        <v>-30</v>
      </c>
      <c r="HC30">
        <v>-30</v>
      </c>
      <c r="HD30">
        <v>17</v>
      </c>
      <c r="HE30">
        <v>575</v>
      </c>
      <c r="HF30">
        <v>0</v>
      </c>
      <c r="HG30">
        <v>101.105</v>
      </c>
      <c r="HH30">
        <v>101.527</v>
      </c>
    </row>
    <row r="31" spans="1:216" x14ac:dyDescent="0.2">
      <c r="A31">
        <v>13</v>
      </c>
      <c r="B31">
        <v>1689194605.0999999</v>
      </c>
      <c r="C31">
        <v>1080.0999999046301</v>
      </c>
      <c r="D31" t="s">
        <v>388</v>
      </c>
      <c r="E31" t="s">
        <v>389</v>
      </c>
      <c r="F31" t="s">
        <v>344</v>
      </c>
      <c r="G31" t="s">
        <v>345</v>
      </c>
      <c r="H31" t="s">
        <v>346</v>
      </c>
      <c r="I31" t="s">
        <v>347</v>
      </c>
      <c r="J31" t="s">
        <v>348</v>
      </c>
      <c r="K31" t="s">
        <v>349</v>
      </c>
      <c r="L31">
        <v>1689194605.0999999</v>
      </c>
      <c r="M31">
        <f t="shared" si="0"/>
        <v>1.2473912146007927E-3</v>
      </c>
      <c r="N31">
        <f t="shared" si="1"/>
        <v>1.2473912146007926</v>
      </c>
      <c r="O31">
        <f t="shared" si="2"/>
        <v>15.162897186935805</v>
      </c>
      <c r="P31">
        <f t="shared" si="3"/>
        <v>661.45500000000004</v>
      </c>
      <c r="Q31">
        <f t="shared" si="4"/>
        <v>499.65585989018109</v>
      </c>
      <c r="R31">
        <f t="shared" si="5"/>
        <v>50.908939250425924</v>
      </c>
      <c r="S31">
        <f t="shared" si="6"/>
        <v>67.394331008729992</v>
      </c>
      <c r="T31">
        <f t="shared" si="7"/>
        <v>0.16090413036534362</v>
      </c>
      <c r="U31">
        <f t="shared" si="8"/>
        <v>3.1584914098234709</v>
      </c>
      <c r="V31">
        <f t="shared" si="9"/>
        <v>0.15648511592741943</v>
      </c>
      <c r="W31">
        <f t="shared" si="10"/>
        <v>9.8190119669702619E-2</v>
      </c>
      <c r="X31">
        <f t="shared" si="11"/>
        <v>281.17199699999998</v>
      </c>
      <c r="Y31">
        <f t="shared" si="12"/>
        <v>18.717611615602387</v>
      </c>
      <c r="Z31">
        <f t="shared" si="13"/>
        <v>18.717611615602387</v>
      </c>
      <c r="AA31">
        <f t="shared" si="14"/>
        <v>2.1666200273131713</v>
      </c>
      <c r="AB31">
        <f t="shared" si="15"/>
        <v>68.328594674427762</v>
      </c>
      <c r="AC31">
        <f t="shared" si="16"/>
        <v>1.3685291301901998</v>
      </c>
      <c r="AD31">
        <f t="shared" si="17"/>
        <v>2.0028644474703019</v>
      </c>
      <c r="AE31">
        <f t="shared" si="18"/>
        <v>0.79809089712297143</v>
      </c>
      <c r="AF31">
        <f t="shared" si="19"/>
        <v>-55.009952563894956</v>
      </c>
      <c r="AG31">
        <f t="shared" si="20"/>
        <v>-212.95488237295044</v>
      </c>
      <c r="AH31">
        <f t="shared" si="21"/>
        <v>-13.292702714540413</v>
      </c>
      <c r="AI31">
        <f t="shared" si="22"/>
        <v>-8.5540651385855426E-2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55542.391630312741</v>
      </c>
      <c r="AO31">
        <f t="shared" si="26"/>
        <v>1700.06</v>
      </c>
      <c r="AP31">
        <f t="shared" si="27"/>
        <v>1433.1500999999998</v>
      </c>
      <c r="AQ31">
        <f t="shared" si="28"/>
        <v>0.84299971765702386</v>
      </c>
      <c r="AR31">
        <f t="shared" si="29"/>
        <v>0.16538945507805605</v>
      </c>
      <c r="AS31">
        <v>1689194605.0999999</v>
      </c>
      <c r="AT31">
        <v>661.45500000000004</v>
      </c>
      <c r="AU31">
        <v>674.97799999999995</v>
      </c>
      <c r="AV31">
        <v>13.431699999999999</v>
      </c>
      <c r="AW31">
        <v>12.3908</v>
      </c>
      <c r="AX31">
        <v>662.36699999999996</v>
      </c>
      <c r="AY31">
        <v>13.3591</v>
      </c>
      <c r="AZ31">
        <v>600.12599999999998</v>
      </c>
      <c r="BA31">
        <v>101.788</v>
      </c>
      <c r="BB31">
        <v>0.100006</v>
      </c>
      <c r="BC31">
        <v>17.466999999999999</v>
      </c>
      <c r="BD31">
        <v>17.387599999999999</v>
      </c>
      <c r="BE31">
        <v>999.9</v>
      </c>
      <c r="BF31">
        <v>0</v>
      </c>
      <c r="BG31">
        <v>0</v>
      </c>
      <c r="BH31">
        <v>9991.25</v>
      </c>
      <c r="BI31">
        <v>0</v>
      </c>
      <c r="BJ31">
        <v>0.95242800000000005</v>
      </c>
      <c r="BK31">
        <v>-13.5229</v>
      </c>
      <c r="BL31">
        <v>670.46</v>
      </c>
      <c r="BM31">
        <v>683.44600000000003</v>
      </c>
      <c r="BN31">
        <v>1.0409299999999999</v>
      </c>
      <c r="BO31">
        <v>674.97799999999995</v>
      </c>
      <c r="BP31">
        <v>12.3908</v>
      </c>
      <c r="BQ31">
        <v>1.3671899999999999</v>
      </c>
      <c r="BR31">
        <v>1.2612300000000001</v>
      </c>
      <c r="BS31">
        <v>11.5585</v>
      </c>
      <c r="BT31">
        <v>10.3446</v>
      </c>
      <c r="BU31">
        <v>1700.06</v>
      </c>
      <c r="BV31">
        <v>0.900007</v>
      </c>
      <c r="BW31">
        <v>9.9993100000000001E-2</v>
      </c>
      <c r="BX31">
        <v>0</v>
      </c>
      <c r="BY31">
        <v>2.7723</v>
      </c>
      <c r="BZ31">
        <v>0</v>
      </c>
      <c r="CA31">
        <v>5435.16</v>
      </c>
      <c r="CB31">
        <v>16244.7</v>
      </c>
      <c r="CC31">
        <v>33.436999999999998</v>
      </c>
      <c r="CD31">
        <v>34.311999999999998</v>
      </c>
      <c r="CE31">
        <v>34.686999999999998</v>
      </c>
      <c r="CF31">
        <v>33.061999999999998</v>
      </c>
      <c r="CG31">
        <v>32.75</v>
      </c>
      <c r="CH31">
        <v>1530.07</v>
      </c>
      <c r="CI31">
        <v>169.99</v>
      </c>
      <c r="CJ31">
        <v>0</v>
      </c>
      <c r="CK31">
        <v>1689194606.2</v>
      </c>
      <c r="CL31">
        <v>0</v>
      </c>
      <c r="CM31">
        <v>1689194576.0999999</v>
      </c>
      <c r="CN31" t="s">
        <v>390</v>
      </c>
      <c r="CO31">
        <v>1689194576.0999999</v>
      </c>
      <c r="CP31">
        <v>1689194574.0999999</v>
      </c>
      <c r="CQ31">
        <v>15</v>
      </c>
      <c r="CR31">
        <v>9.0999999999999998E-2</v>
      </c>
      <c r="CS31">
        <v>4.0000000000000001E-3</v>
      </c>
      <c r="CT31">
        <v>-0.91400000000000003</v>
      </c>
      <c r="CU31">
        <v>7.2999999999999995E-2</v>
      </c>
      <c r="CV31">
        <v>675</v>
      </c>
      <c r="CW31">
        <v>12</v>
      </c>
      <c r="CX31">
        <v>0.11</v>
      </c>
      <c r="CY31">
        <v>0.06</v>
      </c>
      <c r="CZ31">
        <v>19.352645995507402</v>
      </c>
      <c r="DA31">
        <v>2.7867456035000101E-3</v>
      </c>
      <c r="DB31">
        <v>5.7709273935858903E-2</v>
      </c>
      <c r="DC31">
        <v>1</v>
      </c>
      <c r="DD31">
        <v>674.995571428571</v>
      </c>
      <c r="DE31">
        <v>-9.0857142855746906E-2</v>
      </c>
      <c r="DF31">
        <v>3.6192042572623699E-2</v>
      </c>
      <c r="DG31">
        <v>1</v>
      </c>
      <c r="DH31">
        <v>1699.97</v>
      </c>
      <c r="DI31">
        <v>0.31946292332391402</v>
      </c>
      <c r="DJ31">
        <v>0.211234466884542</v>
      </c>
      <c r="DK31">
        <v>-1</v>
      </c>
      <c r="DL31">
        <v>2</v>
      </c>
      <c r="DM31">
        <v>2</v>
      </c>
      <c r="DN31" t="s">
        <v>351</v>
      </c>
      <c r="DO31">
        <v>3.1621899999999998</v>
      </c>
      <c r="DP31">
        <v>2.8342499999999999</v>
      </c>
      <c r="DQ31">
        <v>0.13941999999999999</v>
      </c>
      <c r="DR31">
        <v>0.141684</v>
      </c>
      <c r="DS31">
        <v>8.0686999999999995E-2</v>
      </c>
      <c r="DT31">
        <v>7.6741900000000002E-2</v>
      </c>
      <c r="DU31">
        <v>27556.6</v>
      </c>
      <c r="DV31">
        <v>29090.1</v>
      </c>
      <c r="DW31">
        <v>29720.5</v>
      </c>
      <c r="DX31">
        <v>31566.3</v>
      </c>
      <c r="DY31">
        <v>35743.699999999997</v>
      </c>
      <c r="DZ31">
        <v>38218</v>
      </c>
      <c r="EA31">
        <v>40728.199999999997</v>
      </c>
      <c r="EB31">
        <v>43807.1</v>
      </c>
      <c r="EC31">
        <v>2.3356499999999998</v>
      </c>
      <c r="ED31">
        <v>1.98417</v>
      </c>
      <c r="EE31">
        <v>0.19466900000000001</v>
      </c>
      <c r="EF31">
        <v>0</v>
      </c>
      <c r="EG31">
        <v>14.1442</v>
      </c>
      <c r="EH31">
        <v>999.9</v>
      </c>
      <c r="EI31">
        <v>63.887</v>
      </c>
      <c r="EJ31">
        <v>16.745999999999999</v>
      </c>
      <c r="EK31">
        <v>12.0091</v>
      </c>
      <c r="EL31">
        <v>61.835000000000001</v>
      </c>
      <c r="EM31">
        <v>26.3582</v>
      </c>
      <c r="EN31">
        <v>1</v>
      </c>
      <c r="EO31">
        <v>-0.64604700000000004</v>
      </c>
      <c r="EP31">
        <v>-0.92086100000000004</v>
      </c>
      <c r="EQ31">
        <v>20.285599999999999</v>
      </c>
      <c r="ER31">
        <v>5.2415500000000002</v>
      </c>
      <c r="ES31">
        <v>11.8302</v>
      </c>
      <c r="ET31">
        <v>4.9835000000000003</v>
      </c>
      <c r="EU31">
        <v>3.2989999999999999</v>
      </c>
      <c r="EV31">
        <v>2247.6999999999998</v>
      </c>
      <c r="EW31">
        <v>124.3</v>
      </c>
      <c r="EX31">
        <v>984.2</v>
      </c>
      <c r="EY31">
        <v>16.399999999999999</v>
      </c>
      <c r="EZ31">
        <v>1.8730199999999999</v>
      </c>
      <c r="FA31">
        <v>1.87866</v>
      </c>
      <c r="FB31">
        <v>1.87903</v>
      </c>
      <c r="FC31">
        <v>1.87958</v>
      </c>
      <c r="FD31">
        <v>1.8772899999999999</v>
      </c>
      <c r="FE31">
        <v>1.87663</v>
      </c>
      <c r="FF31">
        <v>1.87714</v>
      </c>
      <c r="FG31">
        <v>1.87469</v>
      </c>
      <c r="FH31">
        <v>0</v>
      </c>
      <c r="FI31">
        <v>0</v>
      </c>
      <c r="FJ31">
        <v>0</v>
      </c>
      <c r="FK31">
        <v>0</v>
      </c>
      <c r="FL31" t="s">
        <v>352</v>
      </c>
      <c r="FM31" t="s">
        <v>353</v>
      </c>
      <c r="FN31" t="s">
        <v>354</v>
      </c>
      <c r="FO31" t="s">
        <v>354</v>
      </c>
      <c r="FP31" t="s">
        <v>354</v>
      </c>
      <c r="FQ31" t="s">
        <v>354</v>
      </c>
      <c r="FR31">
        <v>0</v>
      </c>
      <c r="FS31">
        <v>100</v>
      </c>
      <c r="FT31">
        <v>100</v>
      </c>
      <c r="FU31">
        <v>-0.91200000000000003</v>
      </c>
      <c r="FV31">
        <v>7.2599999999999998E-2</v>
      </c>
      <c r="FW31">
        <v>-0.877654250626558</v>
      </c>
      <c r="FX31">
        <v>1.4527828764109799E-4</v>
      </c>
      <c r="FY31">
        <v>-4.3579519040863002E-7</v>
      </c>
      <c r="FZ31">
        <v>2.0799061152897499E-10</v>
      </c>
      <c r="GA31">
        <v>7.2636363636364706E-2</v>
      </c>
      <c r="GB31">
        <v>0</v>
      </c>
      <c r="GC31">
        <v>0</v>
      </c>
      <c r="GD31">
        <v>0</v>
      </c>
      <c r="GE31">
        <v>4</v>
      </c>
      <c r="GF31">
        <v>2147</v>
      </c>
      <c r="GG31">
        <v>-1</v>
      </c>
      <c r="GH31">
        <v>-1</v>
      </c>
      <c r="GI31">
        <v>0.5</v>
      </c>
      <c r="GJ31">
        <v>0.5</v>
      </c>
      <c r="GK31">
        <v>1.55762</v>
      </c>
      <c r="GL31">
        <v>2.4841299999999999</v>
      </c>
      <c r="GM31">
        <v>1.54541</v>
      </c>
      <c r="GN31">
        <v>2.3059099999999999</v>
      </c>
      <c r="GO31">
        <v>1.5979000000000001</v>
      </c>
      <c r="GP31">
        <v>2.2338900000000002</v>
      </c>
      <c r="GQ31">
        <v>20.5962</v>
      </c>
      <c r="GR31">
        <v>15.410399999999999</v>
      </c>
      <c r="GS31">
        <v>18</v>
      </c>
      <c r="GT31">
        <v>626.74800000000005</v>
      </c>
      <c r="GU31">
        <v>438.697</v>
      </c>
      <c r="GV31">
        <v>17</v>
      </c>
      <c r="GW31">
        <v>17.932099999999998</v>
      </c>
      <c r="GX31">
        <v>30.000299999999999</v>
      </c>
      <c r="GY31">
        <v>18.285</v>
      </c>
      <c r="GZ31">
        <v>18.257000000000001</v>
      </c>
      <c r="HA31">
        <v>31.227399999999999</v>
      </c>
      <c r="HB31">
        <v>-30</v>
      </c>
      <c r="HC31">
        <v>-30</v>
      </c>
      <c r="HD31">
        <v>17</v>
      </c>
      <c r="HE31">
        <v>675</v>
      </c>
      <c r="HF31">
        <v>0</v>
      </c>
      <c r="HG31">
        <v>101.09699999999999</v>
      </c>
      <c r="HH31">
        <v>101.512</v>
      </c>
    </row>
    <row r="32" spans="1:216" x14ac:dyDescent="0.2">
      <c r="A32">
        <v>14</v>
      </c>
      <c r="B32">
        <v>1689194722.0999999</v>
      </c>
      <c r="C32">
        <v>1197.0999999046301</v>
      </c>
      <c r="D32" t="s">
        <v>391</v>
      </c>
      <c r="E32" t="s">
        <v>392</v>
      </c>
      <c r="F32" t="s">
        <v>344</v>
      </c>
      <c r="G32" t="s">
        <v>345</v>
      </c>
      <c r="H32" t="s">
        <v>346</v>
      </c>
      <c r="I32" t="s">
        <v>347</v>
      </c>
      <c r="J32" t="s">
        <v>348</v>
      </c>
      <c r="K32" t="s">
        <v>349</v>
      </c>
      <c r="L32">
        <v>1689194722.0999999</v>
      </c>
      <c r="M32">
        <f t="shared" si="0"/>
        <v>1.2571322838905643E-3</v>
      </c>
      <c r="N32">
        <f t="shared" si="1"/>
        <v>1.2571322838905643</v>
      </c>
      <c r="O32">
        <f t="shared" si="2"/>
        <v>15.719906234982737</v>
      </c>
      <c r="P32">
        <f t="shared" si="3"/>
        <v>785.83500000000004</v>
      </c>
      <c r="Q32">
        <f t="shared" si="4"/>
        <v>618.00936702951822</v>
      </c>
      <c r="R32">
        <f t="shared" si="5"/>
        <v>62.970712866987064</v>
      </c>
      <c r="S32">
        <f t="shared" si="6"/>
        <v>80.070938703855006</v>
      </c>
      <c r="T32">
        <f t="shared" si="7"/>
        <v>0.16213507182760228</v>
      </c>
      <c r="U32">
        <f t="shared" si="8"/>
        <v>3.1618961761953175</v>
      </c>
      <c r="V32">
        <f t="shared" si="9"/>
        <v>0.15765388804925518</v>
      </c>
      <c r="W32">
        <f t="shared" si="10"/>
        <v>9.892598036903108E-2</v>
      </c>
      <c r="X32">
        <f t="shared" si="11"/>
        <v>281.18055599999997</v>
      </c>
      <c r="Y32">
        <f t="shared" si="12"/>
        <v>18.818838891761192</v>
      </c>
      <c r="Z32">
        <f t="shared" si="13"/>
        <v>18.818838891761192</v>
      </c>
      <c r="AA32">
        <f t="shared" si="14"/>
        <v>2.1803741883366601</v>
      </c>
      <c r="AB32">
        <f t="shared" si="15"/>
        <v>68.549990933812509</v>
      </c>
      <c r="AC32">
        <f t="shared" si="16"/>
        <v>1.3820843048133</v>
      </c>
      <c r="AD32">
        <f t="shared" si="17"/>
        <v>2.0161699308578354</v>
      </c>
      <c r="AE32">
        <f t="shared" si="18"/>
        <v>0.79828988352336006</v>
      </c>
      <c r="AF32">
        <f t="shared" si="19"/>
        <v>-55.439533719573888</v>
      </c>
      <c r="AG32">
        <f t="shared" si="20"/>
        <v>-212.55837411006775</v>
      </c>
      <c r="AH32">
        <f t="shared" si="21"/>
        <v>-13.267747766592889</v>
      </c>
      <c r="AI32">
        <f t="shared" si="22"/>
        <v>-8.5099596234556429E-2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55614.879435074552</v>
      </c>
      <c r="AO32">
        <f t="shared" si="26"/>
        <v>1700.11</v>
      </c>
      <c r="AP32">
        <f t="shared" si="27"/>
        <v>1433.1923999999999</v>
      </c>
      <c r="AQ32">
        <f t="shared" si="28"/>
        <v>0.84299980589491263</v>
      </c>
      <c r="AR32">
        <f t="shared" si="29"/>
        <v>0.16538962537718147</v>
      </c>
      <c r="AS32">
        <v>1689194722.0999999</v>
      </c>
      <c r="AT32">
        <v>785.83500000000004</v>
      </c>
      <c r="AU32">
        <v>799.96699999999998</v>
      </c>
      <c r="AV32">
        <v>13.5641</v>
      </c>
      <c r="AW32">
        <v>12.5152</v>
      </c>
      <c r="AX32">
        <v>787.08699999999999</v>
      </c>
      <c r="AY32">
        <v>13.484299999999999</v>
      </c>
      <c r="AZ32">
        <v>600.11900000000003</v>
      </c>
      <c r="BA32">
        <v>101.79300000000001</v>
      </c>
      <c r="BB32">
        <v>9.9812999999999999E-2</v>
      </c>
      <c r="BC32">
        <v>17.571899999999999</v>
      </c>
      <c r="BD32">
        <v>17.483499999999999</v>
      </c>
      <c r="BE32">
        <v>999.9</v>
      </c>
      <c r="BF32">
        <v>0</v>
      </c>
      <c r="BG32">
        <v>0</v>
      </c>
      <c r="BH32">
        <v>10008.1</v>
      </c>
      <c r="BI32">
        <v>0</v>
      </c>
      <c r="BJ32">
        <v>1.0873600000000001</v>
      </c>
      <c r="BK32">
        <v>-14.1317</v>
      </c>
      <c r="BL32">
        <v>796.64099999999996</v>
      </c>
      <c r="BM32">
        <v>810.10599999999999</v>
      </c>
      <c r="BN32">
        <v>1.0488500000000001</v>
      </c>
      <c r="BO32">
        <v>799.96699999999998</v>
      </c>
      <c r="BP32">
        <v>12.5152</v>
      </c>
      <c r="BQ32">
        <v>1.3807199999999999</v>
      </c>
      <c r="BR32">
        <v>1.27396</v>
      </c>
      <c r="BS32">
        <v>11.707599999999999</v>
      </c>
      <c r="BT32">
        <v>10.495100000000001</v>
      </c>
      <c r="BU32">
        <v>1700.11</v>
      </c>
      <c r="BV32">
        <v>0.900007</v>
      </c>
      <c r="BW32">
        <v>9.9992600000000001E-2</v>
      </c>
      <c r="BX32">
        <v>0</v>
      </c>
      <c r="BY32">
        <v>2.5331999999999999</v>
      </c>
      <c r="BZ32">
        <v>0</v>
      </c>
      <c r="CA32">
        <v>5510.74</v>
      </c>
      <c r="CB32">
        <v>16245.2</v>
      </c>
      <c r="CC32">
        <v>33.5</v>
      </c>
      <c r="CD32">
        <v>34.436999999999998</v>
      </c>
      <c r="CE32">
        <v>34.75</v>
      </c>
      <c r="CF32">
        <v>33.186999999999998</v>
      </c>
      <c r="CG32">
        <v>32.875</v>
      </c>
      <c r="CH32">
        <v>1530.11</v>
      </c>
      <c r="CI32">
        <v>170</v>
      </c>
      <c r="CJ32">
        <v>0</v>
      </c>
      <c r="CK32">
        <v>1689194723.2</v>
      </c>
      <c r="CL32">
        <v>0</v>
      </c>
      <c r="CM32">
        <v>1689194692.0999999</v>
      </c>
      <c r="CN32" t="s">
        <v>393</v>
      </c>
      <c r="CO32">
        <v>1689194692.0999999</v>
      </c>
      <c r="CP32">
        <v>1689194685.0999999</v>
      </c>
      <c r="CQ32">
        <v>16</v>
      </c>
      <c r="CR32">
        <v>-0.32</v>
      </c>
      <c r="CS32">
        <v>7.0000000000000001E-3</v>
      </c>
      <c r="CT32">
        <v>-1.254</v>
      </c>
      <c r="CU32">
        <v>0.08</v>
      </c>
      <c r="CV32">
        <v>800</v>
      </c>
      <c r="CW32">
        <v>13</v>
      </c>
      <c r="CX32">
        <v>0.14000000000000001</v>
      </c>
      <c r="CY32">
        <v>0.1</v>
      </c>
      <c r="CZ32">
        <v>19.819153372044902</v>
      </c>
      <c r="DA32">
        <v>0.71835185889273401</v>
      </c>
      <c r="DB32">
        <v>0.10912849698761901</v>
      </c>
      <c r="DC32">
        <v>1</v>
      </c>
      <c r="DD32">
        <v>800.00135</v>
      </c>
      <c r="DE32">
        <v>0.34714285714322801</v>
      </c>
      <c r="DF32">
        <v>5.8535694238639101E-2</v>
      </c>
      <c r="DG32">
        <v>1</v>
      </c>
      <c r="DH32">
        <v>1700.0944999999999</v>
      </c>
      <c r="DI32">
        <v>-3.09025966865124E-2</v>
      </c>
      <c r="DJ32">
        <v>0.158507886239146</v>
      </c>
      <c r="DK32">
        <v>-1</v>
      </c>
      <c r="DL32">
        <v>2</v>
      </c>
      <c r="DM32">
        <v>2</v>
      </c>
      <c r="DN32" t="s">
        <v>351</v>
      </c>
      <c r="DO32">
        <v>3.1621299999999999</v>
      </c>
      <c r="DP32">
        <v>2.8342100000000001</v>
      </c>
      <c r="DQ32">
        <v>0.15657099999999999</v>
      </c>
      <c r="DR32">
        <v>0.15876100000000001</v>
      </c>
      <c r="DS32">
        <v>8.1251299999999999E-2</v>
      </c>
      <c r="DT32">
        <v>7.7313499999999993E-2</v>
      </c>
      <c r="DU32">
        <v>27006.3</v>
      </c>
      <c r="DV32">
        <v>28509.8</v>
      </c>
      <c r="DW32">
        <v>29718.5</v>
      </c>
      <c r="DX32">
        <v>31563.7</v>
      </c>
      <c r="DY32">
        <v>35721.1</v>
      </c>
      <c r="DZ32">
        <v>38193.4</v>
      </c>
      <c r="EA32">
        <v>40726.199999999997</v>
      </c>
      <c r="EB32">
        <v>43804.3</v>
      </c>
      <c r="EC32">
        <v>2.3348300000000002</v>
      </c>
      <c r="ED32">
        <v>1.9835799999999999</v>
      </c>
      <c r="EE32">
        <v>0.18835099999999999</v>
      </c>
      <c r="EF32">
        <v>0</v>
      </c>
      <c r="EG32">
        <v>14.3461</v>
      </c>
      <c r="EH32">
        <v>999.9</v>
      </c>
      <c r="EI32">
        <v>63.875</v>
      </c>
      <c r="EJ32">
        <v>16.776</v>
      </c>
      <c r="EK32">
        <v>12.028499999999999</v>
      </c>
      <c r="EL32">
        <v>61.534999999999997</v>
      </c>
      <c r="EM32">
        <v>25.801300000000001</v>
      </c>
      <c r="EN32">
        <v>1</v>
      </c>
      <c r="EO32">
        <v>-0.64119199999999998</v>
      </c>
      <c r="EP32">
        <v>-0.83779400000000004</v>
      </c>
      <c r="EQ32">
        <v>20.286300000000001</v>
      </c>
      <c r="ER32">
        <v>5.2467899999999998</v>
      </c>
      <c r="ES32">
        <v>11.8302</v>
      </c>
      <c r="ET32">
        <v>4.9833499999999997</v>
      </c>
      <c r="EU32">
        <v>3.2989999999999999</v>
      </c>
      <c r="EV32">
        <v>2247.6999999999998</v>
      </c>
      <c r="EW32">
        <v>124.3</v>
      </c>
      <c r="EX32">
        <v>986.8</v>
      </c>
      <c r="EY32">
        <v>16.399999999999999</v>
      </c>
      <c r="EZ32">
        <v>1.8730199999999999</v>
      </c>
      <c r="FA32">
        <v>1.87866</v>
      </c>
      <c r="FB32">
        <v>1.8789899999999999</v>
      </c>
      <c r="FC32">
        <v>1.87958</v>
      </c>
      <c r="FD32">
        <v>1.8772899999999999</v>
      </c>
      <c r="FE32">
        <v>1.8766400000000001</v>
      </c>
      <c r="FF32">
        <v>1.87714</v>
      </c>
      <c r="FG32">
        <v>1.8747100000000001</v>
      </c>
      <c r="FH32">
        <v>0</v>
      </c>
      <c r="FI32">
        <v>0</v>
      </c>
      <c r="FJ32">
        <v>0</v>
      </c>
      <c r="FK32">
        <v>0</v>
      </c>
      <c r="FL32" t="s">
        <v>352</v>
      </c>
      <c r="FM32" t="s">
        <v>353</v>
      </c>
      <c r="FN32" t="s">
        <v>354</v>
      </c>
      <c r="FO32" t="s">
        <v>354</v>
      </c>
      <c r="FP32" t="s">
        <v>354</v>
      </c>
      <c r="FQ32" t="s">
        <v>354</v>
      </c>
      <c r="FR32">
        <v>0</v>
      </c>
      <c r="FS32">
        <v>100</v>
      </c>
      <c r="FT32">
        <v>100</v>
      </c>
      <c r="FU32">
        <v>-1.252</v>
      </c>
      <c r="FV32">
        <v>7.9799999999999996E-2</v>
      </c>
      <c r="FW32">
        <v>-1.1971348827245101</v>
      </c>
      <c r="FX32">
        <v>1.4527828764109799E-4</v>
      </c>
      <c r="FY32">
        <v>-4.3579519040863002E-7</v>
      </c>
      <c r="FZ32">
        <v>2.0799061152897499E-10</v>
      </c>
      <c r="GA32">
        <v>7.9800000000000496E-2</v>
      </c>
      <c r="GB32">
        <v>0</v>
      </c>
      <c r="GC32">
        <v>0</v>
      </c>
      <c r="GD32">
        <v>0</v>
      </c>
      <c r="GE32">
        <v>4</v>
      </c>
      <c r="GF32">
        <v>2147</v>
      </c>
      <c r="GG32">
        <v>-1</v>
      </c>
      <c r="GH32">
        <v>-1</v>
      </c>
      <c r="GI32">
        <v>0.5</v>
      </c>
      <c r="GJ32">
        <v>0.6</v>
      </c>
      <c r="GK32">
        <v>1.79077</v>
      </c>
      <c r="GL32">
        <v>2.47437</v>
      </c>
      <c r="GM32">
        <v>1.54541</v>
      </c>
      <c r="GN32">
        <v>2.3059099999999999</v>
      </c>
      <c r="GO32">
        <v>1.5979000000000001</v>
      </c>
      <c r="GP32">
        <v>2.3156699999999999</v>
      </c>
      <c r="GQ32">
        <v>20.656400000000001</v>
      </c>
      <c r="GR32">
        <v>15.4016</v>
      </c>
      <c r="GS32">
        <v>18</v>
      </c>
      <c r="GT32">
        <v>626.94899999999996</v>
      </c>
      <c r="GU32">
        <v>438.91899999999998</v>
      </c>
      <c r="GV32">
        <v>17.0002</v>
      </c>
      <c r="GW32">
        <v>17.996600000000001</v>
      </c>
      <c r="GX32">
        <v>30.0002</v>
      </c>
      <c r="GY32">
        <v>18.344000000000001</v>
      </c>
      <c r="GZ32">
        <v>18.317</v>
      </c>
      <c r="HA32">
        <v>35.872700000000002</v>
      </c>
      <c r="HB32">
        <v>-30</v>
      </c>
      <c r="HC32">
        <v>-30</v>
      </c>
      <c r="HD32">
        <v>17</v>
      </c>
      <c r="HE32">
        <v>800</v>
      </c>
      <c r="HF32">
        <v>0</v>
      </c>
      <c r="HG32">
        <v>101.09099999999999</v>
      </c>
      <c r="HH32">
        <v>101.504</v>
      </c>
    </row>
    <row r="33" spans="1:216" x14ac:dyDescent="0.2">
      <c r="A33">
        <v>15</v>
      </c>
      <c r="B33">
        <v>1689194820.0999999</v>
      </c>
      <c r="C33">
        <v>1295.0999999046301</v>
      </c>
      <c r="D33" t="s">
        <v>394</v>
      </c>
      <c r="E33" t="s">
        <v>395</v>
      </c>
      <c r="F33" t="s">
        <v>344</v>
      </c>
      <c r="G33" t="s">
        <v>345</v>
      </c>
      <c r="H33" t="s">
        <v>346</v>
      </c>
      <c r="I33" t="s">
        <v>347</v>
      </c>
      <c r="J33" t="s">
        <v>348</v>
      </c>
      <c r="K33" t="s">
        <v>349</v>
      </c>
      <c r="L33">
        <v>1689194820.0999999</v>
      </c>
      <c r="M33">
        <f t="shared" si="0"/>
        <v>1.2290444067720814E-3</v>
      </c>
      <c r="N33">
        <f t="shared" si="1"/>
        <v>1.2290444067720814</v>
      </c>
      <c r="O33">
        <f t="shared" si="2"/>
        <v>15.833991428088167</v>
      </c>
      <c r="P33">
        <f t="shared" si="3"/>
        <v>985.625</v>
      </c>
      <c r="Q33">
        <f t="shared" si="4"/>
        <v>810.99965248918568</v>
      </c>
      <c r="R33">
        <f t="shared" si="5"/>
        <v>82.634264835676007</v>
      </c>
      <c r="S33">
        <f t="shared" si="6"/>
        <v>100.427166680875</v>
      </c>
      <c r="T33">
        <f t="shared" si="7"/>
        <v>0.15889489832717676</v>
      </c>
      <c r="U33">
        <f t="shared" si="8"/>
        <v>3.1640935660613465</v>
      </c>
      <c r="V33">
        <f t="shared" si="9"/>
        <v>0.15459137456354641</v>
      </c>
      <c r="W33">
        <f t="shared" si="10"/>
        <v>9.699655525177725E-2</v>
      </c>
      <c r="X33">
        <f t="shared" si="11"/>
        <v>281.14065599999998</v>
      </c>
      <c r="Y33">
        <f t="shared" si="12"/>
        <v>18.862112565785136</v>
      </c>
      <c r="Z33">
        <f t="shared" si="13"/>
        <v>18.862112565785136</v>
      </c>
      <c r="AA33">
        <f t="shared" si="14"/>
        <v>2.1862772780305222</v>
      </c>
      <c r="AB33">
        <f t="shared" si="15"/>
        <v>68.800803685690298</v>
      </c>
      <c r="AC33">
        <f t="shared" si="16"/>
        <v>1.3904265407674201</v>
      </c>
      <c r="AD33">
        <f t="shared" si="17"/>
        <v>2.0209452016279443</v>
      </c>
      <c r="AE33">
        <f t="shared" si="18"/>
        <v>0.79585073726310207</v>
      </c>
      <c r="AF33">
        <f t="shared" si="19"/>
        <v>-54.200858338648793</v>
      </c>
      <c r="AG33">
        <f t="shared" si="20"/>
        <v>-213.69098197462895</v>
      </c>
      <c r="AH33">
        <f t="shared" si="21"/>
        <v>-13.334728452973442</v>
      </c>
      <c r="AI33">
        <f t="shared" si="22"/>
        <v>-8.5912766251198036E-2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55667.353515954492</v>
      </c>
      <c r="AO33">
        <f t="shared" si="26"/>
        <v>1699.86</v>
      </c>
      <c r="AP33">
        <f t="shared" si="27"/>
        <v>1432.9823999999999</v>
      </c>
      <c r="AQ33">
        <f t="shared" si="28"/>
        <v>0.84300024707917121</v>
      </c>
      <c r="AR33">
        <f t="shared" si="29"/>
        <v>0.16539047686280045</v>
      </c>
      <c r="AS33">
        <v>1689194820.0999999</v>
      </c>
      <c r="AT33">
        <v>985.625</v>
      </c>
      <c r="AU33">
        <v>1000.04</v>
      </c>
      <c r="AV33">
        <v>13.646100000000001</v>
      </c>
      <c r="AW33">
        <v>12.620900000000001</v>
      </c>
      <c r="AX33">
        <v>987.01</v>
      </c>
      <c r="AY33">
        <v>13.5708</v>
      </c>
      <c r="AZ33">
        <v>600.22400000000005</v>
      </c>
      <c r="BA33">
        <v>101.792</v>
      </c>
      <c r="BB33">
        <v>9.9862199999999998E-2</v>
      </c>
      <c r="BC33">
        <v>17.609400000000001</v>
      </c>
      <c r="BD33">
        <v>17.521999999999998</v>
      </c>
      <c r="BE33">
        <v>999.9</v>
      </c>
      <c r="BF33">
        <v>0</v>
      </c>
      <c r="BG33">
        <v>0</v>
      </c>
      <c r="BH33">
        <v>10019.4</v>
      </c>
      <c r="BI33">
        <v>0</v>
      </c>
      <c r="BJ33">
        <v>1.5080100000000001</v>
      </c>
      <c r="BK33">
        <v>-14.4168</v>
      </c>
      <c r="BL33">
        <v>999.26099999999997</v>
      </c>
      <c r="BM33">
        <v>1012.83</v>
      </c>
      <c r="BN33">
        <v>1.0251999999999999</v>
      </c>
      <c r="BO33">
        <v>1000.04</v>
      </c>
      <c r="BP33">
        <v>12.620900000000001</v>
      </c>
      <c r="BQ33">
        <v>1.38906</v>
      </c>
      <c r="BR33">
        <v>1.2847</v>
      </c>
      <c r="BS33">
        <v>11.7987</v>
      </c>
      <c r="BT33">
        <v>10.621</v>
      </c>
      <c r="BU33">
        <v>1699.86</v>
      </c>
      <c r="BV33">
        <v>0.89998900000000004</v>
      </c>
      <c r="BW33">
        <v>0.100011</v>
      </c>
      <c r="BX33">
        <v>0</v>
      </c>
      <c r="BY33">
        <v>2.4557000000000002</v>
      </c>
      <c r="BZ33">
        <v>0</v>
      </c>
      <c r="CA33">
        <v>5613.54</v>
      </c>
      <c r="CB33">
        <v>16242.7</v>
      </c>
      <c r="CC33">
        <v>33.561999999999998</v>
      </c>
      <c r="CD33">
        <v>34.561999999999998</v>
      </c>
      <c r="CE33">
        <v>34.875</v>
      </c>
      <c r="CF33">
        <v>33.25</v>
      </c>
      <c r="CG33">
        <v>32.936999999999998</v>
      </c>
      <c r="CH33">
        <v>1529.86</v>
      </c>
      <c r="CI33">
        <v>170</v>
      </c>
      <c r="CJ33">
        <v>0</v>
      </c>
      <c r="CK33">
        <v>1689194821</v>
      </c>
      <c r="CL33">
        <v>0</v>
      </c>
      <c r="CM33">
        <v>1689194790.0999999</v>
      </c>
      <c r="CN33" t="s">
        <v>396</v>
      </c>
      <c r="CO33">
        <v>1689194790.0999999</v>
      </c>
      <c r="CP33">
        <v>1689194776.0999999</v>
      </c>
      <c r="CQ33">
        <v>17</v>
      </c>
      <c r="CR33">
        <v>-0.107</v>
      </c>
      <c r="CS33">
        <v>-4.0000000000000001E-3</v>
      </c>
      <c r="CT33">
        <v>-1.3859999999999999</v>
      </c>
      <c r="CU33">
        <v>7.4999999999999997E-2</v>
      </c>
      <c r="CV33">
        <v>1000</v>
      </c>
      <c r="CW33">
        <v>13</v>
      </c>
      <c r="CX33">
        <v>0.23</v>
      </c>
      <c r="CY33">
        <v>0.05</v>
      </c>
      <c r="CZ33">
        <v>19.963880094332399</v>
      </c>
      <c r="DA33">
        <v>0.68127885327686499</v>
      </c>
      <c r="DB33">
        <v>0.13211366271129399</v>
      </c>
      <c r="DC33">
        <v>1</v>
      </c>
      <c r="DD33">
        <v>1000.01785</v>
      </c>
      <c r="DE33">
        <v>0.28380451127977202</v>
      </c>
      <c r="DF33">
        <v>6.5591367572275197E-2</v>
      </c>
      <c r="DG33">
        <v>1</v>
      </c>
      <c r="DH33">
        <v>1700.00714285714</v>
      </c>
      <c r="DI33">
        <v>0.432803904762047</v>
      </c>
      <c r="DJ33">
        <v>0.15862933305704299</v>
      </c>
      <c r="DK33">
        <v>-1</v>
      </c>
      <c r="DL33">
        <v>2</v>
      </c>
      <c r="DM33">
        <v>2</v>
      </c>
      <c r="DN33" t="s">
        <v>351</v>
      </c>
      <c r="DO33">
        <v>3.1623000000000001</v>
      </c>
      <c r="DP33">
        <v>2.8343500000000001</v>
      </c>
      <c r="DQ33">
        <v>0.181336</v>
      </c>
      <c r="DR33">
        <v>0.183416</v>
      </c>
      <c r="DS33">
        <v>8.1633300000000006E-2</v>
      </c>
      <c r="DT33">
        <v>7.7792200000000006E-2</v>
      </c>
      <c r="DU33">
        <v>26212.400000000001</v>
      </c>
      <c r="DV33">
        <v>27672.7</v>
      </c>
      <c r="DW33">
        <v>29715.4</v>
      </c>
      <c r="DX33">
        <v>31559.9</v>
      </c>
      <c r="DY33">
        <v>35704.9</v>
      </c>
      <c r="DZ33">
        <v>38170.400000000001</v>
      </c>
      <c r="EA33">
        <v>40722.1</v>
      </c>
      <c r="EB33">
        <v>43797.8</v>
      </c>
      <c r="EC33">
        <v>2.3340200000000002</v>
      </c>
      <c r="ED33">
        <v>1.9832000000000001</v>
      </c>
      <c r="EE33">
        <v>0.18515799999999999</v>
      </c>
      <c r="EF33">
        <v>0</v>
      </c>
      <c r="EG33">
        <v>14.4382</v>
      </c>
      <c r="EH33">
        <v>999.9</v>
      </c>
      <c r="EI33">
        <v>63.887</v>
      </c>
      <c r="EJ33">
        <v>16.815999999999999</v>
      </c>
      <c r="EK33">
        <v>12.063599999999999</v>
      </c>
      <c r="EL33">
        <v>61.215000000000003</v>
      </c>
      <c r="EM33">
        <v>25.901399999999999</v>
      </c>
      <c r="EN33">
        <v>1</v>
      </c>
      <c r="EO33">
        <v>-0.63663599999999998</v>
      </c>
      <c r="EP33">
        <v>-0.779393</v>
      </c>
      <c r="EQ33">
        <v>20.2867</v>
      </c>
      <c r="ER33">
        <v>5.24709</v>
      </c>
      <c r="ES33">
        <v>11.8302</v>
      </c>
      <c r="ET33">
        <v>4.9835500000000001</v>
      </c>
      <c r="EU33">
        <v>3.2989999999999999</v>
      </c>
      <c r="EV33">
        <v>2247.6999999999998</v>
      </c>
      <c r="EW33">
        <v>124.3</v>
      </c>
      <c r="EX33">
        <v>988.6</v>
      </c>
      <c r="EY33">
        <v>16.5</v>
      </c>
      <c r="EZ33">
        <v>1.8730199999999999</v>
      </c>
      <c r="FA33">
        <v>1.87866</v>
      </c>
      <c r="FB33">
        <v>1.879</v>
      </c>
      <c r="FC33">
        <v>1.87958</v>
      </c>
      <c r="FD33">
        <v>1.8773</v>
      </c>
      <c r="FE33">
        <v>1.87662</v>
      </c>
      <c r="FF33">
        <v>1.87714</v>
      </c>
      <c r="FG33">
        <v>1.8747100000000001</v>
      </c>
      <c r="FH33">
        <v>0</v>
      </c>
      <c r="FI33">
        <v>0</v>
      </c>
      <c r="FJ33">
        <v>0</v>
      </c>
      <c r="FK33">
        <v>0</v>
      </c>
      <c r="FL33" t="s">
        <v>352</v>
      </c>
      <c r="FM33" t="s">
        <v>353</v>
      </c>
      <c r="FN33" t="s">
        <v>354</v>
      </c>
      <c r="FO33" t="s">
        <v>354</v>
      </c>
      <c r="FP33" t="s">
        <v>354</v>
      </c>
      <c r="FQ33" t="s">
        <v>354</v>
      </c>
      <c r="FR33">
        <v>0</v>
      </c>
      <c r="FS33">
        <v>100</v>
      </c>
      <c r="FT33">
        <v>100</v>
      </c>
      <c r="FU33">
        <v>-1.385</v>
      </c>
      <c r="FV33">
        <v>7.5300000000000006E-2</v>
      </c>
      <c r="FW33">
        <v>-1.3033059708922401</v>
      </c>
      <c r="FX33">
        <v>1.4527828764109799E-4</v>
      </c>
      <c r="FY33">
        <v>-4.3579519040863002E-7</v>
      </c>
      <c r="FZ33">
        <v>2.0799061152897499E-10</v>
      </c>
      <c r="GA33">
        <v>7.5299999999998604E-2</v>
      </c>
      <c r="GB33">
        <v>0</v>
      </c>
      <c r="GC33">
        <v>0</v>
      </c>
      <c r="GD33">
        <v>0</v>
      </c>
      <c r="GE33">
        <v>4</v>
      </c>
      <c r="GF33">
        <v>2147</v>
      </c>
      <c r="GG33">
        <v>-1</v>
      </c>
      <c r="GH33">
        <v>-1</v>
      </c>
      <c r="GI33">
        <v>0.5</v>
      </c>
      <c r="GJ33">
        <v>0.7</v>
      </c>
      <c r="GK33">
        <v>2.1508799999999999</v>
      </c>
      <c r="GL33">
        <v>2.4731399999999999</v>
      </c>
      <c r="GM33">
        <v>1.54541</v>
      </c>
      <c r="GN33">
        <v>2.3046899999999999</v>
      </c>
      <c r="GO33">
        <v>1.5979000000000001</v>
      </c>
      <c r="GP33">
        <v>2.4047900000000002</v>
      </c>
      <c r="GQ33">
        <v>20.7166</v>
      </c>
      <c r="GR33">
        <v>15.4016</v>
      </c>
      <c r="GS33">
        <v>18</v>
      </c>
      <c r="GT33">
        <v>627.13699999999994</v>
      </c>
      <c r="GU33">
        <v>439.23500000000001</v>
      </c>
      <c r="GV33">
        <v>17.000599999999999</v>
      </c>
      <c r="GW33">
        <v>18.0611</v>
      </c>
      <c r="GX33">
        <v>30.000299999999999</v>
      </c>
      <c r="GY33">
        <v>18.400600000000001</v>
      </c>
      <c r="GZ33">
        <v>18.372900000000001</v>
      </c>
      <c r="HA33">
        <v>43.0886</v>
      </c>
      <c r="HB33">
        <v>-30</v>
      </c>
      <c r="HC33">
        <v>-30</v>
      </c>
      <c r="HD33">
        <v>17</v>
      </c>
      <c r="HE33">
        <v>1000</v>
      </c>
      <c r="HF33">
        <v>0</v>
      </c>
      <c r="HG33">
        <v>101.081</v>
      </c>
      <c r="HH33">
        <v>101.49</v>
      </c>
    </row>
    <row r="34" spans="1:216" x14ac:dyDescent="0.2">
      <c r="A34">
        <v>16</v>
      </c>
      <c r="B34">
        <v>1689194925.0999999</v>
      </c>
      <c r="C34">
        <v>1400.0999999046301</v>
      </c>
      <c r="D34" t="s">
        <v>397</v>
      </c>
      <c r="E34" t="s">
        <v>398</v>
      </c>
      <c r="F34" t="s">
        <v>344</v>
      </c>
      <c r="G34" t="s">
        <v>345</v>
      </c>
      <c r="H34" t="s">
        <v>346</v>
      </c>
      <c r="I34" t="s">
        <v>347</v>
      </c>
      <c r="J34" t="s">
        <v>348</v>
      </c>
      <c r="K34" t="s">
        <v>349</v>
      </c>
      <c r="L34">
        <v>1689194925.0999999</v>
      </c>
      <c r="M34">
        <f t="shared" si="0"/>
        <v>1.2622573462946587E-3</v>
      </c>
      <c r="N34">
        <f t="shared" si="1"/>
        <v>1.2622573462946587</v>
      </c>
      <c r="O34">
        <f t="shared" si="2"/>
        <v>15.563326483642593</v>
      </c>
      <c r="P34">
        <f t="shared" si="3"/>
        <v>1385.31</v>
      </c>
      <c r="Q34">
        <f t="shared" si="4"/>
        <v>1213.119123553048</v>
      </c>
      <c r="R34">
        <f t="shared" si="5"/>
        <v>123.60571851229763</v>
      </c>
      <c r="S34">
        <f t="shared" si="6"/>
        <v>141.15039041735398</v>
      </c>
      <c r="T34">
        <f t="shared" si="7"/>
        <v>0.16378262010801944</v>
      </c>
      <c r="U34">
        <f t="shared" si="8"/>
        <v>3.1632113217486255</v>
      </c>
      <c r="V34">
        <f t="shared" si="9"/>
        <v>0.15921312777332591</v>
      </c>
      <c r="W34">
        <f t="shared" si="10"/>
        <v>9.9908136619293708E-2</v>
      </c>
      <c r="X34">
        <f t="shared" si="11"/>
        <v>281.17365089455075</v>
      </c>
      <c r="Y34">
        <f t="shared" si="12"/>
        <v>18.896205183637267</v>
      </c>
      <c r="Z34">
        <f t="shared" si="13"/>
        <v>18.896205183637267</v>
      </c>
      <c r="AA34">
        <f t="shared" si="14"/>
        <v>2.1909378166079976</v>
      </c>
      <c r="AB34">
        <f t="shared" si="15"/>
        <v>68.962357334713758</v>
      </c>
      <c r="AC34">
        <f t="shared" si="16"/>
        <v>1.3973614564976198</v>
      </c>
      <c r="AD34">
        <f t="shared" si="17"/>
        <v>2.0262669527310755</v>
      </c>
      <c r="AE34">
        <f t="shared" si="18"/>
        <v>0.7935763601103778</v>
      </c>
      <c r="AF34">
        <f t="shared" si="19"/>
        <v>-55.665548971594447</v>
      </c>
      <c r="AG34">
        <f t="shared" si="20"/>
        <v>-212.33407322546145</v>
      </c>
      <c r="AH34">
        <f t="shared" si="21"/>
        <v>-13.258924025837027</v>
      </c>
      <c r="AI34">
        <f t="shared" si="22"/>
        <v>-8.4895328342156517E-2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55635.386537569248</v>
      </c>
      <c r="AO34">
        <f t="shared" si="26"/>
        <v>1700.07</v>
      </c>
      <c r="AP34">
        <f t="shared" si="27"/>
        <v>1433.1585299971764</v>
      </c>
      <c r="AQ34">
        <f t="shared" si="28"/>
        <v>0.84299971765702386</v>
      </c>
      <c r="AR34">
        <f t="shared" si="29"/>
        <v>0.16538945507805605</v>
      </c>
      <c r="AS34">
        <v>1689194925.0999999</v>
      </c>
      <c r="AT34">
        <v>1385.31</v>
      </c>
      <c r="AU34">
        <v>1399.95</v>
      </c>
      <c r="AV34">
        <v>13.7143</v>
      </c>
      <c r="AW34">
        <v>12.6615</v>
      </c>
      <c r="AX34">
        <v>1386.96</v>
      </c>
      <c r="AY34">
        <v>13.640599999999999</v>
      </c>
      <c r="AZ34">
        <v>600.24199999999996</v>
      </c>
      <c r="BA34">
        <v>101.791</v>
      </c>
      <c r="BB34">
        <v>9.9833400000000003E-2</v>
      </c>
      <c r="BC34">
        <v>17.6511</v>
      </c>
      <c r="BD34">
        <v>17.5762</v>
      </c>
      <c r="BE34">
        <v>999.9</v>
      </c>
      <c r="BF34">
        <v>0</v>
      </c>
      <c r="BG34">
        <v>0</v>
      </c>
      <c r="BH34">
        <v>10015</v>
      </c>
      <c r="BI34">
        <v>0</v>
      </c>
      <c r="BJ34">
        <v>1.53447</v>
      </c>
      <c r="BK34">
        <v>-14.6311</v>
      </c>
      <c r="BL34">
        <v>1404.58</v>
      </c>
      <c r="BM34">
        <v>1417.9</v>
      </c>
      <c r="BN34">
        <v>1.05284</v>
      </c>
      <c r="BO34">
        <v>1399.95</v>
      </c>
      <c r="BP34">
        <v>12.6615</v>
      </c>
      <c r="BQ34">
        <v>1.3959900000000001</v>
      </c>
      <c r="BR34">
        <v>1.2888200000000001</v>
      </c>
      <c r="BS34">
        <v>11.8741</v>
      </c>
      <c r="BT34">
        <v>10.6691</v>
      </c>
      <c r="BU34">
        <v>1700.07</v>
      </c>
      <c r="BV34">
        <v>0.900007</v>
      </c>
      <c r="BW34">
        <v>9.9992600000000001E-2</v>
      </c>
      <c r="BX34">
        <v>0</v>
      </c>
      <c r="BY34">
        <v>2.4775</v>
      </c>
      <c r="BZ34">
        <v>0</v>
      </c>
      <c r="CA34">
        <v>5567.7</v>
      </c>
      <c r="CB34">
        <v>16244.8</v>
      </c>
      <c r="CC34">
        <v>33.686999999999998</v>
      </c>
      <c r="CD34">
        <v>34.686999999999998</v>
      </c>
      <c r="CE34">
        <v>35</v>
      </c>
      <c r="CF34">
        <v>33.436999999999998</v>
      </c>
      <c r="CG34">
        <v>33</v>
      </c>
      <c r="CH34">
        <v>1530.07</v>
      </c>
      <c r="CI34">
        <v>169.99</v>
      </c>
      <c r="CJ34">
        <v>0</v>
      </c>
      <c r="CK34">
        <v>1689194926</v>
      </c>
      <c r="CL34">
        <v>0</v>
      </c>
      <c r="CM34">
        <v>1689194897.0999999</v>
      </c>
      <c r="CN34" t="s">
        <v>399</v>
      </c>
      <c r="CO34">
        <v>1689194897.0999999</v>
      </c>
      <c r="CP34">
        <v>1689194882.0999999</v>
      </c>
      <c r="CQ34">
        <v>18</v>
      </c>
      <c r="CR34">
        <v>-0.26200000000000001</v>
      </c>
      <c r="CS34">
        <v>-2E-3</v>
      </c>
      <c r="CT34">
        <v>-1.6439999999999999</v>
      </c>
      <c r="CU34">
        <v>7.3999999999999996E-2</v>
      </c>
      <c r="CV34">
        <v>1400</v>
      </c>
      <c r="CW34">
        <v>13</v>
      </c>
      <c r="CX34">
        <v>0.18</v>
      </c>
      <c r="CY34">
        <v>7.0000000000000007E-2</v>
      </c>
      <c r="CZ34">
        <v>19.425918316112401</v>
      </c>
      <c r="DA34">
        <v>0.84171478378105402</v>
      </c>
      <c r="DB34">
        <v>0.123250809770883</v>
      </c>
      <c r="DC34">
        <v>1</v>
      </c>
      <c r="DD34">
        <v>1400.0409523809501</v>
      </c>
      <c r="DE34">
        <v>-0.54857142857059205</v>
      </c>
      <c r="DF34">
        <v>8.2283178973266494E-2</v>
      </c>
      <c r="DG34">
        <v>1</v>
      </c>
      <c r="DH34">
        <v>1699.9809523809499</v>
      </c>
      <c r="DI34">
        <v>-6.8416261488024405E-2</v>
      </c>
      <c r="DJ34">
        <v>0.14566447950538999</v>
      </c>
      <c r="DK34">
        <v>-1</v>
      </c>
      <c r="DL34">
        <v>2</v>
      </c>
      <c r="DM34">
        <v>2</v>
      </c>
      <c r="DN34" t="s">
        <v>351</v>
      </c>
      <c r="DO34">
        <v>3.16228</v>
      </c>
      <c r="DP34">
        <v>2.8342900000000002</v>
      </c>
      <c r="DQ34">
        <v>0.22373199999999999</v>
      </c>
      <c r="DR34">
        <v>0.225633</v>
      </c>
      <c r="DS34">
        <v>8.1935800000000003E-2</v>
      </c>
      <c r="DT34">
        <v>7.7965599999999996E-2</v>
      </c>
      <c r="DU34">
        <v>24857.9</v>
      </c>
      <c r="DV34">
        <v>26242.6</v>
      </c>
      <c r="DW34">
        <v>29713.5</v>
      </c>
      <c r="DX34">
        <v>31554.6</v>
      </c>
      <c r="DY34">
        <v>35695.599999999999</v>
      </c>
      <c r="DZ34">
        <v>38162.400000000001</v>
      </c>
      <c r="EA34">
        <v>40720.199999999997</v>
      </c>
      <c r="EB34">
        <v>43791.6</v>
      </c>
      <c r="EC34">
        <v>2.3326500000000001</v>
      </c>
      <c r="ED34">
        <v>1.98295</v>
      </c>
      <c r="EE34">
        <v>0.18198</v>
      </c>
      <c r="EF34">
        <v>0</v>
      </c>
      <c r="EG34">
        <v>14.5457</v>
      </c>
      <c r="EH34">
        <v>999.9</v>
      </c>
      <c r="EI34">
        <v>63.850999999999999</v>
      </c>
      <c r="EJ34">
        <v>16.856999999999999</v>
      </c>
      <c r="EK34">
        <v>12.0869</v>
      </c>
      <c r="EL34">
        <v>61.454999999999998</v>
      </c>
      <c r="EM34">
        <v>25.3766</v>
      </c>
      <c r="EN34">
        <v>1</v>
      </c>
      <c r="EO34">
        <v>-0.63081299999999996</v>
      </c>
      <c r="EP34">
        <v>-0.71213800000000005</v>
      </c>
      <c r="EQ34">
        <v>20.286799999999999</v>
      </c>
      <c r="ER34">
        <v>5.24125</v>
      </c>
      <c r="ES34">
        <v>11.8302</v>
      </c>
      <c r="ET34">
        <v>4.9835500000000001</v>
      </c>
      <c r="EU34">
        <v>3.2989999999999999</v>
      </c>
      <c r="EV34">
        <v>2247.6999999999998</v>
      </c>
      <c r="EW34">
        <v>124.3</v>
      </c>
      <c r="EX34">
        <v>991</v>
      </c>
      <c r="EY34">
        <v>16.5</v>
      </c>
      <c r="EZ34">
        <v>1.8730199999999999</v>
      </c>
      <c r="FA34">
        <v>1.87866</v>
      </c>
      <c r="FB34">
        <v>1.879</v>
      </c>
      <c r="FC34">
        <v>1.87958</v>
      </c>
      <c r="FD34">
        <v>1.8772899999999999</v>
      </c>
      <c r="FE34">
        <v>1.8766400000000001</v>
      </c>
      <c r="FF34">
        <v>1.87714</v>
      </c>
      <c r="FG34">
        <v>1.8747</v>
      </c>
      <c r="FH34">
        <v>0</v>
      </c>
      <c r="FI34">
        <v>0</v>
      </c>
      <c r="FJ34">
        <v>0</v>
      </c>
      <c r="FK34">
        <v>0</v>
      </c>
      <c r="FL34" t="s">
        <v>352</v>
      </c>
      <c r="FM34" t="s">
        <v>353</v>
      </c>
      <c r="FN34" t="s">
        <v>354</v>
      </c>
      <c r="FO34" t="s">
        <v>354</v>
      </c>
      <c r="FP34" t="s">
        <v>354</v>
      </c>
      <c r="FQ34" t="s">
        <v>354</v>
      </c>
      <c r="FR34">
        <v>0</v>
      </c>
      <c r="FS34">
        <v>100</v>
      </c>
      <c r="FT34">
        <v>100</v>
      </c>
      <c r="FU34">
        <v>-1.65</v>
      </c>
      <c r="FV34">
        <v>7.3700000000000002E-2</v>
      </c>
      <c r="FW34">
        <v>-1.56389894759732</v>
      </c>
      <c r="FX34">
        <v>1.4527828764109799E-4</v>
      </c>
      <c r="FY34">
        <v>-4.3579519040863002E-7</v>
      </c>
      <c r="FZ34">
        <v>2.0799061152897499E-10</v>
      </c>
      <c r="GA34">
        <v>7.3670000000001706E-2</v>
      </c>
      <c r="GB34">
        <v>0</v>
      </c>
      <c r="GC34">
        <v>0</v>
      </c>
      <c r="GD34">
        <v>0</v>
      </c>
      <c r="GE34">
        <v>4</v>
      </c>
      <c r="GF34">
        <v>2147</v>
      </c>
      <c r="GG34">
        <v>-1</v>
      </c>
      <c r="GH34">
        <v>-1</v>
      </c>
      <c r="GI34">
        <v>0.5</v>
      </c>
      <c r="GJ34">
        <v>0.7</v>
      </c>
      <c r="GK34">
        <v>2.83813</v>
      </c>
      <c r="GL34">
        <v>2.47437</v>
      </c>
      <c r="GM34">
        <v>1.54541</v>
      </c>
      <c r="GN34">
        <v>2.3046899999999999</v>
      </c>
      <c r="GO34">
        <v>1.5979000000000001</v>
      </c>
      <c r="GP34">
        <v>2.2448700000000001</v>
      </c>
      <c r="GQ34">
        <v>20.776800000000001</v>
      </c>
      <c r="GR34">
        <v>15.3666</v>
      </c>
      <c r="GS34">
        <v>18</v>
      </c>
      <c r="GT34">
        <v>627.08500000000004</v>
      </c>
      <c r="GU34">
        <v>439.74900000000002</v>
      </c>
      <c r="GV34">
        <v>17.000599999999999</v>
      </c>
      <c r="GW34">
        <v>18.140599999999999</v>
      </c>
      <c r="GX34">
        <v>30.000299999999999</v>
      </c>
      <c r="GY34">
        <v>18.469899999999999</v>
      </c>
      <c r="GZ34">
        <v>18.441700000000001</v>
      </c>
      <c r="HA34">
        <v>56.822099999999999</v>
      </c>
      <c r="HB34">
        <v>-30</v>
      </c>
      <c r="HC34">
        <v>-30</v>
      </c>
      <c r="HD34">
        <v>17</v>
      </c>
      <c r="HE34">
        <v>1400</v>
      </c>
      <c r="HF34">
        <v>0</v>
      </c>
      <c r="HG34">
        <v>101.075</v>
      </c>
      <c r="HH34">
        <v>101.47499999999999</v>
      </c>
    </row>
    <row r="35" spans="1:216" x14ac:dyDescent="0.2">
      <c r="A35">
        <v>17</v>
      </c>
      <c r="B35">
        <v>1689195039.0999999</v>
      </c>
      <c r="C35">
        <v>1514.0999999046301</v>
      </c>
      <c r="D35" t="s">
        <v>400</v>
      </c>
      <c r="E35" t="s">
        <v>401</v>
      </c>
      <c r="F35" t="s">
        <v>344</v>
      </c>
      <c r="G35" t="s">
        <v>345</v>
      </c>
      <c r="H35" t="s">
        <v>346</v>
      </c>
      <c r="I35" t="s">
        <v>347</v>
      </c>
      <c r="J35" t="s">
        <v>348</v>
      </c>
      <c r="K35" t="s">
        <v>349</v>
      </c>
      <c r="L35">
        <v>1689195039.0999999</v>
      </c>
      <c r="M35">
        <f t="shared" si="0"/>
        <v>1.3015273707325356E-3</v>
      </c>
      <c r="N35">
        <f t="shared" si="1"/>
        <v>1.3015273707325357</v>
      </c>
      <c r="O35">
        <f t="shared" si="2"/>
        <v>15.625386643589675</v>
      </c>
      <c r="P35">
        <f t="shared" si="3"/>
        <v>1784.91</v>
      </c>
      <c r="Q35">
        <f t="shared" si="4"/>
        <v>1609.030042345096</v>
      </c>
      <c r="R35">
        <f t="shared" si="5"/>
        <v>163.94124394875743</v>
      </c>
      <c r="S35">
        <f t="shared" si="6"/>
        <v>181.86134381313002</v>
      </c>
      <c r="T35">
        <f t="shared" si="7"/>
        <v>0.16630232783662535</v>
      </c>
      <c r="U35">
        <f t="shared" si="8"/>
        <v>3.1518544313596792</v>
      </c>
      <c r="V35">
        <f t="shared" si="9"/>
        <v>0.16157688345254759</v>
      </c>
      <c r="W35">
        <f t="shared" si="10"/>
        <v>0.10139893033435143</v>
      </c>
      <c r="X35">
        <f t="shared" si="11"/>
        <v>281.12469599999997</v>
      </c>
      <c r="Y35">
        <f t="shared" si="12"/>
        <v>18.971302473136205</v>
      </c>
      <c r="Z35">
        <f t="shared" si="13"/>
        <v>18.971302473136205</v>
      </c>
      <c r="AA35">
        <f t="shared" si="14"/>
        <v>2.2012345248148493</v>
      </c>
      <c r="AB35">
        <f t="shared" si="15"/>
        <v>68.495695932615988</v>
      </c>
      <c r="AC35">
        <f t="shared" si="16"/>
        <v>1.3949926902101999</v>
      </c>
      <c r="AD35">
        <f t="shared" si="17"/>
        <v>2.0366136458888628</v>
      </c>
      <c r="AE35">
        <f t="shared" si="18"/>
        <v>0.80624183460464938</v>
      </c>
      <c r="AF35">
        <f t="shared" si="19"/>
        <v>-57.397357049304823</v>
      </c>
      <c r="AG35">
        <f t="shared" si="20"/>
        <v>-210.60270894480186</v>
      </c>
      <c r="AH35">
        <f t="shared" si="21"/>
        <v>-13.208795066103603</v>
      </c>
      <c r="AI35">
        <f t="shared" si="22"/>
        <v>-8.4165060210324327E-2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55311.868852070613</v>
      </c>
      <c r="AO35">
        <f t="shared" si="26"/>
        <v>1699.76</v>
      </c>
      <c r="AP35">
        <f t="shared" si="27"/>
        <v>1432.8984</v>
      </c>
      <c r="AQ35">
        <f t="shared" si="28"/>
        <v>0.84300042358921257</v>
      </c>
      <c r="AR35">
        <f t="shared" si="29"/>
        <v>0.16539081752718029</v>
      </c>
      <c r="AS35">
        <v>1689195039.0999999</v>
      </c>
      <c r="AT35">
        <v>1784.91</v>
      </c>
      <c r="AU35">
        <v>1800.09</v>
      </c>
      <c r="AV35">
        <v>13.6914</v>
      </c>
      <c r="AW35">
        <v>12.605700000000001</v>
      </c>
      <c r="AX35">
        <v>1786.42</v>
      </c>
      <c r="AY35">
        <v>13.617900000000001</v>
      </c>
      <c r="AZ35">
        <v>600.17499999999995</v>
      </c>
      <c r="BA35">
        <v>101.788</v>
      </c>
      <c r="BB35">
        <v>0.100243</v>
      </c>
      <c r="BC35">
        <v>17.7319</v>
      </c>
      <c r="BD35">
        <v>17.6585</v>
      </c>
      <c r="BE35">
        <v>999.9</v>
      </c>
      <c r="BF35">
        <v>0</v>
      </c>
      <c r="BG35">
        <v>0</v>
      </c>
      <c r="BH35">
        <v>9957.5</v>
      </c>
      <c r="BI35">
        <v>0</v>
      </c>
      <c r="BJ35">
        <v>1.3228200000000001</v>
      </c>
      <c r="BK35">
        <v>-15.179600000000001</v>
      </c>
      <c r="BL35">
        <v>1809.69</v>
      </c>
      <c r="BM35">
        <v>1823.07</v>
      </c>
      <c r="BN35">
        <v>1.08572</v>
      </c>
      <c r="BO35">
        <v>1800.09</v>
      </c>
      <c r="BP35">
        <v>12.605700000000001</v>
      </c>
      <c r="BQ35">
        <v>1.3936299999999999</v>
      </c>
      <c r="BR35">
        <v>1.28311</v>
      </c>
      <c r="BS35">
        <v>11.8484</v>
      </c>
      <c r="BT35">
        <v>10.602499999999999</v>
      </c>
      <c r="BU35">
        <v>1699.76</v>
      </c>
      <c r="BV35">
        <v>0.89998800000000001</v>
      </c>
      <c r="BW35">
        <v>0.100012</v>
      </c>
      <c r="BX35">
        <v>0</v>
      </c>
      <c r="BY35">
        <v>2.6515</v>
      </c>
      <c r="BZ35">
        <v>0</v>
      </c>
      <c r="CA35">
        <v>5449.2</v>
      </c>
      <c r="CB35">
        <v>16241.7</v>
      </c>
      <c r="CC35">
        <v>33.811999999999998</v>
      </c>
      <c r="CD35">
        <v>34.936999999999998</v>
      </c>
      <c r="CE35">
        <v>35.125</v>
      </c>
      <c r="CF35">
        <v>33.561999999999998</v>
      </c>
      <c r="CG35">
        <v>33.125</v>
      </c>
      <c r="CH35">
        <v>1529.76</v>
      </c>
      <c r="CI35">
        <v>170</v>
      </c>
      <c r="CJ35">
        <v>0</v>
      </c>
      <c r="CK35">
        <v>1689195040</v>
      </c>
      <c r="CL35">
        <v>0</v>
      </c>
      <c r="CM35">
        <v>1689195006.0999999</v>
      </c>
      <c r="CN35" t="s">
        <v>402</v>
      </c>
      <c r="CO35">
        <v>1689194897.0999999</v>
      </c>
      <c r="CP35">
        <v>1689194987.0999999</v>
      </c>
      <c r="CQ35">
        <v>19</v>
      </c>
      <c r="CR35">
        <v>-0.26200000000000001</v>
      </c>
      <c r="CS35">
        <v>0</v>
      </c>
      <c r="CT35">
        <v>-1.6439999999999999</v>
      </c>
      <c r="CU35">
        <v>7.3999999999999996E-2</v>
      </c>
      <c r="CV35">
        <v>1400</v>
      </c>
      <c r="CW35">
        <v>13</v>
      </c>
      <c r="CX35">
        <v>0.18</v>
      </c>
      <c r="CY35">
        <v>0.05</v>
      </c>
      <c r="CZ35">
        <v>19.6504269583601</v>
      </c>
      <c r="DA35">
        <v>0.84019465064154197</v>
      </c>
      <c r="DB35">
        <v>0.17913137274795801</v>
      </c>
      <c r="DC35">
        <v>1</v>
      </c>
      <c r="DD35">
        <v>1799.98</v>
      </c>
      <c r="DE35">
        <v>-0.30545454545723899</v>
      </c>
      <c r="DF35">
        <v>0.113557201864263</v>
      </c>
      <c r="DG35">
        <v>1</v>
      </c>
      <c r="DH35">
        <v>1699.9645</v>
      </c>
      <c r="DI35">
        <v>-0.10473909839819701</v>
      </c>
      <c r="DJ35">
        <v>0.15298611048067301</v>
      </c>
      <c r="DK35">
        <v>-1</v>
      </c>
      <c r="DL35">
        <v>2</v>
      </c>
      <c r="DM35">
        <v>2</v>
      </c>
      <c r="DN35" t="s">
        <v>351</v>
      </c>
      <c r="DO35">
        <v>3.1620499999999998</v>
      </c>
      <c r="DP35">
        <v>2.8342000000000001</v>
      </c>
      <c r="DQ35">
        <v>0.25926100000000002</v>
      </c>
      <c r="DR35">
        <v>0.26108700000000001</v>
      </c>
      <c r="DS35">
        <v>8.1810999999999995E-2</v>
      </c>
      <c r="DT35">
        <v>7.7687300000000001E-2</v>
      </c>
      <c r="DU35">
        <v>23720.9</v>
      </c>
      <c r="DV35">
        <v>25043.4</v>
      </c>
      <c r="DW35">
        <v>29707.599999999999</v>
      </c>
      <c r="DX35">
        <v>31550.5</v>
      </c>
      <c r="DY35">
        <v>35698.5</v>
      </c>
      <c r="DZ35">
        <v>38174.400000000001</v>
      </c>
      <c r="EA35">
        <v>40713.4</v>
      </c>
      <c r="EB35">
        <v>43787.1</v>
      </c>
      <c r="EC35">
        <v>2.3315999999999999</v>
      </c>
      <c r="ED35">
        <v>1.9826699999999999</v>
      </c>
      <c r="EE35">
        <v>0.17677200000000001</v>
      </c>
      <c r="EF35">
        <v>0</v>
      </c>
      <c r="EG35">
        <v>14.715299999999999</v>
      </c>
      <c r="EH35">
        <v>999.9</v>
      </c>
      <c r="EI35">
        <v>63.850999999999999</v>
      </c>
      <c r="EJ35">
        <v>16.917000000000002</v>
      </c>
      <c r="EK35">
        <v>12.1332</v>
      </c>
      <c r="EL35">
        <v>61.664999999999999</v>
      </c>
      <c r="EM35">
        <v>25.869399999999999</v>
      </c>
      <c r="EN35">
        <v>1</v>
      </c>
      <c r="EO35">
        <v>-0.62282999999999999</v>
      </c>
      <c r="EP35">
        <v>-0.63161500000000004</v>
      </c>
      <c r="EQ35">
        <v>20.2866</v>
      </c>
      <c r="ER35">
        <v>5.2413999999999996</v>
      </c>
      <c r="ES35">
        <v>11.8302</v>
      </c>
      <c r="ET35">
        <v>4.9816500000000001</v>
      </c>
      <c r="EU35">
        <v>3.29833</v>
      </c>
      <c r="EV35">
        <v>2247.6999999999998</v>
      </c>
      <c r="EW35">
        <v>124.3</v>
      </c>
      <c r="EX35">
        <v>993.2</v>
      </c>
      <c r="EY35">
        <v>16.5</v>
      </c>
      <c r="EZ35">
        <v>1.87303</v>
      </c>
      <c r="FA35">
        <v>1.8786700000000001</v>
      </c>
      <c r="FB35">
        <v>1.87903</v>
      </c>
      <c r="FC35">
        <v>1.87961</v>
      </c>
      <c r="FD35">
        <v>1.87731</v>
      </c>
      <c r="FE35">
        <v>1.8766099999999999</v>
      </c>
      <c r="FF35">
        <v>1.87714</v>
      </c>
      <c r="FG35">
        <v>1.8747100000000001</v>
      </c>
      <c r="FH35">
        <v>0</v>
      </c>
      <c r="FI35">
        <v>0</v>
      </c>
      <c r="FJ35">
        <v>0</v>
      </c>
      <c r="FK35">
        <v>0</v>
      </c>
      <c r="FL35" t="s">
        <v>352</v>
      </c>
      <c r="FM35" t="s">
        <v>353</v>
      </c>
      <c r="FN35" t="s">
        <v>354</v>
      </c>
      <c r="FO35" t="s">
        <v>354</v>
      </c>
      <c r="FP35" t="s">
        <v>354</v>
      </c>
      <c r="FQ35" t="s">
        <v>354</v>
      </c>
      <c r="FR35">
        <v>0</v>
      </c>
      <c r="FS35">
        <v>100</v>
      </c>
      <c r="FT35">
        <v>100</v>
      </c>
      <c r="FU35">
        <v>-1.51</v>
      </c>
      <c r="FV35">
        <v>7.3499999999999996E-2</v>
      </c>
      <c r="FW35">
        <v>-1.56389894759732</v>
      </c>
      <c r="FX35">
        <v>1.4527828764109799E-4</v>
      </c>
      <c r="FY35">
        <v>-4.3579519040863002E-7</v>
      </c>
      <c r="FZ35">
        <v>2.0799061152897499E-10</v>
      </c>
      <c r="GA35">
        <v>7.35600000000005E-2</v>
      </c>
      <c r="GB35">
        <v>0</v>
      </c>
      <c r="GC35">
        <v>0</v>
      </c>
      <c r="GD35">
        <v>0</v>
      </c>
      <c r="GE35">
        <v>4</v>
      </c>
      <c r="GF35">
        <v>2147</v>
      </c>
      <c r="GG35">
        <v>-1</v>
      </c>
      <c r="GH35">
        <v>-1</v>
      </c>
      <c r="GI35">
        <v>2.4</v>
      </c>
      <c r="GJ35">
        <v>0.9</v>
      </c>
      <c r="GK35">
        <v>3.4765600000000001</v>
      </c>
      <c r="GL35">
        <v>2.4621599999999999</v>
      </c>
      <c r="GM35">
        <v>1.54541</v>
      </c>
      <c r="GN35">
        <v>2.3046899999999999</v>
      </c>
      <c r="GO35">
        <v>1.5979000000000001</v>
      </c>
      <c r="GP35">
        <v>2.34741</v>
      </c>
      <c r="GQ35">
        <v>20.8369</v>
      </c>
      <c r="GR35">
        <v>15.357900000000001</v>
      </c>
      <c r="GS35">
        <v>18</v>
      </c>
      <c r="GT35">
        <v>627.54300000000001</v>
      </c>
      <c r="GU35">
        <v>440.45299999999997</v>
      </c>
      <c r="GV35">
        <v>17.000900000000001</v>
      </c>
      <c r="GW35">
        <v>18.2454</v>
      </c>
      <c r="GX35">
        <v>30.000299999999999</v>
      </c>
      <c r="GY35">
        <v>18.560500000000001</v>
      </c>
      <c r="GZ35">
        <v>18.531700000000001</v>
      </c>
      <c r="HA35">
        <v>69.613799999999998</v>
      </c>
      <c r="HB35">
        <v>-30</v>
      </c>
      <c r="HC35">
        <v>-30</v>
      </c>
      <c r="HD35">
        <v>17</v>
      </c>
      <c r="HE35">
        <v>1800</v>
      </c>
      <c r="HF35">
        <v>0</v>
      </c>
      <c r="HG35">
        <v>101.057</v>
      </c>
      <c r="HH35">
        <v>101.46299999999999</v>
      </c>
    </row>
    <row r="36" spans="1:216" x14ac:dyDescent="0.2">
      <c r="A36">
        <v>18</v>
      </c>
      <c r="B36">
        <v>1689195152.0999999</v>
      </c>
      <c r="C36">
        <v>1627.0999999046301</v>
      </c>
      <c r="D36" t="s">
        <v>403</v>
      </c>
      <c r="E36" t="s">
        <v>404</v>
      </c>
      <c r="F36" t="s">
        <v>344</v>
      </c>
      <c r="G36" t="s">
        <v>345</v>
      </c>
      <c r="H36" t="s">
        <v>346</v>
      </c>
      <c r="I36" t="s">
        <v>347</v>
      </c>
      <c r="J36" t="s">
        <v>348</v>
      </c>
      <c r="K36" t="s">
        <v>349</v>
      </c>
      <c r="L36">
        <v>1689195152.0999999</v>
      </c>
      <c r="M36">
        <f t="shared" si="0"/>
        <v>1.2739194548795482E-3</v>
      </c>
      <c r="N36">
        <f t="shared" si="1"/>
        <v>1.2739194548795483</v>
      </c>
      <c r="O36">
        <f t="shared" si="2"/>
        <v>11.527399140678625</v>
      </c>
      <c r="P36">
        <f t="shared" si="3"/>
        <v>389.88499999999999</v>
      </c>
      <c r="Q36">
        <f t="shared" si="4"/>
        <v>268.1167947689184</v>
      </c>
      <c r="R36">
        <f t="shared" si="5"/>
        <v>27.31901356147192</v>
      </c>
      <c r="S36">
        <f t="shared" si="6"/>
        <v>39.726245465504995</v>
      </c>
      <c r="T36">
        <f t="shared" si="7"/>
        <v>0.1607698017317101</v>
      </c>
      <c r="U36">
        <f t="shared" si="8"/>
        <v>3.1566034670154335</v>
      </c>
      <c r="V36">
        <f t="shared" si="9"/>
        <v>0.15635549297998355</v>
      </c>
      <c r="W36">
        <f t="shared" si="10"/>
        <v>9.8108695630837281E-2</v>
      </c>
      <c r="X36">
        <f t="shared" si="11"/>
        <v>281.18751900000001</v>
      </c>
      <c r="Y36">
        <f t="shared" si="12"/>
        <v>18.989619996725047</v>
      </c>
      <c r="Z36">
        <f t="shared" si="13"/>
        <v>18.989619996725047</v>
      </c>
      <c r="AA36">
        <f t="shared" si="14"/>
        <v>2.2037524963873043</v>
      </c>
      <c r="AB36">
        <f t="shared" si="15"/>
        <v>68.106848288159057</v>
      </c>
      <c r="AC36">
        <f t="shared" si="16"/>
        <v>1.3882100775758999</v>
      </c>
      <c r="AD36">
        <f t="shared" si="17"/>
        <v>2.0382826580117226</v>
      </c>
      <c r="AE36">
        <f t="shared" si="18"/>
        <v>0.81554241881140443</v>
      </c>
      <c r="AF36">
        <f t="shared" si="19"/>
        <v>-56.179847960188077</v>
      </c>
      <c r="AG36">
        <f t="shared" si="20"/>
        <v>-211.82496298856168</v>
      </c>
      <c r="AH36">
        <f t="shared" si="21"/>
        <v>-13.267605478431738</v>
      </c>
      <c r="AI36">
        <f t="shared" si="22"/>
        <v>-8.4897427181488183E-2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55438.194151252872</v>
      </c>
      <c r="AO36">
        <f t="shared" si="26"/>
        <v>1700.15</v>
      </c>
      <c r="AP36">
        <f t="shared" si="27"/>
        <v>1433.2263</v>
      </c>
      <c r="AQ36">
        <f t="shared" si="28"/>
        <v>0.84299991177249067</v>
      </c>
      <c r="AR36">
        <f t="shared" si="29"/>
        <v>0.16538982972090699</v>
      </c>
      <c r="AS36">
        <v>1689195152.0999999</v>
      </c>
      <c r="AT36">
        <v>389.88499999999999</v>
      </c>
      <c r="AU36">
        <v>400.05399999999997</v>
      </c>
      <c r="AV36">
        <v>13.6243</v>
      </c>
      <c r="AW36">
        <v>12.5616</v>
      </c>
      <c r="AX36">
        <v>391.084</v>
      </c>
      <c r="AY36">
        <v>13.551299999999999</v>
      </c>
      <c r="AZ36">
        <v>600.19899999999996</v>
      </c>
      <c r="BA36">
        <v>101.792</v>
      </c>
      <c r="BB36">
        <v>0.100213</v>
      </c>
      <c r="BC36">
        <v>17.744900000000001</v>
      </c>
      <c r="BD36">
        <v>17.6599</v>
      </c>
      <c r="BE36">
        <v>999.9</v>
      </c>
      <c r="BF36">
        <v>0</v>
      </c>
      <c r="BG36">
        <v>0</v>
      </c>
      <c r="BH36">
        <v>9981.25</v>
      </c>
      <c r="BI36">
        <v>0</v>
      </c>
      <c r="BJ36">
        <v>1.16408</v>
      </c>
      <c r="BK36">
        <v>-10.1691</v>
      </c>
      <c r="BL36">
        <v>395.27100000000002</v>
      </c>
      <c r="BM36">
        <v>405.14400000000001</v>
      </c>
      <c r="BN36">
        <v>1.06273</v>
      </c>
      <c r="BO36">
        <v>400.05399999999997</v>
      </c>
      <c r="BP36">
        <v>12.5616</v>
      </c>
      <c r="BQ36">
        <v>1.3868499999999999</v>
      </c>
      <c r="BR36">
        <v>1.27867</v>
      </c>
      <c r="BS36">
        <v>11.7746</v>
      </c>
      <c r="BT36">
        <v>10.5505</v>
      </c>
      <c r="BU36">
        <v>1700.15</v>
      </c>
      <c r="BV36">
        <v>0.90000500000000005</v>
      </c>
      <c r="BW36">
        <v>9.99945E-2</v>
      </c>
      <c r="BX36">
        <v>0</v>
      </c>
      <c r="BY36">
        <v>2.7879999999999998</v>
      </c>
      <c r="BZ36">
        <v>0</v>
      </c>
      <c r="CA36">
        <v>5230.26</v>
      </c>
      <c r="CB36">
        <v>16245.5</v>
      </c>
      <c r="CC36">
        <v>34</v>
      </c>
      <c r="CD36">
        <v>35.186999999999998</v>
      </c>
      <c r="CE36">
        <v>35.311999999999998</v>
      </c>
      <c r="CF36">
        <v>33.75</v>
      </c>
      <c r="CG36">
        <v>33.311999999999998</v>
      </c>
      <c r="CH36">
        <v>1530.14</v>
      </c>
      <c r="CI36">
        <v>170.01</v>
      </c>
      <c r="CJ36">
        <v>0</v>
      </c>
      <c r="CK36">
        <v>1689195153.4000001</v>
      </c>
      <c r="CL36">
        <v>0</v>
      </c>
      <c r="CM36">
        <v>1689195123.0999999</v>
      </c>
      <c r="CN36" t="s">
        <v>405</v>
      </c>
      <c r="CO36">
        <v>1689195123.0999999</v>
      </c>
      <c r="CP36">
        <v>1689195123.0999999</v>
      </c>
      <c r="CQ36">
        <v>20</v>
      </c>
      <c r="CR36">
        <v>0.36199999999999999</v>
      </c>
      <c r="CS36">
        <v>-1E-3</v>
      </c>
      <c r="CT36">
        <v>-1.2</v>
      </c>
      <c r="CU36">
        <v>7.2999999999999995E-2</v>
      </c>
      <c r="CV36">
        <v>400</v>
      </c>
      <c r="CW36">
        <v>13</v>
      </c>
      <c r="CX36">
        <v>0.18</v>
      </c>
      <c r="CY36">
        <v>0.05</v>
      </c>
      <c r="CZ36">
        <v>14.4661368994896</v>
      </c>
      <c r="DA36">
        <v>0.73948576949648903</v>
      </c>
      <c r="DB36">
        <v>0.184895070111735</v>
      </c>
      <c r="DC36">
        <v>1</v>
      </c>
      <c r="DD36">
        <v>399.93554999999998</v>
      </c>
      <c r="DE36">
        <v>0.36915789473650501</v>
      </c>
      <c r="DF36">
        <v>4.4977188662698599E-2</v>
      </c>
      <c r="DG36">
        <v>1</v>
      </c>
      <c r="DH36">
        <v>1699.9890476190501</v>
      </c>
      <c r="DI36">
        <v>6.2516822105754502E-2</v>
      </c>
      <c r="DJ36">
        <v>0.16964682535040501</v>
      </c>
      <c r="DK36">
        <v>-1</v>
      </c>
      <c r="DL36">
        <v>2</v>
      </c>
      <c r="DM36">
        <v>2</v>
      </c>
      <c r="DN36" t="s">
        <v>351</v>
      </c>
      <c r="DO36">
        <v>3.1620200000000001</v>
      </c>
      <c r="DP36">
        <v>2.8343699999999998</v>
      </c>
      <c r="DQ36">
        <v>9.5242099999999996E-2</v>
      </c>
      <c r="DR36">
        <v>9.7236100000000006E-2</v>
      </c>
      <c r="DS36">
        <v>8.1489500000000006E-2</v>
      </c>
      <c r="DT36">
        <v>7.7465400000000004E-2</v>
      </c>
      <c r="DU36">
        <v>28950.1</v>
      </c>
      <c r="DV36">
        <v>30569.1</v>
      </c>
      <c r="DW36">
        <v>29701.8</v>
      </c>
      <c r="DX36">
        <v>31541.4</v>
      </c>
      <c r="DY36">
        <v>35688.699999999997</v>
      </c>
      <c r="DZ36">
        <v>38155.300000000003</v>
      </c>
      <c r="EA36">
        <v>40706.5</v>
      </c>
      <c r="EB36">
        <v>43775</v>
      </c>
      <c r="EC36">
        <v>2.3297300000000001</v>
      </c>
      <c r="ED36">
        <v>1.9748000000000001</v>
      </c>
      <c r="EE36">
        <v>0.17368</v>
      </c>
      <c r="EF36">
        <v>0</v>
      </c>
      <c r="EG36">
        <v>14.7684</v>
      </c>
      <c r="EH36">
        <v>999.9</v>
      </c>
      <c r="EI36">
        <v>63.863</v>
      </c>
      <c r="EJ36">
        <v>16.988</v>
      </c>
      <c r="EK36">
        <v>12.190200000000001</v>
      </c>
      <c r="EL36">
        <v>61.615000000000002</v>
      </c>
      <c r="EM36">
        <v>25.9255</v>
      </c>
      <c r="EN36">
        <v>1</v>
      </c>
      <c r="EO36">
        <v>-0.61518799999999996</v>
      </c>
      <c r="EP36">
        <v>-0.59997299999999998</v>
      </c>
      <c r="EQ36">
        <v>20.287299999999998</v>
      </c>
      <c r="ER36">
        <v>5.2457399999999996</v>
      </c>
      <c r="ES36">
        <v>11.8302</v>
      </c>
      <c r="ET36">
        <v>4.9830500000000004</v>
      </c>
      <c r="EU36">
        <v>3.2989999999999999</v>
      </c>
      <c r="EV36">
        <v>2247.6999999999998</v>
      </c>
      <c r="EW36">
        <v>124.3</v>
      </c>
      <c r="EX36">
        <v>995.9</v>
      </c>
      <c r="EY36">
        <v>16.600000000000001</v>
      </c>
      <c r="EZ36">
        <v>1.8730899999999999</v>
      </c>
      <c r="FA36">
        <v>1.8786799999999999</v>
      </c>
      <c r="FB36">
        <v>1.8790800000000001</v>
      </c>
      <c r="FC36">
        <v>1.8796200000000001</v>
      </c>
      <c r="FD36">
        <v>1.8773500000000001</v>
      </c>
      <c r="FE36">
        <v>1.8766499999999999</v>
      </c>
      <c r="FF36">
        <v>1.87714</v>
      </c>
      <c r="FG36">
        <v>1.87477</v>
      </c>
      <c r="FH36">
        <v>0</v>
      </c>
      <c r="FI36">
        <v>0</v>
      </c>
      <c r="FJ36">
        <v>0</v>
      </c>
      <c r="FK36">
        <v>0</v>
      </c>
      <c r="FL36" t="s">
        <v>352</v>
      </c>
      <c r="FM36" t="s">
        <v>353</v>
      </c>
      <c r="FN36" t="s">
        <v>354</v>
      </c>
      <c r="FO36" t="s">
        <v>354</v>
      </c>
      <c r="FP36" t="s">
        <v>354</v>
      </c>
      <c r="FQ36" t="s">
        <v>354</v>
      </c>
      <c r="FR36">
        <v>0</v>
      </c>
      <c r="FS36">
        <v>100</v>
      </c>
      <c r="FT36">
        <v>100</v>
      </c>
      <c r="FU36">
        <v>-1.1990000000000001</v>
      </c>
      <c r="FV36">
        <v>7.2999999999999995E-2</v>
      </c>
      <c r="FW36">
        <v>-1.2014110413386501</v>
      </c>
      <c r="FX36">
        <v>1.4527828764109799E-4</v>
      </c>
      <c r="FY36">
        <v>-4.3579519040863002E-7</v>
      </c>
      <c r="FZ36">
        <v>2.0799061152897499E-10</v>
      </c>
      <c r="GA36">
        <v>7.3019999999997906E-2</v>
      </c>
      <c r="GB36">
        <v>0</v>
      </c>
      <c r="GC36">
        <v>0</v>
      </c>
      <c r="GD36">
        <v>0</v>
      </c>
      <c r="GE36">
        <v>4</v>
      </c>
      <c r="GF36">
        <v>2147</v>
      </c>
      <c r="GG36">
        <v>-1</v>
      </c>
      <c r="GH36">
        <v>-1</v>
      </c>
      <c r="GI36">
        <v>0.5</v>
      </c>
      <c r="GJ36">
        <v>0.5</v>
      </c>
      <c r="GK36">
        <v>1.02051</v>
      </c>
      <c r="GL36">
        <v>2.47681</v>
      </c>
      <c r="GM36">
        <v>1.54541</v>
      </c>
      <c r="GN36">
        <v>2.3046899999999999</v>
      </c>
      <c r="GO36">
        <v>1.5979000000000001</v>
      </c>
      <c r="GP36">
        <v>2.2729499999999998</v>
      </c>
      <c r="GQ36">
        <v>20.917200000000001</v>
      </c>
      <c r="GR36">
        <v>15.340400000000001</v>
      </c>
      <c r="GS36">
        <v>18</v>
      </c>
      <c r="GT36">
        <v>627.56799999999998</v>
      </c>
      <c r="GU36">
        <v>436.72699999999998</v>
      </c>
      <c r="GV36">
        <v>17.000399999999999</v>
      </c>
      <c r="GW36">
        <v>18.358000000000001</v>
      </c>
      <c r="GX36">
        <v>30.000399999999999</v>
      </c>
      <c r="GY36">
        <v>18.662700000000001</v>
      </c>
      <c r="GZ36">
        <v>18.633299999999998</v>
      </c>
      <c r="HA36">
        <v>20.4878</v>
      </c>
      <c r="HB36">
        <v>-30</v>
      </c>
      <c r="HC36">
        <v>-30</v>
      </c>
      <c r="HD36">
        <v>17</v>
      </c>
      <c r="HE36">
        <v>400</v>
      </c>
      <c r="HF36">
        <v>0</v>
      </c>
      <c r="HG36">
        <v>101.039</v>
      </c>
      <c r="HH36">
        <v>101.435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2023-07-12T12:56:06Z</dcterms:created>
  <dcterms:modified xsi:type="dcterms:W3CDTF">2023-07-14T21:20:54Z</dcterms:modified>
</cp:coreProperties>
</file>