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imely/Library/CloudStorage/Dropbox/TESTwork/NGEE-Arctic/2023_Seward/2023_gasex/2_intermediate/"/>
    </mc:Choice>
  </mc:AlternateContent>
  <xr:revisionPtr revIDLastSave="0" documentId="13_ncr:1_{240D9ECF-0668-4748-A24C-D93C0F8F40D8}" xr6:coauthVersionLast="47" xr6:coauthVersionMax="47" xr10:uidLastSave="{00000000-0000-0000-0000-000000000000}"/>
  <bookViews>
    <workbookView xWindow="360" yWindow="760" windowWidth="16100" windowHeight="9660" xr2:uid="{00000000-000D-0000-FFFF-FFFF00000000}"/>
  </bookViews>
  <sheets>
    <sheet name="Measurements" sheetId="1" r:id="rId1"/>
    <sheet name="Remark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R36" i="1" l="1"/>
  <c r="AQ36" i="1"/>
  <c r="AO36" i="1"/>
  <c r="AP36" i="1" s="1"/>
  <c r="AN36" i="1"/>
  <c r="AL36" i="1"/>
  <c r="AD36" i="1"/>
  <c r="AC36" i="1"/>
  <c r="AB36" i="1"/>
  <c r="U36" i="1"/>
  <c r="S36" i="1"/>
  <c r="AR35" i="1"/>
  <c r="X35" i="1" s="1"/>
  <c r="AQ35" i="1"/>
  <c r="AP35" i="1" s="1"/>
  <c r="AO35" i="1"/>
  <c r="AN35" i="1"/>
  <c r="AL35" i="1"/>
  <c r="O35" i="1" s="1"/>
  <c r="AD35" i="1"/>
  <c r="AC35" i="1"/>
  <c r="AB35" i="1"/>
  <c r="U35" i="1"/>
  <c r="S35" i="1"/>
  <c r="P35" i="1"/>
  <c r="AR34" i="1"/>
  <c r="AQ34" i="1"/>
  <c r="AO34" i="1"/>
  <c r="AP34" i="1" s="1"/>
  <c r="AN34" i="1"/>
  <c r="AL34" i="1" s="1"/>
  <c r="AD34" i="1"/>
  <c r="AB34" i="1" s="1"/>
  <c r="AC34" i="1"/>
  <c r="X34" i="1"/>
  <c r="U34" i="1"/>
  <c r="P34" i="1"/>
  <c r="O34" i="1"/>
  <c r="AR33" i="1"/>
  <c r="AQ33" i="1"/>
  <c r="AO33" i="1"/>
  <c r="AP33" i="1" s="1"/>
  <c r="AN33" i="1"/>
  <c r="AL33" i="1" s="1"/>
  <c r="AD33" i="1"/>
  <c r="AC33" i="1"/>
  <c r="AB33" i="1" s="1"/>
  <c r="U33" i="1"/>
  <c r="AR32" i="1"/>
  <c r="AQ32" i="1"/>
  <c r="AO32" i="1"/>
  <c r="AP32" i="1" s="1"/>
  <c r="AN32" i="1"/>
  <c r="AL32" i="1"/>
  <c r="AD32" i="1"/>
  <c r="AC32" i="1"/>
  <c r="AB32" i="1"/>
  <c r="U32" i="1"/>
  <c r="S32" i="1"/>
  <c r="AR31" i="1"/>
  <c r="X31" i="1" s="1"/>
  <c r="AQ31" i="1"/>
  <c r="AP31" i="1" s="1"/>
  <c r="AO31" i="1"/>
  <c r="AN31" i="1"/>
  <c r="AM31" i="1"/>
  <c r="AL31" i="1"/>
  <c r="O31" i="1" s="1"/>
  <c r="AD31" i="1"/>
  <c r="AC31" i="1"/>
  <c r="AB31" i="1" s="1"/>
  <c r="U31" i="1"/>
  <c r="S31" i="1"/>
  <c r="P31" i="1"/>
  <c r="AR30" i="1"/>
  <c r="AQ30" i="1"/>
  <c r="AP30" i="1"/>
  <c r="AO30" i="1"/>
  <c r="AN30" i="1"/>
  <c r="AL30" i="1" s="1"/>
  <c r="AD30" i="1"/>
  <c r="AC30" i="1"/>
  <c r="AB30" i="1" s="1"/>
  <c r="X30" i="1"/>
  <c r="U30" i="1"/>
  <c r="P30" i="1"/>
  <c r="O30" i="1"/>
  <c r="AR29" i="1"/>
  <c r="AQ29" i="1"/>
  <c r="AO29" i="1"/>
  <c r="AP29" i="1" s="1"/>
  <c r="AN29" i="1"/>
  <c r="AL29" i="1" s="1"/>
  <c r="AM29" i="1"/>
  <c r="AD29" i="1"/>
  <c r="AC29" i="1"/>
  <c r="AB29" i="1" s="1"/>
  <c r="U29" i="1"/>
  <c r="AR28" i="1"/>
  <c r="AQ28" i="1"/>
  <c r="AO28" i="1"/>
  <c r="AP28" i="1" s="1"/>
  <c r="AN28" i="1"/>
  <c r="AL28" i="1"/>
  <c r="AD28" i="1"/>
  <c r="AC28" i="1"/>
  <c r="AB28" i="1"/>
  <c r="U28" i="1"/>
  <c r="S28" i="1"/>
  <c r="AR27" i="1"/>
  <c r="X27" i="1" s="1"/>
  <c r="AQ27" i="1"/>
  <c r="AP27" i="1" s="1"/>
  <c r="AO27" i="1"/>
  <c r="AN27" i="1"/>
  <c r="AM27" i="1"/>
  <c r="AL27" i="1"/>
  <c r="O27" i="1" s="1"/>
  <c r="AD27" i="1"/>
  <c r="AC27" i="1"/>
  <c r="AB27" i="1" s="1"/>
  <c r="U27" i="1"/>
  <c r="S27" i="1"/>
  <c r="P27" i="1"/>
  <c r="AR26" i="1"/>
  <c r="AQ26" i="1"/>
  <c r="AO26" i="1"/>
  <c r="X26" i="1" s="1"/>
  <c r="AN26" i="1"/>
  <c r="AL26" i="1" s="1"/>
  <c r="AD26" i="1"/>
  <c r="AC26" i="1"/>
  <c r="AB26" i="1" s="1"/>
  <c r="U26" i="1"/>
  <c r="P26" i="1"/>
  <c r="O26" i="1"/>
  <c r="AR25" i="1"/>
  <c r="AQ25" i="1"/>
  <c r="AO25" i="1"/>
  <c r="AP25" i="1" s="1"/>
  <c r="AN25" i="1"/>
  <c r="AL25" i="1" s="1"/>
  <c r="AM25" i="1"/>
  <c r="AD25" i="1"/>
  <c r="AC25" i="1"/>
  <c r="U25" i="1"/>
  <c r="AR24" i="1"/>
  <c r="AQ24" i="1"/>
  <c r="AO24" i="1"/>
  <c r="AP24" i="1" s="1"/>
  <c r="AN24" i="1"/>
  <c r="AL24" i="1"/>
  <c r="AD24" i="1"/>
  <c r="AC24" i="1"/>
  <c r="AB24" i="1"/>
  <c r="U24" i="1"/>
  <c r="S24" i="1"/>
  <c r="AR23" i="1"/>
  <c r="X23" i="1" s="1"/>
  <c r="AQ23" i="1"/>
  <c r="AP23" i="1" s="1"/>
  <c r="AO23" i="1"/>
  <c r="AN23" i="1"/>
  <c r="AM23" i="1"/>
  <c r="AL23" i="1"/>
  <c r="O23" i="1" s="1"/>
  <c r="AD23" i="1"/>
  <c r="AC23" i="1"/>
  <c r="AB23" i="1" s="1"/>
  <c r="U23" i="1"/>
  <c r="S23" i="1"/>
  <c r="P23" i="1"/>
  <c r="AR22" i="1"/>
  <c r="AQ22" i="1"/>
  <c r="AO22" i="1"/>
  <c r="X22" i="1" s="1"/>
  <c r="AN22" i="1"/>
  <c r="AL22" i="1" s="1"/>
  <c r="AD22" i="1"/>
  <c r="AC22" i="1"/>
  <c r="AB22" i="1" s="1"/>
  <c r="U22" i="1"/>
  <c r="AR21" i="1"/>
  <c r="AQ21" i="1"/>
  <c r="AO21" i="1"/>
  <c r="AP21" i="1" s="1"/>
  <c r="AN21" i="1"/>
  <c r="AL21" i="1" s="1"/>
  <c r="AM21" i="1"/>
  <c r="AD21" i="1"/>
  <c r="AC21" i="1"/>
  <c r="AB21" i="1" s="1"/>
  <c r="U21" i="1"/>
  <c r="AR20" i="1"/>
  <c r="AQ20" i="1"/>
  <c r="AO20" i="1"/>
  <c r="AP20" i="1" s="1"/>
  <c r="AN20" i="1"/>
  <c r="AL20" i="1"/>
  <c r="AD20" i="1"/>
  <c r="AC20" i="1"/>
  <c r="AB20" i="1"/>
  <c r="U20" i="1"/>
  <c r="S20" i="1"/>
  <c r="AR19" i="1"/>
  <c r="X19" i="1" s="1"/>
  <c r="AQ19" i="1"/>
  <c r="AP19" i="1" s="1"/>
  <c r="AO19" i="1"/>
  <c r="AN19" i="1"/>
  <c r="AM19" i="1"/>
  <c r="AL19" i="1"/>
  <c r="O19" i="1" s="1"/>
  <c r="AD19" i="1"/>
  <c r="AC19" i="1"/>
  <c r="AB19" i="1" s="1"/>
  <c r="U19" i="1"/>
  <c r="S19" i="1"/>
  <c r="P19" i="1"/>
  <c r="S33" i="1" l="1"/>
  <c r="P33" i="1"/>
  <c r="O33" i="1"/>
  <c r="AP26" i="1"/>
  <c r="P36" i="1"/>
  <c r="O36" i="1"/>
  <c r="N36" i="1"/>
  <c r="M36" i="1" s="1"/>
  <c r="AM36" i="1"/>
  <c r="N22" i="1"/>
  <c r="M22" i="1" s="1"/>
  <c r="AM22" i="1"/>
  <c r="S22" i="1"/>
  <c r="S29" i="1"/>
  <c r="P29" i="1"/>
  <c r="O29" i="1"/>
  <c r="S25" i="1"/>
  <c r="P25" i="1"/>
  <c r="O25" i="1"/>
  <c r="N33" i="1"/>
  <c r="M33" i="1" s="1"/>
  <c r="N29" i="1"/>
  <c r="M29" i="1" s="1"/>
  <c r="P32" i="1"/>
  <c r="O32" i="1"/>
  <c r="N32" i="1"/>
  <c r="M32" i="1" s="1"/>
  <c r="AM32" i="1"/>
  <c r="N34" i="1"/>
  <c r="M34" i="1" s="1"/>
  <c r="AM34" i="1"/>
  <c r="S34" i="1"/>
  <c r="P22" i="1"/>
  <c r="AP22" i="1"/>
  <c r="S21" i="1"/>
  <c r="O21" i="1"/>
  <c r="P21" i="1"/>
  <c r="N21" i="1"/>
  <c r="M21" i="1" s="1"/>
  <c r="O28" i="1"/>
  <c r="P28" i="1"/>
  <c r="N28" i="1"/>
  <c r="M28" i="1" s="1"/>
  <c r="AM28" i="1"/>
  <c r="N25" i="1"/>
  <c r="M25" i="1" s="1"/>
  <c r="O24" i="1"/>
  <c r="AM24" i="1"/>
  <c r="P24" i="1"/>
  <c r="N24" i="1"/>
  <c r="M24" i="1" s="1"/>
  <c r="N30" i="1"/>
  <c r="M30" i="1" s="1"/>
  <c r="AM30" i="1"/>
  <c r="S30" i="1"/>
  <c r="P20" i="1"/>
  <c r="O20" i="1"/>
  <c r="N20" i="1"/>
  <c r="M20" i="1" s="1"/>
  <c r="AM20" i="1"/>
  <c r="O22" i="1"/>
  <c r="AB25" i="1"/>
  <c r="N26" i="1"/>
  <c r="M26" i="1" s="1"/>
  <c r="AM26" i="1"/>
  <c r="S26" i="1"/>
  <c r="AM33" i="1"/>
  <c r="Y35" i="1"/>
  <c r="Z35" i="1" s="1"/>
  <c r="X21" i="1"/>
  <c r="X25" i="1"/>
  <c r="X29" i="1"/>
  <c r="X33" i="1"/>
  <c r="AM35" i="1"/>
  <c r="N19" i="1"/>
  <c r="M19" i="1" s="1"/>
  <c r="X20" i="1"/>
  <c r="N23" i="1"/>
  <c r="M23" i="1" s="1"/>
  <c r="X24" i="1"/>
  <c r="N27" i="1"/>
  <c r="M27" i="1" s="1"/>
  <c r="X28" i="1"/>
  <c r="N31" i="1"/>
  <c r="M31" i="1" s="1"/>
  <c r="X32" i="1"/>
  <c r="N35" i="1"/>
  <c r="M35" i="1" s="1"/>
  <c r="X36" i="1"/>
  <c r="AF26" i="1" l="1"/>
  <c r="Y25" i="1"/>
  <c r="Z25" i="1" s="1"/>
  <c r="V25" i="1" s="1"/>
  <c r="T25" i="1" s="1"/>
  <c r="W25" i="1" s="1"/>
  <c r="Q25" i="1" s="1"/>
  <c r="R25" i="1" s="1"/>
  <c r="AA35" i="1"/>
  <c r="AE35" i="1" s="1"/>
  <c r="AH35" i="1"/>
  <c r="AG35" i="1"/>
  <c r="Y20" i="1"/>
  <c r="Z20" i="1" s="1"/>
  <c r="AF29" i="1"/>
  <c r="Y28" i="1"/>
  <c r="Z28" i="1" s="1"/>
  <c r="Y29" i="1"/>
  <c r="Z29" i="1" s="1"/>
  <c r="V22" i="1"/>
  <c r="T22" i="1" s="1"/>
  <c r="W22" i="1" s="1"/>
  <c r="Q22" i="1" s="1"/>
  <c r="R22" i="1" s="1"/>
  <c r="AF22" i="1"/>
  <c r="AF27" i="1"/>
  <c r="Y27" i="1"/>
  <c r="Z27" i="1" s="1"/>
  <c r="AF25" i="1"/>
  <c r="Y24" i="1"/>
  <c r="Z24" i="1" s="1"/>
  <c r="Y21" i="1"/>
  <c r="Z21" i="1" s="1"/>
  <c r="AF30" i="1"/>
  <c r="AF36" i="1"/>
  <c r="AF23" i="1"/>
  <c r="Y23" i="1"/>
  <c r="Z23" i="1" s="1"/>
  <c r="V23" i="1" s="1"/>
  <c r="T23" i="1" s="1"/>
  <c r="W23" i="1" s="1"/>
  <c r="Q23" i="1" s="1"/>
  <c r="R23" i="1" s="1"/>
  <c r="AF24" i="1"/>
  <c r="Y36" i="1"/>
  <c r="Z36" i="1" s="1"/>
  <c r="V36" i="1" s="1"/>
  <c r="T36" i="1" s="1"/>
  <c r="W36" i="1" s="1"/>
  <c r="Q36" i="1" s="1"/>
  <c r="R36" i="1" s="1"/>
  <c r="AF20" i="1"/>
  <c r="AF28" i="1"/>
  <c r="AF34" i="1"/>
  <c r="Y34" i="1"/>
  <c r="Z34" i="1" s="1"/>
  <c r="Y22" i="1"/>
  <c r="Z22" i="1" s="1"/>
  <c r="AF35" i="1"/>
  <c r="V35" i="1"/>
  <c r="T35" i="1" s="1"/>
  <c r="W35" i="1" s="1"/>
  <c r="Q35" i="1" s="1"/>
  <c r="R35" i="1" s="1"/>
  <c r="AF19" i="1"/>
  <c r="Y19" i="1"/>
  <c r="Z19" i="1" s="1"/>
  <c r="Y30" i="1"/>
  <c r="Z30" i="1" s="1"/>
  <c r="AF33" i="1"/>
  <c r="Y32" i="1"/>
  <c r="Z32" i="1" s="1"/>
  <c r="Y26" i="1"/>
  <c r="Z26" i="1" s="1"/>
  <c r="AF31" i="1"/>
  <c r="Y31" i="1"/>
  <c r="Z31" i="1" s="1"/>
  <c r="Y33" i="1"/>
  <c r="Z33" i="1" s="1"/>
  <c r="AF21" i="1"/>
  <c r="V21" i="1"/>
  <c r="T21" i="1" s="1"/>
  <c r="W21" i="1" s="1"/>
  <c r="Q21" i="1" s="1"/>
  <c r="R21" i="1" s="1"/>
  <c r="AF32" i="1"/>
  <c r="AA33" i="1" l="1"/>
  <c r="AE33" i="1" s="1"/>
  <c r="AH33" i="1"/>
  <c r="AI33" i="1" s="1"/>
  <c r="AG33" i="1"/>
  <c r="AA26" i="1"/>
  <c r="AE26" i="1" s="1"/>
  <c r="AH26" i="1"/>
  <c r="AG26" i="1"/>
  <c r="AH20" i="1"/>
  <c r="AA20" i="1"/>
  <c r="AE20" i="1" s="1"/>
  <c r="AG20" i="1"/>
  <c r="AA29" i="1"/>
  <c r="AE29" i="1" s="1"/>
  <c r="AH29" i="1"/>
  <c r="AG29" i="1"/>
  <c r="AA22" i="1"/>
  <c r="AE22" i="1" s="1"/>
  <c r="AG22" i="1"/>
  <c r="AH22" i="1"/>
  <c r="AI22" i="1" s="1"/>
  <c r="AH36" i="1"/>
  <c r="AA36" i="1"/>
  <c r="AE36" i="1" s="1"/>
  <c r="AG36" i="1"/>
  <c r="AH28" i="1"/>
  <c r="AA28" i="1"/>
  <c r="AE28" i="1" s="1"/>
  <c r="AG28" i="1"/>
  <c r="V20" i="1"/>
  <c r="T20" i="1" s="1"/>
  <c r="W20" i="1" s="1"/>
  <c r="Q20" i="1" s="1"/>
  <c r="R20" i="1" s="1"/>
  <c r="AH24" i="1"/>
  <c r="AA24" i="1"/>
  <c r="AE24" i="1" s="1"/>
  <c r="AG24" i="1"/>
  <c r="AH32" i="1"/>
  <c r="AI32" i="1" s="1"/>
  <c r="AA32" i="1"/>
  <c r="AE32" i="1" s="1"/>
  <c r="AG32" i="1"/>
  <c r="AI35" i="1"/>
  <c r="V33" i="1"/>
  <c r="T33" i="1" s="1"/>
  <c r="W33" i="1" s="1"/>
  <c r="Q33" i="1" s="1"/>
  <c r="R33" i="1" s="1"/>
  <c r="AG34" i="1"/>
  <c r="AA34" i="1"/>
  <c r="AE34" i="1" s="1"/>
  <c r="AH34" i="1"/>
  <c r="AA27" i="1"/>
  <c r="AE27" i="1" s="1"/>
  <c r="AG27" i="1"/>
  <c r="AH27" i="1"/>
  <c r="AA25" i="1"/>
  <c r="AE25" i="1" s="1"/>
  <c r="AH25" i="1"/>
  <c r="AG25" i="1"/>
  <c r="AA31" i="1"/>
  <c r="AE31" i="1" s="1"/>
  <c r="AH31" i="1"/>
  <c r="AG31" i="1"/>
  <c r="AA30" i="1"/>
  <c r="AE30" i="1" s="1"/>
  <c r="AG30" i="1"/>
  <c r="AH30" i="1"/>
  <c r="AI30" i="1" s="1"/>
  <c r="V24" i="1"/>
  <c r="T24" i="1" s="1"/>
  <c r="W24" i="1" s="1"/>
  <c r="Q24" i="1" s="1"/>
  <c r="R24" i="1" s="1"/>
  <c r="V30" i="1"/>
  <c r="T30" i="1" s="1"/>
  <c r="W30" i="1" s="1"/>
  <c r="Q30" i="1" s="1"/>
  <c r="R30" i="1" s="1"/>
  <c r="V27" i="1"/>
  <c r="T27" i="1" s="1"/>
  <c r="W27" i="1" s="1"/>
  <c r="Q27" i="1" s="1"/>
  <c r="R27" i="1" s="1"/>
  <c r="V29" i="1"/>
  <c r="T29" i="1" s="1"/>
  <c r="W29" i="1" s="1"/>
  <c r="Q29" i="1" s="1"/>
  <c r="R29" i="1" s="1"/>
  <c r="V31" i="1"/>
  <c r="T31" i="1" s="1"/>
  <c r="W31" i="1" s="1"/>
  <c r="Q31" i="1" s="1"/>
  <c r="R31" i="1" s="1"/>
  <c r="AG19" i="1"/>
  <c r="AH19" i="1"/>
  <c r="AA19" i="1"/>
  <c r="AE19" i="1" s="1"/>
  <c r="V34" i="1"/>
  <c r="T34" i="1" s="1"/>
  <c r="W34" i="1" s="1"/>
  <c r="Q34" i="1" s="1"/>
  <c r="R34" i="1" s="1"/>
  <c r="AA21" i="1"/>
  <c r="AE21" i="1" s="1"/>
  <c r="AH21" i="1"/>
  <c r="AG21" i="1"/>
  <c r="V32" i="1"/>
  <c r="T32" i="1" s="1"/>
  <c r="W32" i="1" s="1"/>
  <c r="Q32" i="1" s="1"/>
  <c r="R32" i="1" s="1"/>
  <c r="V19" i="1"/>
  <c r="T19" i="1" s="1"/>
  <c r="W19" i="1" s="1"/>
  <c r="Q19" i="1" s="1"/>
  <c r="R19" i="1" s="1"/>
  <c r="V28" i="1"/>
  <c r="T28" i="1" s="1"/>
  <c r="W28" i="1" s="1"/>
  <c r="Q28" i="1" s="1"/>
  <c r="R28" i="1" s="1"/>
  <c r="AA23" i="1"/>
  <c r="AE23" i="1" s="1"/>
  <c r="AH23" i="1"/>
  <c r="AG23" i="1"/>
  <c r="V26" i="1"/>
  <c r="T26" i="1" s="1"/>
  <c r="W26" i="1" s="1"/>
  <c r="Q26" i="1" s="1"/>
  <c r="R26" i="1" s="1"/>
  <c r="AI29" i="1" l="1"/>
  <c r="AI34" i="1"/>
  <c r="AI26" i="1"/>
  <c r="AI21" i="1"/>
  <c r="AI36" i="1"/>
  <c r="AI24" i="1"/>
  <c r="AI20" i="1"/>
  <c r="AI23" i="1"/>
  <c r="AI25" i="1"/>
  <c r="AI19" i="1"/>
  <c r="AI27" i="1"/>
  <c r="AI31" i="1"/>
  <c r="AI28" i="1"/>
</calcChain>
</file>

<file path=xl/sharedStrings.xml><?xml version="1.0" encoding="utf-8"?>
<sst xmlns="http://schemas.openxmlformats.org/spreadsheetml/2006/main" count="984" uniqueCount="410">
  <si>
    <t>File opened</t>
  </si>
  <si>
    <t>2023-07-12 13:51:29</t>
  </si>
  <si>
    <t>Console s/n</t>
  </si>
  <si>
    <t>68C-811759</t>
  </si>
  <si>
    <t>Console ver</t>
  </si>
  <si>
    <t>Bluestem v.2.1.08</t>
  </si>
  <si>
    <t>Scripts ver</t>
  </si>
  <si>
    <t>2022.05  2.1.08, Aug 2022</t>
  </si>
  <si>
    <t>Head s/n</t>
  </si>
  <si>
    <t>68H-891759</t>
  </si>
  <si>
    <t>Head ver</t>
  </si>
  <si>
    <t>1.4.22</t>
  </si>
  <si>
    <t>Head cal</t>
  </si>
  <si>
    <t>{"h2oaspan2b": "0.0685964", "co2bzero": "0.928369", "h2obzero": "1.0566", "co2bspanconc1": "2473", "chamberpressurezero": "2.68486", "h2obspan2b": "0.0690967", "flowazero": "0.2969", "co2bspan2": "-0.0342144", "ssa_ref": "34842.2", "oxygen": "21", "ssb_ref": "37125.5", "co2bspan1": "1.0021", "co2aspan2a": "0.292292", "tbzero": "-0.243059", "h2obspanconc2": "0", "co2bspanconc2": "301.4", "co2azero": "0.925242", "tazero": "-0.14134", "h2oaspan1": "1.00591", "co2aspan1": "1.00226", "co2bspan2b": "0.29074", "co2aspan2": "-0.0349502", "h2oaspanconc2": "0", "co2aspan2b": "0.289966", "h2obspan1": "1.00489", "h2obspanconc1": "11.65", "flowmeterzero": "0.996167", "h2oazero": "1.04545", "h2oaspan2": "0", "h2obspan2": "0", "co2aspanconc2": "301.4", "co2aspanconc1": "2473", "flowbzero": "0.29043", "h2oaspan2a": "0.0681933", "h2obspan2a": "0.0687607", "h2oaspanconc1": "11.65", "co2bspan2a": "0.293064"}</t>
  </si>
  <si>
    <t>CO2 rangematch</t>
  </si>
  <si>
    <t>Mon Jul 10 11:02</t>
  </si>
  <si>
    <t>H2O rangematch</t>
  </si>
  <si>
    <t>Tue Jun  6 10:36</t>
  </si>
  <si>
    <t>Chamber type</t>
  </si>
  <si>
    <t>6800-01A</t>
  </si>
  <si>
    <t>Chamber s/n</t>
  </si>
  <si>
    <t>MPF-831607</t>
  </si>
  <si>
    <t>Chamber rev</t>
  </si>
  <si>
    <t>0</t>
  </si>
  <si>
    <t>Chamber cal</t>
  </si>
  <si>
    <t>Fluorometer</t>
  </si>
  <si>
    <t>Flr. Version</t>
  </si>
  <si>
    <t>13:51:29</t>
  </si>
  <si>
    <t>Stability Definition:	A (GasEx): Std&lt;0.2 Per=20	CO2_r (Meas): Per=20	Qin (LeafQ): Std&lt;1 Per=20</t>
  </si>
  <si>
    <t>14:24:40</t>
  </si>
  <si>
    <t>Stability Definition:	A (GasEx): Std&lt;0.2 Per=20	CO2_r (Meas): Std&lt;0.75 Per=20	Qin (LeafQ): Std&lt;1 Per=20</t>
  </si>
  <si>
    <t>14:24:41</t>
  </si>
  <si>
    <t>Stability Definition:	A (GasEx): Std&lt;0.2 Per=20	CO2_r (Meas): Std&lt;0.75 Per=20	Qin (LeafQ): Per=20</t>
  </si>
  <si>
    <t>SysConst</t>
  </si>
  <si>
    <t>AvgTime</t>
  </si>
  <si>
    <t>4</t>
  </si>
  <si>
    <t>Oxygen</t>
  </si>
  <si>
    <t>ChambConst</t>
  </si>
  <si>
    <t>Chamber</t>
  </si>
  <si>
    <t>Aperture</t>
  </si>
  <si>
    <t>6 cm²</t>
  </si>
  <si>
    <t>blc_a</t>
  </si>
  <si>
    <t>blc_b</t>
  </si>
  <si>
    <t>blc_c</t>
  </si>
  <si>
    <t>blc_d</t>
  </si>
  <si>
    <t>blc_e</t>
  </si>
  <si>
    <t>blc_minS</t>
  </si>
  <si>
    <t>blc_maxS</t>
  </si>
  <si>
    <t>blc_Po</t>
  </si>
  <si>
    <t>Const</t>
  </si>
  <si>
    <t>S</t>
  </si>
  <si>
    <t>K</t>
  </si>
  <si>
    <t>Geometry</t>
  </si>
  <si>
    <t>0: Broadleaf</t>
  </si>
  <si>
    <t>CustomBLC</t>
  </si>
  <si>
    <t>LTConst</t>
  </si>
  <si>
    <t>deltaTw</t>
  </si>
  <si>
    <t>fT1</t>
  </si>
  <si>
    <t>fT2</t>
  </si>
  <si>
    <t>fTeb</t>
  </si>
  <si>
    <t>LQConst</t>
  </si>
  <si>
    <t>Leaf</t>
  </si>
  <si>
    <t>standard</t>
  </si>
  <si>
    <t>Ambient</t>
  </si>
  <si>
    <t>Sun+Sky</t>
  </si>
  <si>
    <t>abs_ambient</t>
  </si>
  <si>
    <t>abs_redLED</t>
  </si>
  <si>
    <t>abs_greenLED</t>
  </si>
  <si>
    <t>abs_blueLED</t>
  </si>
  <si>
    <t>abs_whiteLED</t>
  </si>
  <si>
    <t>abs_redFlr</t>
  </si>
  <si>
    <t>abs_blueFlr</t>
  </si>
  <si>
    <t>k_ambient</t>
  </si>
  <si>
    <t>k_redLED</t>
  </si>
  <si>
    <t>k_greenLED</t>
  </si>
  <si>
    <t>k_blueLED</t>
  </si>
  <si>
    <t>k_whiteLED</t>
  </si>
  <si>
    <t>k_redFlr</t>
  </si>
  <si>
    <t>k_blueFlr</t>
  </si>
  <si>
    <t>QConst</t>
  </si>
  <si>
    <t>fQ_Amb_in</t>
  </si>
  <si>
    <t>fQ_Amb_out</t>
  </si>
  <si>
    <t>fQ_HeadLS</t>
  </si>
  <si>
    <t>fQ_ConsoleLS</t>
  </si>
  <si>
    <t>fQ_Flr</t>
  </si>
  <si>
    <t>LeakConst</t>
  </si>
  <si>
    <t>fan_a</t>
  </si>
  <si>
    <t>fan_b</t>
  </si>
  <si>
    <t>fan_c</t>
  </si>
  <si>
    <t>fan_d</t>
  </si>
  <si>
    <t>Fs_meas</t>
  </si>
  <si>
    <t>4.22145 87.1527 366.56 602.084 829.233 1054.2 1231.48 1344.21</t>
  </si>
  <si>
    <t>Fs_true</t>
  </si>
  <si>
    <t>0.13625 100.928 402.832 601.482 802.593 1001.13 1202.98 1401.32</t>
  </si>
  <si>
    <t>leak_wt</t>
  </si>
  <si>
    <t>SysObs</t>
  </si>
  <si>
    <t>UserDefCon</t>
  </si>
  <si>
    <t>GasEx</t>
  </si>
  <si>
    <t>Leak</t>
  </si>
  <si>
    <t>LeafQ</t>
  </si>
  <si>
    <t>Meas</t>
  </si>
  <si>
    <t>Meas2</t>
  </si>
  <si>
    <t>FlrLS</t>
  </si>
  <si>
    <t>MchEvent</t>
  </si>
  <si>
    <t>Stability</t>
  </si>
  <si>
    <t>Raw</t>
  </si>
  <si>
    <t>Status2</t>
  </si>
  <si>
    <t>Auxiliary</t>
  </si>
  <si>
    <t>MchStatus</t>
  </si>
  <si>
    <t>ConStatus</t>
  </si>
  <si>
    <t>Status</t>
  </si>
  <si>
    <t>obs</t>
  </si>
  <si>
    <t>time</t>
  </si>
  <si>
    <t>elapsed</t>
  </si>
  <si>
    <t>date</t>
  </si>
  <si>
    <t>hhmmss</t>
  </si>
  <si>
    <t>averaging</t>
  </si>
  <si>
    <t>Machine</t>
  </si>
  <si>
    <t>Date</t>
  </si>
  <si>
    <t>User</t>
  </si>
  <si>
    <t>Species</t>
  </si>
  <si>
    <t>SampleID</t>
  </si>
  <si>
    <t>TIME</t>
  </si>
  <si>
    <t>E</t>
  </si>
  <si>
    <t>Emm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</si>
  <si>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</si>
  <si>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</si>
  <si>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</si>
  <si>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</si>
  <si>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</si>
  <si>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</si>
  <si>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</si>
  <si>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</si>
  <si>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</si>
  <si>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</si>
  <si>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</si>
  <si>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</si>
  <si>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</si>
  <si>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</si>
  <si>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</si>
  <si>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</si>
  <si>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</si>
  <si>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</si>
  <si>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</si>
  <si>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</si>
  <si>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</si>
  <si>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LeakPct</t>
  </si>
  <si>
    <t>CorrFact</t>
  </si>
  <si>
    <t>CorrFactPct</t>
  </si>
  <si>
    <t>Fan</t>
  </si>
  <si>
    <t>Qin</t>
  </si>
  <si>
    <t>Qabs</t>
  </si>
  <si>
    <t>alpha</t>
  </si>
  <si>
    <t>convert</t>
  </si>
  <si>
    <t>CO2_s</t>
  </si>
  <si>
    <t>CO2_r</t>
  </si>
  <si>
    <t>H2O_s</t>
  </si>
  <si>
    <t>H2O_r</t>
  </si>
  <si>
    <t>CO2_a</t>
  </si>
  <si>
    <t>H2O_a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</si>
  <si>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</si>
  <si>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</si>
  <si>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</si>
  <si>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</si>
  <si>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</si>
  <si>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</si>
  <si>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</si>
  <si>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</si>
  <si>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</si>
  <si>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</si>
  <si>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</si>
  <si>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ΔCO2</t>
  </si>
  <si>
    <t>CO2_s_d</t>
  </si>
  <si>
    <t>CO2_r_d</t>
  </si>
  <si>
    <t>ΔH2O</t>
  </si>
  <si>
    <t>CO2_b</t>
  </si>
  <si>
    <t>H2O_b</t>
  </si>
  <si>
    <t>e_s</t>
  </si>
  <si>
    <t>e_r</t>
  </si>
  <si>
    <t>Td_s</t>
  </si>
  <si>
    <t>Td_r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</si>
  <si>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</si>
  <si>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</si>
  <si>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</si>
  <si>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</si>
  <si>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</si>
  <si>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</si>
  <si>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</si>
  <si>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</si>
  <si>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</si>
  <si>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</si>
  <si>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</si>
  <si>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</si>
  <si>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</si>
  <si>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</si>
  <si>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</si>
  <si>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</si>
  <si>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</si>
  <si>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state</t>
  </si>
  <si>
    <t>co2_t</t>
  </si>
  <si>
    <t>h2o_t</t>
  </si>
  <si>
    <t>count</t>
  </si>
  <si>
    <t>co2_adj</t>
  </si>
  <si>
    <t>h2o_adj</t>
  </si>
  <si>
    <t>co2_match</t>
  </si>
  <si>
    <t>h2o_match</t>
  </si>
  <si>
    <t>co2_at</t>
  </si>
  <si>
    <t>h2o_at</t>
  </si>
  <si>
    <t>co2_cv</t>
  </si>
  <si>
    <t>h2o_cv</t>
  </si>
  <si>
    <t>A:MN</t>
  </si>
  <si>
    <t>A:SLP</t>
  </si>
  <si>
    <t>A:SD</t>
  </si>
  <si>
    <t>A:OK</t>
  </si>
  <si>
    <t>CO2_r:MN</t>
  </si>
  <si>
    <t>CO2_r:SLP</t>
  </si>
  <si>
    <t>CO2_r:SD</t>
  </si>
  <si>
    <t>CO2_r:OK</t>
  </si>
  <si>
    <t>Qin:MN</t>
  </si>
  <si>
    <t>Qin:SLP</t>
  </si>
  <si>
    <t>Qin:SD</t>
  </si>
  <si>
    <t>Qin:OK</t>
  </si>
  <si>
    <t>Stable</t>
  </si>
  <si>
    <t>Total</t>
  </si>
  <si>
    <t>State</t>
  </si>
  <si>
    <t>Vflow</t>
  </si>
  <si>
    <t>VPchamber</t>
  </si>
  <si>
    <t>abs_c_a</t>
  </si>
  <si>
    <t>abs_c_b</t>
  </si>
  <si>
    <t>abs_h_a</t>
  </si>
  <si>
    <t>abs_h_b</t>
  </si>
  <si>
    <t>Wc_s</t>
  </si>
  <si>
    <t>Wc_r</t>
  </si>
  <si>
    <t>Wco_s</t>
  </si>
  <si>
    <t>Wco_r</t>
  </si>
  <si>
    <t>Ww_s</t>
  </si>
  <si>
    <t>Ww_r</t>
  </si>
  <si>
    <t>Wwo_s</t>
  </si>
  <si>
    <t>Wwo_r</t>
  </si>
  <si>
    <t>Flow_s_v</t>
  </si>
  <si>
    <t>Flow_r_v</t>
  </si>
  <si>
    <t>Tleaf_mv</t>
  </si>
  <si>
    <t>Tleaf2_mv</t>
  </si>
  <si>
    <t>Tleaf_j</t>
  </si>
  <si>
    <t>Tleaf2_j</t>
  </si>
  <si>
    <t>Console_RH</t>
  </si>
  <si>
    <t>Console_T</t>
  </si>
  <si>
    <t>Console_H2O</t>
  </si>
  <si>
    <t>Fan_%</t>
  </si>
  <si>
    <t>Flow_%</t>
  </si>
  <si>
    <t>Pump</t>
  </si>
  <si>
    <t>Tchp_pwm</t>
  </si>
  <si>
    <t>Txchg_pwm</t>
  </si>
  <si>
    <t>diag_20v</t>
  </si>
  <si>
    <t>diag_5_4v</t>
  </si>
  <si>
    <t>diag_12v</t>
  </si>
  <si>
    <t>diag_5va</t>
  </si>
  <si>
    <t>diag_3_3vf</t>
  </si>
  <si>
    <t>AccH2O_des</t>
  </si>
  <si>
    <t>AccH2O_hum</t>
  </si>
  <si>
    <t>AccCO2_soda</t>
  </si>
  <si>
    <t>CO2_hrs</t>
  </si>
  <si>
    <t>ADC_CH1</t>
  </si>
  <si>
    <t>ADC_CH2</t>
  </si>
  <si>
    <t>ADC_CH3</t>
  </si>
  <si>
    <t>ADC_CH4</t>
  </si>
  <si>
    <t>ADC_CH5</t>
  </si>
  <si>
    <t>ADC_CH6</t>
  </si>
  <si>
    <t>ADC_CH7</t>
  </si>
  <si>
    <t>ADC_CH8</t>
  </si>
  <si>
    <t>DAC_1</t>
  </si>
  <si>
    <t>DAC_2</t>
  </si>
  <si>
    <t>DAC_3</t>
  </si>
  <si>
    <t>DAC_4</t>
  </si>
  <si>
    <t>GPIO</t>
  </si>
  <si>
    <t>GPIO_dir</t>
  </si>
  <si>
    <t>excit_5v</t>
  </si>
  <si>
    <t>power_12v</t>
  </si>
  <si>
    <t>power_5v</t>
  </si>
  <si>
    <t>ch1_pullup</t>
  </si>
  <si>
    <t>AuxPower</t>
  </si>
  <si>
    <t>MatchValveR</t>
  </si>
  <si>
    <t>MatchValveS</t>
  </si>
  <si>
    <t>MatchCO2</t>
  </si>
  <si>
    <t>MatchH2O</t>
  </si>
  <si>
    <t>cf_co2_a</t>
  </si>
  <si>
    <t>cf_co2_b</t>
  </si>
  <si>
    <t>cf_co2_c</t>
  </si>
  <si>
    <t>cf_co2_d</t>
  </si>
  <si>
    <t>cf_h2o_a</t>
  </si>
  <si>
    <t>cf_h2o_b</t>
  </si>
  <si>
    <t>cf_h2o_c</t>
  </si>
  <si>
    <t>cf_h2o_d</t>
  </si>
  <si>
    <t>co2_fit_low</t>
  </si>
  <si>
    <t>co2_fit_high</t>
  </si>
  <si>
    <t>h2o_fit_low</t>
  </si>
  <si>
    <t>h2o_fit_high</t>
  </si>
  <si>
    <t>co2_elapsed</t>
  </si>
  <si>
    <t>h2o_elapsed</t>
  </si>
  <si>
    <t>CO2_f</t>
  </si>
  <si>
    <t>CO2_f_s</t>
  </si>
  <si>
    <t>Pump_f</t>
  </si>
  <si>
    <t>Pump_f_s</t>
  </si>
  <si>
    <t>Pump_p</t>
  </si>
  <si>
    <t>Pump_p_s</t>
  </si>
  <si>
    <t>Tboard</t>
  </si>
  <si>
    <t>V_system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</si>
  <si>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</si>
  <si>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</si>
  <si>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</si>
  <si>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</si>
  <si>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</si>
  <si>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</si>
  <si>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</si>
  <si>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</si>
  <si>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</si>
  <si>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</si>
  <si>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</si>
  <si>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</si>
  <si>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</si>
  <si>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</si>
  <si>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</si>
  <si>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</si>
  <si>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s</t>
  </si>
  <si>
    <t>mol m⁻² s⁻¹</t>
  </si>
  <si>
    <t>mmol m⁻² s⁻¹</t>
  </si>
  <si>
    <t>µmol m⁻² s⁻¹</t>
  </si>
  <si>
    <t>µmol mol⁻¹</t>
  </si>
  <si>
    <t>W m⁻²</t>
  </si>
  <si>
    <t>°C</t>
  </si>
  <si>
    <t>kPa</t>
  </si>
  <si>
    <t>%</t>
  </si>
  <si>
    <t>µmol s⁻¹</t>
  </si>
  <si>
    <t>J/µmol</t>
  </si>
  <si>
    <t>mmol mol⁻¹</t>
  </si>
  <si>
    <t>rpm</t>
  </si>
  <si>
    <t>secs</t>
  </si>
  <si>
    <t>µmol/mol</t>
  </si>
  <si>
    <t>mmol/mol</t>
  </si>
  <si>
    <t>µmol m⁻² s⁻¹ min⁻¹</t>
  </si>
  <si>
    <t>µmol mol⁻¹ min⁻¹</t>
  </si>
  <si>
    <t>V</t>
  </si>
  <si>
    <t>mV</t>
  </si>
  <si>
    <t>mg</t>
  </si>
  <si>
    <t>hrs</t>
  </si>
  <si>
    <t>min</t>
  </si>
  <si>
    <t>20230712 14:45:21</t>
  </si>
  <si>
    <t>14:45:21</t>
  </si>
  <si>
    <t>none</t>
  </si>
  <si>
    <t>Lindsey</t>
  </si>
  <si>
    <t>20230712</t>
  </si>
  <si>
    <t>kse</t>
  </si>
  <si>
    <t>VAUL</t>
  </si>
  <si>
    <t>BNL14312</t>
  </si>
  <si>
    <t>14:45:43</t>
  </si>
  <si>
    <t>2/2</t>
  </si>
  <si>
    <t>00000000</t>
  </si>
  <si>
    <t>iiiiiiii</t>
  </si>
  <si>
    <t>off</t>
  </si>
  <si>
    <t>20230712 14:47:19</t>
  </si>
  <si>
    <t>14:47:19</t>
  </si>
  <si>
    <t>14:46:50</t>
  </si>
  <si>
    <t>20230712 14:48:49</t>
  </si>
  <si>
    <t>14:48:49</t>
  </si>
  <si>
    <t>14:48:20</t>
  </si>
  <si>
    <t>20230712 14:50:21</t>
  </si>
  <si>
    <t>14:50:21</t>
  </si>
  <si>
    <t>14:49:54</t>
  </si>
  <si>
    <t>20230712 14:52:05</t>
  </si>
  <si>
    <t>14:52:05</t>
  </si>
  <si>
    <t>14:51:38</t>
  </si>
  <si>
    <t>20230712 14:53:54</t>
  </si>
  <si>
    <t>14:53:54</t>
  </si>
  <si>
    <t>14:53:27</t>
  </si>
  <si>
    <t>20230712 14:55:10</t>
  </si>
  <si>
    <t>14:55:10</t>
  </si>
  <si>
    <t>14:54:59</t>
  </si>
  <si>
    <t>20230712 14:57:02</t>
  </si>
  <si>
    <t>14:57:02</t>
  </si>
  <si>
    <t>14:56:32</t>
  </si>
  <si>
    <t>20230712 14:58:24</t>
  </si>
  <si>
    <t>14:58:24</t>
  </si>
  <si>
    <t>14:57:55</t>
  </si>
  <si>
    <t>20230712 15:00:10</t>
  </si>
  <si>
    <t>15:00:10</t>
  </si>
  <si>
    <t>14:59:40</t>
  </si>
  <si>
    <t>20230712 15:02:00</t>
  </si>
  <si>
    <t>15:02:00</t>
  </si>
  <si>
    <t>15:01:30</t>
  </si>
  <si>
    <t>20230712 15:03:30</t>
  </si>
  <si>
    <t>15:03:30</t>
  </si>
  <si>
    <t>15:03:01</t>
  </si>
  <si>
    <t>20230712 15:05:11</t>
  </si>
  <si>
    <t>15:05:11</t>
  </si>
  <si>
    <t>15:04:42</t>
  </si>
  <si>
    <t>20230712 15:06:53</t>
  </si>
  <si>
    <t>15:06:53</t>
  </si>
  <si>
    <t>15:06:24</t>
  </si>
  <si>
    <t>20230712 15:08:46</t>
  </si>
  <si>
    <t>15:08:46</t>
  </si>
  <si>
    <t>15:08:17</t>
  </si>
  <si>
    <t>20230712 15:10:17</t>
  </si>
  <si>
    <t>15:10:17</t>
  </si>
  <si>
    <t>15:09:44</t>
  </si>
  <si>
    <t>20230712 15:11:45</t>
  </si>
  <si>
    <t>15:11:45</t>
  </si>
  <si>
    <t>15:11:17</t>
  </si>
  <si>
    <t>20230712 15:13:39</t>
  </si>
  <si>
    <t>15:13:39</t>
  </si>
  <si>
    <t>15:13:00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</si>
</sst>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H36"/>
  <sheetViews>
    <sheetView tabSelected="1" workbookViewId="0">
      <selection activeCell="D3" sqref="D3"/>
    </sheetView>
  </sheetViews>
  <sheetFormatPr baseColWidth="10" defaultColWidth="8.83203125" defaultRowHeight="15" x14ac:dyDescent="0.2"/>
  <sheetData>
    <row r="2" spans="1:216" x14ac:dyDescent="0.2">
      <c r="A2" t="s">
        <v>33</v>
      </c>
      <c r="B2" t="s">
        <v>34</v>
      </c>
      <c r="C2" t="s">
        <v>36</v>
      </c>
    </row>
    <row r="3" spans="1:216" x14ac:dyDescent="0.2">
      <c r="B3" t="s">
        <v>35</v>
      </c>
      <c r="C3">
        <v>21</v>
      </c>
    </row>
    <row r="4" spans="1:216" x14ac:dyDescent="0.2">
      <c r="A4" t="s">
        <v>37</v>
      </c>
      <c r="B4" t="s">
        <v>38</v>
      </c>
      <c r="C4" t="s">
        <v>39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46</v>
      </c>
      <c r="J4" t="s">
        <v>47</v>
      </c>
      <c r="K4" t="s">
        <v>48</v>
      </c>
    </row>
    <row r="5" spans="1:216" x14ac:dyDescent="0.2">
      <c r="B5" t="s">
        <v>19</v>
      </c>
      <c r="C5" t="s">
        <v>40</v>
      </c>
      <c r="D5">
        <v>0.57799999999999996</v>
      </c>
      <c r="E5">
        <v>0.52297389999999999</v>
      </c>
      <c r="F5">
        <v>3.7402519999999999E-3</v>
      </c>
      <c r="G5">
        <v>-6.1979609999999997E-2</v>
      </c>
      <c r="H5">
        <v>-5.6085859999999996E-3</v>
      </c>
      <c r="I5">
        <v>1</v>
      </c>
      <c r="J5">
        <v>6</v>
      </c>
      <c r="K5">
        <v>96.9</v>
      </c>
    </row>
    <row r="6" spans="1:216" x14ac:dyDescent="0.2">
      <c r="A6" t="s">
        <v>49</v>
      </c>
      <c r="B6" t="s">
        <v>50</v>
      </c>
      <c r="C6" t="s">
        <v>51</v>
      </c>
      <c r="D6" t="s">
        <v>52</v>
      </c>
      <c r="E6" t="s">
        <v>54</v>
      </c>
    </row>
    <row r="7" spans="1:216" x14ac:dyDescent="0.2">
      <c r="B7">
        <v>4.4589999999999996</v>
      </c>
      <c r="C7">
        <v>0.5</v>
      </c>
      <c r="D7" t="s">
        <v>53</v>
      </c>
      <c r="E7">
        <v>2</v>
      </c>
    </row>
    <row r="8" spans="1:216" x14ac:dyDescent="0.2">
      <c r="A8" t="s">
        <v>55</v>
      </c>
      <c r="B8" t="s">
        <v>56</v>
      </c>
      <c r="C8" t="s">
        <v>57</v>
      </c>
      <c r="D8" t="s">
        <v>58</v>
      </c>
      <c r="E8" t="s">
        <v>59</v>
      </c>
    </row>
    <row r="9" spans="1:216" x14ac:dyDescent="0.2">
      <c r="B9">
        <v>0</v>
      </c>
      <c r="C9">
        <v>0</v>
      </c>
      <c r="D9">
        <v>0</v>
      </c>
      <c r="E9">
        <v>1</v>
      </c>
    </row>
    <row r="10" spans="1:216" x14ac:dyDescent="0.2">
      <c r="A10" t="s">
        <v>60</v>
      </c>
      <c r="B10" t="s">
        <v>61</v>
      </c>
      <c r="C10" t="s">
        <v>63</v>
      </c>
      <c r="D10" t="s">
        <v>65</v>
      </c>
      <c r="E10" t="s">
        <v>66</v>
      </c>
      <c r="F10" t="s">
        <v>67</v>
      </c>
      <c r="G10" t="s">
        <v>68</v>
      </c>
      <c r="H10" t="s">
        <v>69</v>
      </c>
      <c r="I10" t="s">
        <v>70</v>
      </c>
      <c r="J10" t="s">
        <v>71</v>
      </c>
      <c r="K10" t="s">
        <v>72</v>
      </c>
      <c r="L10" t="s">
        <v>73</v>
      </c>
      <c r="M10" t="s">
        <v>74</v>
      </c>
      <c r="N10" t="s">
        <v>75</v>
      </c>
      <c r="O10" t="s">
        <v>76</v>
      </c>
      <c r="P10" t="s">
        <v>77</v>
      </c>
      <c r="Q10" t="s">
        <v>78</v>
      </c>
    </row>
    <row r="11" spans="1:216" x14ac:dyDescent="0.2">
      <c r="B11" t="s">
        <v>62</v>
      </c>
      <c r="C11" t="s">
        <v>64</v>
      </c>
      <c r="D11">
        <v>0.8</v>
      </c>
      <c r="E11">
        <v>0.84</v>
      </c>
      <c r="F11">
        <v>0.7</v>
      </c>
      <c r="G11">
        <v>0.87</v>
      </c>
      <c r="H11">
        <v>0.75</v>
      </c>
      <c r="I11">
        <v>0.84</v>
      </c>
      <c r="J11">
        <v>0.87</v>
      </c>
      <c r="K11">
        <v>0.19109999999999999</v>
      </c>
      <c r="L11">
        <v>0.1512</v>
      </c>
      <c r="M11">
        <v>0.161</v>
      </c>
      <c r="N11">
        <v>0.22620000000000001</v>
      </c>
      <c r="O11">
        <v>0.1575</v>
      </c>
      <c r="P11">
        <v>0.15959999999999999</v>
      </c>
      <c r="Q11">
        <v>0.2175</v>
      </c>
    </row>
    <row r="12" spans="1:216" x14ac:dyDescent="0.2">
      <c r="A12" t="s">
        <v>79</v>
      </c>
      <c r="B12" t="s">
        <v>80</v>
      </c>
      <c r="C12" t="s">
        <v>81</v>
      </c>
      <c r="D12" t="s">
        <v>82</v>
      </c>
      <c r="E12" t="s">
        <v>83</v>
      </c>
      <c r="F12" t="s">
        <v>84</v>
      </c>
    </row>
    <row r="13" spans="1:216" x14ac:dyDescent="0.2">
      <c r="B13">
        <v>0</v>
      </c>
      <c r="C13">
        <v>0</v>
      </c>
      <c r="D13">
        <v>0</v>
      </c>
      <c r="E13">
        <v>0</v>
      </c>
      <c r="F13">
        <v>1</v>
      </c>
    </row>
    <row r="14" spans="1:216" x14ac:dyDescent="0.2">
      <c r="A14" t="s">
        <v>85</v>
      </c>
      <c r="B14" t="s">
        <v>86</v>
      </c>
      <c r="C14" t="s">
        <v>87</v>
      </c>
      <c r="D14" t="s">
        <v>88</v>
      </c>
      <c r="E14" t="s">
        <v>89</v>
      </c>
      <c r="F14" t="s">
        <v>90</v>
      </c>
      <c r="G14" t="s">
        <v>92</v>
      </c>
      <c r="H14" t="s">
        <v>94</v>
      </c>
    </row>
    <row r="15" spans="1:216" x14ac:dyDescent="0.2">
      <c r="B15">
        <v>-6276</v>
      </c>
      <c r="C15">
        <v>6.6</v>
      </c>
      <c r="D15">
        <v>1.7090000000000001E-5</v>
      </c>
      <c r="E15">
        <v>3.11</v>
      </c>
      <c r="F15" t="s">
        <v>91</v>
      </c>
      <c r="G15" t="s">
        <v>93</v>
      </c>
      <c r="H15">
        <v>0</v>
      </c>
    </row>
    <row r="16" spans="1:216" x14ac:dyDescent="0.2">
      <c r="A16" t="s">
        <v>95</v>
      </c>
      <c r="B16" t="s">
        <v>95</v>
      </c>
      <c r="C16" t="s">
        <v>95</v>
      </c>
      <c r="D16" t="s">
        <v>95</v>
      </c>
      <c r="E16" t="s">
        <v>95</v>
      </c>
      <c r="F16" t="s">
        <v>95</v>
      </c>
      <c r="G16" t="s">
        <v>96</v>
      </c>
      <c r="H16" t="s">
        <v>96</v>
      </c>
      <c r="I16" t="s">
        <v>96</v>
      </c>
      <c r="J16" t="s">
        <v>96</v>
      </c>
      <c r="K16" t="s">
        <v>96</v>
      </c>
      <c r="L16" t="s">
        <v>97</v>
      </c>
      <c r="M16" t="s">
        <v>97</v>
      </c>
      <c r="N16" t="s">
        <v>97</v>
      </c>
      <c r="O16" t="s">
        <v>97</v>
      </c>
      <c r="P16" t="s">
        <v>97</v>
      </c>
      <c r="Q16" t="s">
        <v>97</v>
      </c>
      <c r="R16" t="s">
        <v>97</v>
      </c>
      <c r="S16" t="s">
        <v>97</v>
      </c>
      <c r="T16" t="s">
        <v>97</v>
      </c>
      <c r="U16" t="s">
        <v>97</v>
      </c>
      <c r="V16" t="s">
        <v>97</v>
      </c>
      <c r="W16" t="s">
        <v>97</v>
      </c>
      <c r="X16" t="s">
        <v>97</v>
      </c>
      <c r="Y16" t="s">
        <v>97</v>
      </c>
      <c r="Z16" t="s">
        <v>97</v>
      </c>
      <c r="AA16" t="s">
        <v>97</v>
      </c>
      <c r="AB16" t="s">
        <v>97</v>
      </c>
      <c r="AC16" t="s">
        <v>97</v>
      </c>
      <c r="AD16" t="s">
        <v>97</v>
      </c>
      <c r="AE16" t="s">
        <v>97</v>
      </c>
      <c r="AF16" t="s">
        <v>97</v>
      </c>
      <c r="AG16" t="s">
        <v>97</v>
      </c>
      <c r="AH16" t="s">
        <v>97</v>
      </c>
      <c r="AI16" t="s">
        <v>97</v>
      </c>
      <c r="AJ16" t="s">
        <v>98</v>
      </c>
      <c r="AK16" t="s">
        <v>98</v>
      </c>
      <c r="AL16" t="s">
        <v>98</v>
      </c>
      <c r="AM16" t="s">
        <v>98</v>
      </c>
      <c r="AN16" t="s">
        <v>98</v>
      </c>
      <c r="AO16" t="s">
        <v>99</v>
      </c>
      <c r="AP16" t="s">
        <v>99</v>
      </c>
      <c r="AQ16" t="s">
        <v>99</v>
      </c>
      <c r="AR16" t="s">
        <v>99</v>
      </c>
      <c r="AS16" t="s">
        <v>100</v>
      </c>
      <c r="AT16" t="s">
        <v>100</v>
      </c>
      <c r="AU16" t="s">
        <v>100</v>
      </c>
      <c r="AV16" t="s">
        <v>100</v>
      </c>
      <c r="AW16" t="s">
        <v>100</v>
      </c>
      <c r="AX16" t="s">
        <v>100</v>
      </c>
      <c r="AY16" t="s">
        <v>100</v>
      </c>
      <c r="AZ16" t="s">
        <v>100</v>
      </c>
      <c r="BA16" t="s">
        <v>100</v>
      </c>
      <c r="BB16" t="s">
        <v>100</v>
      </c>
      <c r="BC16" t="s">
        <v>100</v>
      </c>
      <c r="BD16" t="s">
        <v>100</v>
      </c>
      <c r="BE16" t="s">
        <v>100</v>
      </c>
      <c r="BF16" t="s">
        <v>100</v>
      </c>
      <c r="BG16" t="s">
        <v>100</v>
      </c>
      <c r="BH16" t="s">
        <v>100</v>
      </c>
      <c r="BI16" t="s">
        <v>100</v>
      </c>
      <c r="BJ16" t="s">
        <v>100</v>
      </c>
      <c r="BK16" t="s">
        <v>101</v>
      </c>
      <c r="BL16" t="s">
        <v>101</v>
      </c>
      <c r="BM16" t="s">
        <v>101</v>
      </c>
      <c r="BN16" t="s">
        <v>101</v>
      </c>
      <c r="BO16" t="s">
        <v>101</v>
      </c>
      <c r="BP16" t="s">
        <v>101</v>
      </c>
      <c r="BQ16" t="s">
        <v>101</v>
      </c>
      <c r="BR16" t="s">
        <v>101</v>
      </c>
      <c r="BS16" t="s">
        <v>101</v>
      </c>
      <c r="BT16" t="s">
        <v>101</v>
      </c>
      <c r="BU16" t="s">
        <v>102</v>
      </c>
      <c r="BV16" t="s">
        <v>102</v>
      </c>
      <c r="BW16" t="s">
        <v>102</v>
      </c>
      <c r="BX16" t="s">
        <v>102</v>
      </c>
      <c r="BY16" t="s">
        <v>102</v>
      </c>
      <c r="BZ16" t="s">
        <v>102</v>
      </c>
      <c r="CA16" t="s">
        <v>102</v>
      </c>
      <c r="CB16" t="s">
        <v>102</v>
      </c>
      <c r="CC16" t="s">
        <v>102</v>
      </c>
      <c r="CD16" t="s">
        <v>102</v>
      </c>
      <c r="CE16" t="s">
        <v>102</v>
      </c>
      <c r="CF16" t="s">
        <v>102</v>
      </c>
      <c r="CG16" t="s">
        <v>102</v>
      </c>
      <c r="CH16" t="s">
        <v>102</v>
      </c>
      <c r="CI16" t="s">
        <v>102</v>
      </c>
      <c r="CJ16" t="s">
        <v>102</v>
      </c>
      <c r="CK16" t="s">
        <v>102</v>
      </c>
      <c r="CL16" t="s">
        <v>102</v>
      </c>
      <c r="CM16" t="s">
        <v>103</v>
      </c>
      <c r="CN16" t="s">
        <v>103</v>
      </c>
      <c r="CO16" t="s">
        <v>103</v>
      </c>
      <c r="CP16" t="s">
        <v>103</v>
      </c>
      <c r="CQ16" t="s">
        <v>103</v>
      </c>
      <c r="CR16" t="s">
        <v>103</v>
      </c>
      <c r="CS16" t="s">
        <v>103</v>
      </c>
      <c r="CT16" t="s">
        <v>103</v>
      </c>
      <c r="CU16" t="s">
        <v>103</v>
      </c>
      <c r="CV16" t="s">
        <v>103</v>
      </c>
      <c r="CW16" t="s">
        <v>103</v>
      </c>
      <c r="CX16" t="s">
        <v>103</v>
      </c>
      <c r="CY16" t="s">
        <v>103</v>
      </c>
      <c r="CZ16" t="s">
        <v>104</v>
      </c>
      <c r="DA16" t="s">
        <v>104</v>
      </c>
      <c r="DB16" t="s">
        <v>104</v>
      </c>
      <c r="DC16" t="s">
        <v>104</v>
      </c>
      <c r="DD16" t="s">
        <v>104</v>
      </c>
      <c r="DE16" t="s">
        <v>104</v>
      </c>
      <c r="DF16" t="s">
        <v>104</v>
      </c>
      <c r="DG16" t="s">
        <v>104</v>
      </c>
      <c r="DH16" t="s">
        <v>104</v>
      </c>
      <c r="DI16" t="s">
        <v>104</v>
      </c>
      <c r="DJ16" t="s">
        <v>104</v>
      </c>
      <c r="DK16" t="s">
        <v>104</v>
      </c>
      <c r="DL16" t="s">
        <v>104</v>
      </c>
      <c r="DM16" t="s">
        <v>104</v>
      </c>
      <c r="DN16" t="s">
        <v>104</v>
      </c>
      <c r="DO16" t="s">
        <v>105</v>
      </c>
      <c r="DP16" t="s">
        <v>105</v>
      </c>
      <c r="DQ16" t="s">
        <v>105</v>
      </c>
      <c r="DR16" t="s">
        <v>105</v>
      </c>
      <c r="DS16" t="s">
        <v>105</v>
      </c>
      <c r="DT16" t="s">
        <v>105</v>
      </c>
      <c r="DU16" t="s">
        <v>105</v>
      </c>
      <c r="DV16" t="s">
        <v>105</v>
      </c>
      <c r="DW16" t="s">
        <v>105</v>
      </c>
      <c r="DX16" t="s">
        <v>105</v>
      </c>
      <c r="DY16" t="s">
        <v>105</v>
      </c>
      <c r="DZ16" t="s">
        <v>105</v>
      </c>
      <c r="EA16" t="s">
        <v>105</v>
      </c>
      <c r="EB16" t="s">
        <v>105</v>
      </c>
      <c r="EC16" t="s">
        <v>105</v>
      </c>
      <c r="ED16" t="s">
        <v>105</v>
      </c>
      <c r="EE16" t="s">
        <v>105</v>
      </c>
      <c r="EF16" t="s">
        <v>105</v>
      </c>
      <c r="EG16" t="s">
        <v>106</v>
      </c>
      <c r="EH16" t="s">
        <v>106</v>
      </c>
      <c r="EI16" t="s">
        <v>106</v>
      </c>
      <c r="EJ16" t="s">
        <v>106</v>
      </c>
      <c r="EK16" t="s">
        <v>106</v>
      </c>
      <c r="EL16" t="s">
        <v>106</v>
      </c>
      <c r="EM16" t="s">
        <v>106</v>
      </c>
      <c r="EN16" t="s">
        <v>106</v>
      </c>
      <c r="EO16" t="s">
        <v>106</v>
      </c>
      <c r="EP16" t="s">
        <v>106</v>
      </c>
      <c r="EQ16" t="s">
        <v>106</v>
      </c>
      <c r="ER16" t="s">
        <v>106</v>
      </c>
      <c r="ES16" t="s">
        <v>106</v>
      </c>
      <c r="ET16" t="s">
        <v>106</v>
      </c>
      <c r="EU16" t="s">
        <v>106</v>
      </c>
      <c r="EV16" t="s">
        <v>106</v>
      </c>
      <c r="EW16" t="s">
        <v>106</v>
      </c>
      <c r="EX16" t="s">
        <v>106</v>
      </c>
      <c r="EY16" t="s">
        <v>106</v>
      </c>
      <c r="EZ16" t="s">
        <v>107</v>
      </c>
      <c r="FA16" t="s">
        <v>107</v>
      </c>
      <c r="FB16" t="s">
        <v>107</v>
      </c>
      <c r="FC16" t="s">
        <v>107</v>
      </c>
      <c r="FD16" t="s">
        <v>107</v>
      </c>
      <c r="FE16" t="s">
        <v>107</v>
      </c>
      <c r="FF16" t="s">
        <v>107</v>
      </c>
      <c r="FG16" t="s">
        <v>107</v>
      </c>
      <c r="FH16" t="s">
        <v>107</v>
      </c>
      <c r="FI16" t="s">
        <v>107</v>
      </c>
      <c r="FJ16" t="s">
        <v>107</v>
      </c>
      <c r="FK16" t="s">
        <v>107</v>
      </c>
      <c r="FL16" t="s">
        <v>107</v>
      </c>
      <c r="FM16" t="s">
        <v>107</v>
      </c>
      <c r="FN16" t="s">
        <v>107</v>
      </c>
      <c r="FO16" t="s">
        <v>107</v>
      </c>
      <c r="FP16" t="s">
        <v>107</v>
      </c>
      <c r="FQ16" t="s">
        <v>107</v>
      </c>
      <c r="FR16" t="s">
        <v>107</v>
      </c>
      <c r="FS16" t="s">
        <v>108</v>
      </c>
      <c r="FT16" t="s">
        <v>108</v>
      </c>
      <c r="FU16" t="s">
        <v>108</v>
      </c>
      <c r="FV16" t="s">
        <v>108</v>
      </c>
      <c r="FW16" t="s">
        <v>108</v>
      </c>
      <c r="FX16" t="s">
        <v>108</v>
      </c>
      <c r="FY16" t="s">
        <v>108</v>
      </c>
      <c r="FZ16" t="s">
        <v>108</v>
      </c>
      <c r="GA16" t="s">
        <v>108</v>
      </c>
      <c r="GB16" t="s">
        <v>108</v>
      </c>
      <c r="GC16" t="s">
        <v>108</v>
      </c>
      <c r="GD16" t="s">
        <v>108</v>
      </c>
      <c r="GE16" t="s">
        <v>108</v>
      </c>
      <c r="GF16" t="s">
        <v>108</v>
      </c>
      <c r="GG16" t="s">
        <v>108</v>
      </c>
      <c r="GH16" t="s">
        <v>108</v>
      </c>
      <c r="GI16" t="s">
        <v>108</v>
      </c>
      <c r="GJ16" t="s">
        <v>108</v>
      </c>
      <c r="GK16" t="s">
        <v>109</v>
      </c>
      <c r="GL16" t="s">
        <v>109</v>
      </c>
      <c r="GM16" t="s">
        <v>109</v>
      </c>
      <c r="GN16" t="s">
        <v>109</v>
      </c>
      <c r="GO16" t="s">
        <v>109</v>
      </c>
      <c r="GP16" t="s">
        <v>109</v>
      </c>
      <c r="GQ16" t="s">
        <v>109</v>
      </c>
      <c r="GR16" t="s">
        <v>109</v>
      </c>
      <c r="GS16" t="s">
        <v>110</v>
      </c>
      <c r="GT16" t="s">
        <v>110</v>
      </c>
      <c r="GU16" t="s">
        <v>110</v>
      </c>
      <c r="GV16" t="s">
        <v>110</v>
      </c>
      <c r="GW16" t="s">
        <v>110</v>
      </c>
      <c r="GX16" t="s">
        <v>110</v>
      </c>
      <c r="GY16" t="s">
        <v>110</v>
      </c>
      <c r="GZ16" t="s">
        <v>110</v>
      </c>
      <c r="HA16" t="s">
        <v>110</v>
      </c>
      <c r="HB16" t="s">
        <v>110</v>
      </c>
      <c r="HC16" t="s">
        <v>110</v>
      </c>
      <c r="HD16" t="s">
        <v>110</v>
      </c>
      <c r="HE16" t="s">
        <v>110</v>
      </c>
      <c r="HF16" t="s">
        <v>110</v>
      </c>
      <c r="HG16" t="s">
        <v>110</v>
      </c>
      <c r="HH16" t="s">
        <v>110</v>
      </c>
    </row>
    <row r="17" spans="1:216" x14ac:dyDescent="0.2">
      <c r="A17" t="s">
        <v>111</v>
      </c>
      <c r="B17" t="s">
        <v>112</v>
      </c>
      <c r="C17" t="s">
        <v>113</v>
      </c>
      <c r="D17" t="s">
        <v>114</v>
      </c>
      <c r="E17" t="s">
        <v>115</v>
      </c>
      <c r="F17" t="s">
        <v>116</v>
      </c>
      <c r="G17" t="s">
        <v>117</v>
      </c>
      <c r="H17" t="s">
        <v>118</v>
      </c>
      <c r="I17" t="s">
        <v>119</v>
      </c>
      <c r="J17" t="s">
        <v>120</v>
      </c>
      <c r="K17" t="s">
        <v>121</v>
      </c>
      <c r="L17" t="s">
        <v>122</v>
      </c>
      <c r="M17" t="s">
        <v>123</v>
      </c>
      <c r="N17" t="s">
        <v>124</v>
      </c>
      <c r="O17" t="s">
        <v>125</v>
      </c>
      <c r="P17" t="s">
        <v>126</v>
      </c>
      <c r="Q17" t="s">
        <v>127</v>
      </c>
      <c r="R17" t="s">
        <v>128</v>
      </c>
      <c r="S17" t="s">
        <v>129</v>
      </c>
      <c r="T17" t="s">
        <v>130</v>
      </c>
      <c r="U17" t="s">
        <v>131</v>
      </c>
      <c r="V17" t="s">
        <v>132</v>
      </c>
      <c r="W17" t="s">
        <v>133</v>
      </c>
      <c r="X17" t="s">
        <v>134</v>
      </c>
      <c r="Y17" t="s">
        <v>135</v>
      </c>
      <c r="Z17" t="s">
        <v>136</v>
      </c>
      <c r="AA17" t="s">
        <v>137</v>
      </c>
      <c r="AB17" t="s">
        <v>138</v>
      </c>
      <c r="AC17" t="s">
        <v>139</v>
      </c>
      <c r="AD17" t="s">
        <v>140</v>
      </c>
      <c r="AE17" t="s">
        <v>141</v>
      </c>
      <c r="AF17" t="s">
        <v>142</v>
      </c>
      <c r="AG17" t="s">
        <v>143</v>
      </c>
      <c r="AH17" t="s">
        <v>144</v>
      </c>
      <c r="AI17" t="s">
        <v>145</v>
      </c>
      <c r="AJ17" t="s">
        <v>98</v>
      </c>
      <c r="AK17" t="s">
        <v>146</v>
      </c>
      <c r="AL17" t="s">
        <v>147</v>
      </c>
      <c r="AM17" t="s">
        <v>148</v>
      </c>
      <c r="AN17" t="s">
        <v>149</v>
      </c>
      <c r="AO17" t="s">
        <v>150</v>
      </c>
      <c r="AP17" t="s">
        <v>151</v>
      </c>
      <c r="AQ17" t="s">
        <v>152</v>
      </c>
      <c r="AR17" t="s">
        <v>153</v>
      </c>
      <c r="AS17" t="s">
        <v>122</v>
      </c>
      <c r="AT17" t="s">
        <v>154</v>
      </c>
      <c r="AU17" t="s">
        <v>155</v>
      </c>
      <c r="AV17" t="s">
        <v>156</v>
      </c>
      <c r="AW17" t="s">
        <v>157</v>
      </c>
      <c r="AX17" t="s">
        <v>158</v>
      </c>
      <c r="AY17" t="s">
        <v>159</v>
      </c>
      <c r="AZ17" t="s">
        <v>160</v>
      </c>
      <c r="BA17" t="s">
        <v>161</v>
      </c>
      <c r="BB17" t="s">
        <v>162</v>
      </c>
      <c r="BC17" t="s">
        <v>163</v>
      </c>
      <c r="BD17" t="s">
        <v>164</v>
      </c>
      <c r="BE17" t="s">
        <v>165</v>
      </c>
      <c r="BF17" t="s">
        <v>166</v>
      </c>
      <c r="BG17" t="s">
        <v>167</v>
      </c>
      <c r="BH17" t="s">
        <v>168</v>
      </c>
      <c r="BI17" t="s">
        <v>169</v>
      </c>
      <c r="BJ17" t="s">
        <v>170</v>
      </c>
      <c r="BK17" t="s">
        <v>171</v>
      </c>
      <c r="BL17" t="s">
        <v>172</v>
      </c>
      <c r="BM17" t="s">
        <v>173</v>
      </c>
      <c r="BN17" t="s">
        <v>174</v>
      </c>
      <c r="BO17" t="s">
        <v>175</v>
      </c>
      <c r="BP17" t="s">
        <v>176</v>
      </c>
      <c r="BQ17" t="s">
        <v>177</v>
      </c>
      <c r="BR17" t="s">
        <v>178</v>
      </c>
      <c r="BS17" t="s">
        <v>179</v>
      </c>
      <c r="BT17" t="s">
        <v>180</v>
      </c>
      <c r="BU17" t="s">
        <v>181</v>
      </c>
      <c r="BV17" t="s">
        <v>182</v>
      </c>
      <c r="BW17" t="s">
        <v>183</v>
      </c>
      <c r="BX17" t="s">
        <v>184</v>
      </c>
      <c r="BY17" t="s">
        <v>185</v>
      </c>
      <c r="BZ17" t="s">
        <v>186</v>
      </c>
      <c r="CA17" t="s">
        <v>187</v>
      </c>
      <c r="CB17" t="s">
        <v>188</v>
      </c>
      <c r="CC17" t="s">
        <v>189</v>
      </c>
      <c r="CD17" t="s">
        <v>190</v>
      </c>
      <c r="CE17" t="s">
        <v>191</v>
      </c>
      <c r="CF17" t="s">
        <v>192</v>
      </c>
      <c r="CG17" t="s">
        <v>193</v>
      </c>
      <c r="CH17" t="s">
        <v>194</v>
      </c>
      <c r="CI17" t="s">
        <v>195</v>
      </c>
      <c r="CJ17" t="s">
        <v>196</v>
      </c>
      <c r="CK17" t="s">
        <v>197</v>
      </c>
      <c r="CL17" t="s">
        <v>198</v>
      </c>
      <c r="CM17" t="s">
        <v>112</v>
      </c>
      <c r="CN17" t="s">
        <v>115</v>
      </c>
      <c r="CO17" t="s">
        <v>199</v>
      </c>
      <c r="CP17" t="s">
        <v>200</v>
      </c>
      <c r="CQ17" t="s">
        <v>201</v>
      </c>
      <c r="CR17" t="s">
        <v>202</v>
      </c>
      <c r="CS17" t="s">
        <v>203</v>
      </c>
      <c r="CT17" t="s">
        <v>204</v>
      </c>
      <c r="CU17" t="s">
        <v>205</v>
      </c>
      <c r="CV17" t="s">
        <v>206</v>
      </c>
      <c r="CW17" t="s">
        <v>207</v>
      </c>
      <c r="CX17" t="s">
        <v>208</v>
      </c>
      <c r="CY17" t="s">
        <v>209</v>
      </c>
      <c r="CZ17" t="s">
        <v>210</v>
      </c>
      <c r="DA17" t="s">
        <v>211</v>
      </c>
      <c r="DB17" t="s">
        <v>212</v>
      </c>
      <c r="DC17" t="s">
        <v>213</v>
      </c>
      <c r="DD17" t="s">
        <v>214</v>
      </c>
      <c r="DE17" t="s">
        <v>215</v>
      </c>
      <c r="DF17" t="s">
        <v>216</v>
      </c>
      <c r="DG17" t="s">
        <v>217</v>
      </c>
      <c r="DH17" t="s">
        <v>218</v>
      </c>
      <c r="DI17" t="s">
        <v>219</v>
      </c>
      <c r="DJ17" t="s">
        <v>220</v>
      </c>
      <c r="DK17" t="s">
        <v>221</v>
      </c>
      <c r="DL17" t="s">
        <v>222</v>
      </c>
      <c r="DM17" t="s">
        <v>223</v>
      </c>
      <c r="DN17" t="s">
        <v>224</v>
      </c>
      <c r="DO17" t="s">
        <v>225</v>
      </c>
      <c r="DP17" t="s">
        <v>226</v>
      </c>
      <c r="DQ17" t="s">
        <v>227</v>
      </c>
      <c r="DR17" t="s">
        <v>228</v>
      </c>
      <c r="DS17" t="s">
        <v>229</v>
      </c>
      <c r="DT17" t="s">
        <v>230</v>
      </c>
      <c r="DU17" t="s">
        <v>231</v>
      </c>
      <c r="DV17" t="s">
        <v>232</v>
      </c>
      <c r="DW17" t="s">
        <v>233</v>
      </c>
      <c r="DX17" t="s">
        <v>234</v>
      </c>
      <c r="DY17" t="s">
        <v>235</v>
      </c>
      <c r="DZ17" t="s">
        <v>236</v>
      </c>
      <c r="EA17" t="s">
        <v>237</v>
      </c>
      <c r="EB17" t="s">
        <v>238</v>
      </c>
      <c r="EC17" t="s">
        <v>239</v>
      </c>
      <c r="ED17" t="s">
        <v>240</v>
      </c>
      <c r="EE17" t="s">
        <v>241</v>
      </c>
      <c r="EF17" t="s">
        <v>242</v>
      </c>
      <c r="EG17" t="s">
        <v>243</v>
      </c>
      <c r="EH17" t="s">
        <v>244</v>
      </c>
      <c r="EI17" t="s">
        <v>245</v>
      </c>
      <c r="EJ17" t="s">
        <v>246</v>
      </c>
      <c r="EK17" t="s">
        <v>247</v>
      </c>
      <c r="EL17" t="s">
        <v>248</v>
      </c>
      <c r="EM17" t="s">
        <v>249</v>
      </c>
      <c r="EN17" t="s">
        <v>250</v>
      </c>
      <c r="EO17" t="s">
        <v>251</v>
      </c>
      <c r="EP17" t="s">
        <v>252</v>
      </c>
      <c r="EQ17" t="s">
        <v>253</v>
      </c>
      <c r="ER17" t="s">
        <v>254</v>
      </c>
      <c r="ES17" t="s">
        <v>255</v>
      </c>
      <c r="ET17" t="s">
        <v>256</v>
      </c>
      <c r="EU17" t="s">
        <v>257</v>
      </c>
      <c r="EV17" t="s">
        <v>258</v>
      </c>
      <c r="EW17" t="s">
        <v>259</v>
      </c>
      <c r="EX17" t="s">
        <v>260</v>
      </c>
      <c r="EY17" t="s">
        <v>261</v>
      </c>
      <c r="EZ17" t="s">
        <v>262</v>
      </c>
      <c r="FA17" t="s">
        <v>263</v>
      </c>
      <c r="FB17" t="s">
        <v>264</v>
      </c>
      <c r="FC17" t="s">
        <v>265</v>
      </c>
      <c r="FD17" t="s">
        <v>266</v>
      </c>
      <c r="FE17" t="s">
        <v>267</v>
      </c>
      <c r="FF17" t="s">
        <v>268</v>
      </c>
      <c r="FG17" t="s">
        <v>269</v>
      </c>
      <c r="FH17" t="s">
        <v>270</v>
      </c>
      <c r="FI17" t="s">
        <v>271</v>
      </c>
      <c r="FJ17" t="s">
        <v>272</v>
      </c>
      <c r="FK17" t="s">
        <v>273</v>
      </c>
      <c r="FL17" t="s">
        <v>274</v>
      </c>
      <c r="FM17" t="s">
        <v>275</v>
      </c>
      <c r="FN17" t="s">
        <v>276</v>
      </c>
      <c r="FO17" t="s">
        <v>277</v>
      </c>
      <c r="FP17" t="s">
        <v>278</v>
      </c>
      <c r="FQ17" t="s">
        <v>279</v>
      </c>
      <c r="FR17" t="s">
        <v>280</v>
      </c>
      <c r="FS17" t="s">
        <v>281</v>
      </c>
      <c r="FT17" t="s">
        <v>282</v>
      </c>
      <c r="FU17" t="s">
        <v>283</v>
      </c>
      <c r="FV17" t="s">
        <v>284</v>
      </c>
      <c r="FW17" t="s">
        <v>285</v>
      </c>
      <c r="FX17" t="s">
        <v>286</v>
      </c>
      <c r="FY17" t="s">
        <v>287</v>
      </c>
      <c r="FZ17" t="s">
        <v>288</v>
      </c>
      <c r="GA17" t="s">
        <v>289</v>
      </c>
      <c r="GB17" t="s">
        <v>290</v>
      </c>
      <c r="GC17" t="s">
        <v>291</v>
      </c>
      <c r="GD17" t="s">
        <v>292</v>
      </c>
      <c r="GE17" t="s">
        <v>293</v>
      </c>
      <c r="GF17" t="s">
        <v>294</v>
      </c>
      <c r="GG17" t="s">
        <v>295</v>
      </c>
      <c r="GH17" t="s">
        <v>296</v>
      </c>
      <c r="GI17" t="s">
        <v>297</v>
      </c>
      <c r="GJ17" t="s">
        <v>298</v>
      </c>
      <c r="GK17" t="s">
        <v>299</v>
      </c>
      <c r="GL17" t="s">
        <v>300</v>
      </c>
      <c r="GM17" t="s">
        <v>301</v>
      </c>
      <c r="GN17" t="s">
        <v>302</v>
      </c>
      <c r="GO17" t="s">
        <v>303</v>
      </c>
      <c r="GP17" t="s">
        <v>304</v>
      </c>
      <c r="GQ17" t="s">
        <v>305</v>
      </c>
      <c r="GR17" t="s">
        <v>306</v>
      </c>
      <c r="GS17" t="s">
        <v>307</v>
      </c>
      <c r="GT17" t="s">
        <v>308</v>
      </c>
      <c r="GU17" t="s">
        <v>309</v>
      </c>
      <c r="GV17" t="s">
        <v>310</v>
      </c>
      <c r="GW17" t="s">
        <v>311</v>
      </c>
      <c r="GX17" t="s">
        <v>312</v>
      </c>
      <c r="GY17" t="s">
        <v>313</v>
      </c>
      <c r="GZ17" t="s">
        <v>314</v>
      </c>
      <c r="HA17" t="s">
        <v>315</v>
      </c>
      <c r="HB17" t="s">
        <v>316</v>
      </c>
      <c r="HC17" t="s">
        <v>317</v>
      </c>
      <c r="HD17" t="s">
        <v>318</v>
      </c>
      <c r="HE17" t="s">
        <v>319</v>
      </c>
      <c r="HF17" t="s">
        <v>320</v>
      </c>
      <c r="HG17" t="s">
        <v>321</v>
      </c>
      <c r="HH17" t="s">
        <v>322</v>
      </c>
    </row>
    <row r="18" spans="1:216" x14ac:dyDescent="0.2">
      <c r="B18" t="s">
        <v>323</v>
      </c>
      <c r="C18" t="s">
        <v>323</v>
      </c>
      <c r="F18" t="s">
        <v>323</v>
      </c>
      <c r="L18" t="s">
        <v>323</v>
      </c>
      <c r="M18" t="s">
        <v>324</v>
      </c>
      <c r="N18" t="s">
        <v>325</v>
      </c>
      <c r="O18" t="s">
        <v>326</v>
      </c>
      <c r="P18" t="s">
        <v>327</v>
      </c>
      <c r="Q18" t="s">
        <v>327</v>
      </c>
      <c r="R18" t="s">
        <v>161</v>
      </c>
      <c r="S18" t="s">
        <v>161</v>
      </c>
      <c r="T18" t="s">
        <v>324</v>
      </c>
      <c r="U18" t="s">
        <v>324</v>
      </c>
      <c r="V18" t="s">
        <v>324</v>
      </c>
      <c r="W18" t="s">
        <v>324</v>
      </c>
      <c r="X18" t="s">
        <v>328</v>
      </c>
      <c r="Y18" t="s">
        <v>329</v>
      </c>
      <c r="Z18" t="s">
        <v>329</v>
      </c>
      <c r="AA18" t="s">
        <v>330</v>
      </c>
      <c r="AB18" t="s">
        <v>331</v>
      </c>
      <c r="AC18" t="s">
        <v>330</v>
      </c>
      <c r="AD18" t="s">
        <v>330</v>
      </c>
      <c r="AE18" t="s">
        <v>330</v>
      </c>
      <c r="AF18" t="s">
        <v>328</v>
      </c>
      <c r="AG18" t="s">
        <v>328</v>
      </c>
      <c r="AH18" t="s">
        <v>328</v>
      </c>
      <c r="AI18" t="s">
        <v>328</v>
      </c>
      <c r="AJ18" t="s">
        <v>332</v>
      </c>
      <c r="AK18" t="s">
        <v>331</v>
      </c>
      <c r="AM18" t="s">
        <v>331</v>
      </c>
      <c r="AN18" t="s">
        <v>332</v>
      </c>
      <c r="AO18" t="s">
        <v>326</v>
      </c>
      <c r="AP18" t="s">
        <v>326</v>
      </c>
      <c r="AR18" t="s">
        <v>333</v>
      </c>
      <c r="AS18" t="s">
        <v>323</v>
      </c>
      <c r="AT18" t="s">
        <v>327</v>
      </c>
      <c r="AU18" t="s">
        <v>327</v>
      </c>
      <c r="AV18" t="s">
        <v>334</v>
      </c>
      <c r="AW18" t="s">
        <v>334</v>
      </c>
      <c r="AX18" t="s">
        <v>327</v>
      </c>
      <c r="AY18" t="s">
        <v>334</v>
      </c>
      <c r="AZ18" t="s">
        <v>332</v>
      </c>
      <c r="BA18" t="s">
        <v>330</v>
      </c>
      <c r="BB18" t="s">
        <v>330</v>
      </c>
      <c r="BC18" t="s">
        <v>329</v>
      </c>
      <c r="BD18" t="s">
        <v>329</v>
      </c>
      <c r="BE18" t="s">
        <v>329</v>
      </c>
      <c r="BF18" t="s">
        <v>329</v>
      </c>
      <c r="BG18" t="s">
        <v>329</v>
      </c>
      <c r="BH18" t="s">
        <v>335</v>
      </c>
      <c r="BI18" t="s">
        <v>326</v>
      </c>
      <c r="BJ18" t="s">
        <v>326</v>
      </c>
      <c r="BK18" t="s">
        <v>327</v>
      </c>
      <c r="BL18" t="s">
        <v>327</v>
      </c>
      <c r="BM18" t="s">
        <v>327</v>
      </c>
      <c r="BN18" t="s">
        <v>334</v>
      </c>
      <c r="BO18" t="s">
        <v>327</v>
      </c>
      <c r="BP18" t="s">
        <v>334</v>
      </c>
      <c r="BQ18" t="s">
        <v>330</v>
      </c>
      <c r="BR18" t="s">
        <v>330</v>
      </c>
      <c r="BS18" t="s">
        <v>329</v>
      </c>
      <c r="BT18" t="s">
        <v>329</v>
      </c>
      <c r="BU18" t="s">
        <v>326</v>
      </c>
      <c r="BZ18" t="s">
        <v>326</v>
      </c>
      <c r="CC18" t="s">
        <v>329</v>
      </c>
      <c r="CD18" t="s">
        <v>329</v>
      </c>
      <c r="CE18" t="s">
        <v>329</v>
      </c>
      <c r="CF18" t="s">
        <v>329</v>
      </c>
      <c r="CG18" t="s">
        <v>329</v>
      </c>
      <c r="CH18" t="s">
        <v>326</v>
      </c>
      <c r="CI18" t="s">
        <v>326</v>
      </c>
      <c r="CJ18" t="s">
        <v>326</v>
      </c>
      <c r="CK18" t="s">
        <v>323</v>
      </c>
      <c r="CM18" t="s">
        <v>336</v>
      </c>
      <c r="CO18" t="s">
        <v>323</v>
      </c>
      <c r="CP18" t="s">
        <v>323</v>
      </c>
      <c r="CR18" t="s">
        <v>337</v>
      </c>
      <c r="CS18" t="s">
        <v>338</v>
      </c>
      <c r="CT18" t="s">
        <v>337</v>
      </c>
      <c r="CU18" t="s">
        <v>338</v>
      </c>
      <c r="CV18" t="s">
        <v>337</v>
      </c>
      <c r="CW18" t="s">
        <v>338</v>
      </c>
      <c r="CX18" t="s">
        <v>331</v>
      </c>
      <c r="CY18" t="s">
        <v>331</v>
      </c>
      <c r="CZ18" t="s">
        <v>326</v>
      </c>
      <c r="DA18" t="s">
        <v>339</v>
      </c>
      <c r="DB18" t="s">
        <v>326</v>
      </c>
      <c r="DD18" t="s">
        <v>327</v>
      </c>
      <c r="DE18" t="s">
        <v>340</v>
      </c>
      <c r="DF18" t="s">
        <v>327</v>
      </c>
      <c r="DH18" t="s">
        <v>326</v>
      </c>
      <c r="DI18" t="s">
        <v>339</v>
      </c>
      <c r="DJ18" t="s">
        <v>326</v>
      </c>
      <c r="DO18" t="s">
        <v>341</v>
      </c>
      <c r="DP18" t="s">
        <v>341</v>
      </c>
      <c r="EC18" t="s">
        <v>341</v>
      </c>
      <c r="ED18" t="s">
        <v>341</v>
      </c>
      <c r="EE18" t="s">
        <v>342</v>
      </c>
      <c r="EF18" t="s">
        <v>342</v>
      </c>
      <c r="EG18" t="s">
        <v>329</v>
      </c>
      <c r="EH18" t="s">
        <v>329</v>
      </c>
      <c r="EI18" t="s">
        <v>331</v>
      </c>
      <c r="EJ18" t="s">
        <v>329</v>
      </c>
      <c r="EK18" t="s">
        <v>334</v>
      </c>
      <c r="EL18" t="s">
        <v>331</v>
      </c>
      <c r="EM18" t="s">
        <v>331</v>
      </c>
      <c r="EO18" t="s">
        <v>341</v>
      </c>
      <c r="EP18" t="s">
        <v>341</v>
      </c>
      <c r="EQ18" t="s">
        <v>341</v>
      </c>
      <c r="ER18" t="s">
        <v>341</v>
      </c>
      <c r="ES18" t="s">
        <v>341</v>
      </c>
      <c r="ET18" t="s">
        <v>341</v>
      </c>
      <c r="EU18" t="s">
        <v>341</v>
      </c>
      <c r="EV18" t="s">
        <v>343</v>
      </c>
      <c r="EW18" t="s">
        <v>343</v>
      </c>
      <c r="EX18" t="s">
        <v>343</v>
      </c>
      <c r="EY18" t="s">
        <v>344</v>
      </c>
      <c r="EZ18" t="s">
        <v>341</v>
      </c>
      <c r="FA18" t="s">
        <v>341</v>
      </c>
      <c r="FB18" t="s">
        <v>341</v>
      </c>
      <c r="FC18" t="s">
        <v>341</v>
      </c>
      <c r="FD18" t="s">
        <v>341</v>
      </c>
      <c r="FE18" t="s">
        <v>341</v>
      </c>
      <c r="FF18" t="s">
        <v>341</v>
      </c>
      <c r="FG18" t="s">
        <v>341</v>
      </c>
      <c r="FH18" t="s">
        <v>341</v>
      </c>
      <c r="FI18" t="s">
        <v>341</v>
      </c>
      <c r="FJ18" t="s">
        <v>341</v>
      </c>
      <c r="FK18" t="s">
        <v>341</v>
      </c>
      <c r="FR18" t="s">
        <v>341</v>
      </c>
      <c r="FS18" t="s">
        <v>331</v>
      </c>
      <c r="FT18" t="s">
        <v>331</v>
      </c>
      <c r="FU18" t="s">
        <v>337</v>
      </c>
      <c r="FV18" t="s">
        <v>338</v>
      </c>
      <c r="FW18" t="s">
        <v>338</v>
      </c>
      <c r="GA18" t="s">
        <v>338</v>
      </c>
      <c r="GE18" t="s">
        <v>327</v>
      </c>
      <c r="GF18" t="s">
        <v>327</v>
      </c>
      <c r="GG18" t="s">
        <v>334</v>
      </c>
      <c r="GH18" t="s">
        <v>334</v>
      </c>
      <c r="GI18" t="s">
        <v>345</v>
      </c>
      <c r="GJ18" t="s">
        <v>345</v>
      </c>
      <c r="GK18" t="s">
        <v>341</v>
      </c>
      <c r="GL18" t="s">
        <v>341</v>
      </c>
      <c r="GM18" t="s">
        <v>341</v>
      </c>
      <c r="GN18" t="s">
        <v>341</v>
      </c>
      <c r="GO18" t="s">
        <v>341</v>
      </c>
      <c r="GP18" t="s">
        <v>341</v>
      </c>
      <c r="GQ18" t="s">
        <v>329</v>
      </c>
      <c r="GR18" t="s">
        <v>341</v>
      </c>
      <c r="GT18" t="s">
        <v>332</v>
      </c>
      <c r="GU18" t="s">
        <v>332</v>
      </c>
      <c r="GV18" t="s">
        <v>329</v>
      </c>
      <c r="GW18" t="s">
        <v>329</v>
      </c>
      <c r="GX18" t="s">
        <v>329</v>
      </c>
      <c r="GY18" t="s">
        <v>329</v>
      </c>
      <c r="GZ18" t="s">
        <v>329</v>
      </c>
      <c r="HA18" t="s">
        <v>331</v>
      </c>
      <c r="HB18" t="s">
        <v>331</v>
      </c>
      <c r="HC18" t="s">
        <v>331</v>
      </c>
      <c r="HD18" t="s">
        <v>329</v>
      </c>
      <c r="HE18" t="s">
        <v>327</v>
      </c>
      <c r="HF18" t="s">
        <v>334</v>
      </c>
      <c r="HG18" t="s">
        <v>331</v>
      </c>
      <c r="HH18" t="s">
        <v>331</v>
      </c>
    </row>
    <row r="19" spans="1:216" x14ac:dyDescent="0.2">
      <c r="A19">
        <v>1</v>
      </c>
      <c r="B19">
        <v>1689201921.0999999</v>
      </c>
      <c r="C19">
        <v>0</v>
      </c>
      <c r="D19" t="s">
        <v>346</v>
      </c>
      <c r="E19" t="s">
        <v>347</v>
      </c>
      <c r="F19" t="s">
        <v>348</v>
      </c>
      <c r="G19" t="s">
        <v>349</v>
      </c>
      <c r="H19" t="s">
        <v>350</v>
      </c>
      <c r="I19" t="s">
        <v>351</v>
      </c>
      <c r="J19" t="s">
        <v>352</v>
      </c>
      <c r="K19" t="s">
        <v>353</v>
      </c>
      <c r="L19">
        <v>1689201921.0999999</v>
      </c>
      <c r="M19">
        <f t="shared" ref="M19:M36" si="0">(N19)/1000</f>
        <v>1.2675157702310565E-3</v>
      </c>
      <c r="N19">
        <f t="shared" ref="N19:N36" si="1">1000*AZ19*AL19*(AV19-AW19)/(100*$B$7*(1000-AL19*AV19))</f>
        <v>1.2675157702310564</v>
      </c>
      <c r="O19">
        <f t="shared" ref="O19:O36" si="2">AZ19*AL19*(AU19-AT19*(1000-AL19*AW19)/(1000-AL19*AV19))/(100*$B$7)</f>
        <v>9.1612541509677747</v>
      </c>
      <c r="P19">
        <f t="shared" ref="P19:P36" si="3">AT19 - IF(AL19&gt;1, O19*$B$7*100/(AN19*BH19), 0)</f>
        <v>392.81799999999998</v>
      </c>
      <c r="Q19">
        <f t="shared" ref="Q19:Q36" si="4">((W19-M19/2)*P19-O19)/(W19+M19/2)</f>
        <v>283.57732868356482</v>
      </c>
      <c r="R19">
        <f t="shared" ref="R19:R36" si="5">Q19*(BA19+BB19)/1000</f>
        <v>28.906351210056876</v>
      </c>
      <c r="S19">
        <f t="shared" ref="S19:S36" si="6">(AT19 - IF(AL19&gt;1, O19*$B$7*100/(AN19*BH19), 0))*(BA19+BB19)/1000</f>
        <v>40.041759058611994</v>
      </c>
      <c r="T19">
        <f t="shared" ref="T19:T36" si="7">2/((1/V19-1/U19)+SIGN(V19)*SQRT((1/V19-1/U19)*(1/V19-1/U19) + 4*$C$7/(($C$7+1)*($C$7+1))*(2*1/V19*1/U19-1/U19*1/U19)))</f>
        <v>0.14332213234837238</v>
      </c>
      <c r="U19">
        <f t="shared" ref="U19:U36" si="8">IF(LEFT($D$7,1)&lt;&gt;"0",IF(LEFT($D$7,1)="1",3,$E$7),$D$5+$E$5*(BH19*BA19/($K$5*1000))+$F$5*(BH19*BA19/($K$5*1000))*MAX(MIN($B$7,$J$5),$I$5)*MAX(MIN($B$7,$J$5),$I$5)+$G$5*MAX(MIN($B$7,$J$5),$I$5)*(BH19*BA19/($K$5*1000))+$H$5*(BH19*BA19/($K$5*1000))*(BH19*BA19/($K$5*1000)))</f>
        <v>3.3397522158087103</v>
      </c>
      <c r="V19">
        <f t="shared" ref="V19:V36" si="9">M19*(1000-(1000*0.61365*EXP(17.502*Z19/(240.97+Z19))/(BA19+BB19)+AV19)/2)/(1000*0.61365*EXP(17.502*Z19/(240.97+Z19))/(BA19+BB19)-AV19)</f>
        <v>0.13999084151629418</v>
      </c>
      <c r="W19">
        <f t="shared" ref="W19:W36" si="10">1/(($C$7+1)/(T19/1.6)+1/(U19/1.37)) + $C$7/(($C$7+1)/(T19/1.6) + $C$7/(U19/1.37))</f>
        <v>8.7787130090013488E-2</v>
      </c>
      <c r="X19">
        <f t="shared" ref="X19:X36" si="11">(AO19*AR19)</f>
        <v>281.18809800000002</v>
      </c>
      <c r="Y19">
        <f t="shared" ref="Y19:Y36" si="12">(BC19+(X19+2*0.95*0.0000000567*(((BC19+$B$9)+273)^4-(BC19+273)^4)-44100*M19)/(1.84*29.3*U19+8*0.95*0.0000000567*(BC19+273)^3))</f>
        <v>19.464172217236989</v>
      </c>
      <c r="Z19">
        <f t="shared" ref="Z19:Z36" si="13">($C$9*BD19+$D$9*BE19+$E$9*Y19)</f>
        <v>19.464172217236989</v>
      </c>
      <c r="AA19">
        <f t="shared" ref="AA19:AA36" si="14">0.61365*EXP(17.502*Z19/(240.97+Z19))</f>
        <v>2.2698718650786853</v>
      </c>
      <c r="AB19">
        <f t="shared" ref="AB19:AB36" si="15">(AC19/AD19*100)</f>
        <v>64.663941061737773</v>
      </c>
      <c r="AC19">
        <f t="shared" ref="AC19:AC36" si="16">AV19*(BA19+BB19)/1000</f>
        <v>1.36337572975</v>
      </c>
      <c r="AD19">
        <f t="shared" ref="AD19:AD36" si="17">0.61365*EXP(17.502*BC19/(240.97+BC19))</f>
        <v>2.1084018501877573</v>
      </c>
      <c r="AE19">
        <f t="shared" ref="AE19:AE36" si="18">(AA19-AV19*(BA19+BB19)/1000)</f>
        <v>0.90649613532868534</v>
      </c>
      <c r="AF19">
        <f t="shared" ref="AF19:AF36" si="19">(-M19*44100)</f>
        <v>-55.897445467189591</v>
      </c>
      <c r="AG19">
        <f t="shared" ref="AG19:AG36" si="20">2*29.3*U19*0.92*(BC19-Z19)</f>
        <v>-212.70928276919349</v>
      </c>
      <c r="AH19">
        <f t="shared" ref="AH19:AH36" si="21">2*0.95*0.0000000567*(((BC19+$B$9)+273)^4-(Z19+273)^4)</f>
        <v>-12.658117391747359</v>
      </c>
      <c r="AI19">
        <f t="shared" ref="AI19:AI36" si="22">X19+AH19+AF19+AG19</f>
        <v>-7.6747628130391377E-2</v>
      </c>
      <c r="AJ19">
        <v>0</v>
      </c>
      <c r="AK19">
        <v>0</v>
      </c>
      <c r="AL19">
        <f t="shared" ref="AL19:AL36" si="23">IF(AJ19*$H$15&gt;=AN19,1,(AN19/(AN19-AJ19*$H$15)))</f>
        <v>1</v>
      </c>
      <c r="AM19">
        <f t="shared" ref="AM19:AM36" si="24">(AL19-1)*100</f>
        <v>0</v>
      </c>
      <c r="AN19">
        <f t="shared" ref="AN19:AN36" si="25">MAX(0,($B$15+$C$15*BH19)/(1+$D$15*BH19)*BA19/(BC19+273)*$E$15)</f>
        <v>55658.318525781106</v>
      </c>
      <c r="AO19">
        <f t="shared" ref="AO19:AO36" si="26">$B$13*BI19+$C$13*BJ19+$F$13*BU19*(1-BX19)</f>
        <v>1700.15</v>
      </c>
      <c r="AP19">
        <f t="shared" ref="AP19:AP36" si="27">AO19*AQ19</f>
        <v>1433.2266</v>
      </c>
      <c r="AQ19">
        <f t="shared" ref="AQ19:AQ36" si="28">($B$13*$D$11+$C$13*$D$11+$F$13*((CH19+BZ19)/MAX(CH19+BZ19+CI19, 0.1)*$I$11+CI19/MAX(CH19+BZ19+CI19, 0.1)*$J$11))/($B$13+$C$13+$F$13)</f>
        <v>0.84300008822750927</v>
      </c>
      <c r="AR19">
        <f t="shared" ref="AR19:AR36" si="29">($B$13*$K$11+$C$13*$K$11+$F$13*((CH19+BZ19)/MAX(CH19+BZ19+CI19, 0.1)*$P$11+CI19/MAX(CH19+BZ19+CI19, 0.1)*$Q$11))/($B$13+$C$13+$F$13)</f>
        <v>0.16539017027909303</v>
      </c>
      <c r="AS19">
        <v>1689201921.0999999</v>
      </c>
      <c r="AT19">
        <v>392.81799999999998</v>
      </c>
      <c r="AU19">
        <v>399.995</v>
      </c>
      <c r="AV19">
        <v>13.375</v>
      </c>
      <c r="AW19">
        <v>12.4458</v>
      </c>
      <c r="AX19">
        <v>393.88299999999998</v>
      </c>
      <c r="AY19">
        <v>13.313000000000001</v>
      </c>
      <c r="AZ19">
        <v>600.11400000000003</v>
      </c>
      <c r="BA19">
        <v>101.83499999999999</v>
      </c>
      <c r="BB19">
        <v>9.9634E-2</v>
      </c>
      <c r="BC19">
        <v>18.282800000000002</v>
      </c>
      <c r="BD19">
        <v>18.077999999999999</v>
      </c>
      <c r="BE19">
        <v>999.9</v>
      </c>
      <c r="BF19">
        <v>0</v>
      </c>
      <c r="BG19">
        <v>0</v>
      </c>
      <c r="BH19">
        <v>10037.5</v>
      </c>
      <c r="BI19">
        <v>0</v>
      </c>
      <c r="BJ19">
        <v>0.52912700000000001</v>
      </c>
      <c r="BK19">
        <v>-7.1445600000000002</v>
      </c>
      <c r="BL19">
        <v>398.17500000000001</v>
      </c>
      <c r="BM19">
        <v>405.036</v>
      </c>
      <c r="BN19">
        <v>0.92591699999999999</v>
      </c>
      <c r="BO19">
        <v>399.995</v>
      </c>
      <c r="BP19">
        <v>12.4458</v>
      </c>
      <c r="BQ19">
        <v>1.3616999999999999</v>
      </c>
      <c r="BR19">
        <v>1.2674099999999999</v>
      </c>
      <c r="BS19">
        <v>11.4978</v>
      </c>
      <c r="BT19">
        <v>10.417899999999999</v>
      </c>
      <c r="BU19">
        <v>1700.15</v>
      </c>
      <c r="BV19">
        <v>0.89999600000000002</v>
      </c>
      <c r="BW19">
        <v>0.100004</v>
      </c>
      <c r="BX19">
        <v>0</v>
      </c>
      <c r="BY19">
        <v>2.419</v>
      </c>
      <c r="BZ19">
        <v>0</v>
      </c>
      <c r="CA19">
        <v>2975.81</v>
      </c>
      <c r="CB19">
        <v>16245.5</v>
      </c>
      <c r="CC19">
        <v>35.5</v>
      </c>
      <c r="CD19">
        <v>36.936999999999998</v>
      </c>
      <c r="CE19">
        <v>36.875</v>
      </c>
      <c r="CF19">
        <v>35</v>
      </c>
      <c r="CG19">
        <v>34.811999999999998</v>
      </c>
      <c r="CH19">
        <v>1530.13</v>
      </c>
      <c r="CI19">
        <v>170.02</v>
      </c>
      <c r="CJ19">
        <v>0</v>
      </c>
      <c r="CK19">
        <v>1689201922.7</v>
      </c>
      <c r="CL19">
        <v>0</v>
      </c>
      <c r="CM19">
        <v>1689201943.0999999</v>
      </c>
      <c r="CN19" t="s">
        <v>354</v>
      </c>
      <c r="CO19">
        <v>1689201943.0999999</v>
      </c>
      <c r="CP19">
        <v>1689201941.0999999</v>
      </c>
      <c r="CQ19">
        <v>24</v>
      </c>
      <c r="CR19">
        <v>-3.3000000000000002E-2</v>
      </c>
      <c r="CS19">
        <v>4.0000000000000001E-3</v>
      </c>
      <c r="CT19">
        <v>-1.0649999999999999</v>
      </c>
      <c r="CU19">
        <v>6.2E-2</v>
      </c>
      <c r="CV19">
        <v>400</v>
      </c>
      <c r="CW19">
        <v>12</v>
      </c>
      <c r="CX19">
        <v>0.3</v>
      </c>
      <c r="CY19">
        <v>0.09</v>
      </c>
      <c r="CZ19">
        <v>10.185388185835899</v>
      </c>
      <c r="DA19">
        <v>-0.15480425057934799</v>
      </c>
      <c r="DB19">
        <v>5.0838698402557003E-2</v>
      </c>
      <c r="DC19">
        <v>1</v>
      </c>
      <c r="DD19">
        <v>399.98585000000003</v>
      </c>
      <c r="DE19">
        <v>-7.7368421052057906E-2</v>
      </c>
      <c r="DF19">
        <v>2.8532919584227899E-2</v>
      </c>
      <c r="DG19">
        <v>1</v>
      </c>
      <c r="DH19">
        <v>1700.0274999999999</v>
      </c>
      <c r="DI19">
        <v>9.7506153784670105E-2</v>
      </c>
      <c r="DJ19">
        <v>0.147576251477018</v>
      </c>
      <c r="DK19">
        <v>-1</v>
      </c>
      <c r="DL19">
        <v>2</v>
      </c>
      <c r="DM19">
        <v>2</v>
      </c>
      <c r="DN19" t="s">
        <v>355</v>
      </c>
      <c r="DO19">
        <v>3.1614800000000001</v>
      </c>
      <c r="DP19">
        <v>2.8342999999999998</v>
      </c>
      <c r="DQ19">
        <v>9.5674599999999999E-2</v>
      </c>
      <c r="DR19">
        <v>9.7139600000000006E-2</v>
      </c>
      <c r="DS19">
        <v>8.0329899999999996E-2</v>
      </c>
      <c r="DT19">
        <v>7.6860899999999996E-2</v>
      </c>
      <c r="DU19">
        <v>28918.5</v>
      </c>
      <c r="DV19">
        <v>30516.6</v>
      </c>
      <c r="DW19">
        <v>29685.599999999999</v>
      </c>
      <c r="DX19">
        <v>31486.2</v>
      </c>
      <c r="DY19">
        <v>35728.1</v>
      </c>
      <c r="DZ19">
        <v>38125.199999999997</v>
      </c>
      <c r="EA19">
        <v>40697.5</v>
      </c>
      <c r="EB19">
        <v>43710.2</v>
      </c>
      <c r="EC19">
        <v>2.3390300000000002</v>
      </c>
      <c r="ED19">
        <v>1.97525</v>
      </c>
      <c r="EE19">
        <v>0.159666</v>
      </c>
      <c r="EF19">
        <v>0</v>
      </c>
      <c r="EG19">
        <v>15.4222</v>
      </c>
      <c r="EH19">
        <v>999.9</v>
      </c>
      <c r="EI19">
        <v>63.362000000000002</v>
      </c>
      <c r="EJ19">
        <v>17.824000000000002</v>
      </c>
      <c r="EK19">
        <v>12.7454</v>
      </c>
      <c r="EL19">
        <v>61.727800000000002</v>
      </c>
      <c r="EM19">
        <v>25.9816</v>
      </c>
      <c r="EN19">
        <v>1</v>
      </c>
      <c r="EO19">
        <v>-0.58714200000000005</v>
      </c>
      <c r="EP19">
        <v>-0.17773700000000001</v>
      </c>
      <c r="EQ19">
        <v>20.288799999999998</v>
      </c>
      <c r="ER19">
        <v>5.2466400000000002</v>
      </c>
      <c r="ES19">
        <v>11.8302</v>
      </c>
      <c r="ET19">
        <v>4.9823000000000004</v>
      </c>
      <c r="EU19">
        <v>3.2989999999999999</v>
      </c>
      <c r="EV19">
        <v>2272.3000000000002</v>
      </c>
      <c r="EW19">
        <v>124.3</v>
      </c>
      <c r="EX19">
        <v>1150</v>
      </c>
      <c r="EY19">
        <v>18.399999999999999</v>
      </c>
      <c r="EZ19">
        <v>1.8730199999999999</v>
      </c>
      <c r="FA19">
        <v>1.8786499999999999</v>
      </c>
      <c r="FB19">
        <v>1.87897</v>
      </c>
      <c r="FC19">
        <v>1.87958</v>
      </c>
      <c r="FD19">
        <v>1.8772899999999999</v>
      </c>
      <c r="FE19">
        <v>1.8765400000000001</v>
      </c>
      <c r="FF19">
        <v>1.8771199999999999</v>
      </c>
      <c r="FG19">
        <v>1.87469</v>
      </c>
      <c r="FH19">
        <v>0</v>
      </c>
      <c r="FI19">
        <v>0</v>
      </c>
      <c r="FJ19">
        <v>0</v>
      </c>
      <c r="FK19">
        <v>0</v>
      </c>
      <c r="FL19" t="s">
        <v>356</v>
      </c>
      <c r="FM19" t="s">
        <v>357</v>
      </c>
      <c r="FN19" t="s">
        <v>358</v>
      </c>
      <c r="FO19" t="s">
        <v>358</v>
      </c>
      <c r="FP19" t="s">
        <v>358</v>
      </c>
      <c r="FQ19" t="s">
        <v>358</v>
      </c>
      <c r="FR19">
        <v>0</v>
      </c>
      <c r="FS19">
        <v>100</v>
      </c>
      <c r="FT19">
        <v>100</v>
      </c>
      <c r="FU19">
        <v>-1.0649999999999999</v>
      </c>
      <c r="FV19">
        <v>6.2E-2</v>
      </c>
      <c r="FW19">
        <v>-1.0345821012046199</v>
      </c>
      <c r="FX19">
        <v>1.4527828764109799E-4</v>
      </c>
      <c r="FY19">
        <v>-4.3579519040863002E-7</v>
      </c>
      <c r="FZ19">
        <v>2.0799061152897499E-10</v>
      </c>
      <c r="GA19">
        <v>5.8690000000000402E-2</v>
      </c>
      <c r="GB19">
        <v>0</v>
      </c>
      <c r="GC19">
        <v>0</v>
      </c>
      <c r="GD19">
        <v>0</v>
      </c>
      <c r="GE19">
        <v>4</v>
      </c>
      <c r="GF19">
        <v>2147</v>
      </c>
      <c r="GG19">
        <v>-1</v>
      </c>
      <c r="GH19">
        <v>-1</v>
      </c>
      <c r="GI19">
        <v>4.0999999999999996</v>
      </c>
      <c r="GJ19">
        <v>4.0999999999999996</v>
      </c>
      <c r="GK19">
        <v>1.01929</v>
      </c>
      <c r="GL19">
        <v>2.4853499999999999</v>
      </c>
      <c r="GM19">
        <v>1.54541</v>
      </c>
      <c r="GN19">
        <v>2.3010299999999999</v>
      </c>
      <c r="GO19">
        <v>1.5979000000000001</v>
      </c>
      <c r="GP19">
        <v>2.3938000000000001</v>
      </c>
      <c r="GQ19">
        <v>21.117899999999999</v>
      </c>
      <c r="GR19">
        <v>14.3072</v>
      </c>
      <c r="GS19">
        <v>18</v>
      </c>
      <c r="GT19">
        <v>640.71100000000001</v>
      </c>
      <c r="GU19">
        <v>441.68299999999999</v>
      </c>
      <c r="GV19">
        <v>17.000499999999999</v>
      </c>
      <c r="GW19">
        <v>18.808</v>
      </c>
      <c r="GX19">
        <v>30</v>
      </c>
      <c r="GY19">
        <v>19.155100000000001</v>
      </c>
      <c r="GZ19">
        <v>19.124400000000001</v>
      </c>
      <c r="HA19">
        <v>20.4756</v>
      </c>
      <c r="HB19">
        <v>-30</v>
      </c>
      <c r="HC19">
        <v>-30</v>
      </c>
      <c r="HD19">
        <v>17</v>
      </c>
      <c r="HE19">
        <v>400</v>
      </c>
      <c r="HF19">
        <v>0</v>
      </c>
      <c r="HG19">
        <v>101.003</v>
      </c>
      <c r="HH19">
        <v>101.273</v>
      </c>
    </row>
    <row r="20" spans="1:216" x14ac:dyDescent="0.2">
      <c r="A20">
        <v>2</v>
      </c>
      <c r="B20">
        <v>1689202039.0999999</v>
      </c>
      <c r="C20">
        <v>118</v>
      </c>
      <c r="D20" t="s">
        <v>359</v>
      </c>
      <c r="E20" t="s">
        <v>360</v>
      </c>
      <c r="F20" t="s">
        <v>348</v>
      </c>
      <c r="G20" t="s">
        <v>349</v>
      </c>
      <c r="H20" t="s">
        <v>350</v>
      </c>
      <c r="I20" t="s">
        <v>351</v>
      </c>
      <c r="J20" t="s">
        <v>352</v>
      </c>
      <c r="K20" t="s">
        <v>353</v>
      </c>
      <c r="L20">
        <v>1689202039.0999999</v>
      </c>
      <c r="M20">
        <f t="shared" si="0"/>
        <v>1.2782823958740197E-3</v>
      </c>
      <c r="N20">
        <f t="shared" si="1"/>
        <v>1.2782823958740197</v>
      </c>
      <c r="O20">
        <f t="shared" si="2"/>
        <v>7.129385608966758</v>
      </c>
      <c r="P20">
        <f t="shared" si="3"/>
        <v>294.46199999999999</v>
      </c>
      <c r="Q20">
        <f t="shared" si="4"/>
        <v>211.04882247399456</v>
      </c>
      <c r="R20">
        <f t="shared" si="5"/>
        <v>21.514527062101777</v>
      </c>
      <c r="S20">
        <f t="shared" si="6"/>
        <v>30.017749416920999</v>
      </c>
      <c r="T20">
        <f t="shared" si="7"/>
        <v>0.14592124189668329</v>
      </c>
      <c r="U20">
        <f t="shared" si="8"/>
        <v>3.3348272395479177</v>
      </c>
      <c r="V20">
        <f t="shared" si="9"/>
        <v>0.14246463128548995</v>
      </c>
      <c r="W20">
        <f t="shared" si="10"/>
        <v>8.9344137493017534E-2</v>
      </c>
      <c r="X20">
        <f t="shared" si="11"/>
        <v>281.17301399999997</v>
      </c>
      <c r="Y20">
        <f t="shared" si="12"/>
        <v>19.502320286143469</v>
      </c>
      <c r="Z20">
        <f t="shared" si="13"/>
        <v>19.502320286143469</v>
      </c>
      <c r="AA20">
        <f t="shared" si="14"/>
        <v>2.2752617578435177</v>
      </c>
      <c r="AB20">
        <f t="shared" si="15"/>
        <v>65.148600490711246</v>
      </c>
      <c r="AC20">
        <f t="shared" si="16"/>
        <v>1.37696799671625</v>
      </c>
      <c r="AD20">
        <f t="shared" si="17"/>
        <v>2.1135803169134464</v>
      </c>
      <c r="AE20">
        <f t="shared" si="18"/>
        <v>0.89829376112726766</v>
      </c>
      <c r="AF20">
        <f t="shared" si="19"/>
        <v>-56.372253658044272</v>
      </c>
      <c r="AG20">
        <f t="shared" si="20"/>
        <v>-212.2244653149518</v>
      </c>
      <c r="AH20">
        <f t="shared" si="21"/>
        <v>-12.652939398705424</v>
      </c>
      <c r="AI20">
        <f t="shared" si="22"/>
        <v>-7.6644371701519276E-2</v>
      </c>
      <c r="AJ20">
        <v>0</v>
      </c>
      <c r="AK20">
        <v>0</v>
      </c>
      <c r="AL20">
        <f t="shared" si="23"/>
        <v>1</v>
      </c>
      <c r="AM20">
        <f t="shared" si="24"/>
        <v>0</v>
      </c>
      <c r="AN20">
        <f t="shared" si="25"/>
        <v>55528.16549484084</v>
      </c>
      <c r="AO20">
        <f t="shared" si="26"/>
        <v>1700.07</v>
      </c>
      <c r="AP20">
        <f t="shared" si="27"/>
        <v>1433.1581999999999</v>
      </c>
      <c r="AQ20">
        <f t="shared" si="28"/>
        <v>0.84299952354903029</v>
      </c>
      <c r="AR20">
        <f t="shared" si="29"/>
        <v>0.16538908044962852</v>
      </c>
      <c r="AS20">
        <v>1689202039.0999999</v>
      </c>
      <c r="AT20">
        <v>294.46199999999999</v>
      </c>
      <c r="AU20">
        <v>300.03800000000001</v>
      </c>
      <c r="AV20">
        <v>13.5075</v>
      </c>
      <c r="AW20">
        <v>12.5707</v>
      </c>
      <c r="AX20">
        <v>295.40600000000001</v>
      </c>
      <c r="AY20">
        <v>13.4404</v>
      </c>
      <c r="AZ20">
        <v>600.221</v>
      </c>
      <c r="BA20">
        <v>101.84099999999999</v>
      </c>
      <c r="BB20">
        <v>9.9995500000000001E-2</v>
      </c>
      <c r="BC20">
        <v>18.321899999999999</v>
      </c>
      <c r="BD20">
        <v>18.098099999999999</v>
      </c>
      <c r="BE20">
        <v>999.9</v>
      </c>
      <c r="BF20">
        <v>0</v>
      </c>
      <c r="BG20">
        <v>0</v>
      </c>
      <c r="BH20">
        <v>10013.799999999999</v>
      </c>
      <c r="BI20">
        <v>0</v>
      </c>
      <c r="BJ20">
        <v>0.52912700000000001</v>
      </c>
      <c r="BK20">
        <v>-5.5752899999999999</v>
      </c>
      <c r="BL20">
        <v>298.49400000000003</v>
      </c>
      <c r="BM20">
        <v>303.85700000000003</v>
      </c>
      <c r="BN20">
        <v>0.93679000000000001</v>
      </c>
      <c r="BO20">
        <v>300.03800000000001</v>
      </c>
      <c r="BP20">
        <v>12.5707</v>
      </c>
      <c r="BQ20">
        <v>1.3756200000000001</v>
      </c>
      <c r="BR20">
        <v>1.2802100000000001</v>
      </c>
      <c r="BS20">
        <v>11.6515</v>
      </c>
      <c r="BT20">
        <v>10.5685</v>
      </c>
      <c r="BU20">
        <v>1700.07</v>
      </c>
      <c r="BV20">
        <v>0.90001600000000004</v>
      </c>
      <c r="BW20">
        <v>9.9984299999999998E-2</v>
      </c>
      <c r="BX20">
        <v>0</v>
      </c>
      <c r="BY20">
        <v>2.5872000000000002</v>
      </c>
      <c r="BZ20">
        <v>0</v>
      </c>
      <c r="CA20">
        <v>2923.63</v>
      </c>
      <c r="CB20">
        <v>16244.8</v>
      </c>
      <c r="CC20">
        <v>35.5</v>
      </c>
      <c r="CD20">
        <v>37</v>
      </c>
      <c r="CE20">
        <v>36.936999999999998</v>
      </c>
      <c r="CF20">
        <v>35.125</v>
      </c>
      <c r="CG20">
        <v>34.811999999999998</v>
      </c>
      <c r="CH20">
        <v>1530.09</v>
      </c>
      <c r="CI20">
        <v>169.98</v>
      </c>
      <c r="CJ20">
        <v>0</v>
      </c>
      <c r="CK20">
        <v>1689202040.3</v>
      </c>
      <c r="CL20">
        <v>0</v>
      </c>
      <c r="CM20">
        <v>1689202010.0999999</v>
      </c>
      <c r="CN20" t="s">
        <v>361</v>
      </c>
      <c r="CO20">
        <v>1689202008.0999999</v>
      </c>
      <c r="CP20">
        <v>1689202010.0999999</v>
      </c>
      <c r="CQ20">
        <v>25</v>
      </c>
      <c r="CR20">
        <v>0.113</v>
      </c>
      <c r="CS20">
        <v>5.0000000000000001E-3</v>
      </c>
      <c r="CT20">
        <v>-0.94399999999999995</v>
      </c>
      <c r="CU20">
        <v>6.7000000000000004E-2</v>
      </c>
      <c r="CV20">
        <v>300</v>
      </c>
      <c r="CW20">
        <v>13</v>
      </c>
      <c r="CX20">
        <v>0.38</v>
      </c>
      <c r="CY20">
        <v>0.08</v>
      </c>
      <c r="CZ20">
        <v>7.92960758251375</v>
      </c>
      <c r="DA20">
        <v>-0.21677957932731701</v>
      </c>
      <c r="DB20">
        <v>5.5543724870374199E-2</v>
      </c>
      <c r="DC20">
        <v>1</v>
      </c>
      <c r="DD20">
        <v>299.981857142857</v>
      </c>
      <c r="DE20">
        <v>9.63116883116137E-2</v>
      </c>
      <c r="DF20">
        <v>3.1201779122475602E-2</v>
      </c>
      <c r="DG20">
        <v>1</v>
      </c>
      <c r="DH20">
        <v>1699.9825000000001</v>
      </c>
      <c r="DI20">
        <v>-8.3323914333738494E-2</v>
      </c>
      <c r="DJ20">
        <v>0.14939461168325899</v>
      </c>
      <c r="DK20">
        <v>-1</v>
      </c>
      <c r="DL20">
        <v>2</v>
      </c>
      <c r="DM20">
        <v>2</v>
      </c>
      <c r="DN20" t="s">
        <v>355</v>
      </c>
      <c r="DO20">
        <v>3.1617000000000002</v>
      </c>
      <c r="DP20">
        <v>2.8344399999999998</v>
      </c>
      <c r="DQ20">
        <v>7.6326000000000005E-2</v>
      </c>
      <c r="DR20">
        <v>7.7574100000000007E-2</v>
      </c>
      <c r="DS20">
        <v>8.0915699999999993E-2</v>
      </c>
      <c r="DT20">
        <v>7.7444600000000002E-2</v>
      </c>
      <c r="DU20">
        <v>29535.8</v>
      </c>
      <c r="DV20">
        <v>31176.400000000001</v>
      </c>
      <c r="DW20">
        <v>29684</v>
      </c>
      <c r="DX20">
        <v>31484.6</v>
      </c>
      <c r="DY20">
        <v>35701</v>
      </c>
      <c r="DZ20">
        <v>38096</v>
      </c>
      <c r="EA20">
        <v>40695.5</v>
      </c>
      <c r="EB20">
        <v>43707.4</v>
      </c>
      <c r="EC20">
        <v>2.3368699999999998</v>
      </c>
      <c r="ED20">
        <v>1.97465</v>
      </c>
      <c r="EE20">
        <v>0.153221</v>
      </c>
      <c r="EF20">
        <v>0</v>
      </c>
      <c r="EG20">
        <v>15.549899999999999</v>
      </c>
      <c r="EH20">
        <v>999.9</v>
      </c>
      <c r="EI20">
        <v>63.362000000000002</v>
      </c>
      <c r="EJ20">
        <v>17.812999999999999</v>
      </c>
      <c r="EK20">
        <v>12.7362</v>
      </c>
      <c r="EL20">
        <v>61.2378</v>
      </c>
      <c r="EM20">
        <v>25.536899999999999</v>
      </c>
      <c r="EN20">
        <v>1</v>
      </c>
      <c r="EO20">
        <v>-0.58589899999999995</v>
      </c>
      <c r="EP20">
        <v>-0.13315099999999999</v>
      </c>
      <c r="EQ20">
        <v>20.289000000000001</v>
      </c>
      <c r="ER20">
        <v>5.2452899999999998</v>
      </c>
      <c r="ES20">
        <v>11.8302</v>
      </c>
      <c r="ET20">
        <v>4.9832000000000001</v>
      </c>
      <c r="EU20">
        <v>3.2989999999999999</v>
      </c>
      <c r="EV20">
        <v>2272.3000000000002</v>
      </c>
      <c r="EW20">
        <v>124.3</v>
      </c>
      <c r="EX20">
        <v>1152.5</v>
      </c>
      <c r="EY20">
        <v>18.5</v>
      </c>
      <c r="EZ20">
        <v>1.8730199999999999</v>
      </c>
      <c r="FA20">
        <v>1.87866</v>
      </c>
      <c r="FB20">
        <v>1.8790100000000001</v>
      </c>
      <c r="FC20">
        <v>1.87958</v>
      </c>
      <c r="FD20">
        <v>1.8772899999999999</v>
      </c>
      <c r="FE20">
        <v>1.8765799999999999</v>
      </c>
      <c r="FF20">
        <v>1.87714</v>
      </c>
      <c r="FG20">
        <v>1.8747100000000001</v>
      </c>
      <c r="FH20">
        <v>0</v>
      </c>
      <c r="FI20">
        <v>0</v>
      </c>
      <c r="FJ20">
        <v>0</v>
      </c>
      <c r="FK20">
        <v>0</v>
      </c>
      <c r="FL20" t="s">
        <v>356</v>
      </c>
      <c r="FM20" t="s">
        <v>357</v>
      </c>
      <c r="FN20" t="s">
        <v>358</v>
      </c>
      <c r="FO20" t="s">
        <v>358</v>
      </c>
      <c r="FP20" t="s">
        <v>358</v>
      </c>
      <c r="FQ20" t="s">
        <v>358</v>
      </c>
      <c r="FR20">
        <v>0</v>
      </c>
      <c r="FS20">
        <v>100</v>
      </c>
      <c r="FT20">
        <v>100</v>
      </c>
      <c r="FU20">
        <v>-0.94399999999999995</v>
      </c>
      <c r="FV20">
        <v>6.7100000000000007E-2</v>
      </c>
      <c r="FW20">
        <v>-0.954123312295447</v>
      </c>
      <c r="FX20">
        <v>1.4527828764109799E-4</v>
      </c>
      <c r="FY20">
        <v>-4.3579519040863002E-7</v>
      </c>
      <c r="FZ20">
        <v>2.0799061152897499E-10</v>
      </c>
      <c r="GA20">
        <v>6.7169999999999105E-2</v>
      </c>
      <c r="GB20">
        <v>0</v>
      </c>
      <c r="GC20">
        <v>0</v>
      </c>
      <c r="GD20">
        <v>0</v>
      </c>
      <c r="GE20">
        <v>4</v>
      </c>
      <c r="GF20">
        <v>2147</v>
      </c>
      <c r="GG20">
        <v>-1</v>
      </c>
      <c r="GH20">
        <v>-1</v>
      </c>
      <c r="GI20">
        <v>0.5</v>
      </c>
      <c r="GJ20">
        <v>0.5</v>
      </c>
      <c r="GK20">
        <v>0.81420899999999996</v>
      </c>
      <c r="GL20">
        <v>2.4902299999999999</v>
      </c>
      <c r="GM20">
        <v>1.54541</v>
      </c>
      <c r="GN20">
        <v>2.3010299999999999</v>
      </c>
      <c r="GO20">
        <v>1.5979000000000001</v>
      </c>
      <c r="GP20">
        <v>2.3046899999999999</v>
      </c>
      <c r="GQ20">
        <v>21.117899999999999</v>
      </c>
      <c r="GR20">
        <v>14.2896</v>
      </c>
      <c r="GS20">
        <v>18</v>
      </c>
      <c r="GT20">
        <v>639.27200000000005</v>
      </c>
      <c r="GU20">
        <v>441.38600000000002</v>
      </c>
      <c r="GV20">
        <v>17.000299999999999</v>
      </c>
      <c r="GW20">
        <v>18.823</v>
      </c>
      <c r="GX20">
        <v>30.0001</v>
      </c>
      <c r="GY20">
        <v>19.163</v>
      </c>
      <c r="GZ20">
        <v>19.1311</v>
      </c>
      <c r="HA20">
        <v>16.338999999999999</v>
      </c>
      <c r="HB20">
        <v>-30</v>
      </c>
      <c r="HC20">
        <v>-30</v>
      </c>
      <c r="HD20">
        <v>17</v>
      </c>
      <c r="HE20">
        <v>300</v>
      </c>
      <c r="HF20">
        <v>0</v>
      </c>
      <c r="HG20">
        <v>100.997</v>
      </c>
      <c r="HH20">
        <v>101.267</v>
      </c>
    </row>
    <row r="21" spans="1:216" x14ac:dyDescent="0.2">
      <c r="A21">
        <v>3</v>
      </c>
      <c r="B21">
        <v>1689202129.0999999</v>
      </c>
      <c r="C21">
        <v>208</v>
      </c>
      <c r="D21" t="s">
        <v>362</v>
      </c>
      <c r="E21" t="s">
        <v>363</v>
      </c>
      <c r="F21" t="s">
        <v>348</v>
      </c>
      <c r="G21" t="s">
        <v>349</v>
      </c>
      <c r="H21" t="s">
        <v>350</v>
      </c>
      <c r="I21" t="s">
        <v>351</v>
      </c>
      <c r="J21" t="s">
        <v>352</v>
      </c>
      <c r="K21" t="s">
        <v>353</v>
      </c>
      <c r="L21">
        <v>1689202129.0999999</v>
      </c>
      <c r="M21">
        <f t="shared" si="0"/>
        <v>1.2863306467747549E-3</v>
      </c>
      <c r="N21">
        <f t="shared" si="1"/>
        <v>1.2863306467747548</v>
      </c>
      <c r="O21">
        <f t="shared" si="2"/>
        <v>5.9449117365614343</v>
      </c>
      <c r="P21">
        <f t="shared" si="3"/>
        <v>245.334</v>
      </c>
      <c r="Q21">
        <f t="shared" si="4"/>
        <v>175.48251438041083</v>
      </c>
      <c r="R21">
        <f t="shared" si="5"/>
        <v>17.889060065317111</v>
      </c>
      <c r="S21">
        <f t="shared" si="6"/>
        <v>25.009868804081997</v>
      </c>
      <c r="T21">
        <f t="shared" si="7"/>
        <v>0.14532238791434837</v>
      </c>
      <c r="U21">
        <f t="shared" si="8"/>
        <v>3.3305697198654056</v>
      </c>
      <c r="V21">
        <f t="shared" si="9"/>
        <v>0.14188946018068796</v>
      </c>
      <c r="W21">
        <f t="shared" si="10"/>
        <v>8.898259315441906E-2</v>
      </c>
      <c r="X21">
        <f t="shared" si="11"/>
        <v>281.12353799999994</v>
      </c>
      <c r="Y21">
        <f t="shared" si="12"/>
        <v>19.512811023832377</v>
      </c>
      <c r="Z21">
        <f t="shared" si="13"/>
        <v>19.512811023832377</v>
      </c>
      <c r="AA21">
        <f t="shared" si="14"/>
        <v>2.276745946178246</v>
      </c>
      <c r="AB21">
        <f t="shared" si="15"/>
        <v>64.730513824176327</v>
      </c>
      <c r="AC21">
        <f t="shared" si="16"/>
        <v>1.3690929061022998</v>
      </c>
      <c r="AD21">
        <f t="shared" si="17"/>
        <v>2.1150657166434459</v>
      </c>
      <c r="AE21">
        <f t="shared" si="18"/>
        <v>0.90765304007594616</v>
      </c>
      <c r="AF21">
        <f t="shared" si="19"/>
        <v>-56.727181522766692</v>
      </c>
      <c r="AG21">
        <f t="shared" si="20"/>
        <v>-211.82616830139963</v>
      </c>
      <c r="AH21">
        <f t="shared" si="21"/>
        <v>-12.646746224954466</v>
      </c>
      <c r="AI21">
        <f t="shared" si="22"/>
        <v>-7.6558049120876603E-2</v>
      </c>
      <c r="AJ21">
        <v>0</v>
      </c>
      <c r="AK21">
        <v>0</v>
      </c>
      <c r="AL21">
        <f t="shared" si="23"/>
        <v>1</v>
      </c>
      <c r="AM21">
        <f t="shared" si="24"/>
        <v>0</v>
      </c>
      <c r="AN21">
        <f t="shared" si="25"/>
        <v>55419.948468535629</v>
      </c>
      <c r="AO21">
        <f t="shared" si="26"/>
        <v>1699.76</v>
      </c>
      <c r="AP21">
        <f t="shared" si="27"/>
        <v>1432.8978</v>
      </c>
      <c r="AQ21">
        <f t="shared" si="28"/>
        <v>0.84300007059820203</v>
      </c>
      <c r="AR21">
        <f t="shared" si="29"/>
        <v>0.16539013625453003</v>
      </c>
      <c r="AS21">
        <v>1689202129.0999999</v>
      </c>
      <c r="AT21">
        <v>245.334</v>
      </c>
      <c r="AU21">
        <v>249.98599999999999</v>
      </c>
      <c r="AV21">
        <v>13.430099999999999</v>
      </c>
      <c r="AW21">
        <v>12.4871</v>
      </c>
      <c r="AX21">
        <v>246.25700000000001</v>
      </c>
      <c r="AY21">
        <v>13.366899999999999</v>
      </c>
      <c r="AZ21">
        <v>600.07600000000002</v>
      </c>
      <c r="BA21">
        <v>101.842</v>
      </c>
      <c r="BB21">
        <v>0.100123</v>
      </c>
      <c r="BC21">
        <v>18.333100000000002</v>
      </c>
      <c r="BD21">
        <v>18.1189</v>
      </c>
      <c r="BE21">
        <v>999.9</v>
      </c>
      <c r="BF21">
        <v>0</v>
      </c>
      <c r="BG21">
        <v>0</v>
      </c>
      <c r="BH21">
        <v>9993.75</v>
      </c>
      <c r="BI21">
        <v>0</v>
      </c>
      <c r="BJ21">
        <v>0.58203899999999997</v>
      </c>
      <c r="BK21">
        <v>-4.6510600000000002</v>
      </c>
      <c r="BL21">
        <v>248.67400000000001</v>
      </c>
      <c r="BM21">
        <v>253.14699999999999</v>
      </c>
      <c r="BN21">
        <v>0.94297500000000001</v>
      </c>
      <c r="BO21">
        <v>249.98599999999999</v>
      </c>
      <c r="BP21">
        <v>12.4871</v>
      </c>
      <c r="BQ21">
        <v>1.36775</v>
      </c>
      <c r="BR21">
        <v>1.2717099999999999</v>
      </c>
      <c r="BS21">
        <v>11.5647</v>
      </c>
      <c r="BT21">
        <v>10.4686</v>
      </c>
      <c r="BU21">
        <v>1699.76</v>
      </c>
      <c r="BV21">
        <v>0.89999799999999996</v>
      </c>
      <c r="BW21">
        <v>0.10000199999999999</v>
      </c>
      <c r="BX21">
        <v>0</v>
      </c>
      <c r="BY21">
        <v>2.3534999999999999</v>
      </c>
      <c r="BZ21">
        <v>0</v>
      </c>
      <c r="CA21">
        <v>2900.04</v>
      </c>
      <c r="CB21">
        <v>16241.8</v>
      </c>
      <c r="CC21">
        <v>35.561999999999998</v>
      </c>
      <c r="CD21">
        <v>37.061999999999998</v>
      </c>
      <c r="CE21">
        <v>37</v>
      </c>
      <c r="CF21">
        <v>35.186999999999998</v>
      </c>
      <c r="CG21">
        <v>34.875</v>
      </c>
      <c r="CH21">
        <v>1529.78</v>
      </c>
      <c r="CI21">
        <v>169.98</v>
      </c>
      <c r="CJ21">
        <v>0</v>
      </c>
      <c r="CK21">
        <v>1689202130.3</v>
      </c>
      <c r="CL21">
        <v>0</v>
      </c>
      <c r="CM21">
        <v>1689202100.0999999</v>
      </c>
      <c r="CN21" t="s">
        <v>364</v>
      </c>
      <c r="CO21">
        <v>1689202100.0999999</v>
      </c>
      <c r="CP21">
        <v>1689202099.0999999</v>
      </c>
      <c r="CQ21">
        <v>26</v>
      </c>
      <c r="CR21">
        <v>1.9E-2</v>
      </c>
      <c r="CS21">
        <v>-4.0000000000000001E-3</v>
      </c>
      <c r="CT21">
        <v>-0.92300000000000004</v>
      </c>
      <c r="CU21">
        <v>6.3E-2</v>
      </c>
      <c r="CV21">
        <v>250</v>
      </c>
      <c r="CW21">
        <v>12</v>
      </c>
      <c r="CX21">
        <v>0.25</v>
      </c>
      <c r="CY21">
        <v>0.14000000000000001</v>
      </c>
      <c r="CZ21">
        <v>6.6531069764788002</v>
      </c>
      <c r="DA21">
        <v>-5.5776847151823997E-3</v>
      </c>
      <c r="DB21">
        <v>4.4007346555167103E-2</v>
      </c>
      <c r="DC21">
        <v>1</v>
      </c>
      <c r="DD21">
        <v>250.00933333333299</v>
      </c>
      <c r="DE21">
        <v>0.12132467532486101</v>
      </c>
      <c r="DF21">
        <v>3.3475411492664899E-2</v>
      </c>
      <c r="DG21">
        <v>1</v>
      </c>
      <c r="DH21">
        <v>1700.0160000000001</v>
      </c>
      <c r="DI21">
        <v>0.19385178732392599</v>
      </c>
      <c r="DJ21">
        <v>0.13234047000065399</v>
      </c>
      <c r="DK21">
        <v>-1</v>
      </c>
      <c r="DL21">
        <v>2</v>
      </c>
      <c r="DM21">
        <v>2</v>
      </c>
      <c r="DN21" t="s">
        <v>355</v>
      </c>
      <c r="DO21">
        <v>3.1613699999999998</v>
      </c>
      <c r="DP21">
        <v>2.83439</v>
      </c>
      <c r="DQ21">
        <v>6.5684599999999996E-2</v>
      </c>
      <c r="DR21">
        <v>6.6767800000000002E-2</v>
      </c>
      <c r="DS21">
        <v>8.0577800000000005E-2</v>
      </c>
      <c r="DT21">
        <v>7.7054800000000007E-2</v>
      </c>
      <c r="DU21">
        <v>29875.7</v>
      </c>
      <c r="DV21">
        <v>31540.2</v>
      </c>
      <c r="DW21">
        <v>29683.5</v>
      </c>
      <c r="DX21">
        <v>31483</v>
      </c>
      <c r="DY21">
        <v>35713.4</v>
      </c>
      <c r="DZ21">
        <v>38109.300000000003</v>
      </c>
      <c r="EA21">
        <v>40695.4</v>
      </c>
      <c r="EB21">
        <v>43705.2</v>
      </c>
      <c r="EC21">
        <v>2.3367800000000001</v>
      </c>
      <c r="ED21">
        <v>1.9739</v>
      </c>
      <c r="EE21">
        <v>0.15079999999999999</v>
      </c>
      <c r="EF21">
        <v>0</v>
      </c>
      <c r="EG21">
        <v>15.6111</v>
      </c>
      <c r="EH21">
        <v>999.9</v>
      </c>
      <c r="EI21">
        <v>63.362000000000002</v>
      </c>
      <c r="EJ21">
        <v>17.824000000000002</v>
      </c>
      <c r="EK21">
        <v>12.7454</v>
      </c>
      <c r="EL21">
        <v>61.387799999999999</v>
      </c>
      <c r="EM21">
        <v>26.073699999999999</v>
      </c>
      <c r="EN21">
        <v>1</v>
      </c>
      <c r="EO21">
        <v>-0.584588</v>
      </c>
      <c r="EP21">
        <v>-0.12764200000000001</v>
      </c>
      <c r="EQ21">
        <v>20.288699999999999</v>
      </c>
      <c r="ER21">
        <v>5.2460399999999998</v>
      </c>
      <c r="ES21">
        <v>11.8302</v>
      </c>
      <c r="ET21">
        <v>4.9818499999999997</v>
      </c>
      <c r="EU21">
        <v>3.2989999999999999</v>
      </c>
      <c r="EV21">
        <v>2272.3000000000002</v>
      </c>
      <c r="EW21">
        <v>124.3</v>
      </c>
      <c r="EX21">
        <v>1154.4000000000001</v>
      </c>
      <c r="EY21">
        <v>18.5</v>
      </c>
      <c r="EZ21">
        <v>1.8730199999999999</v>
      </c>
      <c r="FA21">
        <v>1.87866</v>
      </c>
      <c r="FB21">
        <v>1.8790100000000001</v>
      </c>
      <c r="FC21">
        <v>1.87958</v>
      </c>
      <c r="FD21">
        <v>1.87731</v>
      </c>
      <c r="FE21">
        <v>1.8766099999999999</v>
      </c>
      <c r="FF21">
        <v>1.87713</v>
      </c>
      <c r="FG21">
        <v>1.8747100000000001</v>
      </c>
      <c r="FH21">
        <v>0</v>
      </c>
      <c r="FI21">
        <v>0</v>
      </c>
      <c r="FJ21">
        <v>0</v>
      </c>
      <c r="FK21">
        <v>0</v>
      </c>
      <c r="FL21" t="s">
        <v>356</v>
      </c>
      <c r="FM21" t="s">
        <v>357</v>
      </c>
      <c r="FN21" t="s">
        <v>358</v>
      </c>
      <c r="FO21" t="s">
        <v>358</v>
      </c>
      <c r="FP21" t="s">
        <v>358</v>
      </c>
      <c r="FQ21" t="s">
        <v>358</v>
      </c>
      <c r="FR21">
        <v>0</v>
      </c>
      <c r="FS21">
        <v>100</v>
      </c>
      <c r="FT21">
        <v>100</v>
      </c>
      <c r="FU21">
        <v>-0.92300000000000004</v>
      </c>
      <c r="FV21">
        <v>6.3200000000000006E-2</v>
      </c>
      <c r="FW21">
        <v>-0.93493838318131295</v>
      </c>
      <c r="FX21">
        <v>1.4527828764109799E-4</v>
      </c>
      <c r="FY21">
        <v>-4.3579519040863002E-7</v>
      </c>
      <c r="FZ21">
        <v>2.0799061152897499E-10</v>
      </c>
      <c r="GA21">
        <v>6.3199999999998396E-2</v>
      </c>
      <c r="GB21">
        <v>0</v>
      </c>
      <c r="GC21">
        <v>0</v>
      </c>
      <c r="GD21">
        <v>0</v>
      </c>
      <c r="GE21">
        <v>4</v>
      </c>
      <c r="GF21">
        <v>2147</v>
      </c>
      <c r="GG21">
        <v>-1</v>
      </c>
      <c r="GH21">
        <v>-1</v>
      </c>
      <c r="GI21">
        <v>0.5</v>
      </c>
      <c r="GJ21">
        <v>0.5</v>
      </c>
      <c r="GK21">
        <v>0.70678700000000005</v>
      </c>
      <c r="GL21">
        <v>2.4890099999999999</v>
      </c>
      <c r="GM21">
        <v>1.54541</v>
      </c>
      <c r="GN21">
        <v>2.3010299999999999</v>
      </c>
      <c r="GO21">
        <v>1.5979000000000001</v>
      </c>
      <c r="GP21">
        <v>2.3803700000000001</v>
      </c>
      <c r="GQ21">
        <v>21.138000000000002</v>
      </c>
      <c r="GR21">
        <v>14.280900000000001</v>
      </c>
      <c r="GS21">
        <v>18</v>
      </c>
      <c r="GT21">
        <v>639.37599999999998</v>
      </c>
      <c r="GU21">
        <v>441.048</v>
      </c>
      <c r="GV21">
        <v>17.0002</v>
      </c>
      <c r="GW21">
        <v>18.842199999999998</v>
      </c>
      <c r="GX21">
        <v>30.0001</v>
      </c>
      <c r="GY21">
        <v>19.176300000000001</v>
      </c>
      <c r="GZ21">
        <v>19.1431</v>
      </c>
      <c r="HA21">
        <v>14.2126</v>
      </c>
      <c r="HB21">
        <v>-30</v>
      </c>
      <c r="HC21">
        <v>-30</v>
      </c>
      <c r="HD21">
        <v>17</v>
      </c>
      <c r="HE21">
        <v>250</v>
      </c>
      <c r="HF21">
        <v>0</v>
      </c>
      <c r="HG21">
        <v>100.997</v>
      </c>
      <c r="HH21">
        <v>101.262</v>
      </c>
    </row>
    <row r="22" spans="1:216" x14ac:dyDescent="0.2">
      <c r="A22">
        <v>4</v>
      </c>
      <c r="B22">
        <v>1689202221.0999999</v>
      </c>
      <c r="C22">
        <v>300</v>
      </c>
      <c r="D22" t="s">
        <v>365</v>
      </c>
      <c r="E22" t="s">
        <v>366</v>
      </c>
      <c r="F22" t="s">
        <v>348</v>
      </c>
      <c r="G22" t="s">
        <v>349</v>
      </c>
      <c r="H22" t="s">
        <v>350</v>
      </c>
      <c r="I22" t="s">
        <v>351</v>
      </c>
      <c r="J22" t="s">
        <v>352</v>
      </c>
      <c r="K22" t="s">
        <v>353</v>
      </c>
      <c r="L22">
        <v>1689202221.0999999</v>
      </c>
      <c r="M22">
        <f t="shared" si="0"/>
        <v>1.3027155261860894E-3</v>
      </c>
      <c r="N22">
        <f t="shared" si="1"/>
        <v>1.3027155261860894</v>
      </c>
      <c r="O22">
        <f t="shared" si="2"/>
        <v>3.845672362743612</v>
      </c>
      <c r="P22">
        <f t="shared" si="3"/>
        <v>171.994</v>
      </c>
      <c r="Q22">
        <f t="shared" si="4"/>
        <v>127.12451951835367</v>
      </c>
      <c r="R22">
        <f t="shared" si="5"/>
        <v>12.959680157908116</v>
      </c>
      <c r="S22">
        <f t="shared" si="6"/>
        <v>17.533889115368002</v>
      </c>
      <c r="T22">
        <f t="shared" si="7"/>
        <v>0.14709576006304137</v>
      </c>
      <c r="U22">
        <f t="shared" si="8"/>
        <v>3.3378317465642287</v>
      </c>
      <c r="V22">
        <f t="shared" si="9"/>
        <v>0.14358708222687949</v>
      </c>
      <c r="W22">
        <f t="shared" si="10"/>
        <v>9.0050196461925608E-2</v>
      </c>
      <c r="X22">
        <f t="shared" si="11"/>
        <v>281.16982199999995</v>
      </c>
      <c r="Y22">
        <f t="shared" si="12"/>
        <v>19.50204295826504</v>
      </c>
      <c r="Z22">
        <f t="shared" si="13"/>
        <v>19.50204295826504</v>
      </c>
      <c r="AA22">
        <f t="shared" si="14"/>
        <v>2.2752225340932433</v>
      </c>
      <c r="AB22">
        <f t="shared" si="15"/>
        <v>64.643207316805146</v>
      </c>
      <c r="AC22">
        <f t="shared" si="16"/>
        <v>1.3668347250671999</v>
      </c>
      <c r="AD22">
        <f t="shared" si="17"/>
        <v>2.1144290046881182</v>
      </c>
      <c r="AE22">
        <f t="shared" si="18"/>
        <v>0.90838780902604332</v>
      </c>
      <c r="AF22">
        <f t="shared" si="19"/>
        <v>-57.449754704806537</v>
      </c>
      <c r="AG22">
        <f t="shared" si="20"/>
        <v>-211.21408888103696</v>
      </c>
      <c r="AH22">
        <f t="shared" si="21"/>
        <v>-12.581760292106352</v>
      </c>
      <c r="AI22">
        <f t="shared" si="22"/>
        <v>-7.5781877949907539E-2</v>
      </c>
      <c r="AJ22">
        <v>0</v>
      </c>
      <c r="AK22">
        <v>0</v>
      </c>
      <c r="AL22">
        <f t="shared" si="23"/>
        <v>1</v>
      </c>
      <c r="AM22">
        <f t="shared" si="24"/>
        <v>0</v>
      </c>
      <c r="AN22">
        <f t="shared" si="25"/>
        <v>55601.951740695447</v>
      </c>
      <c r="AO22">
        <f t="shared" si="26"/>
        <v>1700.05</v>
      </c>
      <c r="AP22">
        <f t="shared" si="27"/>
        <v>1433.1414</v>
      </c>
      <c r="AQ22">
        <f t="shared" si="28"/>
        <v>0.84299955883650479</v>
      </c>
      <c r="AR22">
        <f t="shared" si="29"/>
        <v>0.16538914855445427</v>
      </c>
      <c r="AS22">
        <v>1689202221.0999999</v>
      </c>
      <c r="AT22">
        <v>171.994</v>
      </c>
      <c r="AU22">
        <v>175.018</v>
      </c>
      <c r="AV22">
        <v>13.4076</v>
      </c>
      <c r="AW22">
        <v>12.4526</v>
      </c>
      <c r="AX22">
        <v>172.77500000000001</v>
      </c>
      <c r="AY22">
        <v>13.3469</v>
      </c>
      <c r="AZ22">
        <v>600.09699999999998</v>
      </c>
      <c r="BA22">
        <v>101.845</v>
      </c>
      <c r="BB22">
        <v>9.9772E-2</v>
      </c>
      <c r="BC22">
        <v>18.328299999999999</v>
      </c>
      <c r="BD22">
        <v>18.125399999999999</v>
      </c>
      <c r="BE22">
        <v>999.9</v>
      </c>
      <c r="BF22">
        <v>0</v>
      </c>
      <c r="BG22">
        <v>0</v>
      </c>
      <c r="BH22">
        <v>10027.5</v>
      </c>
      <c r="BI22">
        <v>0</v>
      </c>
      <c r="BJ22">
        <v>0.47621400000000003</v>
      </c>
      <c r="BK22">
        <v>-3.0246400000000002</v>
      </c>
      <c r="BL22">
        <v>174.33099999999999</v>
      </c>
      <c r="BM22">
        <v>177.22499999999999</v>
      </c>
      <c r="BN22">
        <v>0.95495799999999997</v>
      </c>
      <c r="BO22">
        <v>175.018</v>
      </c>
      <c r="BP22">
        <v>12.4526</v>
      </c>
      <c r="BQ22">
        <v>1.3654900000000001</v>
      </c>
      <c r="BR22">
        <v>1.26823</v>
      </c>
      <c r="BS22">
        <v>11.5397</v>
      </c>
      <c r="BT22">
        <v>10.4275</v>
      </c>
      <c r="BU22">
        <v>1700.05</v>
      </c>
      <c r="BV22">
        <v>0.90001600000000004</v>
      </c>
      <c r="BW22">
        <v>9.9984299999999998E-2</v>
      </c>
      <c r="BX22">
        <v>0</v>
      </c>
      <c r="BY22">
        <v>2.2475000000000001</v>
      </c>
      <c r="BZ22">
        <v>0</v>
      </c>
      <c r="CA22">
        <v>2855.65</v>
      </c>
      <c r="CB22">
        <v>16244.6</v>
      </c>
      <c r="CC22">
        <v>35.625</v>
      </c>
      <c r="CD22">
        <v>37.061999999999998</v>
      </c>
      <c r="CE22">
        <v>37</v>
      </c>
      <c r="CF22">
        <v>35.186999999999998</v>
      </c>
      <c r="CG22">
        <v>34.936999999999998</v>
      </c>
      <c r="CH22">
        <v>1530.07</v>
      </c>
      <c r="CI22">
        <v>169.98</v>
      </c>
      <c r="CJ22">
        <v>0</v>
      </c>
      <c r="CK22">
        <v>1689202222.7</v>
      </c>
      <c r="CL22">
        <v>0</v>
      </c>
      <c r="CM22">
        <v>1689202194.0999999</v>
      </c>
      <c r="CN22" t="s">
        <v>367</v>
      </c>
      <c r="CO22">
        <v>1689202194.0999999</v>
      </c>
      <c r="CP22">
        <v>1689202191.0999999</v>
      </c>
      <c r="CQ22">
        <v>27</v>
      </c>
      <c r="CR22">
        <v>0.14000000000000001</v>
      </c>
      <c r="CS22">
        <v>-3.0000000000000001E-3</v>
      </c>
      <c r="CT22">
        <v>-0.78200000000000003</v>
      </c>
      <c r="CU22">
        <v>6.0999999999999999E-2</v>
      </c>
      <c r="CV22">
        <v>175</v>
      </c>
      <c r="CW22">
        <v>12</v>
      </c>
      <c r="CX22">
        <v>0.25</v>
      </c>
      <c r="CY22">
        <v>0.08</v>
      </c>
      <c r="CZ22">
        <v>4.2926063572253801</v>
      </c>
      <c r="DA22">
        <v>0.25239809938775398</v>
      </c>
      <c r="DB22">
        <v>0.166147396385459</v>
      </c>
      <c r="DC22">
        <v>1</v>
      </c>
      <c r="DD22">
        <v>174.968428571429</v>
      </c>
      <c r="DE22">
        <v>0.105350649350876</v>
      </c>
      <c r="DF22">
        <v>2.0430069875111999E-2</v>
      </c>
      <c r="DG22">
        <v>1</v>
      </c>
      <c r="DH22">
        <v>1699.9714285714299</v>
      </c>
      <c r="DI22">
        <v>-6.1223334698823503E-2</v>
      </c>
      <c r="DJ22">
        <v>0.15529651252591101</v>
      </c>
      <c r="DK22">
        <v>-1</v>
      </c>
      <c r="DL22">
        <v>2</v>
      </c>
      <c r="DM22">
        <v>2</v>
      </c>
      <c r="DN22" t="s">
        <v>355</v>
      </c>
      <c r="DO22">
        <v>3.1614</v>
      </c>
      <c r="DP22">
        <v>2.8343500000000001</v>
      </c>
      <c r="DQ22">
        <v>4.8299300000000003E-2</v>
      </c>
      <c r="DR22">
        <v>4.9052499999999999E-2</v>
      </c>
      <c r="DS22">
        <v>8.0485600000000004E-2</v>
      </c>
      <c r="DT22">
        <v>7.6893799999999998E-2</v>
      </c>
      <c r="DU22">
        <v>30430.9</v>
      </c>
      <c r="DV22">
        <v>32138.1</v>
      </c>
      <c r="DW22">
        <v>29682.3</v>
      </c>
      <c r="DX22">
        <v>31481.599999999999</v>
      </c>
      <c r="DY22">
        <v>35713.9</v>
      </c>
      <c r="DZ22">
        <v>38112.699999999997</v>
      </c>
      <c r="EA22">
        <v>40693.800000000003</v>
      </c>
      <c r="EB22">
        <v>43703.5</v>
      </c>
      <c r="EC22">
        <v>2.33582</v>
      </c>
      <c r="ED22">
        <v>1.97322</v>
      </c>
      <c r="EE22">
        <v>0.15143300000000001</v>
      </c>
      <c r="EF22">
        <v>0</v>
      </c>
      <c r="EG22">
        <v>15.607100000000001</v>
      </c>
      <c r="EH22">
        <v>999.9</v>
      </c>
      <c r="EI22">
        <v>63.387</v>
      </c>
      <c r="EJ22">
        <v>17.812999999999999</v>
      </c>
      <c r="EK22">
        <v>12.7409</v>
      </c>
      <c r="EL22">
        <v>61.157800000000002</v>
      </c>
      <c r="EM22">
        <v>26.057700000000001</v>
      </c>
      <c r="EN22">
        <v>1</v>
      </c>
      <c r="EO22">
        <v>-0.583422</v>
      </c>
      <c r="EP22">
        <v>-0.1186</v>
      </c>
      <c r="EQ22">
        <v>20.288799999999998</v>
      </c>
      <c r="ER22">
        <v>5.2469400000000004</v>
      </c>
      <c r="ES22">
        <v>11.8302</v>
      </c>
      <c r="ET22">
        <v>4.9835000000000003</v>
      </c>
      <c r="EU22">
        <v>3.2989999999999999</v>
      </c>
      <c r="EV22">
        <v>2272.3000000000002</v>
      </c>
      <c r="EW22">
        <v>124.3</v>
      </c>
      <c r="EX22">
        <v>1156.3</v>
      </c>
      <c r="EY22">
        <v>18.5</v>
      </c>
      <c r="EZ22">
        <v>1.8730199999999999</v>
      </c>
      <c r="FA22">
        <v>1.87866</v>
      </c>
      <c r="FB22">
        <v>1.879</v>
      </c>
      <c r="FC22">
        <v>1.87958</v>
      </c>
      <c r="FD22">
        <v>1.8772899999999999</v>
      </c>
      <c r="FE22">
        <v>1.87663</v>
      </c>
      <c r="FF22">
        <v>1.87714</v>
      </c>
      <c r="FG22">
        <v>1.8747</v>
      </c>
      <c r="FH22">
        <v>0</v>
      </c>
      <c r="FI22">
        <v>0</v>
      </c>
      <c r="FJ22">
        <v>0</v>
      </c>
      <c r="FK22">
        <v>0</v>
      </c>
      <c r="FL22" t="s">
        <v>356</v>
      </c>
      <c r="FM22" t="s">
        <v>357</v>
      </c>
      <c r="FN22" t="s">
        <v>358</v>
      </c>
      <c r="FO22" t="s">
        <v>358</v>
      </c>
      <c r="FP22" t="s">
        <v>358</v>
      </c>
      <c r="FQ22" t="s">
        <v>358</v>
      </c>
      <c r="FR22">
        <v>0</v>
      </c>
      <c r="FS22">
        <v>100</v>
      </c>
      <c r="FT22">
        <v>100</v>
      </c>
      <c r="FU22">
        <v>-0.78100000000000003</v>
      </c>
      <c r="FV22">
        <v>6.0699999999999997E-2</v>
      </c>
      <c r="FW22">
        <v>-0.794928330349155</v>
      </c>
      <c r="FX22">
        <v>1.4527828764109799E-4</v>
      </c>
      <c r="FY22">
        <v>-4.3579519040863002E-7</v>
      </c>
      <c r="FZ22">
        <v>2.0799061152897499E-10</v>
      </c>
      <c r="GA22">
        <v>6.0670000000000002E-2</v>
      </c>
      <c r="GB22">
        <v>0</v>
      </c>
      <c r="GC22">
        <v>0</v>
      </c>
      <c r="GD22">
        <v>0</v>
      </c>
      <c r="GE22">
        <v>4</v>
      </c>
      <c r="GF22">
        <v>2147</v>
      </c>
      <c r="GG22">
        <v>-1</v>
      </c>
      <c r="GH22">
        <v>-1</v>
      </c>
      <c r="GI22">
        <v>0.5</v>
      </c>
      <c r="GJ22">
        <v>0.5</v>
      </c>
      <c r="GK22">
        <v>0.54443399999999997</v>
      </c>
      <c r="GL22">
        <v>2.5122100000000001</v>
      </c>
      <c r="GM22">
        <v>1.54541</v>
      </c>
      <c r="GN22">
        <v>2.3010299999999999</v>
      </c>
      <c r="GO22">
        <v>1.5979000000000001</v>
      </c>
      <c r="GP22">
        <v>2.2338900000000002</v>
      </c>
      <c r="GQ22">
        <v>21.178100000000001</v>
      </c>
      <c r="GR22">
        <v>14.263400000000001</v>
      </c>
      <c r="GS22">
        <v>18</v>
      </c>
      <c r="GT22">
        <v>638.87099999999998</v>
      </c>
      <c r="GU22">
        <v>440.76600000000002</v>
      </c>
      <c r="GV22">
        <v>16.9999</v>
      </c>
      <c r="GW22">
        <v>18.8597</v>
      </c>
      <c r="GX22">
        <v>30</v>
      </c>
      <c r="GY22">
        <v>19.189599999999999</v>
      </c>
      <c r="GZ22">
        <v>19.155999999999999</v>
      </c>
      <c r="HA22">
        <v>10.948</v>
      </c>
      <c r="HB22">
        <v>-30</v>
      </c>
      <c r="HC22">
        <v>-30</v>
      </c>
      <c r="HD22">
        <v>17</v>
      </c>
      <c r="HE22">
        <v>175</v>
      </c>
      <c r="HF22">
        <v>0</v>
      </c>
      <c r="HG22">
        <v>100.99299999999999</v>
      </c>
      <c r="HH22">
        <v>101.258</v>
      </c>
    </row>
    <row r="23" spans="1:216" x14ac:dyDescent="0.2">
      <c r="A23">
        <v>5</v>
      </c>
      <c r="B23">
        <v>1689202325.0999999</v>
      </c>
      <c r="C23">
        <v>404</v>
      </c>
      <c r="D23" t="s">
        <v>368</v>
      </c>
      <c r="E23" t="s">
        <v>369</v>
      </c>
      <c r="F23" t="s">
        <v>348</v>
      </c>
      <c r="G23" t="s">
        <v>349</v>
      </c>
      <c r="H23" t="s">
        <v>350</v>
      </c>
      <c r="I23" t="s">
        <v>351</v>
      </c>
      <c r="J23" t="s">
        <v>352</v>
      </c>
      <c r="K23" t="s">
        <v>353</v>
      </c>
      <c r="L23">
        <v>1689202325.0999999</v>
      </c>
      <c r="M23">
        <f t="shared" si="0"/>
        <v>1.2737201500070624E-3</v>
      </c>
      <c r="N23">
        <f t="shared" si="1"/>
        <v>1.2737201500070625</v>
      </c>
      <c r="O23">
        <f t="shared" si="2"/>
        <v>2.3680842967583993</v>
      </c>
      <c r="P23">
        <f t="shared" si="3"/>
        <v>123.107</v>
      </c>
      <c r="Q23">
        <f t="shared" si="4"/>
        <v>94.533199963110349</v>
      </c>
      <c r="R23">
        <f t="shared" si="5"/>
        <v>9.6376885688650891</v>
      </c>
      <c r="S23">
        <f t="shared" si="6"/>
        <v>12.550796197635</v>
      </c>
      <c r="T23">
        <f t="shared" si="7"/>
        <v>0.14323342034908976</v>
      </c>
      <c r="U23">
        <f t="shared" si="8"/>
        <v>3.3264644102211118</v>
      </c>
      <c r="V23">
        <f t="shared" si="9"/>
        <v>0.13989324368524228</v>
      </c>
      <c r="W23">
        <f t="shared" si="10"/>
        <v>8.7726891333825927E-2</v>
      </c>
      <c r="X23">
        <f t="shared" si="11"/>
        <v>281.16662999999994</v>
      </c>
      <c r="Y23">
        <f t="shared" si="12"/>
        <v>19.517738922619923</v>
      </c>
      <c r="Z23">
        <f t="shared" si="13"/>
        <v>19.517738922619923</v>
      </c>
      <c r="AA23">
        <f t="shared" si="14"/>
        <v>2.2774434188026342</v>
      </c>
      <c r="AB23">
        <f t="shared" si="15"/>
        <v>64.572130489620633</v>
      </c>
      <c r="AC23">
        <f t="shared" si="16"/>
        <v>1.3657772609325001</v>
      </c>
      <c r="AD23">
        <f t="shared" si="17"/>
        <v>2.1151187835625711</v>
      </c>
      <c r="AE23">
        <f t="shared" si="18"/>
        <v>0.91166615787013416</v>
      </c>
      <c r="AF23">
        <f t="shared" si="19"/>
        <v>-56.171058615311452</v>
      </c>
      <c r="AG23">
        <f t="shared" si="20"/>
        <v>-212.37708506248549</v>
      </c>
      <c r="AH23">
        <f t="shared" si="21"/>
        <v>-12.695634190867951</v>
      </c>
      <c r="AI23">
        <f t="shared" si="22"/>
        <v>-7.7147868664951602E-2</v>
      </c>
      <c r="AJ23">
        <v>0</v>
      </c>
      <c r="AK23">
        <v>0</v>
      </c>
      <c r="AL23">
        <f t="shared" si="23"/>
        <v>1</v>
      </c>
      <c r="AM23">
        <f t="shared" si="24"/>
        <v>0</v>
      </c>
      <c r="AN23">
        <f t="shared" si="25"/>
        <v>55317.793743468421</v>
      </c>
      <c r="AO23">
        <f t="shared" si="26"/>
        <v>1700.03</v>
      </c>
      <c r="AP23">
        <f t="shared" si="27"/>
        <v>1433.1245999999999</v>
      </c>
      <c r="AQ23">
        <f t="shared" si="28"/>
        <v>0.84299959412480951</v>
      </c>
      <c r="AR23">
        <f t="shared" si="29"/>
        <v>0.16538921666088244</v>
      </c>
      <c r="AS23">
        <v>1689202325.0999999</v>
      </c>
      <c r="AT23">
        <v>123.107</v>
      </c>
      <c r="AU23">
        <v>124.983</v>
      </c>
      <c r="AV23">
        <v>13.3965</v>
      </c>
      <c r="AW23">
        <v>12.4628</v>
      </c>
      <c r="AX23">
        <v>123.824</v>
      </c>
      <c r="AY23">
        <v>13.3392</v>
      </c>
      <c r="AZ23">
        <v>600.13199999999995</v>
      </c>
      <c r="BA23">
        <v>101.85</v>
      </c>
      <c r="BB23">
        <v>0.10030500000000001</v>
      </c>
      <c r="BC23">
        <v>18.333500000000001</v>
      </c>
      <c r="BD23">
        <v>18.132200000000001</v>
      </c>
      <c r="BE23">
        <v>999.9</v>
      </c>
      <c r="BF23">
        <v>0</v>
      </c>
      <c r="BG23">
        <v>0</v>
      </c>
      <c r="BH23">
        <v>9973.75</v>
      </c>
      <c r="BI23">
        <v>0</v>
      </c>
      <c r="BJ23">
        <v>0.42330099999999998</v>
      </c>
      <c r="BK23">
        <v>-1.87585</v>
      </c>
      <c r="BL23">
        <v>124.77800000000001</v>
      </c>
      <c r="BM23">
        <v>126.56</v>
      </c>
      <c r="BN23">
        <v>0.93368799999999996</v>
      </c>
      <c r="BO23">
        <v>124.983</v>
      </c>
      <c r="BP23">
        <v>12.4628</v>
      </c>
      <c r="BQ23">
        <v>1.3644400000000001</v>
      </c>
      <c r="BR23">
        <v>1.2693399999999999</v>
      </c>
      <c r="BS23">
        <v>11.5281</v>
      </c>
      <c r="BT23">
        <v>10.4407</v>
      </c>
      <c r="BU23">
        <v>1700.03</v>
      </c>
      <c r="BV23">
        <v>0.90001600000000004</v>
      </c>
      <c r="BW23">
        <v>9.9984299999999998E-2</v>
      </c>
      <c r="BX23">
        <v>0</v>
      </c>
      <c r="BY23">
        <v>2.8372000000000002</v>
      </c>
      <c r="BZ23">
        <v>0</v>
      </c>
      <c r="CA23">
        <v>2820.04</v>
      </c>
      <c r="CB23">
        <v>16244.4</v>
      </c>
      <c r="CC23">
        <v>35.625</v>
      </c>
      <c r="CD23">
        <v>37.125</v>
      </c>
      <c r="CE23">
        <v>37</v>
      </c>
      <c r="CF23">
        <v>35.186999999999998</v>
      </c>
      <c r="CG23">
        <v>34.936999999999998</v>
      </c>
      <c r="CH23">
        <v>1530.05</v>
      </c>
      <c r="CI23">
        <v>169.98</v>
      </c>
      <c r="CJ23">
        <v>0</v>
      </c>
      <c r="CK23">
        <v>1689202326.5</v>
      </c>
      <c r="CL23">
        <v>0</v>
      </c>
      <c r="CM23">
        <v>1689202298.0999999</v>
      </c>
      <c r="CN23" t="s">
        <v>370</v>
      </c>
      <c r="CO23">
        <v>1689202298.0999999</v>
      </c>
      <c r="CP23">
        <v>1689202278.0999999</v>
      </c>
      <c r="CQ23">
        <v>28</v>
      </c>
      <c r="CR23">
        <v>6.5000000000000002E-2</v>
      </c>
      <c r="CS23">
        <v>-3.0000000000000001E-3</v>
      </c>
      <c r="CT23">
        <v>-0.71799999999999997</v>
      </c>
      <c r="CU23">
        <v>5.7000000000000002E-2</v>
      </c>
      <c r="CV23">
        <v>125</v>
      </c>
      <c r="CW23">
        <v>12</v>
      </c>
      <c r="CX23">
        <v>0.2</v>
      </c>
      <c r="CY23">
        <v>0.12</v>
      </c>
      <c r="CZ23">
        <v>2.6018800722989699</v>
      </c>
      <c r="DA23">
        <v>0.61821839991187</v>
      </c>
      <c r="DB23">
        <v>0.113211897938298</v>
      </c>
      <c r="DC23">
        <v>1</v>
      </c>
      <c r="DD23">
        <v>124.991047619048</v>
      </c>
      <c r="DE23">
        <v>9.84935064936803E-2</v>
      </c>
      <c r="DF23">
        <v>2.48700933241131E-2</v>
      </c>
      <c r="DG23">
        <v>1</v>
      </c>
      <c r="DH23">
        <v>1699.98761904762</v>
      </c>
      <c r="DI23">
        <v>-0.19500403827774401</v>
      </c>
      <c r="DJ23">
        <v>0.13780264569662501</v>
      </c>
      <c r="DK23">
        <v>-1</v>
      </c>
      <c r="DL23">
        <v>2</v>
      </c>
      <c r="DM23">
        <v>2</v>
      </c>
      <c r="DN23" t="s">
        <v>355</v>
      </c>
      <c r="DO23">
        <v>3.1614599999999999</v>
      </c>
      <c r="DP23">
        <v>2.8344</v>
      </c>
      <c r="DQ23">
        <v>3.5621E-2</v>
      </c>
      <c r="DR23">
        <v>3.6081099999999998E-2</v>
      </c>
      <c r="DS23">
        <v>8.04512E-2</v>
      </c>
      <c r="DT23">
        <v>7.6942499999999997E-2</v>
      </c>
      <c r="DU23">
        <v>30836.3</v>
      </c>
      <c r="DV23">
        <v>32575.1</v>
      </c>
      <c r="DW23">
        <v>29681.7</v>
      </c>
      <c r="DX23">
        <v>31479.8</v>
      </c>
      <c r="DY23">
        <v>35713.699999999997</v>
      </c>
      <c r="DZ23">
        <v>38106.6</v>
      </c>
      <c r="EA23">
        <v>40693.5</v>
      </c>
      <c r="EB23">
        <v>43700.4</v>
      </c>
      <c r="EC23">
        <v>2.3351500000000001</v>
      </c>
      <c r="ED23">
        <v>1.9724999999999999</v>
      </c>
      <c r="EE23">
        <v>0.15221499999999999</v>
      </c>
      <c r="EF23">
        <v>0</v>
      </c>
      <c r="EG23">
        <v>15.6008</v>
      </c>
      <c r="EH23">
        <v>999.9</v>
      </c>
      <c r="EI23">
        <v>63.405000000000001</v>
      </c>
      <c r="EJ23">
        <v>17.824000000000002</v>
      </c>
      <c r="EK23">
        <v>12.7525</v>
      </c>
      <c r="EL23">
        <v>61.7378</v>
      </c>
      <c r="EM23">
        <v>25.588899999999999</v>
      </c>
      <c r="EN23">
        <v>1</v>
      </c>
      <c r="EO23">
        <v>-0.581928</v>
      </c>
      <c r="EP23">
        <v>-0.115359</v>
      </c>
      <c r="EQ23">
        <v>20.288900000000002</v>
      </c>
      <c r="ER23">
        <v>5.2457399999999996</v>
      </c>
      <c r="ES23">
        <v>11.8302</v>
      </c>
      <c r="ET23">
        <v>4.98245</v>
      </c>
      <c r="EU23">
        <v>3.2989999999999999</v>
      </c>
      <c r="EV23">
        <v>2272.3000000000002</v>
      </c>
      <c r="EW23">
        <v>124.3</v>
      </c>
      <c r="EX23">
        <v>1158.5999999999999</v>
      </c>
      <c r="EY23">
        <v>18.600000000000001</v>
      </c>
      <c r="EZ23">
        <v>1.8730199999999999</v>
      </c>
      <c r="FA23">
        <v>1.87866</v>
      </c>
      <c r="FB23">
        <v>1.879</v>
      </c>
      <c r="FC23">
        <v>1.87958</v>
      </c>
      <c r="FD23">
        <v>1.8773</v>
      </c>
      <c r="FE23">
        <v>1.8766</v>
      </c>
      <c r="FF23">
        <v>1.87714</v>
      </c>
      <c r="FG23">
        <v>1.87469</v>
      </c>
      <c r="FH23">
        <v>0</v>
      </c>
      <c r="FI23">
        <v>0</v>
      </c>
      <c r="FJ23">
        <v>0</v>
      </c>
      <c r="FK23">
        <v>0</v>
      </c>
      <c r="FL23" t="s">
        <v>356</v>
      </c>
      <c r="FM23" t="s">
        <v>357</v>
      </c>
      <c r="FN23" t="s">
        <v>358</v>
      </c>
      <c r="FO23" t="s">
        <v>358</v>
      </c>
      <c r="FP23" t="s">
        <v>358</v>
      </c>
      <c r="FQ23" t="s">
        <v>358</v>
      </c>
      <c r="FR23">
        <v>0</v>
      </c>
      <c r="FS23">
        <v>100</v>
      </c>
      <c r="FT23">
        <v>100</v>
      </c>
      <c r="FU23">
        <v>-0.71699999999999997</v>
      </c>
      <c r="FV23">
        <v>5.7299999999999997E-2</v>
      </c>
      <c r="FW23">
        <v>-0.72942729046525301</v>
      </c>
      <c r="FX23">
        <v>1.4527828764109799E-4</v>
      </c>
      <c r="FY23">
        <v>-4.3579519040863002E-7</v>
      </c>
      <c r="FZ23">
        <v>2.0799061152897499E-10</v>
      </c>
      <c r="GA23">
        <v>5.7327272727270902E-2</v>
      </c>
      <c r="GB23">
        <v>0</v>
      </c>
      <c r="GC23">
        <v>0</v>
      </c>
      <c r="GD23">
        <v>0</v>
      </c>
      <c r="GE23">
        <v>4</v>
      </c>
      <c r="GF23">
        <v>2147</v>
      </c>
      <c r="GG23">
        <v>-1</v>
      </c>
      <c r="GH23">
        <v>-1</v>
      </c>
      <c r="GI23">
        <v>0.5</v>
      </c>
      <c r="GJ23">
        <v>0.8</v>
      </c>
      <c r="GK23">
        <v>0.43335000000000001</v>
      </c>
      <c r="GL23">
        <v>2.52075</v>
      </c>
      <c r="GM23">
        <v>1.54541</v>
      </c>
      <c r="GN23">
        <v>2.3010299999999999</v>
      </c>
      <c r="GO23">
        <v>1.5979000000000001</v>
      </c>
      <c r="GP23">
        <v>2.2216800000000001</v>
      </c>
      <c r="GQ23">
        <v>21.1982</v>
      </c>
      <c r="GR23">
        <v>14.245900000000001</v>
      </c>
      <c r="GS23">
        <v>18</v>
      </c>
      <c r="GT23">
        <v>638.60599999999999</v>
      </c>
      <c r="GU23">
        <v>440.47399999999999</v>
      </c>
      <c r="GV23">
        <v>16.9999</v>
      </c>
      <c r="GW23">
        <v>18.8809</v>
      </c>
      <c r="GX23">
        <v>30.0002</v>
      </c>
      <c r="GY23">
        <v>19.206199999999999</v>
      </c>
      <c r="GZ23">
        <v>19.171099999999999</v>
      </c>
      <c r="HA23">
        <v>8.7280999999999995</v>
      </c>
      <c r="HB23">
        <v>-30</v>
      </c>
      <c r="HC23">
        <v>-30</v>
      </c>
      <c r="HD23">
        <v>17</v>
      </c>
      <c r="HE23">
        <v>125</v>
      </c>
      <c r="HF23">
        <v>0</v>
      </c>
      <c r="HG23">
        <v>100.991</v>
      </c>
      <c r="HH23">
        <v>101.251</v>
      </c>
    </row>
    <row r="24" spans="1:216" x14ac:dyDescent="0.2">
      <c r="A24">
        <v>6</v>
      </c>
      <c r="B24">
        <v>1689202434.0999999</v>
      </c>
      <c r="C24">
        <v>513</v>
      </c>
      <c r="D24" t="s">
        <v>371</v>
      </c>
      <c r="E24" t="s">
        <v>372</v>
      </c>
      <c r="F24" t="s">
        <v>348</v>
      </c>
      <c r="G24" t="s">
        <v>349</v>
      </c>
      <c r="H24" t="s">
        <v>350</v>
      </c>
      <c r="I24" t="s">
        <v>351</v>
      </c>
      <c r="J24" t="s">
        <v>352</v>
      </c>
      <c r="K24" t="s">
        <v>353</v>
      </c>
      <c r="L24">
        <v>1689202434.0999999</v>
      </c>
      <c r="M24">
        <f t="shared" si="0"/>
        <v>1.3348880840360882E-3</v>
      </c>
      <c r="N24">
        <f t="shared" si="1"/>
        <v>1.3348880840360882</v>
      </c>
      <c r="O24">
        <f t="shared" si="2"/>
        <v>0.71370814153330786</v>
      </c>
      <c r="P24">
        <f t="shared" si="3"/>
        <v>69.400800000000004</v>
      </c>
      <c r="Q24">
        <f t="shared" si="4"/>
        <v>60.615454072508513</v>
      </c>
      <c r="R24">
        <f t="shared" si="5"/>
        <v>6.1801115388039323</v>
      </c>
      <c r="S24">
        <f t="shared" si="6"/>
        <v>7.0758306020303996</v>
      </c>
      <c r="T24">
        <f t="shared" si="7"/>
        <v>0.14887908973875477</v>
      </c>
      <c r="U24">
        <f t="shared" si="8"/>
        <v>3.3321973445664907</v>
      </c>
      <c r="V24">
        <f t="shared" si="9"/>
        <v>0.14528002250978553</v>
      </c>
      <c r="W24">
        <f t="shared" si="10"/>
        <v>9.1116129323330325E-2</v>
      </c>
      <c r="X24">
        <f t="shared" si="11"/>
        <v>281.16982199999995</v>
      </c>
      <c r="Y24">
        <f t="shared" si="12"/>
        <v>19.508952456681271</v>
      </c>
      <c r="Z24">
        <f t="shared" si="13"/>
        <v>19.508952456681271</v>
      </c>
      <c r="AA24">
        <f t="shared" si="14"/>
        <v>2.2761999526370253</v>
      </c>
      <c r="AB24">
        <f t="shared" si="15"/>
        <v>64.084141353884178</v>
      </c>
      <c r="AC24">
        <f t="shared" si="16"/>
        <v>1.3560764790227997</v>
      </c>
      <c r="AD24">
        <f t="shared" si="17"/>
        <v>2.1160874599759416</v>
      </c>
      <c r="AE24">
        <f t="shared" si="18"/>
        <v>0.92012347361422564</v>
      </c>
      <c r="AF24">
        <f t="shared" si="19"/>
        <v>-58.868564505991493</v>
      </c>
      <c r="AG24">
        <f t="shared" si="20"/>
        <v>-209.85324248966631</v>
      </c>
      <c r="AH24">
        <f t="shared" si="21"/>
        <v>-12.523082181126744</v>
      </c>
      <c r="AI24">
        <f t="shared" si="22"/>
        <v>-7.5067176784614276E-2</v>
      </c>
      <c r="AJ24">
        <v>0</v>
      </c>
      <c r="AK24">
        <v>0</v>
      </c>
      <c r="AL24">
        <f t="shared" si="23"/>
        <v>1</v>
      </c>
      <c r="AM24">
        <f t="shared" si="24"/>
        <v>0</v>
      </c>
      <c r="AN24">
        <f t="shared" si="25"/>
        <v>55459.350397799048</v>
      </c>
      <c r="AO24">
        <f t="shared" si="26"/>
        <v>1700.05</v>
      </c>
      <c r="AP24">
        <f t="shared" si="27"/>
        <v>1433.1414</v>
      </c>
      <c r="AQ24">
        <f t="shared" si="28"/>
        <v>0.84299955883650479</v>
      </c>
      <c r="AR24">
        <f t="shared" si="29"/>
        <v>0.16538914855445427</v>
      </c>
      <c r="AS24">
        <v>1689202434.0999999</v>
      </c>
      <c r="AT24">
        <v>69.400800000000004</v>
      </c>
      <c r="AU24">
        <v>69.999899999999997</v>
      </c>
      <c r="AV24">
        <v>13.300599999999999</v>
      </c>
      <c r="AW24">
        <v>12.321999999999999</v>
      </c>
      <c r="AX24">
        <v>70.137900000000002</v>
      </c>
      <c r="AY24">
        <v>13.246499999999999</v>
      </c>
      <c r="AZ24">
        <v>600.15300000000002</v>
      </c>
      <c r="BA24">
        <v>101.85599999999999</v>
      </c>
      <c r="BB24">
        <v>0.100038</v>
      </c>
      <c r="BC24">
        <v>18.340800000000002</v>
      </c>
      <c r="BD24">
        <v>18.134899999999998</v>
      </c>
      <c r="BE24">
        <v>999.9</v>
      </c>
      <c r="BF24">
        <v>0</v>
      </c>
      <c r="BG24">
        <v>0</v>
      </c>
      <c r="BH24">
        <v>10000</v>
      </c>
      <c r="BI24">
        <v>0</v>
      </c>
      <c r="BJ24">
        <v>0.37038900000000002</v>
      </c>
      <c r="BK24">
        <v>-0.59908300000000003</v>
      </c>
      <c r="BL24">
        <v>70.336299999999994</v>
      </c>
      <c r="BM24">
        <v>70.873199999999997</v>
      </c>
      <c r="BN24">
        <v>0.97860000000000003</v>
      </c>
      <c r="BO24">
        <v>69.999899999999997</v>
      </c>
      <c r="BP24">
        <v>12.321999999999999</v>
      </c>
      <c r="BQ24">
        <v>1.3547499999999999</v>
      </c>
      <c r="BR24">
        <v>1.25508</v>
      </c>
      <c r="BS24">
        <v>11.420400000000001</v>
      </c>
      <c r="BT24">
        <v>10.2714</v>
      </c>
      <c r="BU24">
        <v>1700.05</v>
      </c>
      <c r="BV24">
        <v>0.90001600000000004</v>
      </c>
      <c r="BW24">
        <v>9.9984299999999998E-2</v>
      </c>
      <c r="BX24">
        <v>0</v>
      </c>
      <c r="BY24">
        <v>2.8656999999999999</v>
      </c>
      <c r="BZ24">
        <v>0</v>
      </c>
      <c r="CA24">
        <v>2808.68</v>
      </c>
      <c r="CB24">
        <v>16244.6</v>
      </c>
      <c r="CC24">
        <v>35.686999999999998</v>
      </c>
      <c r="CD24">
        <v>37.125</v>
      </c>
      <c r="CE24">
        <v>37.061999999999998</v>
      </c>
      <c r="CF24">
        <v>35.25</v>
      </c>
      <c r="CG24">
        <v>34.936999999999998</v>
      </c>
      <c r="CH24">
        <v>1530.07</v>
      </c>
      <c r="CI24">
        <v>169.98</v>
      </c>
      <c r="CJ24">
        <v>0</v>
      </c>
      <c r="CK24">
        <v>1689202435.7</v>
      </c>
      <c r="CL24">
        <v>0</v>
      </c>
      <c r="CM24">
        <v>1689202407.0999999</v>
      </c>
      <c r="CN24" t="s">
        <v>373</v>
      </c>
      <c r="CO24">
        <v>1689202407.0999999</v>
      </c>
      <c r="CP24">
        <v>1689202402.0999999</v>
      </c>
      <c r="CQ24">
        <v>29</v>
      </c>
      <c r="CR24">
        <v>-1.6E-2</v>
      </c>
      <c r="CS24">
        <v>-3.0000000000000001E-3</v>
      </c>
      <c r="CT24">
        <v>-0.73699999999999999</v>
      </c>
      <c r="CU24">
        <v>5.3999999999999999E-2</v>
      </c>
      <c r="CV24">
        <v>70</v>
      </c>
      <c r="CW24">
        <v>12</v>
      </c>
      <c r="CX24">
        <v>0.16</v>
      </c>
      <c r="CY24">
        <v>0.08</v>
      </c>
      <c r="CZ24">
        <v>0.80161172832833605</v>
      </c>
      <c r="DA24">
        <v>0.121711597667994</v>
      </c>
      <c r="DB24">
        <v>8.7978980812551497E-2</v>
      </c>
      <c r="DC24">
        <v>1</v>
      </c>
      <c r="DD24">
        <v>69.980175000000003</v>
      </c>
      <c r="DE24">
        <v>-0.26073834586476002</v>
      </c>
      <c r="DF24">
        <v>4.51719368081571E-2</v>
      </c>
      <c r="DG24">
        <v>1</v>
      </c>
      <c r="DH24">
        <v>1699.9745</v>
      </c>
      <c r="DI24">
        <v>2.5295835327660901E-2</v>
      </c>
      <c r="DJ24">
        <v>0.12835400266448699</v>
      </c>
      <c r="DK24">
        <v>-1</v>
      </c>
      <c r="DL24">
        <v>2</v>
      </c>
      <c r="DM24">
        <v>2</v>
      </c>
      <c r="DN24" t="s">
        <v>355</v>
      </c>
      <c r="DO24">
        <v>3.1615000000000002</v>
      </c>
      <c r="DP24">
        <v>2.8343600000000002</v>
      </c>
      <c r="DQ24">
        <v>2.0698100000000001E-2</v>
      </c>
      <c r="DR24">
        <v>2.0749799999999999E-2</v>
      </c>
      <c r="DS24">
        <v>8.0027500000000001E-2</v>
      </c>
      <c r="DT24">
        <v>7.6287499999999994E-2</v>
      </c>
      <c r="DU24">
        <v>31313.4</v>
      </c>
      <c r="DV24">
        <v>33092.199999999997</v>
      </c>
      <c r="DW24">
        <v>29680.799999999999</v>
      </c>
      <c r="DX24">
        <v>31478</v>
      </c>
      <c r="DY24">
        <v>35727.699999999997</v>
      </c>
      <c r="DZ24">
        <v>38130.800000000003</v>
      </c>
      <c r="EA24">
        <v>40691.800000000003</v>
      </c>
      <c r="EB24">
        <v>43698.400000000001</v>
      </c>
      <c r="EC24">
        <v>2.3354499999999998</v>
      </c>
      <c r="ED24">
        <v>1.9718500000000001</v>
      </c>
      <c r="EE24">
        <v>0.151981</v>
      </c>
      <c r="EF24">
        <v>0</v>
      </c>
      <c r="EG24">
        <v>15.6075</v>
      </c>
      <c r="EH24">
        <v>999.9</v>
      </c>
      <c r="EI24">
        <v>63.405000000000001</v>
      </c>
      <c r="EJ24">
        <v>17.834</v>
      </c>
      <c r="EK24">
        <v>12.7605</v>
      </c>
      <c r="EL24">
        <v>61.457799999999999</v>
      </c>
      <c r="EM24">
        <v>25.945499999999999</v>
      </c>
      <c r="EN24">
        <v>1</v>
      </c>
      <c r="EO24">
        <v>-0.58071600000000001</v>
      </c>
      <c r="EP24">
        <v>-0.12875800000000001</v>
      </c>
      <c r="EQ24">
        <v>20.288499999999999</v>
      </c>
      <c r="ER24">
        <v>5.2454400000000003</v>
      </c>
      <c r="ES24">
        <v>11.8302</v>
      </c>
      <c r="ET24">
        <v>4.9833999999999996</v>
      </c>
      <c r="EU24">
        <v>3.2989999999999999</v>
      </c>
      <c r="EV24">
        <v>2272.3000000000002</v>
      </c>
      <c r="EW24">
        <v>124.3</v>
      </c>
      <c r="EX24">
        <v>1160.9000000000001</v>
      </c>
      <c r="EY24">
        <v>18.600000000000001</v>
      </c>
      <c r="EZ24">
        <v>1.8730199999999999</v>
      </c>
      <c r="FA24">
        <v>1.87866</v>
      </c>
      <c r="FB24">
        <v>1.87903</v>
      </c>
      <c r="FC24">
        <v>1.87958</v>
      </c>
      <c r="FD24">
        <v>1.8773200000000001</v>
      </c>
      <c r="FE24">
        <v>1.8766499999999999</v>
      </c>
      <c r="FF24">
        <v>1.87714</v>
      </c>
      <c r="FG24">
        <v>1.8747</v>
      </c>
      <c r="FH24">
        <v>0</v>
      </c>
      <c r="FI24">
        <v>0</v>
      </c>
      <c r="FJ24">
        <v>0</v>
      </c>
      <c r="FK24">
        <v>0</v>
      </c>
      <c r="FL24" t="s">
        <v>356</v>
      </c>
      <c r="FM24" t="s">
        <v>357</v>
      </c>
      <c r="FN24" t="s">
        <v>358</v>
      </c>
      <c r="FO24" t="s">
        <v>358</v>
      </c>
      <c r="FP24" t="s">
        <v>358</v>
      </c>
      <c r="FQ24" t="s">
        <v>358</v>
      </c>
      <c r="FR24">
        <v>0</v>
      </c>
      <c r="FS24">
        <v>100</v>
      </c>
      <c r="FT24">
        <v>100</v>
      </c>
      <c r="FU24">
        <v>-0.73699999999999999</v>
      </c>
      <c r="FV24">
        <v>5.4100000000000002E-2</v>
      </c>
      <c r="FW24">
        <v>-0.74518645236124803</v>
      </c>
      <c r="FX24">
        <v>1.4527828764109799E-4</v>
      </c>
      <c r="FY24">
        <v>-4.3579519040863002E-7</v>
      </c>
      <c r="FZ24">
        <v>2.0799061152897499E-10</v>
      </c>
      <c r="GA24">
        <v>5.4136363636361699E-2</v>
      </c>
      <c r="GB24">
        <v>0</v>
      </c>
      <c r="GC24">
        <v>0</v>
      </c>
      <c r="GD24">
        <v>0</v>
      </c>
      <c r="GE24">
        <v>4</v>
      </c>
      <c r="GF24">
        <v>2147</v>
      </c>
      <c r="GG24">
        <v>-1</v>
      </c>
      <c r="GH24">
        <v>-1</v>
      </c>
      <c r="GI24">
        <v>0.5</v>
      </c>
      <c r="GJ24">
        <v>0.5</v>
      </c>
      <c r="GK24">
        <v>0.31005899999999997</v>
      </c>
      <c r="GL24">
        <v>2.5293000000000001</v>
      </c>
      <c r="GM24">
        <v>1.54541</v>
      </c>
      <c r="GN24">
        <v>2.3010299999999999</v>
      </c>
      <c r="GO24">
        <v>1.5979000000000001</v>
      </c>
      <c r="GP24">
        <v>2.2985799999999998</v>
      </c>
      <c r="GQ24">
        <v>21.178100000000001</v>
      </c>
      <c r="GR24">
        <v>14.2371</v>
      </c>
      <c r="GS24">
        <v>18</v>
      </c>
      <c r="GT24">
        <v>639.02099999999996</v>
      </c>
      <c r="GU24">
        <v>440.226</v>
      </c>
      <c r="GV24">
        <v>17.0001</v>
      </c>
      <c r="GW24">
        <v>18.894400000000001</v>
      </c>
      <c r="GX24">
        <v>30.0002</v>
      </c>
      <c r="GY24">
        <v>19.2212</v>
      </c>
      <c r="GZ24">
        <v>19.1861</v>
      </c>
      <c r="HA24">
        <v>6.2683600000000004</v>
      </c>
      <c r="HB24">
        <v>-30</v>
      </c>
      <c r="HC24">
        <v>-30</v>
      </c>
      <c r="HD24">
        <v>17</v>
      </c>
      <c r="HE24">
        <v>70</v>
      </c>
      <c r="HF24">
        <v>0</v>
      </c>
      <c r="HG24">
        <v>100.988</v>
      </c>
      <c r="HH24">
        <v>101.246</v>
      </c>
    </row>
    <row r="25" spans="1:216" x14ac:dyDescent="0.2">
      <c r="A25">
        <v>7</v>
      </c>
      <c r="B25">
        <v>1689202510</v>
      </c>
      <c r="C25">
        <v>588.90000009536698</v>
      </c>
      <c r="D25" t="s">
        <v>374</v>
      </c>
      <c r="E25" t="s">
        <v>375</v>
      </c>
      <c r="F25" t="s">
        <v>348</v>
      </c>
      <c r="G25" t="s">
        <v>349</v>
      </c>
      <c r="H25" t="s">
        <v>350</v>
      </c>
      <c r="I25" t="s">
        <v>351</v>
      </c>
      <c r="J25" t="s">
        <v>352</v>
      </c>
      <c r="K25" t="s">
        <v>353</v>
      </c>
      <c r="L25">
        <v>1689202510</v>
      </c>
      <c r="M25">
        <f t="shared" si="0"/>
        <v>1.3358285405902187E-3</v>
      </c>
      <c r="N25">
        <f t="shared" si="1"/>
        <v>1.3358285405902186</v>
      </c>
      <c r="O25">
        <f t="shared" si="2"/>
        <v>4.9428730438892746E-2</v>
      </c>
      <c r="P25">
        <f t="shared" si="3"/>
        <v>49.9026</v>
      </c>
      <c r="Q25">
        <f t="shared" si="4"/>
        <v>48.645208428763119</v>
      </c>
      <c r="R25">
        <f t="shared" si="5"/>
        <v>4.9598061091069257</v>
      </c>
      <c r="S25">
        <f t="shared" si="6"/>
        <v>5.0880082198182599</v>
      </c>
      <c r="T25">
        <f t="shared" si="7"/>
        <v>0.14978278383927413</v>
      </c>
      <c r="U25">
        <f t="shared" si="8"/>
        <v>3.3330922020411</v>
      </c>
      <c r="V25">
        <f t="shared" si="9"/>
        <v>0.14614141942428693</v>
      </c>
      <c r="W25">
        <f t="shared" si="10"/>
        <v>9.1658176045671141E-2</v>
      </c>
      <c r="X25">
        <f t="shared" si="11"/>
        <v>281.12194199999993</v>
      </c>
      <c r="Y25">
        <f t="shared" si="12"/>
        <v>19.498393566258507</v>
      </c>
      <c r="Z25">
        <f t="shared" si="13"/>
        <v>19.498393566258507</v>
      </c>
      <c r="AA25">
        <f t="shared" si="14"/>
        <v>2.2747064391006595</v>
      </c>
      <c r="AB25">
        <f t="shared" si="15"/>
        <v>64.278102593273331</v>
      </c>
      <c r="AC25">
        <f t="shared" si="16"/>
        <v>1.3593450439272299</v>
      </c>
      <c r="AD25">
        <f t="shared" si="17"/>
        <v>2.1147871344750686</v>
      </c>
      <c r="AE25">
        <f t="shared" si="18"/>
        <v>0.91536139517342963</v>
      </c>
      <c r="AF25">
        <f t="shared" si="19"/>
        <v>-58.910038640028645</v>
      </c>
      <c r="AG25">
        <f t="shared" si="20"/>
        <v>-209.77323051556374</v>
      </c>
      <c r="AH25">
        <f t="shared" si="21"/>
        <v>-12.513637351194646</v>
      </c>
      <c r="AI25">
        <f t="shared" si="22"/>
        <v>-7.4964506787068785E-2</v>
      </c>
      <c r="AJ25">
        <v>0</v>
      </c>
      <c r="AK25">
        <v>0</v>
      </c>
      <c r="AL25">
        <f t="shared" si="23"/>
        <v>1</v>
      </c>
      <c r="AM25">
        <f t="shared" si="24"/>
        <v>0</v>
      </c>
      <c r="AN25">
        <f t="shared" si="25"/>
        <v>55483.607535022071</v>
      </c>
      <c r="AO25">
        <f t="shared" si="26"/>
        <v>1699.75</v>
      </c>
      <c r="AP25">
        <f t="shared" si="27"/>
        <v>1432.8893999999998</v>
      </c>
      <c r="AQ25">
        <f t="shared" si="28"/>
        <v>0.84300008824827166</v>
      </c>
      <c r="AR25">
        <f t="shared" si="29"/>
        <v>0.16539017031916456</v>
      </c>
      <c r="AS25">
        <v>1689202510</v>
      </c>
      <c r="AT25">
        <v>49.9026</v>
      </c>
      <c r="AU25">
        <v>49.988900000000001</v>
      </c>
      <c r="AV25">
        <v>13.3323</v>
      </c>
      <c r="AW25">
        <v>12.352499999999999</v>
      </c>
      <c r="AX25">
        <v>50.629600000000003</v>
      </c>
      <c r="AY25">
        <v>13.276999999999999</v>
      </c>
      <c r="AZ25">
        <v>599.82100000000003</v>
      </c>
      <c r="BA25">
        <v>101.86</v>
      </c>
      <c r="BB25">
        <v>9.8780099999999996E-2</v>
      </c>
      <c r="BC25">
        <v>18.331</v>
      </c>
      <c r="BD25">
        <v>18.121600000000001</v>
      </c>
      <c r="BE25">
        <v>999.9</v>
      </c>
      <c r="BF25">
        <v>0</v>
      </c>
      <c r="BG25">
        <v>0</v>
      </c>
      <c r="BH25">
        <v>10003.799999999999</v>
      </c>
      <c r="BI25">
        <v>0</v>
      </c>
      <c r="BJ25">
        <v>0.41007300000000002</v>
      </c>
      <c r="BK25">
        <v>-8.6299899999999999E-2</v>
      </c>
      <c r="BL25">
        <v>50.576900000000002</v>
      </c>
      <c r="BM25">
        <v>50.614100000000001</v>
      </c>
      <c r="BN25">
        <v>0.97979300000000003</v>
      </c>
      <c r="BO25">
        <v>49.988900000000001</v>
      </c>
      <c r="BP25">
        <v>12.352499999999999</v>
      </c>
      <c r="BQ25">
        <v>1.35802</v>
      </c>
      <c r="BR25">
        <v>1.2582199999999999</v>
      </c>
      <c r="BS25">
        <v>11.456899999999999</v>
      </c>
      <c r="BT25">
        <v>10.3089</v>
      </c>
      <c r="BU25">
        <v>1699.75</v>
      </c>
      <c r="BV25">
        <v>0.89999799999999996</v>
      </c>
      <c r="BW25">
        <v>0.10000199999999999</v>
      </c>
      <c r="BX25">
        <v>0</v>
      </c>
      <c r="BY25">
        <v>2.4386999999999999</v>
      </c>
      <c r="BZ25">
        <v>0</v>
      </c>
      <c r="CA25">
        <v>2810.82</v>
      </c>
      <c r="CB25">
        <v>16241.7</v>
      </c>
      <c r="CC25">
        <v>35.686999999999998</v>
      </c>
      <c r="CD25">
        <v>37.125</v>
      </c>
      <c r="CE25">
        <v>37.061999999999998</v>
      </c>
      <c r="CF25">
        <v>35.25</v>
      </c>
      <c r="CG25">
        <v>35</v>
      </c>
      <c r="CH25">
        <v>1529.77</v>
      </c>
      <c r="CI25">
        <v>169.98</v>
      </c>
      <c r="CJ25">
        <v>0</v>
      </c>
      <c r="CK25">
        <v>1689202511.3</v>
      </c>
      <c r="CL25">
        <v>0</v>
      </c>
      <c r="CM25">
        <v>1689202499</v>
      </c>
      <c r="CN25" t="s">
        <v>376</v>
      </c>
      <c r="CO25">
        <v>1689202499</v>
      </c>
      <c r="CP25">
        <v>1689202492</v>
      </c>
      <c r="CQ25">
        <v>30</v>
      </c>
      <c r="CR25">
        <v>1.2E-2</v>
      </c>
      <c r="CS25">
        <v>1E-3</v>
      </c>
      <c r="CT25">
        <v>-0.72699999999999998</v>
      </c>
      <c r="CU25">
        <v>5.5E-2</v>
      </c>
      <c r="CV25">
        <v>50</v>
      </c>
      <c r="CW25">
        <v>12</v>
      </c>
      <c r="CX25">
        <v>0.31</v>
      </c>
      <c r="CY25">
        <v>0.1</v>
      </c>
      <c r="CZ25">
        <v>2.2308935799113201E-2</v>
      </c>
      <c r="DA25">
        <v>8.6403680275557292E-3</v>
      </c>
      <c r="DB25">
        <v>2.1452188998293702E-2</v>
      </c>
      <c r="DC25">
        <v>1</v>
      </c>
      <c r="DD25">
        <v>49.992150000000002</v>
      </c>
      <c r="DE25">
        <v>-0.214439097744275</v>
      </c>
      <c r="DF25">
        <v>3.1586524025286798E-2</v>
      </c>
      <c r="DG25">
        <v>1</v>
      </c>
      <c r="DH25">
        <v>1699.9839999999999</v>
      </c>
      <c r="DI25">
        <v>-0.45615439640618599</v>
      </c>
      <c r="DJ25">
        <v>0.14409718942434499</v>
      </c>
      <c r="DK25">
        <v>-1</v>
      </c>
      <c r="DL25">
        <v>2</v>
      </c>
      <c r="DM25">
        <v>2</v>
      </c>
      <c r="DN25" t="s">
        <v>355</v>
      </c>
      <c r="DO25">
        <v>3.1607599999999998</v>
      </c>
      <c r="DP25">
        <v>2.8331300000000001</v>
      </c>
      <c r="DQ25">
        <v>1.50438E-2</v>
      </c>
      <c r="DR25">
        <v>1.49236E-2</v>
      </c>
      <c r="DS25">
        <v>8.0167500000000003E-2</v>
      </c>
      <c r="DT25">
        <v>7.6430200000000004E-2</v>
      </c>
      <c r="DU25">
        <v>31493.9</v>
      </c>
      <c r="DV25">
        <v>33288.6</v>
      </c>
      <c r="DW25">
        <v>29680.2</v>
      </c>
      <c r="DX25">
        <v>31477.1</v>
      </c>
      <c r="DY25">
        <v>35721.300000000003</v>
      </c>
      <c r="DZ25">
        <v>38123.4</v>
      </c>
      <c r="EA25">
        <v>40691.599999999999</v>
      </c>
      <c r="EB25">
        <v>43697.599999999999</v>
      </c>
      <c r="EC25">
        <v>2.33127</v>
      </c>
      <c r="ED25">
        <v>1.9709000000000001</v>
      </c>
      <c r="EE25">
        <v>0.149813</v>
      </c>
      <c r="EF25">
        <v>0</v>
      </c>
      <c r="EG25">
        <v>15.6302</v>
      </c>
      <c r="EH25">
        <v>999.9</v>
      </c>
      <c r="EI25">
        <v>63.405000000000001</v>
      </c>
      <c r="EJ25">
        <v>17.824000000000002</v>
      </c>
      <c r="EK25">
        <v>12.7516</v>
      </c>
      <c r="EL25">
        <v>61.657899999999998</v>
      </c>
      <c r="EM25">
        <v>26.097799999999999</v>
      </c>
      <c r="EN25">
        <v>1</v>
      </c>
      <c r="EO25">
        <v>-0.58049300000000004</v>
      </c>
      <c r="EP25">
        <v>-0.13585800000000001</v>
      </c>
      <c r="EQ25">
        <v>20.2881</v>
      </c>
      <c r="ER25">
        <v>5.2426000000000004</v>
      </c>
      <c r="ES25">
        <v>11.8302</v>
      </c>
      <c r="ET25">
        <v>4.9811500000000004</v>
      </c>
      <c r="EU25">
        <v>3.29833</v>
      </c>
      <c r="EV25">
        <v>2272.3000000000002</v>
      </c>
      <c r="EW25">
        <v>124.3</v>
      </c>
      <c r="EX25">
        <v>1162.5999999999999</v>
      </c>
      <c r="EY25">
        <v>18.600000000000001</v>
      </c>
      <c r="EZ25">
        <v>1.8730199999999999</v>
      </c>
      <c r="FA25">
        <v>1.87866</v>
      </c>
      <c r="FB25">
        <v>1.8790500000000001</v>
      </c>
      <c r="FC25">
        <v>1.87958</v>
      </c>
      <c r="FD25">
        <v>1.87731</v>
      </c>
      <c r="FE25">
        <v>1.8766099999999999</v>
      </c>
      <c r="FF25">
        <v>1.87714</v>
      </c>
      <c r="FG25">
        <v>1.8747</v>
      </c>
      <c r="FH25">
        <v>0</v>
      </c>
      <c r="FI25">
        <v>0</v>
      </c>
      <c r="FJ25">
        <v>0</v>
      </c>
      <c r="FK25">
        <v>0</v>
      </c>
      <c r="FL25" t="s">
        <v>356</v>
      </c>
      <c r="FM25" t="s">
        <v>357</v>
      </c>
      <c r="FN25" t="s">
        <v>358</v>
      </c>
      <c r="FO25" t="s">
        <v>358</v>
      </c>
      <c r="FP25" t="s">
        <v>358</v>
      </c>
      <c r="FQ25" t="s">
        <v>358</v>
      </c>
      <c r="FR25">
        <v>0</v>
      </c>
      <c r="FS25">
        <v>100</v>
      </c>
      <c r="FT25">
        <v>100</v>
      </c>
      <c r="FU25">
        <v>-0.72699999999999998</v>
      </c>
      <c r="FV25">
        <v>5.5300000000000002E-2</v>
      </c>
      <c r="FW25">
        <v>-0.73333039627632302</v>
      </c>
      <c r="FX25">
        <v>1.4527828764109799E-4</v>
      </c>
      <c r="FY25">
        <v>-4.3579519040863002E-7</v>
      </c>
      <c r="FZ25">
        <v>2.0799061152897499E-10</v>
      </c>
      <c r="GA25">
        <v>5.5339999999999299E-2</v>
      </c>
      <c r="GB25">
        <v>0</v>
      </c>
      <c r="GC25">
        <v>0</v>
      </c>
      <c r="GD25">
        <v>0</v>
      </c>
      <c r="GE25">
        <v>4</v>
      </c>
      <c r="GF25">
        <v>2147</v>
      </c>
      <c r="GG25">
        <v>-1</v>
      </c>
      <c r="GH25">
        <v>-1</v>
      </c>
      <c r="GI25">
        <v>0.2</v>
      </c>
      <c r="GJ25">
        <v>0.3</v>
      </c>
      <c r="GK25">
        <v>0.26489299999999999</v>
      </c>
      <c r="GL25">
        <v>2.52563</v>
      </c>
      <c r="GM25">
        <v>1.54541</v>
      </c>
      <c r="GN25">
        <v>2.3010299999999999</v>
      </c>
      <c r="GO25">
        <v>1.5979000000000001</v>
      </c>
      <c r="GP25">
        <v>2.3913600000000002</v>
      </c>
      <c r="GQ25">
        <v>21.178100000000001</v>
      </c>
      <c r="GR25">
        <v>14.245900000000001</v>
      </c>
      <c r="GS25">
        <v>18</v>
      </c>
      <c r="GT25">
        <v>636.15800000000002</v>
      </c>
      <c r="GU25">
        <v>439.73500000000001</v>
      </c>
      <c r="GV25">
        <v>16.9998</v>
      </c>
      <c r="GW25">
        <v>18.8993</v>
      </c>
      <c r="GX25">
        <v>30.0001</v>
      </c>
      <c r="GY25">
        <v>19.230799999999999</v>
      </c>
      <c r="GZ25">
        <v>19.194500000000001</v>
      </c>
      <c r="HA25">
        <v>5.3826299999999998</v>
      </c>
      <c r="HB25">
        <v>-30</v>
      </c>
      <c r="HC25">
        <v>-30</v>
      </c>
      <c r="HD25">
        <v>17</v>
      </c>
      <c r="HE25">
        <v>50</v>
      </c>
      <c r="HF25">
        <v>0</v>
      </c>
      <c r="HG25">
        <v>100.986</v>
      </c>
      <c r="HH25">
        <v>101.244</v>
      </c>
    </row>
    <row r="26" spans="1:216" x14ac:dyDescent="0.2">
      <c r="A26">
        <v>8</v>
      </c>
      <c r="B26">
        <v>1689202622</v>
      </c>
      <c r="C26">
        <v>700.90000009536698</v>
      </c>
      <c r="D26" t="s">
        <v>377</v>
      </c>
      <c r="E26" t="s">
        <v>378</v>
      </c>
      <c r="F26" t="s">
        <v>348</v>
      </c>
      <c r="G26" t="s">
        <v>349</v>
      </c>
      <c r="H26" t="s">
        <v>350</v>
      </c>
      <c r="I26" t="s">
        <v>351</v>
      </c>
      <c r="J26" t="s">
        <v>352</v>
      </c>
      <c r="K26" t="s">
        <v>353</v>
      </c>
      <c r="L26">
        <v>1689202622</v>
      </c>
      <c r="M26">
        <f t="shared" si="0"/>
        <v>1.3736102862546204E-3</v>
      </c>
      <c r="N26">
        <f t="shared" si="1"/>
        <v>1.3736102862546204</v>
      </c>
      <c r="O26">
        <f t="shared" si="2"/>
        <v>8.8661948925317056</v>
      </c>
      <c r="P26">
        <f t="shared" si="3"/>
        <v>392.99299999999999</v>
      </c>
      <c r="Q26">
        <f t="shared" si="4"/>
        <v>292.96213801507105</v>
      </c>
      <c r="R26">
        <f t="shared" si="5"/>
        <v>29.872034399321379</v>
      </c>
      <c r="S26">
        <f t="shared" si="6"/>
        <v>40.07173245741599</v>
      </c>
      <c r="T26">
        <f t="shared" si="7"/>
        <v>0.15260453902288348</v>
      </c>
      <c r="U26">
        <f t="shared" si="8"/>
        <v>3.3265111622979973</v>
      </c>
      <c r="V26">
        <f t="shared" si="9"/>
        <v>0.14881927235874989</v>
      </c>
      <c r="W26">
        <f t="shared" si="10"/>
        <v>9.3344316183957873E-2</v>
      </c>
      <c r="X26">
        <f t="shared" si="11"/>
        <v>281.18809800000002</v>
      </c>
      <c r="Y26">
        <f t="shared" si="12"/>
        <v>19.484956978497721</v>
      </c>
      <c r="Z26">
        <f t="shared" si="13"/>
        <v>19.484956978497721</v>
      </c>
      <c r="AA26">
        <f t="shared" si="14"/>
        <v>2.2728071285799731</v>
      </c>
      <c r="AB26">
        <f t="shared" si="15"/>
        <v>63.788010804650007</v>
      </c>
      <c r="AC26">
        <f t="shared" si="16"/>
        <v>1.3483715375856</v>
      </c>
      <c r="AD26">
        <f t="shared" si="17"/>
        <v>2.113832239909426</v>
      </c>
      <c r="AE26">
        <f t="shared" si="18"/>
        <v>0.92443559099437311</v>
      </c>
      <c r="AF26">
        <f t="shared" si="19"/>
        <v>-60.576213623828764</v>
      </c>
      <c r="AG26">
        <f t="shared" si="20"/>
        <v>-208.24058016304252</v>
      </c>
      <c r="AH26">
        <f t="shared" si="21"/>
        <v>-12.445465172289602</v>
      </c>
      <c r="AI26">
        <f t="shared" si="22"/>
        <v>-7.4160959160906259E-2</v>
      </c>
      <c r="AJ26">
        <v>0</v>
      </c>
      <c r="AK26">
        <v>0</v>
      </c>
      <c r="AL26">
        <f t="shared" si="23"/>
        <v>1</v>
      </c>
      <c r="AM26">
        <f t="shared" si="24"/>
        <v>0</v>
      </c>
      <c r="AN26">
        <f t="shared" si="25"/>
        <v>55321.12757451053</v>
      </c>
      <c r="AO26">
        <f t="shared" si="26"/>
        <v>1700.15</v>
      </c>
      <c r="AP26">
        <f t="shared" si="27"/>
        <v>1433.2266</v>
      </c>
      <c r="AQ26">
        <f t="shared" si="28"/>
        <v>0.84300008822750927</v>
      </c>
      <c r="AR26">
        <f t="shared" si="29"/>
        <v>0.16539017027909303</v>
      </c>
      <c r="AS26">
        <v>1689202622</v>
      </c>
      <c r="AT26">
        <v>392.99299999999999</v>
      </c>
      <c r="AU26">
        <v>399.98099999999999</v>
      </c>
      <c r="AV26">
        <v>13.223800000000001</v>
      </c>
      <c r="AW26">
        <v>12.216799999999999</v>
      </c>
      <c r="AX26">
        <v>394.01799999999997</v>
      </c>
      <c r="AY26">
        <v>13.1684</v>
      </c>
      <c r="AZ26">
        <v>600.19200000000001</v>
      </c>
      <c r="BA26">
        <v>101.86499999999999</v>
      </c>
      <c r="BB26">
        <v>0.100512</v>
      </c>
      <c r="BC26">
        <v>18.323799999999999</v>
      </c>
      <c r="BD26">
        <v>18.107199999999999</v>
      </c>
      <c r="BE26">
        <v>999.9</v>
      </c>
      <c r="BF26">
        <v>0</v>
      </c>
      <c r="BG26">
        <v>0</v>
      </c>
      <c r="BH26">
        <v>9972.5</v>
      </c>
      <c r="BI26">
        <v>0</v>
      </c>
      <c r="BJ26">
        <v>0.37038900000000002</v>
      </c>
      <c r="BK26">
        <v>-6.9878200000000001</v>
      </c>
      <c r="BL26">
        <v>398.26</v>
      </c>
      <c r="BM26">
        <v>404.928</v>
      </c>
      <c r="BN26">
        <v>1.0070600000000001</v>
      </c>
      <c r="BO26">
        <v>399.98099999999999</v>
      </c>
      <c r="BP26">
        <v>12.216799999999999</v>
      </c>
      <c r="BQ26">
        <v>1.3470500000000001</v>
      </c>
      <c r="BR26">
        <v>1.2444599999999999</v>
      </c>
      <c r="BS26">
        <v>11.334300000000001</v>
      </c>
      <c r="BT26">
        <v>10.144299999999999</v>
      </c>
      <c r="BU26">
        <v>1700.15</v>
      </c>
      <c r="BV26">
        <v>0.89999600000000002</v>
      </c>
      <c r="BW26">
        <v>0.100004</v>
      </c>
      <c r="BX26">
        <v>0</v>
      </c>
      <c r="BY26">
        <v>2.4975999999999998</v>
      </c>
      <c r="BZ26">
        <v>0</v>
      </c>
      <c r="CA26">
        <v>2835.53</v>
      </c>
      <c r="CB26">
        <v>16245.5</v>
      </c>
      <c r="CC26">
        <v>35.625</v>
      </c>
      <c r="CD26">
        <v>37.125</v>
      </c>
      <c r="CE26">
        <v>37.061999999999998</v>
      </c>
      <c r="CF26">
        <v>35.186999999999998</v>
      </c>
      <c r="CG26">
        <v>34.936999999999998</v>
      </c>
      <c r="CH26">
        <v>1530.13</v>
      </c>
      <c r="CI26">
        <v>170.02</v>
      </c>
      <c r="CJ26">
        <v>0</v>
      </c>
      <c r="CK26">
        <v>1689202623.5</v>
      </c>
      <c r="CL26">
        <v>0</v>
      </c>
      <c r="CM26">
        <v>1689202592</v>
      </c>
      <c r="CN26" t="s">
        <v>379</v>
      </c>
      <c r="CO26">
        <v>1689202592</v>
      </c>
      <c r="CP26">
        <v>1689202572</v>
      </c>
      <c r="CQ26">
        <v>31</v>
      </c>
      <c r="CR26">
        <v>-0.29299999999999998</v>
      </c>
      <c r="CS26">
        <v>0</v>
      </c>
      <c r="CT26">
        <v>-1.0249999999999999</v>
      </c>
      <c r="CU26">
        <v>5.5E-2</v>
      </c>
      <c r="CV26">
        <v>400</v>
      </c>
      <c r="CW26">
        <v>12</v>
      </c>
      <c r="CX26">
        <v>0.15</v>
      </c>
      <c r="CY26">
        <v>7.0000000000000007E-2</v>
      </c>
      <c r="CZ26">
        <v>9.7459669549533601</v>
      </c>
      <c r="DA26">
        <v>1.22488055526249</v>
      </c>
      <c r="DB26">
        <v>0.14030781468282899</v>
      </c>
      <c r="DC26">
        <v>1</v>
      </c>
      <c r="DD26">
        <v>400.02870000000001</v>
      </c>
      <c r="DE26">
        <v>-0.28168421052609599</v>
      </c>
      <c r="DF26">
        <v>4.50567420038347E-2</v>
      </c>
      <c r="DG26">
        <v>1</v>
      </c>
      <c r="DH26">
        <v>1699.9909523809499</v>
      </c>
      <c r="DI26">
        <v>0.36446591548449803</v>
      </c>
      <c r="DJ26">
        <v>0.162595166621337</v>
      </c>
      <c r="DK26">
        <v>-1</v>
      </c>
      <c r="DL26">
        <v>2</v>
      </c>
      <c r="DM26">
        <v>2</v>
      </c>
      <c r="DN26" t="s">
        <v>355</v>
      </c>
      <c r="DO26">
        <v>3.1615799999999998</v>
      </c>
      <c r="DP26">
        <v>2.8346</v>
      </c>
      <c r="DQ26">
        <v>9.5707500000000001E-2</v>
      </c>
      <c r="DR26">
        <v>9.7145499999999996E-2</v>
      </c>
      <c r="DS26">
        <v>7.9673400000000005E-2</v>
      </c>
      <c r="DT26">
        <v>7.5799699999999998E-2</v>
      </c>
      <c r="DU26">
        <v>28912</v>
      </c>
      <c r="DV26">
        <v>30508.2</v>
      </c>
      <c r="DW26">
        <v>29680.400000000001</v>
      </c>
      <c r="DX26">
        <v>31478.1</v>
      </c>
      <c r="DY26">
        <v>35749.1</v>
      </c>
      <c r="DZ26">
        <v>38160.1</v>
      </c>
      <c r="EA26">
        <v>40691.300000000003</v>
      </c>
      <c r="EB26">
        <v>43698.8</v>
      </c>
      <c r="EC26">
        <v>2.3349799999999998</v>
      </c>
      <c r="ED26">
        <v>1.97315</v>
      </c>
      <c r="EE26">
        <v>0.15240899999999999</v>
      </c>
      <c r="EF26">
        <v>0</v>
      </c>
      <c r="EG26">
        <v>15.5725</v>
      </c>
      <c r="EH26">
        <v>999.9</v>
      </c>
      <c r="EI26">
        <v>63.387</v>
      </c>
      <c r="EJ26">
        <v>17.824000000000002</v>
      </c>
      <c r="EK26">
        <v>12.7462</v>
      </c>
      <c r="EL26">
        <v>61.407899999999998</v>
      </c>
      <c r="EM26">
        <v>25.148199999999999</v>
      </c>
      <c r="EN26">
        <v>1</v>
      </c>
      <c r="EO26">
        <v>-0.58074899999999996</v>
      </c>
      <c r="EP26">
        <v>-0.160305</v>
      </c>
      <c r="EQ26">
        <v>20.288799999999998</v>
      </c>
      <c r="ER26">
        <v>5.2439499999999999</v>
      </c>
      <c r="ES26">
        <v>11.8302</v>
      </c>
      <c r="ET26">
        <v>4.9826499999999996</v>
      </c>
      <c r="EU26">
        <v>3.2989999999999999</v>
      </c>
      <c r="EV26">
        <v>2272.3000000000002</v>
      </c>
      <c r="EW26">
        <v>124.3</v>
      </c>
      <c r="EX26">
        <v>1164.9000000000001</v>
      </c>
      <c r="EY26">
        <v>18.600000000000001</v>
      </c>
      <c r="EZ26">
        <v>1.8730199999999999</v>
      </c>
      <c r="FA26">
        <v>1.87866</v>
      </c>
      <c r="FB26">
        <v>1.8790199999999999</v>
      </c>
      <c r="FC26">
        <v>1.87958</v>
      </c>
      <c r="FD26">
        <v>1.8772899999999999</v>
      </c>
      <c r="FE26">
        <v>1.8766400000000001</v>
      </c>
      <c r="FF26">
        <v>1.87714</v>
      </c>
      <c r="FG26">
        <v>1.87469</v>
      </c>
      <c r="FH26">
        <v>0</v>
      </c>
      <c r="FI26">
        <v>0</v>
      </c>
      <c r="FJ26">
        <v>0</v>
      </c>
      <c r="FK26">
        <v>0</v>
      </c>
      <c r="FL26" t="s">
        <v>356</v>
      </c>
      <c r="FM26" t="s">
        <v>357</v>
      </c>
      <c r="FN26" t="s">
        <v>358</v>
      </c>
      <c r="FO26" t="s">
        <v>358</v>
      </c>
      <c r="FP26" t="s">
        <v>358</v>
      </c>
      <c r="FQ26" t="s">
        <v>358</v>
      </c>
      <c r="FR26">
        <v>0</v>
      </c>
      <c r="FS26">
        <v>100</v>
      </c>
      <c r="FT26">
        <v>100</v>
      </c>
      <c r="FU26">
        <v>-1.0249999999999999</v>
      </c>
      <c r="FV26">
        <v>5.5399999999999998E-2</v>
      </c>
      <c r="FW26">
        <v>-1.02645619065201</v>
      </c>
      <c r="FX26">
        <v>1.4527828764109799E-4</v>
      </c>
      <c r="FY26">
        <v>-4.3579519040863002E-7</v>
      </c>
      <c r="FZ26">
        <v>2.0799061152897499E-10</v>
      </c>
      <c r="GA26">
        <v>5.5460000000000099E-2</v>
      </c>
      <c r="GB26">
        <v>0</v>
      </c>
      <c r="GC26">
        <v>0</v>
      </c>
      <c r="GD26">
        <v>0</v>
      </c>
      <c r="GE26">
        <v>4</v>
      </c>
      <c r="GF26">
        <v>2147</v>
      </c>
      <c r="GG26">
        <v>-1</v>
      </c>
      <c r="GH26">
        <v>-1</v>
      </c>
      <c r="GI26">
        <v>0.5</v>
      </c>
      <c r="GJ26">
        <v>0.8</v>
      </c>
      <c r="GK26">
        <v>1.02051</v>
      </c>
      <c r="GL26">
        <v>2.5134300000000001</v>
      </c>
      <c r="GM26">
        <v>1.54541</v>
      </c>
      <c r="GN26">
        <v>2.3010299999999999</v>
      </c>
      <c r="GO26">
        <v>1.5979000000000001</v>
      </c>
      <c r="GP26">
        <v>2.34497</v>
      </c>
      <c r="GQ26">
        <v>21.178100000000001</v>
      </c>
      <c r="GR26">
        <v>14.228300000000001</v>
      </c>
      <c r="GS26">
        <v>18</v>
      </c>
      <c r="GT26">
        <v>638.79</v>
      </c>
      <c r="GU26">
        <v>441.08699999999999</v>
      </c>
      <c r="GV26">
        <v>16.9998</v>
      </c>
      <c r="GW26">
        <v>18.896899999999999</v>
      </c>
      <c r="GX26">
        <v>30.0001</v>
      </c>
      <c r="GY26">
        <v>19.229500000000002</v>
      </c>
      <c r="GZ26">
        <v>19.194500000000001</v>
      </c>
      <c r="HA26">
        <v>20.472100000000001</v>
      </c>
      <c r="HB26">
        <v>-30</v>
      </c>
      <c r="HC26">
        <v>-30</v>
      </c>
      <c r="HD26">
        <v>17</v>
      </c>
      <c r="HE26">
        <v>400</v>
      </c>
      <c r="HF26">
        <v>0</v>
      </c>
      <c r="HG26">
        <v>100.986</v>
      </c>
      <c r="HH26">
        <v>101.247</v>
      </c>
    </row>
    <row r="27" spans="1:216" x14ac:dyDescent="0.2">
      <c r="A27">
        <v>9</v>
      </c>
      <c r="B27">
        <v>1689202704</v>
      </c>
      <c r="C27">
        <v>782.90000009536698</v>
      </c>
      <c r="D27" t="s">
        <v>380</v>
      </c>
      <c r="E27" t="s">
        <v>381</v>
      </c>
      <c r="F27" t="s">
        <v>348</v>
      </c>
      <c r="G27" t="s">
        <v>349</v>
      </c>
      <c r="H27" t="s">
        <v>350</v>
      </c>
      <c r="I27" t="s">
        <v>351</v>
      </c>
      <c r="J27" t="s">
        <v>352</v>
      </c>
      <c r="K27" t="s">
        <v>353</v>
      </c>
      <c r="L27">
        <v>1689202704</v>
      </c>
      <c r="M27">
        <f t="shared" si="0"/>
        <v>1.3809028455985689E-3</v>
      </c>
      <c r="N27">
        <f t="shared" si="1"/>
        <v>1.3809028455985688</v>
      </c>
      <c r="O27">
        <f t="shared" si="2"/>
        <v>8.7618038121575612</v>
      </c>
      <c r="P27">
        <f t="shared" si="3"/>
        <v>393.10700000000003</v>
      </c>
      <c r="Q27">
        <f t="shared" si="4"/>
        <v>294.65895221939775</v>
      </c>
      <c r="R27">
        <f t="shared" si="5"/>
        <v>30.045454021881064</v>
      </c>
      <c r="S27">
        <f t="shared" si="6"/>
        <v>40.083894296160004</v>
      </c>
      <c r="T27">
        <f t="shared" si="7"/>
        <v>0.15339742434906936</v>
      </c>
      <c r="U27">
        <f t="shared" si="8"/>
        <v>3.3329614646666426</v>
      </c>
      <c r="V27">
        <f t="shared" si="9"/>
        <v>0.14958045482835053</v>
      </c>
      <c r="W27">
        <f t="shared" si="10"/>
        <v>9.3822813155268039E-2</v>
      </c>
      <c r="X27">
        <f t="shared" si="11"/>
        <v>281.13151799999991</v>
      </c>
      <c r="Y27">
        <f t="shared" si="12"/>
        <v>19.448070577741092</v>
      </c>
      <c r="Z27">
        <f t="shared" si="13"/>
        <v>19.448070577741092</v>
      </c>
      <c r="AA27">
        <f t="shared" si="14"/>
        <v>2.267600245477952</v>
      </c>
      <c r="AB27">
        <f t="shared" si="15"/>
        <v>63.661176197300229</v>
      </c>
      <c r="AC27">
        <f t="shared" si="16"/>
        <v>1.342924202976</v>
      </c>
      <c r="AD27">
        <f t="shared" si="17"/>
        <v>2.1094869482366732</v>
      </c>
      <c r="AE27">
        <f t="shared" si="18"/>
        <v>0.92467604250195201</v>
      </c>
      <c r="AF27">
        <f t="shared" si="19"/>
        <v>-60.897815490896889</v>
      </c>
      <c r="AG27">
        <f t="shared" si="20"/>
        <v>-207.9100994605929</v>
      </c>
      <c r="AH27">
        <f t="shared" si="21"/>
        <v>-12.3972256970681</v>
      </c>
      <c r="AI27">
        <f t="shared" si="22"/>
        <v>-7.3622648558000492E-2</v>
      </c>
      <c r="AJ27">
        <v>0</v>
      </c>
      <c r="AK27">
        <v>0</v>
      </c>
      <c r="AL27">
        <f t="shared" si="23"/>
        <v>1</v>
      </c>
      <c r="AM27">
        <f t="shared" si="24"/>
        <v>0</v>
      </c>
      <c r="AN27">
        <f t="shared" si="25"/>
        <v>55488.123656304226</v>
      </c>
      <c r="AO27">
        <f t="shared" si="26"/>
        <v>1699.81</v>
      </c>
      <c r="AP27">
        <f t="shared" si="27"/>
        <v>1432.9397999999997</v>
      </c>
      <c r="AQ27">
        <f t="shared" si="28"/>
        <v>0.84299998235096851</v>
      </c>
      <c r="AR27">
        <f t="shared" si="29"/>
        <v>0.16538996593736943</v>
      </c>
      <c r="AS27">
        <v>1689202704</v>
      </c>
      <c r="AT27">
        <v>393.10700000000003</v>
      </c>
      <c r="AU27">
        <v>400.01900000000001</v>
      </c>
      <c r="AV27">
        <v>13.170199999999999</v>
      </c>
      <c r="AW27">
        <v>12.1579</v>
      </c>
      <c r="AX27">
        <v>394.17399999999998</v>
      </c>
      <c r="AY27">
        <v>13.1188</v>
      </c>
      <c r="AZ27">
        <v>600.25199999999995</v>
      </c>
      <c r="BA27">
        <v>101.867</v>
      </c>
      <c r="BB27">
        <v>9.9879999999999997E-2</v>
      </c>
      <c r="BC27">
        <v>18.291</v>
      </c>
      <c r="BD27">
        <v>18.070499999999999</v>
      </c>
      <c r="BE27">
        <v>999.9</v>
      </c>
      <c r="BF27">
        <v>0</v>
      </c>
      <c r="BG27">
        <v>0</v>
      </c>
      <c r="BH27">
        <v>10002.5</v>
      </c>
      <c r="BI27">
        <v>0</v>
      </c>
      <c r="BJ27">
        <v>0.37038900000000002</v>
      </c>
      <c r="BK27">
        <v>-6.9115599999999997</v>
      </c>
      <c r="BL27">
        <v>398.35300000000001</v>
      </c>
      <c r="BM27">
        <v>404.94200000000001</v>
      </c>
      <c r="BN27">
        <v>1.01234</v>
      </c>
      <c r="BO27">
        <v>400.01900000000001</v>
      </c>
      <c r="BP27">
        <v>12.1579</v>
      </c>
      <c r="BQ27">
        <v>1.34161</v>
      </c>
      <c r="BR27">
        <v>1.2384900000000001</v>
      </c>
      <c r="BS27">
        <v>11.273300000000001</v>
      </c>
      <c r="BT27">
        <v>10.0724</v>
      </c>
      <c r="BU27">
        <v>1699.81</v>
      </c>
      <c r="BV27">
        <v>0.89999799999999996</v>
      </c>
      <c r="BW27">
        <v>0.10000199999999999</v>
      </c>
      <c r="BX27">
        <v>0</v>
      </c>
      <c r="BY27">
        <v>2.4424000000000001</v>
      </c>
      <c r="BZ27">
        <v>0</v>
      </c>
      <c r="CA27">
        <v>2853.2</v>
      </c>
      <c r="CB27">
        <v>16242.3</v>
      </c>
      <c r="CC27">
        <v>35.561999999999998</v>
      </c>
      <c r="CD27">
        <v>37.061999999999998</v>
      </c>
      <c r="CE27">
        <v>37.061999999999998</v>
      </c>
      <c r="CF27">
        <v>35.186999999999998</v>
      </c>
      <c r="CG27">
        <v>34.936999999999998</v>
      </c>
      <c r="CH27">
        <v>1529.83</v>
      </c>
      <c r="CI27">
        <v>169.98</v>
      </c>
      <c r="CJ27">
        <v>0</v>
      </c>
      <c r="CK27">
        <v>1689202705.7</v>
      </c>
      <c r="CL27">
        <v>0</v>
      </c>
      <c r="CM27">
        <v>1689202675</v>
      </c>
      <c r="CN27" t="s">
        <v>382</v>
      </c>
      <c r="CO27">
        <v>1689202675</v>
      </c>
      <c r="CP27">
        <v>1689202673</v>
      </c>
      <c r="CQ27">
        <v>32</v>
      </c>
      <c r="CR27">
        <v>-4.2999999999999997E-2</v>
      </c>
      <c r="CS27">
        <v>-4.0000000000000001E-3</v>
      </c>
      <c r="CT27">
        <v>-1.0680000000000001</v>
      </c>
      <c r="CU27">
        <v>5.0999999999999997E-2</v>
      </c>
      <c r="CV27">
        <v>400</v>
      </c>
      <c r="CW27">
        <v>12</v>
      </c>
      <c r="CX27">
        <v>0.17</v>
      </c>
      <c r="CY27">
        <v>7.0000000000000007E-2</v>
      </c>
      <c r="CZ27">
        <v>9.6789178904658595</v>
      </c>
      <c r="DA27">
        <v>-0.33754297813442102</v>
      </c>
      <c r="DB27">
        <v>8.0962992001240894E-2</v>
      </c>
      <c r="DC27">
        <v>1</v>
      </c>
      <c r="DD27">
        <v>399.97390000000001</v>
      </c>
      <c r="DE27">
        <v>-0.135428571428997</v>
      </c>
      <c r="DF27">
        <v>4.0821440444945303E-2</v>
      </c>
      <c r="DG27">
        <v>1</v>
      </c>
      <c r="DH27">
        <v>1699.94095238095</v>
      </c>
      <c r="DI27">
        <v>-8.6600685380973E-2</v>
      </c>
      <c r="DJ27">
        <v>0.15895206710579399</v>
      </c>
      <c r="DK27">
        <v>-1</v>
      </c>
      <c r="DL27">
        <v>2</v>
      </c>
      <c r="DM27">
        <v>2</v>
      </c>
      <c r="DN27" t="s">
        <v>355</v>
      </c>
      <c r="DO27">
        <v>3.1617199999999999</v>
      </c>
      <c r="DP27">
        <v>2.8342299999999998</v>
      </c>
      <c r="DQ27">
        <v>9.5738400000000001E-2</v>
      </c>
      <c r="DR27">
        <v>9.7154199999999996E-2</v>
      </c>
      <c r="DS27">
        <v>7.9447100000000007E-2</v>
      </c>
      <c r="DT27">
        <v>7.5525400000000006E-2</v>
      </c>
      <c r="DU27">
        <v>28911.9</v>
      </c>
      <c r="DV27">
        <v>30507.599999999999</v>
      </c>
      <c r="DW27">
        <v>29681.3</v>
      </c>
      <c r="DX27">
        <v>31477.7</v>
      </c>
      <c r="DY27">
        <v>35759.699999999997</v>
      </c>
      <c r="DZ27">
        <v>38172.5</v>
      </c>
      <c r="EA27">
        <v>40693</v>
      </c>
      <c r="EB27">
        <v>43699.8</v>
      </c>
      <c r="EC27">
        <v>2.3356499999999998</v>
      </c>
      <c r="ED27">
        <v>1.97343</v>
      </c>
      <c r="EE27">
        <v>0.153005</v>
      </c>
      <c r="EF27">
        <v>0</v>
      </c>
      <c r="EG27">
        <v>15.525700000000001</v>
      </c>
      <c r="EH27">
        <v>999.9</v>
      </c>
      <c r="EI27">
        <v>63.387</v>
      </c>
      <c r="EJ27">
        <v>17.812999999999999</v>
      </c>
      <c r="EK27">
        <v>12.7376</v>
      </c>
      <c r="EL27">
        <v>61.727899999999998</v>
      </c>
      <c r="EM27">
        <v>25.508800000000001</v>
      </c>
      <c r="EN27">
        <v>1</v>
      </c>
      <c r="EO27">
        <v>-0.58149399999999996</v>
      </c>
      <c r="EP27">
        <v>-0.17735600000000001</v>
      </c>
      <c r="EQ27">
        <v>20.289000000000001</v>
      </c>
      <c r="ER27">
        <v>5.2457399999999996</v>
      </c>
      <c r="ES27">
        <v>11.8302</v>
      </c>
      <c r="ET27">
        <v>4.9832000000000001</v>
      </c>
      <c r="EU27">
        <v>3.2989999999999999</v>
      </c>
      <c r="EV27">
        <v>2272.3000000000002</v>
      </c>
      <c r="EW27">
        <v>124.3</v>
      </c>
      <c r="EX27">
        <v>1166.5</v>
      </c>
      <c r="EY27">
        <v>18.7</v>
      </c>
      <c r="EZ27">
        <v>1.8730199999999999</v>
      </c>
      <c r="FA27">
        <v>1.87866</v>
      </c>
      <c r="FB27">
        <v>1.8790500000000001</v>
      </c>
      <c r="FC27">
        <v>1.87958</v>
      </c>
      <c r="FD27">
        <v>1.8773200000000001</v>
      </c>
      <c r="FE27">
        <v>1.8766</v>
      </c>
      <c r="FF27">
        <v>1.87714</v>
      </c>
      <c r="FG27">
        <v>1.8747</v>
      </c>
      <c r="FH27">
        <v>0</v>
      </c>
      <c r="FI27">
        <v>0</v>
      </c>
      <c r="FJ27">
        <v>0</v>
      </c>
      <c r="FK27">
        <v>0</v>
      </c>
      <c r="FL27" t="s">
        <v>356</v>
      </c>
      <c r="FM27" t="s">
        <v>357</v>
      </c>
      <c r="FN27" t="s">
        <v>358</v>
      </c>
      <c r="FO27" t="s">
        <v>358</v>
      </c>
      <c r="FP27" t="s">
        <v>358</v>
      </c>
      <c r="FQ27" t="s">
        <v>358</v>
      </c>
      <c r="FR27">
        <v>0</v>
      </c>
      <c r="FS27">
        <v>100</v>
      </c>
      <c r="FT27">
        <v>100</v>
      </c>
      <c r="FU27">
        <v>-1.0669999999999999</v>
      </c>
      <c r="FV27">
        <v>5.1400000000000001E-2</v>
      </c>
      <c r="FW27">
        <v>-1.0695775383766299</v>
      </c>
      <c r="FX27">
        <v>1.4527828764109799E-4</v>
      </c>
      <c r="FY27">
        <v>-4.3579519040863002E-7</v>
      </c>
      <c r="FZ27">
        <v>2.0799061152897499E-10</v>
      </c>
      <c r="GA27">
        <v>5.1430000000001599E-2</v>
      </c>
      <c r="GB27">
        <v>0</v>
      </c>
      <c r="GC27">
        <v>0</v>
      </c>
      <c r="GD27">
        <v>0</v>
      </c>
      <c r="GE27">
        <v>4</v>
      </c>
      <c r="GF27">
        <v>2147</v>
      </c>
      <c r="GG27">
        <v>-1</v>
      </c>
      <c r="GH27">
        <v>-1</v>
      </c>
      <c r="GI27">
        <v>0.5</v>
      </c>
      <c r="GJ27">
        <v>0.5</v>
      </c>
      <c r="GK27">
        <v>1.02051</v>
      </c>
      <c r="GL27">
        <v>2.5122100000000001</v>
      </c>
      <c r="GM27">
        <v>1.54541</v>
      </c>
      <c r="GN27">
        <v>2.3010299999999999</v>
      </c>
      <c r="GO27">
        <v>1.5979000000000001</v>
      </c>
      <c r="GP27">
        <v>2.2766099999999998</v>
      </c>
      <c r="GQ27">
        <v>21.158000000000001</v>
      </c>
      <c r="GR27">
        <v>14.210800000000001</v>
      </c>
      <c r="GS27">
        <v>18</v>
      </c>
      <c r="GT27">
        <v>639.25300000000004</v>
      </c>
      <c r="GU27">
        <v>441.23599999999999</v>
      </c>
      <c r="GV27">
        <v>16.999500000000001</v>
      </c>
      <c r="GW27">
        <v>18.888300000000001</v>
      </c>
      <c r="GX27">
        <v>30.0001</v>
      </c>
      <c r="GY27">
        <v>19.227799999999998</v>
      </c>
      <c r="GZ27">
        <v>19.192799999999998</v>
      </c>
      <c r="HA27">
        <v>20.476500000000001</v>
      </c>
      <c r="HB27">
        <v>-30</v>
      </c>
      <c r="HC27">
        <v>-30</v>
      </c>
      <c r="HD27">
        <v>17</v>
      </c>
      <c r="HE27">
        <v>400</v>
      </c>
      <c r="HF27">
        <v>0</v>
      </c>
      <c r="HG27">
        <v>100.99</v>
      </c>
      <c r="HH27">
        <v>101.248</v>
      </c>
    </row>
    <row r="28" spans="1:216" x14ac:dyDescent="0.2">
      <c r="A28">
        <v>10</v>
      </c>
      <c r="B28">
        <v>1689202810</v>
      </c>
      <c r="C28">
        <v>888.90000009536698</v>
      </c>
      <c r="D28" t="s">
        <v>383</v>
      </c>
      <c r="E28" t="s">
        <v>384</v>
      </c>
      <c r="F28" t="s">
        <v>348</v>
      </c>
      <c r="G28" t="s">
        <v>349</v>
      </c>
      <c r="H28" t="s">
        <v>350</v>
      </c>
      <c r="I28" t="s">
        <v>351</v>
      </c>
      <c r="J28" t="s">
        <v>352</v>
      </c>
      <c r="K28" t="s">
        <v>353</v>
      </c>
      <c r="L28">
        <v>1689202810</v>
      </c>
      <c r="M28">
        <f t="shared" si="0"/>
        <v>1.3748297200570079E-3</v>
      </c>
      <c r="N28">
        <f t="shared" si="1"/>
        <v>1.3748297200570079</v>
      </c>
      <c r="O28">
        <f t="shared" si="2"/>
        <v>9.1128294929112563</v>
      </c>
      <c r="P28">
        <f t="shared" si="3"/>
        <v>392.78800000000001</v>
      </c>
      <c r="Q28">
        <f t="shared" si="4"/>
        <v>289.69788478547605</v>
      </c>
      <c r="R28">
        <f t="shared" si="5"/>
        <v>29.53987949969671</v>
      </c>
      <c r="S28">
        <f t="shared" si="6"/>
        <v>40.051760120785602</v>
      </c>
      <c r="T28">
        <f t="shared" si="7"/>
        <v>0.15193556019408902</v>
      </c>
      <c r="U28">
        <f t="shared" si="8"/>
        <v>3.3329824215519754</v>
      </c>
      <c r="V28">
        <f t="shared" si="9"/>
        <v>0.14819006101913124</v>
      </c>
      <c r="W28">
        <f t="shared" si="10"/>
        <v>9.2947615898313837E-2</v>
      </c>
      <c r="X28">
        <f t="shared" si="11"/>
        <v>281.14326899999998</v>
      </c>
      <c r="Y28">
        <f t="shared" si="12"/>
        <v>19.435641824952665</v>
      </c>
      <c r="Z28">
        <f t="shared" si="13"/>
        <v>19.435641824952665</v>
      </c>
      <c r="AA28">
        <f t="shared" si="14"/>
        <v>2.2658481597135269</v>
      </c>
      <c r="AB28">
        <f t="shared" si="15"/>
        <v>63.414492666359067</v>
      </c>
      <c r="AC28">
        <f t="shared" si="16"/>
        <v>1.3365541996171197</v>
      </c>
      <c r="AD28">
        <f t="shared" si="17"/>
        <v>2.1076478631613371</v>
      </c>
      <c r="AE28">
        <f t="shared" si="18"/>
        <v>0.92929396009640719</v>
      </c>
      <c r="AF28">
        <f t="shared" si="19"/>
        <v>-60.629990654514046</v>
      </c>
      <c r="AG28">
        <f t="shared" si="20"/>
        <v>-208.17577184952509</v>
      </c>
      <c r="AH28">
        <f t="shared" si="21"/>
        <v>-12.411309703638624</v>
      </c>
      <c r="AI28">
        <f t="shared" si="22"/>
        <v>-7.3803207677769933E-2</v>
      </c>
      <c r="AJ28">
        <v>0</v>
      </c>
      <c r="AK28">
        <v>0</v>
      </c>
      <c r="AL28">
        <f t="shared" si="23"/>
        <v>1</v>
      </c>
      <c r="AM28">
        <f t="shared" si="24"/>
        <v>0</v>
      </c>
      <c r="AN28">
        <f t="shared" si="25"/>
        <v>55491.316335950527</v>
      </c>
      <c r="AO28">
        <f t="shared" si="26"/>
        <v>1699.88</v>
      </c>
      <c r="AP28">
        <f t="shared" si="27"/>
        <v>1432.9989</v>
      </c>
      <c r="AQ28">
        <f t="shared" si="28"/>
        <v>0.84300003529660916</v>
      </c>
      <c r="AR28">
        <f t="shared" si="29"/>
        <v>0.16539006812245569</v>
      </c>
      <c r="AS28">
        <v>1689202810</v>
      </c>
      <c r="AT28">
        <v>392.78800000000001</v>
      </c>
      <c r="AU28">
        <v>399.96</v>
      </c>
      <c r="AV28">
        <v>13.1076</v>
      </c>
      <c r="AW28">
        <v>12.099500000000001</v>
      </c>
      <c r="AX28">
        <v>394.01900000000001</v>
      </c>
      <c r="AY28">
        <v>13.058</v>
      </c>
      <c r="AZ28">
        <v>600.14</v>
      </c>
      <c r="BA28">
        <v>101.86799999999999</v>
      </c>
      <c r="BB28">
        <v>9.9881200000000003E-2</v>
      </c>
      <c r="BC28">
        <v>18.277100000000001</v>
      </c>
      <c r="BD28">
        <v>18.052800000000001</v>
      </c>
      <c r="BE28">
        <v>999.9</v>
      </c>
      <c r="BF28">
        <v>0</v>
      </c>
      <c r="BG28">
        <v>0</v>
      </c>
      <c r="BH28">
        <v>10002.5</v>
      </c>
      <c r="BI28">
        <v>0</v>
      </c>
      <c r="BJ28">
        <v>0.42330099999999998</v>
      </c>
      <c r="BK28">
        <v>-7.1718099999999998</v>
      </c>
      <c r="BL28">
        <v>398.005</v>
      </c>
      <c r="BM28">
        <v>404.858</v>
      </c>
      <c r="BN28">
        <v>1.0081599999999999</v>
      </c>
      <c r="BO28">
        <v>399.96</v>
      </c>
      <c r="BP28">
        <v>12.099500000000001</v>
      </c>
      <c r="BQ28">
        <v>1.33524</v>
      </c>
      <c r="BR28">
        <v>1.23254</v>
      </c>
      <c r="BS28">
        <v>11.201499999999999</v>
      </c>
      <c r="BT28">
        <v>10.000500000000001</v>
      </c>
      <c r="BU28">
        <v>1699.88</v>
      </c>
      <c r="BV28">
        <v>0.89999799999999996</v>
      </c>
      <c r="BW28">
        <v>0.10000199999999999</v>
      </c>
      <c r="BX28">
        <v>0</v>
      </c>
      <c r="BY28">
        <v>2.3010000000000002</v>
      </c>
      <c r="BZ28">
        <v>0</v>
      </c>
      <c r="CA28">
        <v>2881.96</v>
      </c>
      <c r="CB28">
        <v>16242.9</v>
      </c>
      <c r="CC28">
        <v>35.625</v>
      </c>
      <c r="CD28">
        <v>37</v>
      </c>
      <c r="CE28">
        <v>37</v>
      </c>
      <c r="CF28">
        <v>35.125</v>
      </c>
      <c r="CG28">
        <v>34.936999999999998</v>
      </c>
      <c r="CH28">
        <v>1529.89</v>
      </c>
      <c r="CI28">
        <v>169.99</v>
      </c>
      <c r="CJ28">
        <v>0</v>
      </c>
      <c r="CK28">
        <v>1689202811.3</v>
      </c>
      <c r="CL28">
        <v>0</v>
      </c>
      <c r="CM28">
        <v>1689202780</v>
      </c>
      <c r="CN28" t="s">
        <v>385</v>
      </c>
      <c r="CO28">
        <v>1689202780</v>
      </c>
      <c r="CP28">
        <v>1689202769</v>
      </c>
      <c r="CQ28">
        <v>33</v>
      </c>
      <c r="CR28">
        <v>-0.16400000000000001</v>
      </c>
      <c r="CS28">
        <v>-2E-3</v>
      </c>
      <c r="CT28">
        <v>-1.232</v>
      </c>
      <c r="CU28">
        <v>0.05</v>
      </c>
      <c r="CV28">
        <v>400</v>
      </c>
      <c r="CW28">
        <v>12</v>
      </c>
      <c r="CX28">
        <v>0.15</v>
      </c>
      <c r="CY28">
        <v>0.08</v>
      </c>
      <c r="CZ28">
        <v>10.031623714424899</v>
      </c>
      <c r="DA28">
        <v>0.84100020075496096</v>
      </c>
      <c r="DB28">
        <v>0.10112417362580101</v>
      </c>
      <c r="DC28">
        <v>1</v>
      </c>
      <c r="DD28">
        <v>400.04950000000002</v>
      </c>
      <c r="DE28">
        <v>-2.6075187969758499E-2</v>
      </c>
      <c r="DF28">
        <v>4.0624499996918299E-2</v>
      </c>
      <c r="DG28">
        <v>1</v>
      </c>
      <c r="DH28">
        <v>1700.0229999999999</v>
      </c>
      <c r="DI28">
        <v>0.41488502455750098</v>
      </c>
      <c r="DJ28">
        <v>0.15553456207549901</v>
      </c>
      <c r="DK28">
        <v>-1</v>
      </c>
      <c r="DL28">
        <v>2</v>
      </c>
      <c r="DM28">
        <v>2</v>
      </c>
      <c r="DN28" t="s">
        <v>355</v>
      </c>
      <c r="DO28">
        <v>3.1614900000000001</v>
      </c>
      <c r="DP28">
        <v>2.8342200000000002</v>
      </c>
      <c r="DQ28">
        <v>9.5712900000000004E-2</v>
      </c>
      <c r="DR28">
        <v>9.7146300000000005E-2</v>
      </c>
      <c r="DS28">
        <v>7.9169699999999996E-2</v>
      </c>
      <c r="DT28">
        <v>7.5253399999999998E-2</v>
      </c>
      <c r="DU28">
        <v>28915.3</v>
      </c>
      <c r="DV28">
        <v>30509</v>
      </c>
      <c r="DW28">
        <v>29683.8</v>
      </c>
      <c r="DX28">
        <v>31478.9</v>
      </c>
      <c r="DY28">
        <v>35773.4</v>
      </c>
      <c r="DZ28">
        <v>38184.300000000003</v>
      </c>
      <c r="EA28">
        <v>40696.1</v>
      </c>
      <c r="EB28">
        <v>43700.2</v>
      </c>
      <c r="EC28">
        <v>2.3355000000000001</v>
      </c>
      <c r="ED28">
        <v>1.97343</v>
      </c>
      <c r="EE28">
        <v>0.15509100000000001</v>
      </c>
      <c r="EF28">
        <v>0</v>
      </c>
      <c r="EG28">
        <v>15.4732</v>
      </c>
      <c r="EH28">
        <v>999.9</v>
      </c>
      <c r="EI28">
        <v>63.362000000000002</v>
      </c>
      <c r="EJ28">
        <v>17.812999999999999</v>
      </c>
      <c r="EK28">
        <v>12.734</v>
      </c>
      <c r="EL28">
        <v>61.597900000000003</v>
      </c>
      <c r="EM28">
        <v>26.0457</v>
      </c>
      <c r="EN28">
        <v>1</v>
      </c>
      <c r="EO28">
        <v>-0.58291199999999999</v>
      </c>
      <c r="EP28">
        <v>-0.20229</v>
      </c>
      <c r="EQ28">
        <v>20.289000000000001</v>
      </c>
      <c r="ER28">
        <v>5.24559</v>
      </c>
      <c r="ES28">
        <v>11.8302</v>
      </c>
      <c r="ET28">
        <v>4.98325</v>
      </c>
      <c r="EU28">
        <v>3.2989999999999999</v>
      </c>
      <c r="EV28">
        <v>2272.3000000000002</v>
      </c>
      <c r="EW28">
        <v>124.3</v>
      </c>
      <c r="EX28">
        <v>1168.9000000000001</v>
      </c>
      <c r="EY28">
        <v>18.7</v>
      </c>
      <c r="EZ28">
        <v>1.8730199999999999</v>
      </c>
      <c r="FA28">
        <v>1.87866</v>
      </c>
      <c r="FB28">
        <v>1.8789800000000001</v>
      </c>
      <c r="FC28">
        <v>1.87958</v>
      </c>
      <c r="FD28">
        <v>1.8772899999999999</v>
      </c>
      <c r="FE28">
        <v>1.8765400000000001</v>
      </c>
      <c r="FF28">
        <v>1.87713</v>
      </c>
      <c r="FG28">
        <v>1.87469</v>
      </c>
      <c r="FH28">
        <v>0</v>
      </c>
      <c r="FI28">
        <v>0</v>
      </c>
      <c r="FJ28">
        <v>0</v>
      </c>
      <c r="FK28">
        <v>0</v>
      </c>
      <c r="FL28" t="s">
        <v>356</v>
      </c>
      <c r="FM28" t="s">
        <v>357</v>
      </c>
      <c r="FN28" t="s">
        <v>358</v>
      </c>
      <c r="FO28" t="s">
        <v>358</v>
      </c>
      <c r="FP28" t="s">
        <v>358</v>
      </c>
      <c r="FQ28" t="s">
        <v>358</v>
      </c>
      <c r="FR28">
        <v>0</v>
      </c>
      <c r="FS28">
        <v>100</v>
      </c>
      <c r="FT28">
        <v>100</v>
      </c>
      <c r="FU28">
        <v>-1.2310000000000001</v>
      </c>
      <c r="FV28">
        <v>4.9599999999999998E-2</v>
      </c>
      <c r="FW28">
        <v>-1.2333594463320601</v>
      </c>
      <c r="FX28">
        <v>1.4527828764109799E-4</v>
      </c>
      <c r="FY28">
        <v>-4.3579519040863002E-7</v>
      </c>
      <c r="FZ28">
        <v>2.0799061152897499E-10</v>
      </c>
      <c r="GA28">
        <v>4.9618181818182401E-2</v>
      </c>
      <c r="GB28">
        <v>0</v>
      </c>
      <c r="GC28">
        <v>0</v>
      </c>
      <c r="GD28">
        <v>0</v>
      </c>
      <c r="GE28">
        <v>4</v>
      </c>
      <c r="GF28">
        <v>2147</v>
      </c>
      <c r="GG28">
        <v>-1</v>
      </c>
      <c r="GH28">
        <v>-1</v>
      </c>
      <c r="GI28">
        <v>0.5</v>
      </c>
      <c r="GJ28">
        <v>0.7</v>
      </c>
      <c r="GK28">
        <v>1.01929</v>
      </c>
      <c r="GL28">
        <v>2.5061</v>
      </c>
      <c r="GM28">
        <v>1.54541</v>
      </c>
      <c r="GN28">
        <v>2.3010299999999999</v>
      </c>
      <c r="GO28">
        <v>1.5979000000000001</v>
      </c>
      <c r="GP28">
        <v>2.4108900000000002</v>
      </c>
      <c r="GQ28">
        <v>21.138000000000002</v>
      </c>
      <c r="GR28">
        <v>14.210800000000001</v>
      </c>
      <c r="GS28">
        <v>18</v>
      </c>
      <c r="GT28">
        <v>638.96900000000005</v>
      </c>
      <c r="GU28">
        <v>441.125</v>
      </c>
      <c r="GV28">
        <v>16.9999</v>
      </c>
      <c r="GW28">
        <v>18.8675</v>
      </c>
      <c r="GX28">
        <v>29.9999</v>
      </c>
      <c r="GY28">
        <v>19.214500000000001</v>
      </c>
      <c r="GZ28">
        <v>19.181100000000001</v>
      </c>
      <c r="HA28">
        <v>20.466699999999999</v>
      </c>
      <c r="HB28">
        <v>-30</v>
      </c>
      <c r="HC28">
        <v>-30</v>
      </c>
      <c r="HD28">
        <v>17</v>
      </c>
      <c r="HE28">
        <v>400</v>
      </c>
      <c r="HF28">
        <v>0</v>
      </c>
      <c r="HG28">
        <v>100.998</v>
      </c>
      <c r="HH28">
        <v>101.25</v>
      </c>
    </row>
    <row r="29" spans="1:216" x14ac:dyDescent="0.2">
      <c r="A29">
        <v>11</v>
      </c>
      <c r="B29">
        <v>1689202920</v>
      </c>
      <c r="C29">
        <v>998.90000009536698</v>
      </c>
      <c r="D29" t="s">
        <v>386</v>
      </c>
      <c r="E29" t="s">
        <v>387</v>
      </c>
      <c r="F29" t="s">
        <v>348</v>
      </c>
      <c r="G29" t="s">
        <v>349</v>
      </c>
      <c r="H29" t="s">
        <v>350</v>
      </c>
      <c r="I29" t="s">
        <v>351</v>
      </c>
      <c r="J29" t="s">
        <v>352</v>
      </c>
      <c r="K29" t="s">
        <v>353</v>
      </c>
      <c r="L29">
        <v>1689202920</v>
      </c>
      <c r="M29">
        <f t="shared" si="0"/>
        <v>1.3561004833087676E-3</v>
      </c>
      <c r="N29">
        <f t="shared" si="1"/>
        <v>1.3561004833087675</v>
      </c>
      <c r="O29">
        <f t="shared" si="2"/>
        <v>10.045943522276669</v>
      </c>
      <c r="P29">
        <f t="shared" si="3"/>
        <v>467.024</v>
      </c>
      <c r="Q29">
        <f t="shared" si="4"/>
        <v>351.30806810107293</v>
      </c>
      <c r="R29">
        <f t="shared" si="5"/>
        <v>35.820758747154883</v>
      </c>
      <c r="S29">
        <f t="shared" si="6"/>
        <v>47.619612391931199</v>
      </c>
      <c r="T29">
        <f t="shared" si="7"/>
        <v>0.14970368025236891</v>
      </c>
      <c r="U29">
        <f t="shared" si="8"/>
        <v>3.332898593293506</v>
      </c>
      <c r="V29">
        <f t="shared" si="9"/>
        <v>0.1460659049063914</v>
      </c>
      <c r="W29">
        <f t="shared" si="10"/>
        <v>9.1610667648301919E-2</v>
      </c>
      <c r="X29">
        <f t="shared" si="11"/>
        <v>281.19434100000001</v>
      </c>
      <c r="Y29">
        <f t="shared" si="12"/>
        <v>19.449071328354623</v>
      </c>
      <c r="Z29">
        <f t="shared" si="13"/>
        <v>19.449071328354623</v>
      </c>
      <c r="AA29">
        <f t="shared" si="14"/>
        <v>2.2677413732966154</v>
      </c>
      <c r="AB29">
        <f t="shared" si="15"/>
        <v>63.439899404185418</v>
      </c>
      <c r="AC29">
        <f t="shared" si="16"/>
        <v>1.3378282194267799</v>
      </c>
      <c r="AD29">
        <f t="shared" si="17"/>
        <v>2.1088120126157031</v>
      </c>
      <c r="AE29">
        <f t="shared" si="18"/>
        <v>0.92991315386983553</v>
      </c>
      <c r="AF29">
        <f t="shared" si="19"/>
        <v>-59.804031313916653</v>
      </c>
      <c r="AG29">
        <f t="shared" si="20"/>
        <v>-209.00238011435786</v>
      </c>
      <c r="AH29">
        <f t="shared" si="21"/>
        <v>-12.462329066378055</v>
      </c>
      <c r="AI29">
        <f t="shared" si="22"/>
        <v>-7.4399494652567455E-2</v>
      </c>
      <c r="AJ29">
        <v>0</v>
      </c>
      <c r="AK29">
        <v>0</v>
      </c>
      <c r="AL29">
        <f t="shared" si="23"/>
        <v>1</v>
      </c>
      <c r="AM29">
        <f t="shared" si="24"/>
        <v>0</v>
      </c>
      <c r="AN29">
        <f t="shared" si="25"/>
        <v>55487.461011051884</v>
      </c>
      <c r="AO29">
        <f t="shared" si="26"/>
        <v>1700.2</v>
      </c>
      <c r="AP29">
        <f t="shared" si="27"/>
        <v>1433.2677000000001</v>
      </c>
      <c r="AQ29">
        <f t="shared" si="28"/>
        <v>0.84299947065051173</v>
      </c>
      <c r="AR29">
        <f t="shared" si="29"/>
        <v>0.1653889783554876</v>
      </c>
      <c r="AS29">
        <v>1689202920</v>
      </c>
      <c r="AT29">
        <v>467.024</v>
      </c>
      <c r="AU29">
        <v>474.959</v>
      </c>
      <c r="AV29">
        <v>13.1206</v>
      </c>
      <c r="AW29">
        <v>12.126200000000001</v>
      </c>
      <c r="AX29">
        <v>468.14</v>
      </c>
      <c r="AY29">
        <v>13.0702</v>
      </c>
      <c r="AZ29">
        <v>600.11199999999997</v>
      </c>
      <c r="BA29">
        <v>101.864</v>
      </c>
      <c r="BB29">
        <v>9.9951300000000007E-2</v>
      </c>
      <c r="BC29">
        <v>18.285900000000002</v>
      </c>
      <c r="BD29">
        <v>18.064399999999999</v>
      </c>
      <c r="BE29">
        <v>999.9</v>
      </c>
      <c r="BF29">
        <v>0</v>
      </c>
      <c r="BG29">
        <v>0</v>
      </c>
      <c r="BH29">
        <v>10002.5</v>
      </c>
      <c r="BI29">
        <v>0</v>
      </c>
      <c r="BJ29">
        <v>0.47621400000000003</v>
      </c>
      <c r="BK29">
        <v>-7.9354199999999997</v>
      </c>
      <c r="BL29">
        <v>473.233</v>
      </c>
      <c r="BM29">
        <v>480.78899999999999</v>
      </c>
      <c r="BN29">
        <v>0.99434100000000003</v>
      </c>
      <c r="BO29">
        <v>474.959</v>
      </c>
      <c r="BP29">
        <v>12.126200000000001</v>
      </c>
      <c r="BQ29">
        <v>1.3365199999999999</v>
      </c>
      <c r="BR29">
        <v>1.2352300000000001</v>
      </c>
      <c r="BS29">
        <v>11.2159</v>
      </c>
      <c r="BT29">
        <v>10.033099999999999</v>
      </c>
      <c r="BU29">
        <v>1700.2</v>
      </c>
      <c r="BV29">
        <v>0.90001600000000004</v>
      </c>
      <c r="BW29">
        <v>9.9984299999999998E-2</v>
      </c>
      <c r="BX29">
        <v>0</v>
      </c>
      <c r="BY29">
        <v>2.3016999999999999</v>
      </c>
      <c r="BZ29">
        <v>0</v>
      </c>
      <c r="CA29">
        <v>2916.89</v>
      </c>
      <c r="CB29">
        <v>16246</v>
      </c>
      <c r="CC29">
        <v>35.561999999999998</v>
      </c>
      <c r="CD29">
        <v>36.936999999999998</v>
      </c>
      <c r="CE29">
        <v>36.936999999999998</v>
      </c>
      <c r="CF29">
        <v>35.125</v>
      </c>
      <c r="CG29">
        <v>34.936999999999998</v>
      </c>
      <c r="CH29">
        <v>1530.21</v>
      </c>
      <c r="CI29">
        <v>169.99</v>
      </c>
      <c r="CJ29">
        <v>0</v>
      </c>
      <c r="CK29">
        <v>1689202921.7</v>
      </c>
      <c r="CL29">
        <v>0</v>
      </c>
      <c r="CM29">
        <v>1689202890</v>
      </c>
      <c r="CN29" t="s">
        <v>388</v>
      </c>
      <c r="CO29">
        <v>1689202890</v>
      </c>
      <c r="CP29">
        <v>1689202876</v>
      </c>
      <c r="CQ29">
        <v>34</v>
      </c>
      <c r="CR29">
        <v>0.124</v>
      </c>
      <c r="CS29">
        <v>1E-3</v>
      </c>
      <c r="CT29">
        <v>-1.117</v>
      </c>
      <c r="CU29">
        <v>0.05</v>
      </c>
      <c r="CV29">
        <v>475</v>
      </c>
      <c r="CW29">
        <v>12</v>
      </c>
      <c r="CX29">
        <v>0.31</v>
      </c>
      <c r="CY29">
        <v>7.0000000000000007E-2</v>
      </c>
      <c r="CZ29">
        <v>11.278701728935699</v>
      </c>
      <c r="DA29">
        <v>7.7366176553539903E-2</v>
      </c>
      <c r="DB29">
        <v>5.0447464270377801E-2</v>
      </c>
      <c r="DC29">
        <v>1</v>
      </c>
      <c r="DD29">
        <v>474.99900000000002</v>
      </c>
      <c r="DE29">
        <v>-2.0842105263213999E-2</v>
      </c>
      <c r="DF29">
        <v>2.2250842680677101E-2</v>
      </c>
      <c r="DG29">
        <v>1</v>
      </c>
      <c r="DH29">
        <v>1700.0219047619</v>
      </c>
      <c r="DI29">
        <v>3.2988814040771801E-2</v>
      </c>
      <c r="DJ29">
        <v>0.142013381248069</v>
      </c>
      <c r="DK29">
        <v>-1</v>
      </c>
      <c r="DL29">
        <v>2</v>
      </c>
      <c r="DM29">
        <v>2</v>
      </c>
      <c r="DN29" t="s">
        <v>355</v>
      </c>
      <c r="DO29">
        <v>3.1614499999999999</v>
      </c>
      <c r="DP29">
        <v>2.8342900000000002</v>
      </c>
      <c r="DQ29">
        <v>0.108877</v>
      </c>
      <c r="DR29">
        <v>0.110412</v>
      </c>
      <c r="DS29">
        <v>7.9226699999999997E-2</v>
      </c>
      <c r="DT29">
        <v>7.5379600000000005E-2</v>
      </c>
      <c r="DU29">
        <v>28494</v>
      </c>
      <c r="DV29">
        <v>30061.9</v>
      </c>
      <c r="DW29">
        <v>29683.3</v>
      </c>
      <c r="DX29">
        <v>31479.8</v>
      </c>
      <c r="DY29">
        <v>35771.599999999999</v>
      </c>
      <c r="DZ29">
        <v>38180.800000000003</v>
      </c>
      <c r="EA29">
        <v>40695.1</v>
      </c>
      <c r="EB29">
        <v>43700.7</v>
      </c>
      <c r="EC29">
        <v>2.3358500000000002</v>
      </c>
      <c r="ED29">
        <v>1.97397</v>
      </c>
      <c r="EE29">
        <v>0.157416</v>
      </c>
      <c r="EF29">
        <v>0</v>
      </c>
      <c r="EG29">
        <v>15.446</v>
      </c>
      <c r="EH29">
        <v>999.9</v>
      </c>
      <c r="EI29">
        <v>63.338000000000001</v>
      </c>
      <c r="EJ29">
        <v>17.812999999999999</v>
      </c>
      <c r="EK29">
        <v>12.728</v>
      </c>
      <c r="EL29">
        <v>61.697899999999997</v>
      </c>
      <c r="EM29">
        <v>25.897400000000001</v>
      </c>
      <c r="EN29">
        <v>1</v>
      </c>
      <c r="EO29">
        <v>-0.58401700000000001</v>
      </c>
      <c r="EP29">
        <v>-0.20738000000000001</v>
      </c>
      <c r="EQ29">
        <v>20.288900000000002</v>
      </c>
      <c r="ER29">
        <v>5.2452899999999998</v>
      </c>
      <c r="ES29">
        <v>11.8302</v>
      </c>
      <c r="ET29">
        <v>4.9824000000000002</v>
      </c>
      <c r="EU29">
        <v>3.2989999999999999</v>
      </c>
      <c r="EV29">
        <v>2272.3000000000002</v>
      </c>
      <c r="EW29">
        <v>124.3</v>
      </c>
      <c r="EX29">
        <v>1171.2</v>
      </c>
      <c r="EY29">
        <v>18.7</v>
      </c>
      <c r="EZ29">
        <v>1.8730199999999999</v>
      </c>
      <c r="FA29">
        <v>1.87866</v>
      </c>
      <c r="FB29">
        <v>1.8789899999999999</v>
      </c>
      <c r="FC29">
        <v>1.87958</v>
      </c>
      <c r="FD29">
        <v>1.8772899999999999</v>
      </c>
      <c r="FE29">
        <v>1.8766099999999999</v>
      </c>
      <c r="FF29">
        <v>1.87714</v>
      </c>
      <c r="FG29">
        <v>1.87469</v>
      </c>
      <c r="FH29">
        <v>0</v>
      </c>
      <c r="FI29">
        <v>0</v>
      </c>
      <c r="FJ29">
        <v>0</v>
      </c>
      <c r="FK29">
        <v>0</v>
      </c>
      <c r="FL29" t="s">
        <v>356</v>
      </c>
      <c r="FM29" t="s">
        <v>357</v>
      </c>
      <c r="FN29" t="s">
        <v>358</v>
      </c>
      <c r="FO29" t="s">
        <v>358</v>
      </c>
      <c r="FP29" t="s">
        <v>358</v>
      </c>
      <c r="FQ29" t="s">
        <v>358</v>
      </c>
      <c r="FR29">
        <v>0</v>
      </c>
      <c r="FS29">
        <v>100</v>
      </c>
      <c r="FT29">
        <v>100</v>
      </c>
      <c r="FU29">
        <v>-1.1160000000000001</v>
      </c>
      <c r="FV29">
        <v>5.04E-2</v>
      </c>
      <c r="FW29">
        <v>-1.10992097377242</v>
      </c>
      <c r="FX29">
        <v>1.4527828764109799E-4</v>
      </c>
      <c r="FY29">
        <v>-4.3579519040863002E-7</v>
      </c>
      <c r="FZ29">
        <v>2.0799061152897499E-10</v>
      </c>
      <c r="GA29">
        <v>5.0359999999999502E-2</v>
      </c>
      <c r="GB29">
        <v>0</v>
      </c>
      <c r="GC29">
        <v>0</v>
      </c>
      <c r="GD29">
        <v>0</v>
      </c>
      <c r="GE29">
        <v>4</v>
      </c>
      <c r="GF29">
        <v>2147</v>
      </c>
      <c r="GG29">
        <v>-1</v>
      </c>
      <c r="GH29">
        <v>-1</v>
      </c>
      <c r="GI29">
        <v>0.5</v>
      </c>
      <c r="GJ29">
        <v>0.7</v>
      </c>
      <c r="GK29">
        <v>1.16943</v>
      </c>
      <c r="GL29">
        <v>2.5</v>
      </c>
      <c r="GM29">
        <v>1.54541</v>
      </c>
      <c r="GN29">
        <v>2.3022499999999999</v>
      </c>
      <c r="GO29">
        <v>1.5979000000000001</v>
      </c>
      <c r="GP29">
        <v>2.4096700000000002</v>
      </c>
      <c r="GQ29">
        <v>21.138000000000002</v>
      </c>
      <c r="GR29">
        <v>14.2021</v>
      </c>
      <c r="GS29">
        <v>18</v>
      </c>
      <c r="GT29">
        <v>639.02099999999996</v>
      </c>
      <c r="GU29">
        <v>441.32299999999998</v>
      </c>
      <c r="GV29">
        <v>17.000299999999999</v>
      </c>
      <c r="GW29">
        <v>18.845400000000001</v>
      </c>
      <c r="GX29">
        <v>30</v>
      </c>
      <c r="GY29">
        <v>19.1995</v>
      </c>
      <c r="GZ29">
        <v>19.167100000000001</v>
      </c>
      <c r="HA29">
        <v>23.463999999999999</v>
      </c>
      <c r="HB29">
        <v>-30</v>
      </c>
      <c r="HC29">
        <v>-30</v>
      </c>
      <c r="HD29">
        <v>17</v>
      </c>
      <c r="HE29">
        <v>475</v>
      </c>
      <c r="HF29">
        <v>0</v>
      </c>
      <c r="HG29">
        <v>100.996</v>
      </c>
      <c r="HH29">
        <v>101.252</v>
      </c>
    </row>
    <row r="30" spans="1:216" x14ac:dyDescent="0.2">
      <c r="A30">
        <v>12</v>
      </c>
      <c r="B30">
        <v>1689203010</v>
      </c>
      <c r="C30">
        <v>1088.9000000953699</v>
      </c>
      <c r="D30" t="s">
        <v>389</v>
      </c>
      <c r="E30" t="s">
        <v>390</v>
      </c>
      <c r="F30" t="s">
        <v>348</v>
      </c>
      <c r="G30" t="s">
        <v>349</v>
      </c>
      <c r="H30" t="s">
        <v>350</v>
      </c>
      <c r="I30" t="s">
        <v>351</v>
      </c>
      <c r="J30" t="s">
        <v>352</v>
      </c>
      <c r="K30" t="s">
        <v>353</v>
      </c>
      <c r="L30">
        <v>1689203010</v>
      </c>
      <c r="M30">
        <f t="shared" si="0"/>
        <v>1.4150305559111828E-3</v>
      </c>
      <c r="N30">
        <f t="shared" si="1"/>
        <v>1.4150305559111829</v>
      </c>
      <c r="O30">
        <f t="shared" si="2"/>
        <v>10.912807558712949</v>
      </c>
      <c r="P30">
        <f t="shared" si="3"/>
        <v>566.26700000000005</v>
      </c>
      <c r="Q30">
        <f t="shared" si="4"/>
        <v>445.11805599329813</v>
      </c>
      <c r="R30">
        <f t="shared" si="5"/>
        <v>45.386016081434676</v>
      </c>
      <c r="S30">
        <f t="shared" si="6"/>
        <v>57.738846632572304</v>
      </c>
      <c r="T30">
        <f t="shared" si="7"/>
        <v>0.15701067611561198</v>
      </c>
      <c r="U30">
        <f t="shared" si="8"/>
        <v>3.332364989252603</v>
      </c>
      <c r="V30">
        <f t="shared" si="9"/>
        <v>0.15301359981872442</v>
      </c>
      <c r="W30">
        <f t="shared" si="10"/>
        <v>9.5984146069658688E-2</v>
      </c>
      <c r="X30">
        <f t="shared" si="11"/>
        <v>281.15342399999997</v>
      </c>
      <c r="Y30">
        <f t="shared" si="12"/>
        <v>19.43987308385719</v>
      </c>
      <c r="Z30">
        <f t="shared" si="13"/>
        <v>19.43987308385719</v>
      </c>
      <c r="AA30">
        <f t="shared" si="14"/>
        <v>2.2664445085415621</v>
      </c>
      <c r="AB30">
        <f t="shared" si="15"/>
        <v>63.533677789486461</v>
      </c>
      <c r="AC30">
        <f t="shared" si="16"/>
        <v>1.34018418605453</v>
      </c>
      <c r="AD30">
        <f t="shared" si="17"/>
        <v>2.1094075342137732</v>
      </c>
      <c r="AE30">
        <f t="shared" si="18"/>
        <v>0.92626032248703205</v>
      </c>
      <c r="AF30">
        <f t="shared" si="19"/>
        <v>-62.402847515683163</v>
      </c>
      <c r="AG30">
        <f t="shared" si="20"/>
        <v>-206.50796765988687</v>
      </c>
      <c r="AH30">
        <f t="shared" si="21"/>
        <v>-12.315266251632265</v>
      </c>
      <c r="AI30">
        <f t="shared" si="22"/>
        <v>-7.2657427202301506E-2</v>
      </c>
      <c r="AJ30">
        <v>0</v>
      </c>
      <c r="AK30">
        <v>0</v>
      </c>
      <c r="AL30">
        <f t="shared" si="23"/>
        <v>1</v>
      </c>
      <c r="AM30">
        <f t="shared" si="24"/>
        <v>0</v>
      </c>
      <c r="AN30">
        <f t="shared" si="25"/>
        <v>55473.302808773842</v>
      </c>
      <c r="AO30">
        <f t="shared" si="26"/>
        <v>1699.94</v>
      </c>
      <c r="AP30">
        <f t="shared" si="27"/>
        <v>1433.0496000000001</v>
      </c>
      <c r="AQ30">
        <f t="shared" si="28"/>
        <v>0.84300010588609009</v>
      </c>
      <c r="AR30">
        <f t="shared" si="29"/>
        <v>0.16539020436015386</v>
      </c>
      <c r="AS30">
        <v>1689203010</v>
      </c>
      <c r="AT30">
        <v>566.26700000000005</v>
      </c>
      <c r="AU30">
        <v>574.971</v>
      </c>
      <c r="AV30">
        <v>13.143700000000001</v>
      </c>
      <c r="AW30">
        <v>12.1061</v>
      </c>
      <c r="AX30">
        <v>567.33699999999999</v>
      </c>
      <c r="AY30">
        <v>13.087400000000001</v>
      </c>
      <c r="AZ30">
        <v>600.10500000000002</v>
      </c>
      <c r="BA30">
        <v>101.864</v>
      </c>
      <c r="BB30">
        <v>9.99969E-2</v>
      </c>
      <c r="BC30">
        <v>18.290400000000002</v>
      </c>
      <c r="BD30">
        <v>18.047799999999999</v>
      </c>
      <c r="BE30">
        <v>999.9</v>
      </c>
      <c r="BF30">
        <v>0</v>
      </c>
      <c r="BG30">
        <v>0</v>
      </c>
      <c r="BH30">
        <v>10000</v>
      </c>
      <c r="BI30">
        <v>0</v>
      </c>
      <c r="BJ30">
        <v>0.42330099999999998</v>
      </c>
      <c r="BK30">
        <v>-8.7037399999999998</v>
      </c>
      <c r="BL30">
        <v>573.80899999999997</v>
      </c>
      <c r="BM30">
        <v>582.01700000000005</v>
      </c>
      <c r="BN30">
        <v>1.0376700000000001</v>
      </c>
      <c r="BO30">
        <v>574.971</v>
      </c>
      <c r="BP30">
        <v>12.1061</v>
      </c>
      <c r="BQ30">
        <v>1.3388800000000001</v>
      </c>
      <c r="BR30">
        <v>1.2331799999999999</v>
      </c>
      <c r="BS30">
        <v>11.2425</v>
      </c>
      <c r="BT30">
        <v>10.0082</v>
      </c>
      <c r="BU30">
        <v>1699.94</v>
      </c>
      <c r="BV30">
        <v>0.89999799999999996</v>
      </c>
      <c r="BW30">
        <v>0.10000199999999999</v>
      </c>
      <c r="BX30">
        <v>0</v>
      </c>
      <c r="BY30">
        <v>2.2326000000000001</v>
      </c>
      <c r="BZ30">
        <v>0</v>
      </c>
      <c r="CA30">
        <v>2929.02</v>
      </c>
      <c r="CB30">
        <v>16243.5</v>
      </c>
      <c r="CC30">
        <v>35.561999999999998</v>
      </c>
      <c r="CD30">
        <v>37</v>
      </c>
      <c r="CE30">
        <v>37</v>
      </c>
      <c r="CF30">
        <v>35.125</v>
      </c>
      <c r="CG30">
        <v>34.875</v>
      </c>
      <c r="CH30">
        <v>1529.94</v>
      </c>
      <c r="CI30">
        <v>170</v>
      </c>
      <c r="CJ30">
        <v>0</v>
      </c>
      <c r="CK30">
        <v>1689203011.7</v>
      </c>
      <c r="CL30">
        <v>0</v>
      </c>
      <c r="CM30">
        <v>1689202981</v>
      </c>
      <c r="CN30" t="s">
        <v>391</v>
      </c>
      <c r="CO30">
        <v>1689202981</v>
      </c>
      <c r="CP30">
        <v>1689202976</v>
      </c>
      <c r="CQ30">
        <v>35</v>
      </c>
      <c r="CR30">
        <v>0.06</v>
      </c>
      <c r="CS30">
        <v>6.0000000000000001E-3</v>
      </c>
      <c r="CT30">
        <v>-1.071</v>
      </c>
      <c r="CU30">
        <v>5.6000000000000001E-2</v>
      </c>
      <c r="CV30">
        <v>575</v>
      </c>
      <c r="CW30">
        <v>12</v>
      </c>
      <c r="CX30">
        <v>0.16</v>
      </c>
      <c r="CY30">
        <v>0.06</v>
      </c>
      <c r="CZ30">
        <v>12.2332911560416</v>
      </c>
      <c r="DA30">
        <v>0.69201245961566005</v>
      </c>
      <c r="DB30">
        <v>0.10984802146022001</v>
      </c>
      <c r="DC30">
        <v>1</v>
      </c>
      <c r="DD30">
        <v>575.02750000000003</v>
      </c>
      <c r="DE30">
        <v>-1.0917293234497701E-2</v>
      </c>
      <c r="DF30">
        <v>4.36640584462753E-2</v>
      </c>
      <c r="DG30">
        <v>1</v>
      </c>
      <c r="DH30">
        <v>1699.9845</v>
      </c>
      <c r="DI30">
        <v>-0.199848248538678</v>
      </c>
      <c r="DJ30">
        <v>0.122166894042514</v>
      </c>
      <c r="DK30">
        <v>-1</v>
      </c>
      <c r="DL30">
        <v>2</v>
      </c>
      <c r="DM30">
        <v>2</v>
      </c>
      <c r="DN30" t="s">
        <v>355</v>
      </c>
      <c r="DO30">
        <v>3.1614300000000002</v>
      </c>
      <c r="DP30">
        <v>2.83432</v>
      </c>
      <c r="DQ30">
        <v>0.12502199999999999</v>
      </c>
      <c r="DR30">
        <v>0.12662300000000001</v>
      </c>
      <c r="DS30">
        <v>7.9307100000000005E-2</v>
      </c>
      <c r="DT30">
        <v>7.5286099999999995E-2</v>
      </c>
      <c r="DU30">
        <v>27978.6</v>
      </c>
      <c r="DV30">
        <v>29514.400000000001</v>
      </c>
      <c r="DW30">
        <v>29683.8</v>
      </c>
      <c r="DX30">
        <v>31479.8</v>
      </c>
      <c r="DY30">
        <v>35770.400000000001</v>
      </c>
      <c r="DZ30">
        <v>38186.300000000003</v>
      </c>
      <c r="EA30">
        <v>40695.5</v>
      </c>
      <c r="EB30">
        <v>43700.4</v>
      </c>
      <c r="EC30">
        <v>2.3364500000000001</v>
      </c>
      <c r="ED30">
        <v>1.97458</v>
      </c>
      <c r="EE30">
        <v>0.154167</v>
      </c>
      <c r="EF30">
        <v>0</v>
      </c>
      <c r="EG30">
        <v>15.483499999999999</v>
      </c>
      <c r="EH30">
        <v>999.9</v>
      </c>
      <c r="EI30">
        <v>63.319000000000003</v>
      </c>
      <c r="EJ30">
        <v>17.792999999999999</v>
      </c>
      <c r="EK30">
        <v>12.7072</v>
      </c>
      <c r="EL30">
        <v>61.817900000000002</v>
      </c>
      <c r="EM30">
        <v>25.985600000000002</v>
      </c>
      <c r="EN30">
        <v>1</v>
      </c>
      <c r="EO30">
        <v>-0.58430599999999999</v>
      </c>
      <c r="EP30">
        <v>-0.20005400000000001</v>
      </c>
      <c r="EQ30">
        <v>20.288699999999999</v>
      </c>
      <c r="ER30">
        <v>5.2458900000000002</v>
      </c>
      <c r="ES30">
        <v>11.8302</v>
      </c>
      <c r="ET30">
        <v>4.9831500000000002</v>
      </c>
      <c r="EU30">
        <v>3.2989999999999999</v>
      </c>
      <c r="EV30">
        <v>2272.3000000000002</v>
      </c>
      <c r="EW30">
        <v>124.3</v>
      </c>
      <c r="EX30">
        <v>1173</v>
      </c>
      <c r="EY30">
        <v>18.7</v>
      </c>
      <c r="EZ30">
        <v>1.8730199999999999</v>
      </c>
      <c r="FA30">
        <v>1.87866</v>
      </c>
      <c r="FB30">
        <v>1.8789800000000001</v>
      </c>
      <c r="FC30">
        <v>1.87958</v>
      </c>
      <c r="FD30">
        <v>1.8772899999999999</v>
      </c>
      <c r="FE30">
        <v>1.87656</v>
      </c>
      <c r="FF30">
        <v>1.87713</v>
      </c>
      <c r="FG30">
        <v>1.87469</v>
      </c>
      <c r="FH30">
        <v>0</v>
      </c>
      <c r="FI30">
        <v>0</v>
      </c>
      <c r="FJ30">
        <v>0</v>
      </c>
      <c r="FK30">
        <v>0</v>
      </c>
      <c r="FL30" t="s">
        <v>356</v>
      </c>
      <c r="FM30" t="s">
        <v>357</v>
      </c>
      <c r="FN30" t="s">
        <v>358</v>
      </c>
      <c r="FO30" t="s">
        <v>358</v>
      </c>
      <c r="FP30" t="s">
        <v>358</v>
      </c>
      <c r="FQ30" t="s">
        <v>358</v>
      </c>
      <c r="FR30">
        <v>0</v>
      </c>
      <c r="FS30">
        <v>100</v>
      </c>
      <c r="FT30">
        <v>100</v>
      </c>
      <c r="FU30">
        <v>-1.07</v>
      </c>
      <c r="FV30">
        <v>5.6300000000000003E-2</v>
      </c>
      <c r="FW30">
        <v>-1.0498943358383099</v>
      </c>
      <c r="FX30">
        <v>1.4527828764109799E-4</v>
      </c>
      <c r="FY30">
        <v>-4.3579519040863002E-7</v>
      </c>
      <c r="FZ30">
        <v>2.0799061152897499E-10</v>
      </c>
      <c r="GA30">
        <v>5.6390000000000398E-2</v>
      </c>
      <c r="GB30">
        <v>0</v>
      </c>
      <c r="GC30">
        <v>0</v>
      </c>
      <c r="GD30">
        <v>0</v>
      </c>
      <c r="GE30">
        <v>4</v>
      </c>
      <c r="GF30">
        <v>2147</v>
      </c>
      <c r="GG30">
        <v>-1</v>
      </c>
      <c r="GH30">
        <v>-1</v>
      </c>
      <c r="GI30">
        <v>0.5</v>
      </c>
      <c r="GJ30">
        <v>0.6</v>
      </c>
      <c r="GK30">
        <v>1.3635299999999999</v>
      </c>
      <c r="GL30">
        <v>2.4853499999999999</v>
      </c>
      <c r="GM30">
        <v>1.54541</v>
      </c>
      <c r="GN30">
        <v>2.3022499999999999</v>
      </c>
      <c r="GO30">
        <v>1.5979000000000001</v>
      </c>
      <c r="GP30">
        <v>2.3791500000000001</v>
      </c>
      <c r="GQ30">
        <v>21.138000000000002</v>
      </c>
      <c r="GR30">
        <v>14.1846</v>
      </c>
      <c r="GS30">
        <v>18</v>
      </c>
      <c r="GT30">
        <v>639.36300000000006</v>
      </c>
      <c r="GU30">
        <v>441.62700000000001</v>
      </c>
      <c r="GV30">
        <v>16.9998</v>
      </c>
      <c r="GW30">
        <v>18.838899999999999</v>
      </c>
      <c r="GX30">
        <v>30.0002</v>
      </c>
      <c r="GY30">
        <v>19.192900000000002</v>
      </c>
      <c r="GZ30">
        <v>19.161100000000001</v>
      </c>
      <c r="HA30">
        <v>27.3521</v>
      </c>
      <c r="HB30">
        <v>-30</v>
      </c>
      <c r="HC30">
        <v>-30</v>
      </c>
      <c r="HD30">
        <v>17</v>
      </c>
      <c r="HE30">
        <v>575</v>
      </c>
      <c r="HF30">
        <v>0</v>
      </c>
      <c r="HG30">
        <v>100.997</v>
      </c>
      <c r="HH30">
        <v>101.251</v>
      </c>
    </row>
    <row r="31" spans="1:216" x14ac:dyDescent="0.2">
      <c r="A31">
        <v>13</v>
      </c>
      <c r="B31">
        <v>1689203111</v>
      </c>
      <c r="C31">
        <v>1189.9000000953699</v>
      </c>
      <c r="D31" t="s">
        <v>392</v>
      </c>
      <c r="E31" t="s">
        <v>393</v>
      </c>
      <c r="F31" t="s">
        <v>348</v>
      </c>
      <c r="G31" t="s">
        <v>349</v>
      </c>
      <c r="H31" t="s">
        <v>350</v>
      </c>
      <c r="I31" t="s">
        <v>351</v>
      </c>
      <c r="J31" t="s">
        <v>352</v>
      </c>
      <c r="K31" t="s">
        <v>353</v>
      </c>
      <c r="L31">
        <v>1689203111</v>
      </c>
      <c r="M31">
        <f t="shared" si="0"/>
        <v>1.4202042219083229E-3</v>
      </c>
      <c r="N31">
        <f t="shared" si="1"/>
        <v>1.4202042219083229</v>
      </c>
      <c r="O31">
        <f t="shared" si="2"/>
        <v>11.471582115855329</v>
      </c>
      <c r="P31">
        <f t="shared" si="3"/>
        <v>665.78399999999999</v>
      </c>
      <c r="Q31">
        <f t="shared" si="4"/>
        <v>537.30923864989461</v>
      </c>
      <c r="R31">
        <f t="shared" si="5"/>
        <v>54.785790854676478</v>
      </c>
      <c r="S31">
        <f t="shared" si="6"/>
        <v>67.885493780160004</v>
      </c>
      <c r="T31">
        <f t="shared" si="7"/>
        <v>0.15693771781453467</v>
      </c>
      <c r="U31">
        <f t="shared" si="8"/>
        <v>3.3319427144621292</v>
      </c>
      <c r="V31">
        <f t="shared" si="9"/>
        <v>0.15294381219128172</v>
      </c>
      <c r="W31">
        <f t="shared" si="10"/>
        <v>9.5940253437841419E-2</v>
      </c>
      <c r="X31">
        <f t="shared" si="11"/>
        <v>281.15501999999998</v>
      </c>
      <c r="Y31">
        <f t="shared" si="12"/>
        <v>19.424229607870064</v>
      </c>
      <c r="Z31">
        <f t="shared" si="13"/>
        <v>19.424229607870064</v>
      </c>
      <c r="AA31">
        <f t="shared" si="14"/>
        <v>2.26424042045584</v>
      </c>
      <c r="AB31">
        <f t="shared" si="15"/>
        <v>63.305017725115384</v>
      </c>
      <c r="AC31">
        <f t="shared" si="16"/>
        <v>1.3341380137799999</v>
      </c>
      <c r="AD31">
        <f t="shared" si="17"/>
        <v>2.1074759343297664</v>
      </c>
      <c r="AE31">
        <f t="shared" si="18"/>
        <v>0.9301024066758401</v>
      </c>
      <c r="AF31">
        <f t="shared" si="19"/>
        <v>-62.631006186157038</v>
      </c>
      <c r="AG31">
        <f t="shared" si="20"/>
        <v>-206.29435776430262</v>
      </c>
      <c r="AH31">
        <f t="shared" si="21"/>
        <v>-12.302174188208411</v>
      </c>
      <c r="AI31">
        <f t="shared" si="22"/>
        <v>-7.2518138668101528E-2</v>
      </c>
      <c r="AJ31">
        <v>0</v>
      </c>
      <c r="AK31">
        <v>0</v>
      </c>
      <c r="AL31">
        <f t="shared" si="23"/>
        <v>1</v>
      </c>
      <c r="AM31">
        <f t="shared" si="24"/>
        <v>0</v>
      </c>
      <c r="AN31">
        <f t="shared" si="25"/>
        <v>55465.535362977207</v>
      </c>
      <c r="AO31">
        <f t="shared" si="26"/>
        <v>1699.95</v>
      </c>
      <c r="AP31">
        <f t="shared" si="27"/>
        <v>1433.058</v>
      </c>
      <c r="AQ31">
        <f t="shared" si="28"/>
        <v>0.8430000882378893</v>
      </c>
      <c r="AR31">
        <f t="shared" si="29"/>
        <v>0.16539017029912642</v>
      </c>
      <c r="AS31">
        <v>1689203111</v>
      </c>
      <c r="AT31">
        <v>665.78399999999999</v>
      </c>
      <c r="AU31">
        <v>675.00900000000001</v>
      </c>
      <c r="AV31">
        <v>13.0845</v>
      </c>
      <c r="AW31">
        <v>12.043200000000001</v>
      </c>
      <c r="AX31">
        <v>666.80200000000002</v>
      </c>
      <c r="AY31">
        <v>13.032</v>
      </c>
      <c r="AZ31">
        <v>600.19500000000005</v>
      </c>
      <c r="BA31">
        <v>101.863</v>
      </c>
      <c r="BB31">
        <v>0.10024</v>
      </c>
      <c r="BC31">
        <v>18.2758</v>
      </c>
      <c r="BD31">
        <v>18.0487</v>
      </c>
      <c r="BE31">
        <v>999.9</v>
      </c>
      <c r="BF31">
        <v>0</v>
      </c>
      <c r="BG31">
        <v>0</v>
      </c>
      <c r="BH31">
        <v>9998.1200000000008</v>
      </c>
      <c r="BI31">
        <v>0</v>
      </c>
      <c r="BJ31">
        <v>0.37038900000000002</v>
      </c>
      <c r="BK31">
        <v>-9.2250999999999994</v>
      </c>
      <c r="BL31">
        <v>674.61099999999999</v>
      </c>
      <c r="BM31">
        <v>683.23699999999997</v>
      </c>
      <c r="BN31">
        <v>1.0412999999999999</v>
      </c>
      <c r="BO31">
        <v>675.00900000000001</v>
      </c>
      <c r="BP31">
        <v>12.043200000000001</v>
      </c>
      <c r="BQ31">
        <v>1.3328199999999999</v>
      </c>
      <c r="BR31">
        <v>1.22675</v>
      </c>
      <c r="BS31">
        <v>11.174099999999999</v>
      </c>
      <c r="BT31">
        <v>9.93018</v>
      </c>
      <c r="BU31">
        <v>1699.95</v>
      </c>
      <c r="BV31">
        <v>0.89999799999999996</v>
      </c>
      <c r="BW31">
        <v>0.10000199999999999</v>
      </c>
      <c r="BX31">
        <v>0</v>
      </c>
      <c r="BY31">
        <v>2.5668000000000002</v>
      </c>
      <c r="BZ31">
        <v>0</v>
      </c>
      <c r="CA31">
        <v>2933.45</v>
      </c>
      <c r="CB31">
        <v>16243.6</v>
      </c>
      <c r="CC31">
        <v>35.561999999999998</v>
      </c>
      <c r="CD31">
        <v>36.936999999999998</v>
      </c>
      <c r="CE31">
        <v>36.936999999999998</v>
      </c>
      <c r="CF31">
        <v>35.125</v>
      </c>
      <c r="CG31">
        <v>34.875</v>
      </c>
      <c r="CH31">
        <v>1529.95</v>
      </c>
      <c r="CI31">
        <v>170</v>
      </c>
      <c r="CJ31">
        <v>0</v>
      </c>
      <c r="CK31">
        <v>1689203112.5</v>
      </c>
      <c r="CL31">
        <v>0</v>
      </c>
      <c r="CM31">
        <v>1689203082</v>
      </c>
      <c r="CN31" t="s">
        <v>394</v>
      </c>
      <c r="CO31">
        <v>1689203082</v>
      </c>
      <c r="CP31">
        <v>1689203074</v>
      </c>
      <c r="CQ31">
        <v>36</v>
      </c>
      <c r="CR31">
        <v>6.7000000000000004E-2</v>
      </c>
      <c r="CS31">
        <v>-4.0000000000000001E-3</v>
      </c>
      <c r="CT31">
        <v>-1.02</v>
      </c>
      <c r="CU31">
        <v>5.1999999999999998E-2</v>
      </c>
      <c r="CV31">
        <v>675</v>
      </c>
      <c r="CW31">
        <v>12</v>
      </c>
      <c r="CX31">
        <v>0.25</v>
      </c>
      <c r="CY31">
        <v>0.03</v>
      </c>
      <c r="CZ31">
        <v>12.730052744310701</v>
      </c>
      <c r="DA31">
        <v>0.236093405292507</v>
      </c>
      <c r="DB31">
        <v>4.4006449663877803E-2</v>
      </c>
      <c r="DC31">
        <v>1</v>
      </c>
      <c r="DD31">
        <v>675.00342857142903</v>
      </c>
      <c r="DE31">
        <v>2.5714285715312798E-2</v>
      </c>
      <c r="DF31">
        <v>4.1223631027626502E-2</v>
      </c>
      <c r="DG31">
        <v>1</v>
      </c>
      <c r="DH31">
        <v>1700.01190476191</v>
      </c>
      <c r="DI31">
        <v>-9.0474541282525606E-2</v>
      </c>
      <c r="DJ31">
        <v>0.104636288325149</v>
      </c>
      <c r="DK31">
        <v>-1</v>
      </c>
      <c r="DL31">
        <v>2</v>
      </c>
      <c r="DM31">
        <v>2</v>
      </c>
      <c r="DN31" t="s">
        <v>355</v>
      </c>
      <c r="DO31">
        <v>3.1616399999999998</v>
      </c>
      <c r="DP31">
        <v>2.8345500000000001</v>
      </c>
      <c r="DQ31">
        <v>0.13985900000000001</v>
      </c>
      <c r="DR31">
        <v>0.141489</v>
      </c>
      <c r="DS31">
        <v>7.9052800000000006E-2</v>
      </c>
      <c r="DT31">
        <v>7.4990899999999999E-2</v>
      </c>
      <c r="DU31">
        <v>27505.4</v>
      </c>
      <c r="DV31">
        <v>29013</v>
      </c>
      <c r="DW31">
        <v>29684.6</v>
      </c>
      <c r="DX31">
        <v>31480</v>
      </c>
      <c r="DY31">
        <v>35782.699999999997</v>
      </c>
      <c r="DZ31">
        <v>38200.699999999997</v>
      </c>
      <c r="EA31">
        <v>40696.199999999997</v>
      </c>
      <c r="EB31">
        <v>43700.800000000003</v>
      </c>
      <c r="EC31">
        <v>2.3363999999999998</v>
      </c>
      <c r="ED31">
        <v>1.9746999999999999</v>
      </c>
      <c r="EE31">
        <v>0.15745300000000001</v>
      </c>
      <c r="EF31">
        <v>0</v>
      </c>
      <c r="EG31">
        <v>15.4297</v>
      </c>
      <c r="EH31">
        <v>999.9</v>
      </c>
      <c r="EI31">
        <v>63.295000000000002</v>
      </c>
      <c r="EJ31">
        <v>17.783000000000001</v>
      </c>
      <c r="EK31">
        <v>12.696300000000001</v>
      </c>
      <c r="EL31">
        <v>61.197899999999997</v>
      </c>
      <c r="EM31">
        <v>25.821300000000001</v>
      </c>
      <c r="EN31">
        <v>1</v>
      </c>
      <c r="EO31">
        <v>-0.58519100000000002</v>
      </c>
      <c r="EP31">
        <v>-0.22181400000000001</v>
      </c>
      <c r="EQ31">
        <v>20.288699999999999</v>
      </c>
      <c r="ER31">
        <v>5.24634</v>
      </c>
      <c r="ES31">
        <v>11.8302</v>
      </c>
      <c r="ET31">
        <v>4.9834500000000004</v>
      </c>
      <c r="EU31">
        <v>3.2989999999999999</v>
      </c>
      <c r="EV31">
        <v>2272.3000000000002</v>
      </c>
      <c r="EW31">
        <v>124.3</v>
      </c>
      <c r="EX31">
        <v>1175.0999999999999</v>
      </c>
      <c r="EY31">
        <v>18.8</v>
      </c>
      <c r="EZ31">
        <v>1.8730199999999999</v>
      </c>
      <c r="FA31">
        <v>1.8786499999999999</v>
      </c>
      <c r="FB31">
        <v>1.8789800000000001</v>
      </c>
      <c r="FC31">
        <v>1.87958</v>
      </c>
      <c r="FD31">
        <v>1.8772899999999999</v>
      </c>
      <c r="FE31">
        <v>1.8765700000000001</v>
      </c>
      <c r="FF31">
        <v>1.87713</v>
      </c>
      <c r="FG31">
        <v>1.87469</v>
      </c>
      <c r="FH31">
        <v>0</v>
      </c>
      <c r="FI31">
        <v>0</v>
      </c>
      <c r="FJ31">
        <v>0</v>
      </c>
      <c r="FK31">
        <v>0</v>
      </c>
      <c r="FL31" t="s">
        <v>356</v>
      </c>
      <c r="FM31" t="s">
        <v>357</v>
      </c>
      <c r="FN31" t="s">
        <v>358</v>
      </c>
      <c r="FO31" t="s">
        <v>358</v>
      </c>
      <c r="FP31" t="s">
        <v>358</v>
      </c>
      <c r="FQ31" t="s">
        <v>358</v>
      </c>
      <c r="FR31">
        <v>0</v>
      </c>
      <c r="FS31">
        <v>100</v>
      </c>
      <c r="FT31">
        <v>100</v>
      </c>
      <c r="FU31">
        <v>-1.018</v>
      </c>
      <c r="FV31">
        <v>5.2499999999999998E-2</v>
      </c>
      <c r="FW31">
        <v>-0.98308413311357501</v>
      </c>
      <c r="FX31">
        <v>1.4527828764109799E-4</v>
      </c>
      <c r="FY31">
        <v>-4.3579519040863002E-7</v>
      </c>
      <c r="FZ31">
        <v>2.0799061152897499E-10</v>
      </c>
      <c r="GA31">
        <v>5.2419999999999703E-2</v>
      </c>
      <c r="GB31">
        <v>0</v>
      </c>
      <c r="GC31">
        <v>0</v>
      </c>
      <c r="GD31">
        <v>0</v>
      </c>
      <c r="GE31">
        <v>4</v>
      </c>
      <c r="GF31">
        <v>2147</v>
      </c>
      <c r="GG31">
        <v>-1</v>
      </c>
      <c r="GH31">
        <v>-1</v>
      </c>
      <c r="GI31">
        <v>0.5</v>
      </c>
      <c r="GJ31">
        <v>0.6</v>
      </c>
      <c r="GK31">
        <v>1.55396</v>
      </c>
      <c r="GL31">
        <v>2.50244</v>
      </c>
      <c r="GM31">
        <v>1.54541</v>
      </c>
      <c r="GN31">
        <v>2.3022499999999999</v>
      </c>
      <c r="GO31">
        <v>1.5979000000000001</v>
      </c>
      <c r="GP31">
        <v>2.2448700000000001</v>
      </c>
      <c r="GQ31">
        <v>21.117899999999999</v>
      </c>
      <c r="GR31">
        <v>14.158300000000001</v>
      </c>
      <c r="GS31">
        <v>18</v>
      </c>
      <c r="GT31">
        <v>639.17499999999995</v>
      </c>
      <c r="GU31">
        <v>441.59100000000001</v>
      </c>
      <c r="GV31">
        <v>16.9999</v>
      </c>
      <c r="GW31">
        <v>18.825900000000001</v>
      </c>
      <c r="GX31">
        <v>30</v>
      </c>
      <c r="GY31">
        <v>19.1813</v>
      </c>
      <c r="GZ31">
        <v>19.1494</v>
      </c>
      <c r="HA31">
        <v>31.149699999999999</v>
      </c>
      <c r="HB31">
        <v>-30</v>
      </c>
      <c r="HC31">
        <v>-30</v>
      </c>
      <c r="HD31">
        <v>17</v>
      </c>
      <c r="HE31">
        <v>675</v>
      </c>
      <c r="HF31">
        <v>0</v>
      </c>
      <c r="HG31">
        <v>100.999</v>
      </c>
      <c r="HH31">
        <v>101.252</v>
      </c>
    </row>
    <row r="32" spans="1:216" x14ac:dyDescent="0.2">
      <c r="A32">
        <v>14</v>
      </c>
      <c r="B32">
        <v>1689203213</v>
      </c>
      <c r="C32">
        <v>1291.9000000953699</v>
      </c>
      <c r="D32" t="s">
        <v>395</v>
      </c>
      <c r="E32" t="s">
        <v>396</v>
      </c>
      <c r="F32" t="s">
        <v>348</v>
      </c>
      <c r="G32" t="s">
        <v>349</v>
      </c>
      <c r="H32" t="s">
        <v>350</v>
      </c>
      <c r="I32" t="s">
        <v>351</v>
      </c>
      <c r="J32" t="s">
        <v>352</v>
      </c>
      <c r="K32" t="s">
        <v>353</v>
      </c>
      <c r="L32">
        <v>1689203213</v>
      </c>
      <c r="M32">
        <f t="shared" si="0"/>
        <v>1.4151627101182185E-3</v>
      </c>
      <c r="N32">
        <f t="shared" si="1"/>
        <v>1.4151627101182185</v>
      </c>
      <c r="O32">
        <f t="shared" si="2"/>
        <v>11.725554991920816</v>
      </c>
      <c r="P32">
        <f t="shared" si="3"/>
        <v>790.50699999999995</v>
      </c>
      <c r="Q32">
        <f t="shared" si="4"/>
        <v>658.03975665003225</v>
      </c>
      <c r="R32">
        <f t="shared" si="5"/>
        <v>67.094977019961448</v>
      </c>
      <c r="S32">
        <f t="shared" si="6"/>
        <v>80.601587462027197</v>
      </c>
      <c r="T32">
        <f t="shared" si="7"/>
        <v>0.15746027028144041</v>
      </c>
      <c r="U32">
        <f t="shared" si="8"/>
        <v>3.3342010059630671</v>
      </c>
      <c r="V32">
        <f t="shared" si="9"/>
        <v>0.15344273851426202</v>
      </c>
      <c r="W32">
        <f t="shared" si="10"/>
        <v>9.6254133070255599E-2</v>
      </c>
      <c r="X32">
        <f t="shared" si="11"/>
        <v>281.20768800000002</v>
      </c>
      <c r="Y32">
        <f t="shared" si="12"/>
        <v>19.426438576842866</v>
      </c>
      <c r="Z32">
        <f t="shared" si="13"/>
        <v>19.426438576842866</v>
      </c>
      <c r="AA32">
        <f t="shared" si="14"/>
        <v>2.2645515392532274</v>
      </c>
      <c r="AB32">
        <f t="shared" si="15"/>
        <v>63.615570725834012</v>
      </c>
      <c r="AC32">
        <f t="shared" si="16"/>
        <v>1.3408090444289598</v>
      </c>
      <c r="AD32">
        <f t="shared" si="17"/>
        <v>2.1076743148426442</v>
      </c>
      <c r="AE32">
        <f t="shared" si="18"/>
        <v>0.92374249482426762</v>
      </c>
      <c r="AF32">
        <f t="shared" si="19"/>
        <v>-62.408675516213435</v>
      </c>
      <c r="AG32">
        <f t="shared" si="20"/>
        <v>-206.5616175487211</v>
      </c>
      <c r="AH32">
        <f t="shared" si="21"/>
        <v>-12.310003502328547</v>
      </c>
      <c r="AI32">
        <f t="shared" si="22"/>
        <v>-7.2608567263046098E-2</v>
      </c>
      <c r="AJ32">
        <v>0</v>
      </c>
      <c r="AK32">
        <v>0</v>
      </c>
      <c r="AL32">
        <f t="shared" si="23"/>
        <v>1</v>
      </c>
      <c r="AM32">
        <f t="shared" si="24"/>
        <v>0</v>
      </c>
      <c r="AN32">
        <f t="shared" si="25"/>
        <v>55521.524886507948</v>
      </c>
      <c r="AO32">
        <f t="shared" si="26"/>
        <v>1700.28</v>
      </c>
      <c r="AP32">
        <f t="shared" si="27"/>
        <v>1433.3352</v>
      </c>
      <c r="AQ32">
        <f t="shared" si="28"/>
        <v>0.84299950596372364</v>
      </c>
      <c r="AR32">
        <f t="shared" si="29"/>
        <v>0.16538904650998659</v>
      </c>
      <c r="AS32">
        <v>1689203213</v>
      </c>
      <c r="AT32">
        <v>790.50699999999995</v>
      </c>
      <c r="AU32">
        <v>800.04899999999998</v>
      </c>
      <c r="AV32">
        <v>13.1501</v>
      </c>
      <c r="AW32">
        <v>12.1126</v>
      </c>
      <c r="AX32">
        <v>791.75800000000004</v>
      </c>
      <c r="AY32">
        <v>13.095000000000001</v>
      </c>
      <c r="AZ32">
        <v>600.21500000000003</v>
      </c>
      <c r="BA32">
        <v>101.86199999999999</v>
      </c>
      <c r="BB32">
        <v>9.9889599999999995E-2</v>
      </c>
      <c r="BC32">
        <v>18.2773</v>
      </c>
      <c r="BD32">
        <v>18.043099999999999</v>
      </c>
      <c r="BE32">
        <v>999.9</v>
      </c>
      <c r="BF32">
        <v>0</v>
      </c>
      <c r="BG32">
        <v>0</v>
      </c>
      <c r="BH32">
        <v>10008.799999999999</v>
      </c>
      <c r="BI32">
        <v>0</v>
      </c>
      <c r="BJ32">
        <v>0.37038900000000002</v>
      </c>
      <c r="BK32">
        <v>-9.5415600000000005</v>
      </c>
      <c r="BL32">
        <v>801.04100000000005</v>
      </c>
      <c r="BM32">
        <v>809.85799999999995</v>
      </c>
      <c r="BN32">
        <v>1.03755</v>
      </c>
      <c r="BO32">
        <v>800.04899999999998</v>
      </c>
      <c r="BP32">
        <v>12.1126</v>
      </c>
      <c r="BQ32">
        <v>1.3394999999999999</v>
      </c>
      <c r="BR32">
        <v>1.2338100000000001</v>
      </c>
      <c r="BS32">
        <v>11.249499999999999</v>
      </c>
      <c r="BT32">
        <v>10.0159</v>
      </c>
      <c r="BU32">
        <v>1700.28</v>
      </c>
      <c r="BV32">
        <v>0.90001600000000004</v>
      </c>
      <c r="BW32">
        <v>9.9984299999999998E-2</v>
      </c>
      <c r="BX32">
        <v>0</v>
      </c>
      <c r="BY32">
        <v>2.1962000000000002</v>
      </c>
      <c r="BZ32">
        <v>0</v>
      </c>
      <c r="CA32">
        <v>2929.33</v>
      </c>
      <c r="CB32">
        <v>16246.9</v>
      </c>
      <c r="CC32">
        <v>35.561999999999998</v>
      </c>
      <c r="CD32">
        <v>36.936999999999998</v>
      </c>
      <c r="CE32">
        <v>36.936999999999998</v>
      </c>
      <c r="CF32">
        <v>35.061999999999998</v>
      </c>
      <c r="CG32">
        <v>34.875</v>
      </c>
      <c r="CH32">
        <v>1530.28</v>
      </c>
      <c r="CI32">
        <v>170</v>
      </c>
      <c r="CJ32">
        <v>0</v>
      </c>
      <c r="CK32">
        <v>1689203214.5</v>
      </c>
      <c r="CL32">
        <v>0</v>
      </c>
      <c r="CM32">
        <v>1689203184</v>
      </c>
      <c r="CN32" t="s">
        <v>397</v>
      </c>
      <c r="CO32">
        <v>1689203184</v>
      </c>
      <c r="CP32">
        <v>1689203171</v>
      </c>
      <c r="CQ32">
        <v>37</v>
      </c>
      <c r="CR32">
        <v>-0.21299999999999999</v>
      </c>
      <c r="CS32">
        <v>3.0000000000000001E-3</v>
      </c>
      <c r="CT32">
        <v>-1.252</v>
      </c>
      <c r="CU32">
        <v>5.5E-2</v>
      </c>
      <c r="CV32">
        <v>800</v>
      </c>
      <c r="CW32">
        <v>12</v>
      </c>
      <c r="CX32">
        <v>0.11</v>
      </c>
      <c r="CY32">
        <v>7.0000000000000007E-2</v>
      </c>
      <c r="CZ32">
        <v>12.985969443300901</v>
      </c>
      <c r="DA32">
        <v>0.59580945351802606</v>
      </c>
      <c r="DB32">
        <v>7.92019531843242E-2</v>
      </c>
      <c r="DC32">
        <v>1</v>
      </c>
      <c r="DD32">
        <v>800.006142857143</v>
      </c>
      <c r="DE32">
        <v>0.28184415584391997</v>
      </c>
      <c r="DF32">
        <v>5.0625878677184703E-2</v>
      </c>
      <c r="DG32">
        <v>1</v>
      </c>
      <c r="DH32">
        <v>1699.9909523809499</v>
      </c>
      <c r="DI32">
        <v>-7.6027111775186997E-4</v>
      </c>
      <c r="DJ32">
        <v>6.3763309490543693E-2</v>
      </c>
      <c r="DK32">
        <v>-1</v>
      </c>
      <c r="DL32">
        <v>2</v>
      </c>
      <c r="DM32">
        <v>2</v>
      </c>
      <c r="DN32" t="s">
        <v>355</v>
      </c>
      <c r="DO32">
        <v>3.1617000000000002</v>
      </c>
      <c r="DP32">
        <v>2.8342900000000002</v>
      </c>
      <c r="DQ32">
        <v>0.15698699999999999</v>
      </c>
      <c r="DR32">
        <v>0.15857399999999999</v>
      </c>
      <c r="DS32">
        <v>7.9344799999999993E-2</v>
      </c>
      <c r="DT32">
        <v>7.53191E-2</v>
      </c>
      <c r="DU32">
        <v>26959.4</v>
      </c>
      <c r="DV32">
        <v>28436.7</v>
      </c>
      <c r="DW32">
        <v>29685.4</v>
      </c>
      <c r="DX32">
        <v>31480.1</v>
      </c>
      <c r="DY32">
        <v>35773.599999999999</v>
      </c>
      <c r="DZ32">
        <v>38189.4</v>
      </c>
      <c r="EA32">
        <v>40697.199999999997</v>
      </c>
      <c r="EB32">
        <v>43701.599999999999</v>
      </c>
      <c r="EC32">
        <v>2.3363</v>
      </c>
      <c r="ED32">
        <v>1.97567</v>
      </c>
      <c r="EE32">
        <v>0.15521799999999999</v>
      </c>
      <c r="EF32">
        <v>0</v>
      </c>
      <c r="EG32">
        <v>15.4613</v>
      </c>
      <c r="EH32">
        <v>999.9</v>
      </c>
      <c r="EI32">
        <v>63.271000000000001</v>
      </c>
      <c r="EJ32">
        <v>17.783000000000001</v>
      </c>
      <c r="EK32">
        <v>12.691700000000001</v>
      </c>
      <c r="EL32">
        <v>61.6479</v>
      </c>
      <c r="EM32">
        <v>25.613</v>
      </c>
      <c r="EN32">
        <v>1</v>
      </c>
      <c r="EO32">
        <v>-0.58585900000000002</v>
      </c>
      <c r="EP32">
        <v>-0.220635</v>
      </c>
      <c r="EQ32">
        <v>20.288699999999999</v>
      </c>
      <c r="ER32">
        <v>5.24559</v>
      </c>
      <c r="ES32">
        <v>11.8302</v>
      </c>
      <c r="ET32">
        <v>4.9832000000000001</v>
      </c>
      <c r="EU32">
        <v>3.2989999999999999</v>
      </c>
      <c r="EV32">
        <v>2272.3000000000002</v>
      </c>
      <c r="EW32">
        <v>124.3</v>
      </c>
      <c r="EX32">
        <v>1177.5</v>
      </c>
      <c r="EY32">
        <v>18.8</v>
      </c>
      <c r="EZ32">
        <v>1.87304</v>
      </c>
      <c r="FA32">
        <v>1.87866</v>
      </c>
      <c r="FB32">
        <v>1.8790899999999999</v>
      </c>
      <c r="FC32">
        <v>1.87958</v>
      </c>
      <c r="FD32">
        <v>1.8773500000000001</v>
      </c>
      <c r="FE32">
        <v>1.8766499999999999</v>
      </c>
      <c r="FF32">
        <v>1.87714</v>
      </c>
      <c r="FG32">
        <v>1.8747100000000001</v>
      </c>
      <c r="FH32">
        <v>0</v>
      </c>
      <c r="FI32">
        <v>0</v>
      </c>
      <c r="FJ32">
        <v>0</v>
      </c>
      <c r="FK32">
        <v>0</v>
      </c>
      <c r="FL32" t="s">
        <v>356</v>
      </c>
      <c r="FM32" t="s">
        <v>357</v>
      </c>
      <c r="FN32" t="s">
        <v>358</v>
      </c>
      <c r="FO32" t="s">
        <v>358</v>
      </c>
      <c r="FP32" t="s">
        <v>358</v>
      </c>
      <c r="FQ32" t="s">
        <v>358</v>
      </c>
      <c r="FR32">
        <v>0</v>
      </c>
      <c r="FS32">
        <v>100</v>
      </c>
      <c r="FT32">
        <v>100</v>
      </c>
      <c r="FU32">
        <v>-1.2509999999999999</v>
      </c>
      <c r="FV32">
        <v>5.5100000000000003E-2</v>
      </c>
      <c r="FW32">
        <v>-1.1953794464987499</v>
      </c>
      <c r="FX32">
        <v>1.4527828764109799E-4</v>
      </c>
      <c r="FY32">
        <v>-4.3579519040863002E-7</v>
      </c>
      <c r="FZ32">
        <v>2.0799061152897499E-10</v>
      </c>
      <c r="GA32">
        <v>5.5159999999999001E-2</v>
      </c>
      <c r="GB32">
        <v>0</v>
      </c>
      <c r="GC32">
        <v>0</v>
      </c>
      <c r="GD32">
        <v>0</v>
      </c>
      <c r="GE32">
        <v>4</v>
      </c>
      <c r="GF32">
        <v>2147</v>
      </c>
      <c r="GG32">
        <v>-1</v>
      </c>
      <c r="GH32">
        <v>-1</v>
      </c>
      <c r="GI32">
        <v>0.5</v>
      </c>
      <c r="GJ32">
        <v>0.7</v>
      </c>
      <c r="GK32">
        <v>1.78589</v>
      </c>
      <c r="GL32">
        <v>2.49146</v>
      </c>
      <c r="GM32">
        <v>1.54541</v>
      </c>
      <c r="GN32">
        <v>2.3022499999999999</v>
      </c>
      <c r="GO32">
        <v>1.5979000000000001</v>
      </c>
      <c r="GP32">
        <v>2.35229</v>
      </c>
      <c r="GQ32">
        <v>21.097799999999999</v>
      </c>
      <c r="GR32">
        <v>14.158300000000001</v>
      </c>
      <c r="GS32">
        <v>18</v>
      </c>
      <c r="GT32">
        <v>638.96900000000005</v>
      </c>
      <c r="GU32">
        <v>442.08300000000003</v>
      </c>
      <c r="GV32">
        <v>17.0001</v>
      </c>
      <c r="GW32">
        <v>18.816099999999999</v>
      </c>
      <c r="GX32">
        <v>30</v>
      </c>
      <c r="GY32">
        <v>19.171299999999999</v>
      </c>
      <c r="GZ32">
        <v>19.139399999999998</v>
      </c>
      <c r="HA32">
        <v>35.786099999999998</v>
      </c>
      <c r="HB32">
        <v>-30</v>
      </c>
      <c r="HC32">
        <v>-30</v>
      </c>
      <c r="HD32">
        <v>17</v>
      </c>
      <c r="HE32">
        <v>800</v>
      </c>
      <c r="HF32">
        <v>0</v>
      </c>
      <c r="HG32">
        <v>101.002</v>
      </c>
      <c r="HH32">
        <v>101.253</v>
      </c>
    </row>
    <row r="33" spans="1:216" x14ac:dyDescent="0.2">
      <c r="A33">
        <v>15</v>
      </c>
      <c r="B33">
        <v>1689203326</v>
      </c>
      <c r="C33">
        <v>1404.9000000953699</v>
      </c>
      <c r="D33" t="s">
        <v>398</v>
      </c>
      <c r="E33" t="s">
        <v>399</v>
      </c>
      <c r="F33" t="s">
        <v>348</v>
      </c>
      <c r="G33" t="s">
        <v>349</v>
      </c>
      <c r="H33" t="s">
        <v>350</v>
      </c>
      <c r="I33" t="s">
        <v>351</v>
      </c>
      <c r="J33" t="s">
        <v>352</v>
      </c>
      <c r="K33" t="s">
        <v>353</v>
      </c>
      <c r="L33">
        <v>1689203326</v>
      </c>
      <c r="M33">
        <f t="shared" si="0"/>
        <v>1.4082954101956803E-3</v>
      </c>
      <c r="N33">
        <f t="shared" si="1"/>
        <v>1.4082954101956804</v>
      </c>
      <c r="O33">
        <f t="shared" si="2"/>
        <v>11.756883223468941</v>
      </c>
      <c r="P33">
        <f t="shared" si="3"/>
        <v>990.18299999999999</v>
      </c>
      <c r="Q33">
        <f t="shared" si="4"/>
        <v>853.7923796721052</v>
      </c>
      <c r="R33">
        <f t="shared" si="5"/>
        <v>87.052840082259024</v>
      </c>
      <c r="S33">
        <f t="shared" si="6"/>
        <v>100.959254736234</v>
      </c>
      <c r="T33">
        <f t="shared" si="7"/>
        <v>0.15657133679558022</v>
      </c>
      <c r="U33">
        <f t="shared" si="8"/>
        <v>3.3301460121541315</v>
      </c>
      <c r="V33">
        <f t="shared" si="9"/>
        <v>0.15259371683937592</v>
      </c>
      <c r="W33">
        <f t="shared" si="10"/>
        <v>9.5720029896013942E-2</v>
      </c>
      <c r="X33">
        <f t="shared" si="11"/>
        <v>281.16677099999998</v>
      </c>
      <c r="Y33">
        <f t="shared" si="12"/>
        <v>19.396258591751494</v>
      </c>
      <c r="Z33">
        <f t="shared" si="13"/>
        <v>19.396258591751494</v>
      </c>
      <c r="AA33">
        <f t="shared" si="14"/>
        <v>2.2603041257556051</v>
      </c>
      <c r="AB33">
        <f t="shared" si="15"/>
        <v>63.513802311338274</v>
      </c>
      <c r="AC33">
        <f t="shared" si="16"/>
        <v>1.3359029062356</v>
      </c>
      <c r="AD33">
        <f t="shared" si="17"/>
        <v>2.103326926779062</v>
      </c>
      <c r="AE33">
        <f t="shared" si="18"/>
        <v>0.92440121952000509</v>
      </c>
      <c r="AF33">
        <f t="shared" si="19"/>
        <v>-62.105827589629499</v>
      </c>
      <c r="AG33">
        <f t="shared" si="20"/>
        <v>-206.79873853584456</v>
      </c>
      <c r="AH33">
        <f t="shared" si="21"/>
        <v>-12.335141574316376</v>
      </c>
      <c r="AI33">
        <f t="shared" si="22"/>
        <v>-7.2936699790432158E-2</v>
      </c>
      <c r="AJ33">
        <v>0</v>
      </c>
      <c r="AK33">
        <v>0</v>
      </c>
      <c r="AL33">
        <f t="shared" si="23"/>
        <v>1</v>
      </c>
      <c r="AM33">
        <f t="shared" si="24"/>
        <v>0</v>
      </c>
      <c r="AN33">
        <f t="shared" si="25"/>
        <v>55426.665714006813</v>
      </c>
      <c r="AO33">
        <f t="shared" si="26"/>
        <v>1700.02</v>
      </c>
      <c r="AP33">
        <f t="shared" si="27"/>
        <v>1433.1170999999997</v>
      </c>
      <c r="AQ33">
        <f t="shared" si="28"/>
        <v>0.84300014117480959</v>
      </c>
      <c r="AR33">
        <f t="shared" si="29"/>
        <v>0.16539027246738272</v>
      </c>
      <c r="AS33">
        <v>1689203326</v>
      </c>
      <c r="AT33">
        <v>990.18299999999999</v>
      </c>
      <c r="AU33">
        <v>999.95299999999997</v>
      </c>
      <c r="AV33">
        <v>13.1022</v>
      </c>
      <c r="AW33">
        <v>12.069699999999999</v>
      </c>
      <c r="AX33">
        <v>991.46</v>
      </c>
      <c r="AY33">
        <v>13.0527</v>
      </c>
      <c r="AZ33">
        <v>600.22400000000005</v>
      </c>
      <c r="BA33">
        <v>101.86</v>
      </c>
      <c r="BB33">
        <v>0.100198</v>
      </c>
      <c r="BC33">
        <v>18.244399999999999</v>
      </c>
      <c r="BD33">
        <v>18.014199999999999</v>
      </c>
      <c r="BE33">
        <v>999.9</v>
      </c>
      <c r="BF33">
        <v>0</v>
      </c>
      <c r="BG33">
        <v>0</v>
      </c>
      <c r="BH33">
        <v>9990</v>
      </c>
      <c r="BI33">
        <v>0</v>
      </c>
      <c r="BJ33">
        <v>0.37038900000000002</v>
      </c>
      <c r="BK33">
        <v>-9.7706900000000001</v>
      </c>
      <c r="BL33">
        <v>1003.33</v>
      </c>
      <c r="BM33">
        <v>1012.17</v>
      </c>
      <c r="BN33">
        <v>1.0325500000000001</v>
      </c>
      <c r="BO33">
        <v>999.95299999999997</v>
      </c>
      <c r="BP33">
        <v>12.069699999999999</v>
      </c>
      <c r="BQ33">
        <v>1.3345899999999999</v>
      </c>
      <c r="BR33">
        <v>1.22942</v>
      </c>
      <c r="BS33">
        <v>11.1942</v>
      </c>
      <c r="BT33">
        <v>9.9626099999999997</v>
      </c>
      <c r="BU33">
        <v>1700.02</v>
      </c>
      <c r="BV33">
        <v>0.89999799999999996</v>
      </c>
      <c r="BW33">
        <v>0.10000199999999999</v>
      </c>
      <c r="BX33">
        <v>0</v>
      </c>
      <c r="BY33">
        <v>2.6698</v>
      </c>
      <c r="BZ33">
        <v>0</v>
      </c>
      <c r="CA33">
        <v>2923.81</v>
      </c>
      <c r="CB33">
        <v>16244.3</v>
      </c>
      <c r="CC33">
        <v>35.5</v>
      </c>
      <c r="CD33">
        <v>36.936999999999998</v>
      </c>
      <c r="CE33">
        <v>36.936999999999998</v>
      </c>
      <c r="CF33">
        <v>35.061999999999998</v>
      </c>
      <c r="CG33">
        <v>34.811999999999998</v>
      </c>
      <c r="CH33">
        <v>1530.01</v>
      </c>
      <c r="CI33">
        <v>170.01</v>
      </c>
      <c r="CJ33">
        <v>0</v>
      </c>
      <c r="CK33">
        <v>1689203327.3</v>
      </c>
      <c r="CL33">
        <v>0</v>
      </c>
      <c r="CM33">
        <v>1689203297</v>
      </c>
      <c r="CN33" t="s">
        <v>400</v>
      </c>
      <c r="CO33">
        <v>1689203184</v>
      </c>
      <c r="CP33">
        <v>1689203278</v>
      </c>
      <c r="CQ33">
        <v>38</v>
      </c>
      <c r="CR33">
        <v>-0.21299999999999999</v>
      </c>
      <c r="CS33">
        <v>-6.0000000000000001E-3</v>
      </c>
      <c r="CT33">
        <v>-1.252</v>
      </c>
      <c r="CU33">
        <v>4.9000000000000002E-2</v>
      </c>
      <c r="CV33">
        <v>800</v>
      </c>
      <c r="CW33">
        <v>12</v>
      </c>
      <c r="CX33">
        <v>0.11</v>
      </c>
      <c r="CY33">
        <v>0.05</v>
      </c>
      <c r="CZ33">
        <v>13.2080773673538</v>
      </c>
      <c r="DA33">
        <v>0.24430667687420199</v>
      </c>
      <c r="DB33">
        <v>9.8602551992554605E-2</v>
      </c>
      <c r="DC33">
        <v>1</v>
      </c>
      <c r="DD33">
        <v>1000.0029500000001</v>
      </c>
      <c r="DE33">
        <v>-0.149639097744488</v>
      </c>
      <c r="DF33">
        <v>5.9531903211647898E-2</v>
      </c>
      <c r="DG33">
        <v>1</v>
      </c>
      <c r="DH33">
        <v>1700.0050000000001</v>
      </c>
      <c r="DI33">
        <v>-3.0022815021345999E-2</v>
      </c>
      <c r="DJ33">
        <v>1.4999999999986399E-2</v>
      </c>
      <c r="DK33">
        <v>-1</v>
      </c>
      <c r="DL33">
        <v>2</v>
      </c>
      <c r="DM33">
        <v>2</v>
      </c>
      <c r="DN33" t="s">
        <v>355</v>
      </c>
      <c r="DO33">
        <v>3.1617299999999999</v>
      </c>
      <c r="DP33">
        <v>2.8344299999999998</v>
      </c>
      <c r="DQ33">
        <v>0.18166099999999999</v>
      </c>
      <c r="DR33">
        <v>0.18321000000000001</v>
      </c>
      <c r="DS33">
        <v>7.9150499999999999E-2</v>
      </c>
      <c r="DT33">
        <v>7.5117699999999996E-2</v>
      </c>
      <c r="DU33">
        <v>26173.3</v>
      </c>
      <c r="DV33">
        <v>27606.9</v>
      </c>
      <c r="DW33">
        <v>29686.6</v>
      </c>
      <c r="DX33">
        <v>31481.1</v>
      </c>
      <c r="DY33">
        <v>35786.199999999997</v>
      </c>
      <c r="DZ33">
        <v>38202.9</v>
      </c>
      <c r="EA33">
        <v>40699.699999999997</v>
      </c>
      <c r="EB33">
        <v>43704.2</v>
      </c>
      <c r="EC33">
        <v>2.3361499999999999</v>
      </c>
      <c r="ED33">
        <v>1.97668</v>
      </c>
      <c r="EE33">
        <v>0.15629100000000001</v>
      </c>
      <c r="EF33">
        <v>0</v>
      </c>
      <c r="EG33">
        <v>15.414400000000001</v>
      </c>
      <c r="EH33">
        <v>999.9</v>
      </c>
      <c r="EI33">
        <v>63.246000000000002</v>
      </c>
      <c r="EJ33">
        <v>17.763000000000002</v>
      </c>
      <c r="EK33">
        <v>12.6699</v>
      </c>
      <c r="EL33">
        <v>61.297899999999998</v>
      </c>
      <c r="EM33">
        <v>25.132200000000001</v>
      </c>
      <c r="EN33">
        <v>1</v>
      </c>
      <c r="EO33">
        <v>-0.58655000000000002</v>
      </c>
      <c r="EP33">
        <v>-0.24404699999999999</v>
      </c>
      <c r="EQ33">
        <v>20.288399999999999</v>
      </c>
      <c r="ER33">
        <v>5.2460399999999998</v>
      </c>
      <c r="ES33">
        <v>11.8302</v>
      </c>
      <c r="ET33">
        <v>4.9832999999999998</v>
      </c>
      <c r="EU33">
        <v>3.2989999999999999</v>
      </c>
      <c r="EV33">
        <v>2272.3000000000002</v>
      </c>
      <c r="EW33">
        <v>124.3</v>
      </c>
      <c r="EX33">
        <v>1179.8</v>
      </c>
      <c r="EY33">
        <v>18.8</v>
      </c>
      <c r="EZ33">
        <v>1.8730199999999999</v>
      </c>
      <c r="FA33">
        <v>1.87866</v>
      </c>
      <c r="FB33">
        <v>1.87903</v>
      </c>
      <c r="FC33">
        <v>1.87958</v>
      </c>
      <c r="FD33">
        <v>1.8772899999999999</v>
      </c>
      <c r="FE33">
        <v>1.87656</v>
      </c>
      <c r="FF33">
        <v>1.87714</v>
      </c>
      <c r="FG33">
        <v>1.87469</v>
      </c>
      <c r="FH33">
        <v>0</v>
      </c>
      <c r="FI33">
        <v>0</v>
      </c>
      <c r="FJ33">
        <v>0</v>
      </c>
      <c r="FK33">
        <v>0</v>
      </c>
      <c r="FL33" t="s">
        <v>356</v>
      </c>
      <c r="FM33" t="s">
        <v>357</v>
      </c>
      <c r="FN33" t="s">
        <v>358</v>
      </c>
      <c r="FO33" t="s">
        <v>358</v>
      </c>
      <c r="FP33" t="s">
        <v>358</v>
      </c>
      <c r="FQ33" t="s">
        <v>358</v>
      </c>
      <c r="FR33">
        <v>0</v>
      </c>
      <c r="FS33">
        <v>100</v>
      </c>
      <c r="FT33">
        <v>100</v>
      </c>
      <c r="FU33">
        <v>-1.2769999999999999</v>
      </c>
      <c r="FV33">
        <v>4.9500000000000002E-2</v>
      </c>
      <c r="FW33">
        <v>-1.1953794464987499</v>
      </c>
      <c r="FX33">
        <v>1.4527828764109799E-4</v>
      </c>
      <c r="FY33">
        <v>-4.3579519040863002E-7</v>
      </c>
      <c r="FZ33">
        <v>2.0799061152897499E-10</v>
      </c>
      <c r="GA33">
        <v>4.9490000000000499E-2</v>
      </c>
      <c r="GB33">
        <v>0</v>
      </c>
      <c r="GC33">
        <v>0</v>
      </c>
      <c r="GD33">
        <v>0</v>
      </c>
      <c r="GE33">
        <v>4</v>
      </c>
      <c r="GF33">
        <v>2147</v>
      </c>
      <c r="GG33">
        <v>-1</v>
      </c>
      <c r="GH33">
        <v>-1</v>
      </c>
      <c r="GI33">
        <v>2.4</v>
      </c>
      <c r="GJ33">
        <v>0.8</v>
      </c>
      <c r="GK33">
        <v>2.1459999999999999</v>
      </c>
      <c r="GL33">
        <v>2.4865699999999999</v>
      </c>
      <c r="GM33">
        <v>1.54541</v>
      </c>
      <c r="GN33">
        <v>2.3022499999999999</v>
      </c>
      <c r="GO33">
        <v>1.5979000000000001</v>
      </c>
      <c r="GP33">
        <v>2.3754900000000001</v>
      </c>
      <c r="GQ33">
        <v>21.0778</v>
      </c>
      <c r="GR33">
        <v>14.158300000000001</v>
      </c>
      <c r="GS33">
        <v>18</v>
      </c>
      <c r="GT33">
        <v>638.72900000000004</v>
      </c>
      <c r="GU33">
        <v>442.59</v>
      </c>
      <c r="GV33">
        <v>17.0001</v>
      </c>
      <c r="GW33">
        <v>18.8048</v>
      </c>
      <c r="GX33">
        <v>30</v>
      </c>
      <c r="GY33">
        <v>19.161300000000001</v>
      </c>
      <c r="GZ33">
        <v>19.1294</v>
      </c>
      <c r="HA33">
        <v>42.997</v>
      </c>
      <c r="HB33">
        <v>-30</v>
      </c>
      <c r="HC33">
        <v>-30</v>
      </c>
      <c r="HD33">
        <v>17</v>
      </c>
      <c r="HE33">
        <v>1000</v>
      </c>
      <c r="HF33">
        <v>0</v>
      </c>
      <c r="HG33">
        <v>101.00700000000001</v>
      </c>
      <c r="HH33">
        <v>101.258</v>
      </c>
    </row>
    <row r="34" spans="1:216" x14ac:dyDescent="0.2">
      <c r="A34">
        <v>16</v>
      </c>
      <c r="B34">
        <v>1689203417</v>
      </c>
      <c r="C34">
        <v>1495.9000000953699</v>
      </c>
      <c r="D34" t="s">
        <v>401</v>
      </c>
      <c r="E34" t="s">
        <v>402</v>
      </c>
      <c r="F34" t="s">
        <v>348</v>
      </c>
      <c r="G34" t="s">
        <v>349</v>
      </c>
      <c r="H34" t="s">
        <v>350</v>
      </c>
      <c r="I34" t="s">
        <v>351</v>
      </c>
      <c r="J34" t="s">
        <v>352</v>
      </c>
      <c r="K34" t="s">
        <v>353</v>
      </c>
      <c r="L34">
        <v>1689203417</v>
      </c>
      <c r="M34">
        <f t="shared" si="0"/>
        <v>1.4197842396983808E-3</v>
      </c>
      <c r="N34">
        <f t="shared" si="1"/>
        <v>1.4197842396983809</v>
      </c>
      <c r="O34">
        <f t="shared" si="2"/>
        <v>12.025288116959768</v>
      </c>
      <c r="P34">
        <f t="shared" si="3"/>
        <v>1389.72</v>
      </c>
      <c r="Q34">
        <f t="shared" si="4"/>
        <v>1246.8977395219943</v>
      </c>
      <c r="R34">
        <f t="shared" si="5"/>
        <v>127.12963025599875</v>
      </c>
      <c r="S34">
        <f t="shared" si="6"/>
        <v>141.691322519436</v>
      </c>
      <c r="T34">
        <f t="shared" si="7"/>
        <v>0.15921842953406831</v>
      </c>
      <c r="U34">
        <f t="shared" si="8"/>
        <v>3.3306170697813888</v>
      </c>
      <c r="V34">
        <f t="shared" si="9"/>
        <v>0.15510764360018411</v>
      </c>
      <c r="W34">
        <f t="shared" si="10"/>
        <v>9.7302774979122542E-2</v>
      </c>
      <c r="X34">
        <f t="shared" si="11"/>
        <v>281.17315500000001</v>
      </c>
      <c r="Y34">
        <f t="shared" si="12"/>
        <v>19.340509735465066</v>
      </c>
      <c r="Z34">
        <f t="shared" si="13"/>
        <v>19.340509735465066</v>
      </c>
      <c r="AA34">
        <f t="shared" si="14"/>
        <v>2.2524766088242489</v>
      </c>
      <c r="AB34">
        <f t="shared" si="15"/>
        <v>63.712625976567573</v>
      </c>
      <c r="AC34">
        <f t="shared" si="16"/>
        <v>1.33563331103</v>
      </c>
      <c r="AD34">
        <f t="shared" si="17"/>
        <v>2.0963400747619843</v>
      </c>
      <c r="AE34">
        <f t="shared" si="18"/>
        <v>0.91684329779424889</v>
      </c>
      <c r="AF34">
        <f t="shared" si="19"/>
        <v>-62.612484970698596</v>
      </c>
      <c r="AG34">
        <f t="shared" si="20"/>
        <v>-206.33440548356432</v>
      </c>
      <c r="AH34">
        <f t="shared" si="21"/>
        <v>-12.29882670259444</v>
      </c>
      <c r="AI34">
        <f t="shared" si="22"/>
        <v>-7.2562156857372884E-2</v>
      </c>
      <c r="AJ34">
        <v>0</v>
      </c>
      <c r="AK34">
        <v>0</v>
      </c>
      <c r="AL34">
        <f t="shared" si="23"/>
        <v>1</v>
      </c>
      <c r="AM34">
        <f t="shared" si="24"/>
        <v>0</v>
      </c>
      <c r="AN34">
        <f t="shared" si="25"/>
        <v>55448.429732386234</v>
      </c>
      <c r="AO34">
        <f t="shared" si="26"/>
        <v>1700.06</v>
      </c>
      <c r="AP34">
        <f t="shared" si="27"/>
        <v>1433.1506999999999</v>
      </c>
      <c r="AQ34">
        <f t="shared" si="28"/>
        <v>0.843000070585744</v>
      </c>
      <c r="AR34">
        <f t="shared" si="29"/>
        <v>0.16539013623048598</v>
      </c>
      <c r="AS34">
        <v>1689203417</v>
      </c>
      <c r="AT34">
        <v>1389.72</v>
      </c>
      <c r="AU34">
        <v>1400.12</v>
      </c>
      <c r="AV34">
        <v>13.1</v>
      </c>
      <c r="AW34">
        <v>12.058999999999999</v>
      </c>
      <c r="AX34">
        <v>1391.36</v>
      </c>
      <c r="AY34">
        <v>13.052</v>
      </c>
      <c r="AZ34">
        <v>600.18100000000004</v>
      </c>
      <c r="BA34">
        <v>101.857</v>
      </c>
      <c r="BB34">
        <v>9.9741300000000005E-2</v>
      </c>
      <c r="BC34">
        <v>18.191400000000002</v>
      </c>
      <c r="BD34">
        <v>17.957699999999999</v>
      </c>
      <c r="BE34">
        <v>999.9</v>
      </c>
      <c r="BF34">
        <v>0</v>
      </c>
      <c r="BG34">
        <v>0</v>
      </c>
      <c r="BH34">
        <v>9992.5</v>
      </c>
      <c r="BI34">
        <v>0</v>
      </c>
      <c r="BJ34">
        <v>0.37038900000000002</v>
      </c>
      <c r="BK34">
        <v>-10.394500000000001</v>
      </c>
      <c r="BL34">
        <v>1408.17</v>
      </c>
      <c r="BM34">
        <v>1417.21</v>
      </c>
      <c r="BN34">
        <v>1.0410699999999999</v>
      </c>
      <c r="BO34">
        <v>1400.12</v>
      </c>
      <c r="BP34">
        <v>12.058999999999999</v>
      </c>
      <c r="BQ34">
        <v>1.33433</v>
      </c>
      <c r="BR34">
        <v>1.2282900000000001</v>
      </c>
      <c r="BS34">
        <v>11.1913</v>
      </c>
      <c r="BT34">
        <v>9.94895</v>
      </c>
      <c r="BU34">
        <v>1700.06</v>
      </c>
      <c r="BV34">
        <v>0.89999799999999996</v>
      </c>
      <c r="BW34">
        <v>0.10000199999999999</v>
      </c>
      <c r="BX34">
        <v>0</v>
      </c>
      <c r="BY34">
        <v>2.5707</v>
      </c>
      <c r="BZ34">
        <v>0</v>
      </c>
      <c r="CA34">
        <v>2918.27</v>
      </c>
      <c r="CB34">
        <v>16244.7</v>
      </c>
      <c r="CC34">
        <v>35.5</v>
      </c>
      <c r="CD34">
        <v>36.875</v>
      </c>
      <c r="CE34">
        <v>36.875</v>
      </c>
      <c r="CF34">
        <v>35.061999999999998</v>
      </c>
      <c r="CG34">
        <v>34.811999999999998</v>
      </c>
      <c r="CH34">
        <v>1530.05</v>
      </c>
      <c r="CI34">
        <v>170.01</v>
      </c>
      <c r="CJ34">
        <v>0</v>
      </c>
      <c r="CK34">
        <v>1689203418.5</v>
      </c>
      <c r="CL34">
        <v>0</v>
      </c>
      <c r="CM34">
        <v>1689203384</v>
      </c>
      <c r="CN34" t="s">
        <v>403</v>
      </c>
      <c r="CO34">
        <v>1689203384</v>
      </c>
      <c r="CP34">
        <v>1689203378</v>
      </c>
      <c r="CQ34">
        <v>39</v>
      </c>
      <c r="CR34">
        <v>-0.35899999999999999</v>
      </c>
      <c r="CS34">
        <v>-2E-3</v>
      </c>
      <c r="CT34">
        <v>-1.6339999999999999</v>
      </c>
      <c r="CU34">
        <v>4.8000000000000001E-2</v>
      </c>
      <c r="CV34">
        <v>1401</v>
      </c>
      <c r="CW34">
        <v>12</v>
      </c>
      <c r="CX34">
        <v>0.28999999999999998</v>
      </c>
      <c r="CY34">
        <v>7.0000000000000007E-2</v>
      </c>
      <c r="CZ34">
        <v>13.410897042118901</v>
      </c>
      <c r="DA34">
        <v>1.2192649301845699</v>
      </c>
      <c r="DB34">
        <v>0.13027054540389801</v>
      </c>
      <c r="DC34">
        <v>1</v>
      </c>
      <c r="DD34">
        <v>1399.9942857142901</v>
      </c>
      <c r="DE34">
        <v>0.72233766234003105</v>
      </c>
      <c r="DF34">
        <v>8.8992853034100497E-2</v>
      </c>
      <c r="DG34">
        <v>1</v>
      </c>
      <c r="DH34">
        <v>1700.0014285714301</v>
      </c>
      <c r="DI34">
        <v>-7.2620030041103303E-2</v>
      </c>
      <c r="DJ34">
        <v>0.11642638034745401</v>
      </c>
      <c r="DK34">
        <v>-1</v>
      </c>
      <c r="DL34">
        <v>2</v>
      </c>
      <c r="DM34">
        <v>2</v>
      </c>
      <c r="DN34" t="s">
        <v>355</v>
      </c>
      <c r="DO34">
        <v>3.1616300000000002</v>
      </c>
      <c r="DP34">
        <v>2.8340000000000001</v>
      </c>
      <c r="DQ34">
        <v>0.223967</v>
      </c>
      <c r="DR34">
        <v>0.22545899999999999</v>
      </c>
      <c r="DS34">
        <v>7.91467E-2</v>
      </c>
      <c r="DT34">
        <v>7.5066599999999997E-2</v>
      </c>
      <c r="DU34">
        <v>24825.5</v>
      </c>
      <c r="DV34">
        <v>26183.4</v>
      </c>
      <c r="DW34">
        <v>29687.4</v>
      </c>
      <c r="DX34">
        <v>31480.6</v>
      </c>
      <c r="DY34">
        <v>35790.9</v>
      </c>
      <c r="DZ34">
        <v>38208.300000000003</v>
      </c>
      <c r="EA34">
        <v>40699.9</v>
      </c>
      <c r="EB34">
        <v>43702.7</v>
      </c>
      <c r="EC34">
        <v>2.3370700000000002</v>
      </c>
      <c r="ED34">
        <v>1.97895</v>
      </c>
      <c r="EE34">
        <v>0.16104399999999999</v>
      </c>
      <c r="EF34">
        <v>0</v>
      </c>
      <c r="EG34">
        <v>15.2784</v>
      </c>
      <c r="EH34">
        <v>999.9</v>
      </c>
      <c r="EI34">
        <v>63.222000000000001</v>
      </c>
      <c r="EJ34">
        <v>17.783000000000001</v>
      </c>
      <c r="EK34">
        <v>12.6821</v>
      </c>
      <c r="EL34">
        <v>61.617899999999999</v>
      </c>
      <c r="EM34">
        <v>25.112200000000001</v>
      </c>
      <c r="EN34">
        <v>1</v>
      </c>
      <c r="EO34">
        <v>-0.58726400000000001</v>
      </c>
      <c r="EP34">
        <v>-0.26807999999999998</v>
      </c>
      <c r="EQ34">
        <v>20.287600000000001</v>
      </c>
      <c r="ER34">
        <v>5.2391500000000004</v>
      </c>
      <c r="ES34">
        <v>11.8302</v>
      </c>
      <c r="ET34">
        <v>4.98245</v>
      </c>
      <c r="EU34">
        <v>3.29833</v>
      </c>
      <c r="EV34">
        <v>2272.3000000000002</v>
      </c>
      <c r="EW34">
        <v>124.3</v>
      </c>
      <c r="EX34">
        <v>1181.5999999999999</v>
      </c>
      <c r="EY34">
        <v>18.899999999999999</v>
      </c>
      <c r="EZ34">
        <v>1.87303</v>
      </c>
      <c r="FA34">
        <v>1.87866</v>
      </c>
      <c r="FB34">
        <v>1.87906</v>
      </c>
      <c r="FC34">
        <v>1.87958</v>
      </c>
      <c r="FD34">
        <v>1.8773</v>
      </c>
      <c r="FE34">
        <v>1.8766</v>
      </c>
      <c r="FF34">
        <v>1.87714</v>
      </c>
      <c r="FG34">
        <v>1.8747</v>
      </c>
      <c r="FH34">
        <v>0</v>
      </c>
      <c r="FI34">
        <v>0</v>
      </c>
      <c r="FJ34">
        <v>0</v>
      </c>
      <c r="FK34">
        <v>0</v>
      </c>
      <c r="FL34" t="s">
        <v>356</v>
      </c>
      <c r="FM34" t="s">
        <v>357</v>
      </c>
      <c r="FN34" t="s">
        <v>358</v>
      </c>
      <c r="FO34" t="s">
        <v>358</v>
      </c>
      <c r="FP34" t="s">
        <v>358</v>
      </c>
      <c r="FQ34" t="s">
        <v>358</v>
      </c>
      <c r="FR34">
        <v>0</v>
      </c>
      <c r="FS34">
        <v>100</v>
      </c>
      <c r="FT34">
        <v>100</v>
      </c>
      <c r="FU34">
        <v>-1.64</v>
      </c>
      <c r="FV34">
        <v>4.8000000000000001E-2</v>
      </c>
      <c r="FW34">
        <v>-1.5543165811150099</v>
      </c>
      <c r="FX34">
        <v>1.4527828764109799E-4</v>
      </c>
      <c r="FY34">
        <v>-4.3579519040863002E-7</v>
      </c>
      <c r="FZ34">
        <v>2.0799061152897499E-10</v>
      </c>
      <c r="GA34">
        <v>4.7979999999999003E-2</v>
      </c>
      <c r="GB34">
        <v>0</v>
      </c>
      <c r="GC34">
        <v>0</v>
      </c>
      <c r="GD34">
        <v>0</v>
      </c>
      <c r="GE34">
        <v>4</v>
      </c>
      <c r="GF34">
        <v>2147</v>
      </c>
      <c r="GG34">
        <v>-1</v>
      </c>
      <c r="GH34">
        <v>-1</v>
      </c>
      <c r="GI34">
        <v>0.6</v>
      </c>
      <c r="GJ34">
        <v>0.7</v>
      </c>
      <c r="GK34">
        <v>2.83203</v>
      </c>
      <c r="GL34">
        <v>2.4853499999999999</v>
      </c>
      <c r="GM34">
        <v>1.54541</v>
      </c>
      <c r="GN34">
        <v>2.2997999999999998</v>
      </c>
      <c r="GO34">
        <v>1.5979000000000001</v>
      </c>
      <c r="GP34">
        <v>2.2936999999999999</v>
      </c>
      <c r="GQ34">
        <v>21.057700000000001</v>
      </c>
      <c r="GR34">
        <v>14.1408</v>
      </c>
      <c r="GS34">
        <v>18</v>
      </c>
      <c r="GT34">
        <v>639.29999999999995</v>
      </c>
      <c r="GU34">
        <v>443.9</v>
      </c>
      <c r="GV34">
        <v>16.9998</v>
      </c>
      <c r="GW34">
        <v>18.798200000000001</v>
      </c>
      <c r="GX34">
        <v>30.0001</v>
      </c>
      <c r="GY34">
        <v>19.154399999999999</v>
      </c>
      <c r="GZ34">
        <v>19.122800000000002</v>
      </c>
      <c r="HA34">
        <v>56.698999999999998</v>
      </c>
      <c r="HB34">
        <v>-30</v>
      </c>
      <c r="HC34">
        <v>-30</v>
      </c>
      <c r="HD34">
        <v>17</v>
      </c>
      <c r="HE34">
        <v>1400</v>
      </c>
      <c r="HF34">
        <v>0</v>
      </c>
      <c r="HG34">
        <v>101.009</v>
      </c>
      <c r="HH34">
        <v>101.256</v>
      </c>
    </row>
    <row r="35" spans="1:216" x14ac:dyDescent="0.2">
      <c r="A35">
        <v>17</v>
      </c>
      <c r="B35">
        <v>1689203505</v>
      </c>
      <c r="C35">
        <v>1583.9000000953699</v>
      </c>
      <c r="D35" t="s">
        <v>404</v>
      </c>
      <c r="E35" t="s">
        <v>405</v>
      </c>
      <c r="F35" t="s">
        <v>348</v>
      </c>
      <c r="G35" t="s">
        <v>349</v>
      </c>
      <c r="H35" t="s">
        <v>350</v>
      </c>
      <c r="I35" t="s">
        <v>351</v>
      </c>
      <c r="J35" t="s">
        <v>352</v>
      </c>
      <c r="K35" t="s">
        <v>353</v>
      </c>
      <c r="L35">
        <v>1689203505</v>
      </c>
      <c r="M35">
        <f t="shared" si="0"/>
        <v>1.4243767569792028E-3</v>
      </c>
      <c r="N35">
        <f t="shared" si="1"/>
        <v>1.4243767569792027</v>
      </c>
      <c r="O35">
        <f t="shared" si="2"/>
        <v>12.270313210684915</v>
      </c>
      <c r="P35">
        <f t="shared" si="3"/>
        <v>1788.94</v>
      </c>
      <c r="Q35">
        <f t="shared" si="4"/>
        <v>1639.1156528078059</v>
      </c>
      <c r="R35">
        <f t="shared" si="5"/>
        <v>167.1178410483536</v>
      </c>
      <c r="S35">
        <f t="shared" si="6"/>
        <v>182.39334732293997</v>
      </c>
      <c r="T35">
        <f t="shared" si="7"/>
        <v>0.16070735158489913</v>
      </c>
      <c r="U35">
        <f t="shared" si="8"/>
        <v>3.3319305222817395</v>
      </c>
      <c r="V35">
        <f t="shared" si="9"/>
        <v>0.15652201555857553</v>
      </c>
      <c r="W35">
        <f t="shared" si="10"/>
        <v>9.8193216811137296E-2</v>
      </c>
      <c r="X35">
        <f t="shared" si="11"/>
        <v>281.17794300000003</v>
      </c>
      <c r="Y35">
        <f t="shared" si="12"/>
        <v>19.32874962844021</v>
      </c>
      <c r="Z35">
        <f t="shared" si="13"/>
        <v>19.32874962844021</v>
      </c>
      <c r="AA35">
        <f t="shared" si="14"/>
        <v>2.2508284483337238</v>
      </c>
      <c r="AB35">
        <f t="shared" si="15"/>
        <v>63.93108138109492</v>
      </c>
      <c r="AC35">
        <f t="shared" si="16"/>
        <v>1.3393463207864997</v>
      </c>
      <c r="AD35">
        <f t="shared" si="17"/>
        <v>2.0949846175800153</v>
      </c>
      <c r="AE35">
        <f t="shared" si="18"/>
        <v>0.91148212754722402</v>
      </c>
      <c r="AF35">
        <f t="shared" si="19"/>
        <v>-62.815014982782841</v>
      </c>
      <c r="AG35">
        <f t="shared" si="20"/>
        <v>-206.15349438112463</v>
      </c>
      <c r="AH35">
        <f t="shared" si="21"/>
        <v>-12.281806153817072</v>
      </c>
      <c r="AI35">
        <f t="shared" si="22"/>
        <v>-7.2372517724488716E-2</v>
      </c>
      <c r="AJ35">
        <v>0</v>
      </c>
      <c r="AK35">
        <v>0</v>
      </c>
      <c r="AL35">
        <f t="shared" si="23"/>
        <v>1</v>
      </c>
      <c r="AM35">
        <f t="shared" si="24"/>
        <v>0</v>
      </c>
      <c r="AN35">
        <f t="shared" si="25"/>
        <v>55483.114567110591</v>
      </c>
      <c r="AO35">
        <f t="shared" si="26"/>
        <v>1700.09</v>
      </c>
      <c r="AP35">
        <f t="shared" si="27"/>
        <v>1433.1759</v>
      </c>
      <c r="AQ35">
        <f t="shared" si="28"/>
        <v>0.84300001764612464</v>
      </c>
      <c r="AR35">
        <f t="shared" si="29"/>
        <v>0.16539003405702052</v>
      </c>
      <c r="AS35">
        <v>1689203505</v>
      </c>
      <c r="AT35">
        <v>1788.94</v>
      </c>
      <c r="AU35">
        <v>1799.95</v>
      </c>
      <c r="AV35">
        <v>13.1365</v>
      </c>
      <c r="AW35">
        <v>12.0921</v>
      </c>
      <c r="AX35">
        <v>1790.85</v>
      </c>
      <c r="AY35">
        <v>13.086399999999999</v>
      </c>
      <c r="AZ35">
        <v>600.14</v>
      </c>
      <c r="BA35">
        <v>101.85599999999999</v>
      </c>
      <c r="BB35">
        <v>0.100101</v>
      </c>
      <c r="BC35">
        <v>18.181100000000001</v>
      </c>
      <c r="BD35">
        <v>17.930199999999999</v>
      </c>
      <c r="BE35">
        <v>999.9</v>
      </c>
      <c r="BF35">
        <v>0</v>
      </c>
      <c r="BG35">
        <v>0</v>
      </c>
      <c r="BH35">
        <v>9998.75</v>
      </c>
      <c r="BI35">
        <v>0</v>
      </c>
      <c r="BJ35">
        <v>0.42330099999999998</v>
      </c>
      <c r="BK35">
        <v>-11.005100000000001</v>
      </c>
      <c r="BL35">
        <v>1812.76</v>
      </c>
      <c r="BM35">
        <v>1821.98</v>
      </c>
      <c r="BN35">
        <v>1.0444800000000001</v>
      </c>
      <c r="BO35">
        <v>1799.95</v>
      </c>
      <c r="BP35">
        <v>12.0921</v>
      </c>
      <c r="BQ35">
        <v>1.3380300000000001</v>
      </c>
      <c r="BR35">
        <v>1.2316499999999999</v>
      </c>
      <c r="BS35">
        <v>11.233000000000001</v>
      </c>
      <c r="BT35">
        <v>9.9896899999999995</v>
      </c>
      <c r="BU35">
        <v>1700.09</v>
      </c>
      <c r="BV35">
        <v>0.89999799999999996</v>
      </c>
      <c r="BW35">
        <v>0.10000199999999999</v>
      </c>
      <c r="BX35">
        <v>0</v>
      </c>
      <c r="BY35">
        <v>2.6326000000000001</v>
      </c>
      <c r="BZ35">
        <v>0</v>
      </c>
      <c r="CA35">
        <v>2920.91</v>
      </c>
      <c r="CB35">
        <v>16244.9</v>
      </c>
      <c r="CC35">
        <v>35.436999999999998</v>
      </c>
      <c r="CD35">
        <v>36.875</v>
      </c>
      <c r="CE35">
        <v>36.875</v>
      </c>
      <c r="CF35">
        <v>35</v>
      </c>
      <c r="CG35">
        <v>34.75</v>
      </c>
      <c r="CH35">
        <v>1530.08</v>
      </c>
      <c r="CI35">
        <v>170.01</v>
      </c>
      <c r="CJ35">
        <v>0</v>
      </c>
      <c r="CK35">
        <v>1689203506.7</v>
      </c>
      <c r="CL35">
        <v>0</v>
      </c>
      <c r="CM35">
        <v>1689203477</v>
      </c>
      <c r="CN35" t="s">
        <v>406</v>
      </c>
      <c r="CO35">
        <v>1689203477</v>
      </c>
      <c r="CP35">
        <v>1689203472</v>
      </c>
      <c r="CQ35">
        <v>40</v>
      </c>
      <c r="CR35">
        <v>-0.41199999999999998</v>
      </c>
      <c r="CS35">
        <v>2E-3</v>
      </c>
      <c r="CT35">
        <v>-1.903</v>
      </c>
      <c r="CU35">
        <v>0.05</v>
      </c>
      <c r="CV35">
        <v>1801</v>
      </c>
      <c r="CW35">
        <v>12</v>
      </c>
      <c r="CX35">
        <v>0.22</v>
      </c>
      <c r="CY35">
        <v>0.08</v>
      </c>
      <c r="CZ35">
        <v>13.703454873554</v>
      </c>
      <c r="DA35">
        <v>1.2913818340001699</v>
      </c>
      <c r="DB35">
        <v>0.19612008471828599</v>
      </c>
      <c r="DC35">
        <v>1</v>
      </c>
      <c r="DD35">
        <v>1800.0533333333301</v>
      </c>
      <c r="DE35">
        <v>-0.582077922076216</v>
      </c>
      <c r="DF35">
        <v>0.130250064741156</v>
      </c>
      <c r="DG35">
        <v>1</v>
      </c>
      <c r="DH35">
        <v>1699.98</v>
      </c>
      <c r="DI35">
        <v>8.2168235502754594E-2</v>
      </c>
      <c r="DJ35">
        <v>0.151953940389808</v>
      </c>
      <c r="DK35">
        <v>-1</v>
      </c>
      <c r="DL35">
        <v>2</v>
      </c>
      <c r="DM35">
        <v>2</v>
      </c>
      <c r="DN35" t="s">
        <v>355</v>
      </c>
      <c r="DO35">
        <v>3.1615500000000001</v>
      </c>
      <c r="DP35">
        <v>2.8344100000000001</v>
      </c>
      <c r="DQ35">
        <v>0.25947799999999999</v>
      </c>
      <c r="DR35">
        <v>0.260932</v>
      </c>
      <c r="DS35">
        <v>7.9305899999999999E-2</v>
      </c>
      <c r="DT35">
        <v>7.5223100000000001E-2</v>
      </c>
      <c r="DU35">
        <v>23694</v>
      </c>
      <c r="DV35">
        <v>24990.2</v>
      </c>
      <c r="DW35">
        <v>29686.1</v>
      </c>
      <c r="DX35">
        <v>31480.7</v>
      </c>
      <c r="DY35">
        <v>35786.9</v>
      </c>
      <c r="DZ35">
        <v>38205.699999999997</v>
      </c>
      <c r="EA35">
        <v>40698.5</v>
      </c>
      <c r="EB35">
        <v>43702.7</v>
      </c>
      <c r="EC35">
        <v>2.3366799999999999</v>
      </c>
      <c r="ED35">
        <v>1.9805699999999999</v>
      </c>
      <c r="EE35">
        <v>0.16409899999999999</v>
      </c>
      <c r="EF35">
        <v>0</v>
      </c>
      <c r="EG35">
        <v>15.1998</v>
      </c>
      <c r="EH35">
        <v>999.9</v>
      </c>
      <c r="EI35">
        <v>63.197000000000003</v>
      </c>
      <c r="EJ35">
        <v>17.763000000000002</v>
      </c>
      <c r="EK35">
        <v>12.661</v>
      </c>
      <c r="EL35">
        <v>61.728000000000002</v>
      </c>
      <c r="EM35">
        <v>25.625</v>
      </c>
      <c r="EN35">
        <v>1</v>
      </c>
      <c r="EO35">
        <v>-0.58750800000000003</v>
      </c>
      <c r="EP35">
        <v>-0.276972</v>
      </c>
      <c r="EQ35">
        <v>20.288499999999999</v>
      </c>
      <c r="ER35">
        <v>5.2457399999999996</v>
      </c>
      <c r="ES35">
        <v>11.8302</v>
      </c>
      <c r="ET35">
        <v>4.9832999999999998</v>
      </c>
      <c r="EU35">
        <v>3.2989999999999999</v>
      </c>
      <c r="EV35">
        <v>2272.3000000000002</v>
      </c>
      <c r="EW35">
        <v>124.3</v>
      </c>
      <c r="EX35">
        <v>1183.5</v>
      </c>
      <c r="EY35">
        <v>18.899999999999999</v>
      </c>
      <c r="EZ35">
        <v>1.8730199999999999</v>
      </c>
      <c r="FA35">
        <v>1.87866</v>
      </c>
      <c r="FB35">
        <v>1.87897</v>
      </c>
      <c r="FC35">
        <v>1.87958</v>
      </c>
      <c r="FD35">
        <v>1.8772899999999999</v>
      </c>
      <c r="FE35">
        <v>1.8765700000000001</v>
      </c>
      <c r="FF35">
        <v>1.87713</v>
      </c>
      <c r="FG35">
        <v>1.87469</v>
      </c>
      <c r="FH35">
        <v>0</v>
      </c>
      <c r="FI35">
        <v>0</v>
      </c>
      <c r="FJ35">
        <v>0</v>
      </c>
      <c r="FK35">
        <v>0</v>
      </c>
      <c r="FL35" t="s">
        <v>356</v>
      </c>
      <c r="FM35" t="s">
        <v>357</v>
      </c>
      <c r="FN35" t="s">
        <v>358</v>
      </c>
      <c r="FO35" t="s">
        <v>358</v>
      </c>
      <c r="FP35" t="s">
        <v>358</v>
      </c>
      <c r="FQ35" t="s">
        <v>358</v>
      </c>
      <c r="FR35">
        <v>0</v>
      </c>
      <c r="FS35">
        <v>100</v>
      </c>
      <c r="FT35">
        <v>100</v>
      </c>
      <c r="FU35">
        <v>-1.91</v>
      </c>
      <c r="FV35">
        <v>5.0099999999999999E-2</v>
      </c>
      <c r="FW35">
        <v>-1.96685371513143</v>
      </c>
      <c r="FX35">
        <v>1.4527828764109799E-4</v>
      </c>
      <c r="FY35">
        <v>-4.3579519040863002E-7</v>
      </c>
      <c r="FZ35">
        <v>2.0799061152897499E-10</v>
      </c>
      <c r="GA35">
        <v>5.01299999999993E-2</v>
      </c>
      <c r="GB35">
        <v>0</v>
      </c>
      <c r="GC35">
        <v>0</v>
      </c>
      <c r="GD35">
        <v>0</v>
      </c>
      <c r="GE35">
        <v>4</v>
      </c>
      <c r="GF35">
        <v>2147</v>
      </c>
      <c r="GG35">
        <v>-1</v>
      </c>
      <c r="GH35">
        <v>-1</v>
      </c>
      <c r="GI35">
        <v>0.5</v>
      </c>
      <c r="GJ35">
        <v>0.6</v>
      </c>
      <c r="GK35">
        <v>3.4704600000000001</v>
      </c>
      <c r="GL35">
        <v>2.4670399999999999</v>
      </c>
      <c r="GM35">
        <v>1.54541</v>
      </c>
      <c r="GN35">
        <v>2.3010299999999999</v>
      </c>
      <c r="GO35">
        <v>1.5979000000000001</v>
      </c>
      <c r="GP35">
        <v>2.3901400000000002</v>
      </c>
      <c r="GQ35">
        <v>21.057700000000001</v>
      </c>
      <c r="GR35">
        <v>14.132</v>
      </c>
      <c r="GS35">
        <v>18</v>
      </c>
      <c r="GT35">
        <v>638.90700000000004</v>
      </c>
      <c r="GU35">
        <v>444.803</v>
      </c>
      <c r="GV35">
        <v>16.9998</v>
      </c>
      <c r="GW35">
        <v>18.790099999999999</v>
      </c>
      <c r="GX35">
        <v>30.0001</v>
      </c>
      <c r="GY35">
        <v>19.1464</v>
      </c>
      <c r="GZ35">
        <v>19.1145</v>
      </c>
      <c r="HA35">
        <v>69.483099999999993</v>
      </c>
      <c r="HB35">
        <v>-30</v>
      </c>
      <c r="HC35">
        <v>-30</v>
      </c>
      <c r="HD35">
        <v>17</v>
      </c>
      <c r="HE35">
        <v>1800</v>
      </c>
      <c r="HF35">
        <v>0</v>
      </c>
      <c r="HG35">
        <v>101.005</v>
      </c>
      <c r="HH35">
        <v>101.256</v>
      </c>
    </row>
    <row r="36" spans="1:216" x14ac:dyDescent="0.2">
      <c r="A36">
        <v>18</v>
      </c>
      <c r="B36">
        <v>1689203619</v>
      </c>
      <c r="C36">
        <v>1697.9000000953699</v>
      </c>
      <c r="D36" t="s">
        <v>407</v>
      </c>
      <c r="E36" t="s">
        <v>408</v>
      </c>
      <c r="F36" t="s">
        <v>348</v>
      </c>
      <c r="G36" t="s">
        <v>349</v>
      </c>
      <c r="H36" t="s">
        <v>350</v>
      </c>
      <c r="I36" t="s">
        <v>351</v>
      </c>
      <c r="J36" t="s">
        <v>352</v>
      </c>
      <c r="K36" t="s">
        <v>353</v>
      </c>
      <c r="L36">
        <v>1689203619</v>
      </c>
      <c r="M36">
        <f t="shared" si="0"/>
        <v>1.4279593012730342E-3</v>
      </c>
      <c r="N36">
        <f t="shared" si="1"/>
        <v>1.4279593012730343</v>
      </c>
      <c r="O36">
        <f t="shared" si="2"/>
        <v>8.6437066394044084</v>
      </c>
      <c r="P36">
        <f t="shared" si="3"/>
        <v>393.125</v>
      </c>
      <c r="Q36">
        <f t="shared" si="4"/>
        <v>299.65261596004473</v>
      </c>
      <c r="R36">
        <f t="shared" si="5"/>
        <v>30.551137296635083</v>
      </c>
      <c r="S36">
        <f t="shared" si="6"/>
        <v>40.081131316875002</v>
      </c>
      <c r="T36">
        <f t="shared" si="7"/>
        <v>0.15999043946412606</v>
      </c>
      <c r="U36">
        <f t="shared" si="8"/>
        <v>3.3321763884431403</v>
      </c>
      <c r="V36">
        <f t="shared" si="9"/>
        <v>0.15584214000640384</v>
      </c>
      <c r="W36">
        <f t="shared" si="10"/>
        <v>9.776508701982109E-2</v>
      </c>
      <c r="X36">
        <f t="shared" si="11"/>
        <v>281.17794300000003</v>
      </c>
      <c r="Y36">
        <f t="shared" si="12"/>
        <v>19.359418516600051</v>
      </c>
      <c r="Z36">
        <f t="shared" si="13"/>
        <v>19.359418516600051</v>
      </c>
      <c r="AA36">
        <f t="shared" si="14"/>
        <v>2.2551288627008441</v>
      </c>
      <c r="AB36">
        <f t="shared" si="15"/>
        <v>63.711014171487498</v>
      </c>
      <c r="AC36">
        <f t="shared" si="16"/>
        <v>1.3373869174841999</v>
      </c>
      <c r="AD36">
        <f t="shared" si="17"/>
        <v>2.0991455478709344</v>
      </c>
      <c r="AE36">
        <f t="shared" si="18"/>
        <v>0.91774194521664421</v>
      </c>
      <c r="AF36">
        <f t="shared" si="19"/>
        <v>-62.97300518614081</v>
      </c>
      <c r="AG36">
        <f t="shared" si="20"/>
        <v>-206.00143770494429</v>
      </c>
      <c r="AH36">
        <f t="shared" si="21"/>
        <v>-12.275770748714788</v>
      </c>
      <c r="AI36">
        <f t="shared" si="22"/>
        <v>-7.2270639799853598E-2</v>
      </c>
      <c r="AJ36">
        <v>0</v>
      </c>
      <c r="AK36">
        <v>0</v>
      </c>
      <c r="AL36">
        <f t="shared" si="23"/>
        <v>1</v>
      </c>
      <c r="AM36">
        <f t="shared" si="24"/>
        <v>0</v>
      </c>
      <c r="AN36">
        <f t="shared" si="25"/>
        <v>55483.201388060595</v>
      </c>
      <c r="AO36">
        <f t="shared" si="26"/>
        <v>1700.09</v>
      </c>
      <c r="AP36">
        <f t="shared" si="27"/>
        <v>1433.1759</v>
      </c>
      <c r="AQ36">
        <f t="shared" si="28"/>
        <v>0.84300001764612464</v>
      </c>
      <c r="AR36">
        <f t="shared" si="29"/>
        <v>0.16539003405702052</v>
      </c>
      <c r="AS36">
        <v>1689203619</v>
      </c>
      <c r="AT36">
        <v>393.125</v>
      </c>
      <c r="AU36">
        <v>399.964</v>
      </c>
      <c r="AV36">
        <v>13.1174</v>
      </c>
      <c r="AW36">
        <v>12.070399999999999</v>
      </c>
      <c r="AX36">
        <v>394.447</v>
      </c>
      <c r="AY36">
        <v>13.063000000000001</v>
      </c>
      <c r="AZ36">
        <v>600.16700000000003</v>
      </c>
      <c r="BA36">
        <v>101.855</v>
      </c>
      <c r="BB36">
        <v>0.10018299999999999</v>
      </c>
      <c r="BC36">
        <v>18.212700000000002</v>
      </c>
      <c r="BD36">
        <v>17.969000000000001</v>
      </c>
      <c r="BE36">
        <v>999.9</v>
      </c>
      <c r="BF36">
        <v>0</v>
      </c>
      <c r="BG36">
        <v>0</v>
      </c>
      <c r="BH36">
        <v>10000</v>
      </c>
      <c r="BI36">
        <v>0</v>
      </c>
      <c r="BJ36">
        <v>0.47621400000000003</v>
      </c>
      <c r="BK36">
        <v>-6.8395099999999998</v>
      </c>
      <c r="BL36">
        <v>398.35</v>
      </c>
      <c r="BM36">
        <v>404.851</v>
      </c>
      <c r="BN36">
        <v>1.04698</v>
      </c>
      <c r="BO36">
        <v>399.964</v>
      </c>
      <c r="BP36">
        <v>12.070399999999999</v>
      </c>
      <c r="BQ36">
        <v>1.3360799999999999</v>
      </c>
      <c r="BR36">
        <v>1.2294400000000001</v>
      </c>
      <c r="BS36">
        <v>11.210900000000001</v>
      </c>
      <c r="BT36">
        <v>9.9628499999999995</v>
      </c>
      <c r="BU36">
        <v>1700.09</v>
      </c>
      <c r="BV36">
        <v>0.89999799999999996</v>
      </c>
      <c r="BW36">
        <v>0.10000199999999999</v>
      </c>
      <c r="BX36">
        <v>0</v>
      </c>
      <c r="BY36">
        <v>2.5223</v>
      </c>
      <c r="BZ36">
        <v>0</v>
      </c>
      <c r="CA36">
        <v>2890.74</v>
      </c>
      <c r="CB36">
        <v>16245</v>
      </c>
      <c r="CC36">
        <v>35.436999999999998</v>
      </c>
      <c r="CD36">
        <v>36.875</v>
      </c>
      <c r="CE36">
        <v>36.811999999999998</v>
      </c>
      <c r="CF36">
        <v>35.061999999999998</v>
      </c>
      <c r="CG36">
        <v>34.75</v>
      </c>
      <c r="CH36">
        <v>1530.08</v>
      </c>
      <c r="CI36">
        <v>170.01</v>
      </c>
      <c r="CJ36">
        <v>0</v>
      </c>
      <c r="CK36">
        <v>1689203620.7</v>
      </c>
      <c r="CL36">
        <v>0</v>
      </c>
      <c r="CM36">
        <v>1689203580</v>
      </c>
      <c r="CN36" t="s">
        <v>409</v>
      </c>
      <c r="CO36">
        <v>1689203580</v>
      </c>
      <c r="CP36">
        <v>1689203569</v>
      </c>
      <c r="CQ36">
        <v>41</v>
      </c>
      <c r="CR36">
        <v>0.64300000000000002</v>
      </c>
      <c r="CS36">
        <v>4.0000000000000001E-3</v>
      </c>
      <c r="CT36">
        <v>-1.3220000000000001</v>
      </c>
      <c r="CU36">
        <v>5.3999999999999999E-2</v>
      </c>
      <c r="CV36">
        <v>398</v>
      </c>
      <c r="CW36">
        <v>12</v>
      </c>
      <c r="CX36">
        <v>0.28000000000000003</v>
      </c>
      <c r="CY36">
        <v>0.06</v>
      </c>
      <c r="CZ36">
        <v>9.7803312732841299</v>
      </c>
      <c r="DA36">
        <v>-1.4745180923262</v>
      </c>
      <c r="DB36">
        <v>0.16169753863341299</v>
      </c>
      <c r="DC36">
        <v>1</v>
      </c>
      <c r="DD36">
        <v>399.97500000000002</v>
      </c>
      <c r="DE36">
        <v>9.0077922078192693E-2</v>
      </c>
      <c r="DF36">
        <v>3.6296398876871402E-2</v>
      </c>
      <c r="DG36">
        <v>1</v>
      </c>
      <c r="DH36">
        <v>1700.0457142857099</v>
      </c>
      <c r="DI36">
        <v>1.9037908339716299E-2</v>
      </c>
      <c r="DJ36">
        <v>0.133043903551054</v>
      </c>
      <c r="DK36">
        <v>-1</v>
      </c>
      <c r="DL36">
        <v>2</v>
      </c>
      <c r="DM36">
        <v>2</v>
      </c>
      <c r="DN36" t="s">
        <v>355</v>
      </c>
      <c r="DO36">
        <v>3.16161</v>
      </c>
      <c r="DP36">
        <v>2.8345099999999999</v>
      </c>
      <c r="DQ36">
        <v>9.5798999999999995E-2</v>
      </c>
      <c r="DR36">
        <v>9.7153000000000003E-2</v>
      </c>
      <c r="DS36">
        <v>7.9198599999999994E-2</v>
      </c>
      <c r="DT36">
        <v>7.5121400000000005E-2</v>
      </c>
      <c r="DU36">
        <v>28915.3</v>
      </c>
      <c r="DV36">
        <v>30509.8</v>
      </c>
      <c r="DW36">
        <v>29686.3</v>
      </c>
      <c r="DX36">
        <v>31479.5</v>
      </c>
      <c r="DY36">
        <v>35774.6</v>
      </c>
      <c r="DZ36">
        <v>38190.6</v>
      </c>
      <c r="EA36">
        <v>40698.800000000003</v>
      </c>
      <c r="EB36">
        <v>43701.3</v>
      </c>
      <c r="EC36">
        <v>2.33752</v>
      </c>
      <c r="ED36">
        <v>1.9751799999999999</v>
      </c>
      <c r="EE36">
        <v>0.165604</v>
      </c>
      <c r="EF36">
        <v>0</v>
      </c>
      <c r="EG36">
        <v>15.213699999999999</v>
      </c>
      <c r="EH36">
        <v>999.9</v>
      </c>
      <c r="EI36">
        <v>63.173000000000002</v>
      </c>
      <c r="EJ36">
        <v>17.753</v>
      </c>
      <c r="EK36">
        <v>12.648</v>
      </c>
      <c r="EL36">
        <v>61.548000000000002</v>
      </c>
      <c r="EM36">
        <v>25.825299999999999</v>
      </c>
      <c r="EN36">
        <v>1</v>
      </c>
      <c r="EO36">
        <v>-0.587673</v>
      </c>
      <c r="EP36">
        <v>-0.26033499999999998</v>
      </c>
      <c r="EQ36">
        <v>20.2882</v>
      </c>
      <c r="ER36">
        <v>5.2413999999999996</v>
      </c>
      <c r="ES36">
        <v>11.8302</v>
      </c>
      <c r="ET36">
        <v>4.9832999999999998</v>
      </c>
      <c r="EU36">
        <v>3.2989999999999999</v>
      </c>
      <c r="EV36">
        <v>2272.3000000000002</v>
      </c>
      <c r="EW36">
        <v>124.3</v>
      </c>
      <c r="EX36">
        <v>1186</v>
      </c>
      <c r="EY36">
        <v>18.899999999999999</v>
      </c>
      <c r="EZ36">
        <v>1.8730199999999999</v>
      </c>
      <c r="FA36">
        <v>1.87866</v>
      </c>
      <c r="FB36">
        <v>1.8789800000000001</v>
      </c>
      <c r="FC36">
        <v>1.87958</v>
      </c>
      <c r="FD36">
        <v>1.8772899999999999</v>
      </c>
      <c r="FE36">
        <v>1.8765700000000001</v>
      </c>
      <c r="FF36">
        <v>1.8771199999999999</v>
      </c>
      <c r="FG36">
        <v>1.87469</v>
      </c>
      <c r="FH36">
        <v>0</v>
      </c>
      <c r="FI36">
        <v>0</v>
      </c>
      <c r="FJ36">
        <v>0</v>
      </c>
      <c r="FK36">
        <v>0</v>
      </c>
      <c r="FL36" t="s">
        <v>356</v>
      </c>
      <c r="FM36" t="s">
        <v>357</v>
      </c>
      <c r="FN36" t="s">
        <v>358</v>
      </c>
      <c r="FO36" t="s">
        <v>358</v>
      </c>
      <c r="FP36" t="s">
        <v>358</v>
      </c>
      <c r="FQ36" t="s">
        <v>358</v>
      </c>
      <c r="FR36">
        <v>0</v>
      </c>
      <c r="FS36">
        <v>100</v>
      </c>
      <c r="FT36">
        <v>100</v>
      </c>
      <c r="FU36">
        <v>-1.3220000000000001</v>
      </c>
      <c r="FV36">
        <v>5.4399999999999997E-2</v>
      </c>
      <c r="FW36">
        <v>-1.32400160109326</v>
      </c>
      <c r="FX36">
        <v>1.4527828764109799E-4</v>
      </c>
      <c r="FY36">
        <v>-4.3579519040863002E-7</v>
      </c>
      <c r="FZ36">
        <v>2.0799061152897499E-10</v>
      </c>
      <c r="GA36">
        <v>5.4359999999999097E-2</v>
      </c>
      <c r="GB36">
        <v>0</v>
      </c>
      <c r="GC36">
        <v>0</v>
      </c>
      <c r="GD36">
        <v>0</v>
      </c>
      <c r="GE36">
        <v>4</v>
      </c>
      <c r="GF36">
        <v>2147</v>
      </c>
      <c r="GG36">
        <v>-1</v>
      </c>
      <c r="GH36">
        <v>-1</v>
      </c>
      <c r="GI36">
        <v>0.7</v>
      </c>
      <c r="GJ36">
        <v>0.8</v>
      </c>
      <c r="GK36">
        <v>1.01807</v>
      </c>
      <c r="GL36">
        <v>2.4841299999999999</v>
      </c>
      <c r="GM36">
        <v>1.54541</v>
      </c>
      <c r="GN36">
        <v>2.3010299999999999</v>
      </c>
      <c r="GO36">
        <v>1.5979000000000001</v>
      </c>
      <c r="GP36">
        <v>2.3095699999999999</v>
      </c>
      <c r="GQ36">
        <v>21.057700000000001</v>
      </c>
      <c r="GR36">
        <v>14.1145</v>
      </c>
      <c r="GS36">
        <v>18</v>
      </c>
      <c r="GT36">
        <v>639.45100000000002</v>
      </c>
      <c r="GU36">
        <v>441.51100000000002</v>
      </c>
      <c r="GV36">
        <v>17.0002</v>
      </c>
      <c r="GW36">
        <v>18.788499999999999</v>
      </c>
      <c r="GX36">
        <v>30.0001</v>
      </c>
      <c r="GY36">
        <v>19.141400000000001</v>
      </c>
      <c r="GZ36">
        <v>19.1111</v>
      </c>
      <c r="HA36">
        <v>20.4376</v>
      </c>
      <c r="HB36">
        <v>-30</v>
      </c>
      <c r="HC36">
        <v>-30</v>
      </c>
      <c r="HD36">
        <v>17</v>
      </c>
      <c r="HE36">
        <v>400</v>
      </c>
      <c r="HF36">
        <v>0</v>
      </c>
      <c r="HG36">
        <v>101.006</v>
      </c>
      <c r="HH36">
        <v>101.252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8"/>
  <sheetViews>
    <sheetView workbookViewId="0"/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23</v>
      </c>
    </row>
    <row r="14" spans="1:2" x14ac:dyDescent="0.2">
      <c r="A14" t="s">
        <v>25</v>
      </c>
      <c r="B14" t="s">
        <v>21</v>
      </c>
    </row>
    <row r="15" spans="1:2" x14ac:dyDescent="0.2">
      <c r="A15" t="s">
        <v>26</v>
      </c>
      <c r="B15" t="s">
        <v>11</v>
      </c>
    </row>
    <row r="16" spans="1:2" x14ac:dyDescent="0.2">
      <c r="A16" t="s">
        <v>27</v>
      </c>
      <c r="B16" t="s">
        <v>28</v>
      </c>
    </row>
    <row r="17" spans="1:2" x14ac:dyDescent="0.2">
      <c r="A17" t="s">
        <v>29</v>
      </c>
      <c r="B17" t="s">
        <v>30</v>
      </c>
    </row>
    <row r="18" spans="1:2" x14ac:dyDescent="0.2">
      <c r="A18" t="s">
        <v>31</v>
      </c>
      <c r="B1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Kim Ely</cp:lastModifiedBy>
  <dcterms:created xsi:type="dcterms:W3CDTF">2023-07-12T15:16:06Z</dcterms:created>
  <dcterms:modified xsi:type="dcterms:W3CDTF">2023-07-14T21:20:07Z</dcterms:modified>
</cp:coreProperties>
</file>