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4529DE38-E66B-DD4D-A363-6436045090A7}" xr6:coauthVersionLast="47" xr6:coauthVersionMax="47" xr10:uidLastSave="{00000000-0000-0000-0000-000000000000}"/>
  <bookViews>
    <workbookView xWindow="5280" yWindow="3700" windowWidth="18420" windowHeight="131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P36" i="1"/>
  <c r="AO36" i="1"/>
  <c r="AN36" i="1"/>
  <c r="AL36" i="1" s="1"/>
  <c r="AM36" i="1"/>
  <c r="AD36" i="1"/>
  <c r="AC36" i="1"/>
  <c r="AB36" i="1" s="1"/>
  <c r="X36" i="1"/>
  <c r="U36" i="1"/>
  <c r="AR35" i="1"/>
  <c r="AQ35" i="1"/>
  <c r="AO35" i="1"/>
  <c r="AP35" i="1" s="1"/>
  <c r="AN35" i="1"/>
  <c r="AL35" i="1" s="1"/>
  <c r="AD35" i="1"/>
  <c r="AB35" i="1" s="1"/>
  <c r="AC35" i="1"/>
  <c r="U35" i="1"/>
  <c r="S35" i="1"/>
  <c r="N35" i="1"/>
  <c r="M35" i="1" s="1"/>
  <c r="AF35" i="1" s="1"/>
  <c r="AR34" i="1"/>
  <c r="AQ34" i="1"/>
  <c r="AP34" i="1" s="1"/>
  <c r="AO34" i="1"/>
  <c r="AN34" i="1"/>
  <c r="AL34" i="1"/>
  <c r="AD34" i="1"/>
  <c r="AC34" i="1"/>
  <c r="AB34" i="1"/>
  <c r="X34" i="1"/>
  <c r="U34" i="1"/>
  <c r="P34" i="1"/>
  <c r="AR33" i="1"/>
  <c r="AQ33" i="1"/>
  <c r="AO33" i="1"/>
  <c r="AN33" i="1"/>
  <c r="AL33" i="1" s="1"/>
  <c r="AD33" i="1"/>
  <c r="AB33" i="1" s="1"/>
  <c r="AC33" i="1"/>
  <c r="U33" i="1"/>
  <c r="O33" i="1"/>
  <c r="N33" i="1"/>
  <c r="M33" i="1" s="1"/>
  <c r="AF33" i="1" s="1"/>
  <c r="AR32" i="1"/>
  <c r="AQ32" i="1"/>
  <c r="AP32" i="1"/>
  <c r="AO32" i="1"/>
  <c r="AN32" i="1"/>
  <c r="AL32" i="1"/>
  <c r="AD32" i="1"/>
  <c r="AC32" i="1"/>
  <c r="AB32" i="1"/>
  <c r="X32" i="1"/>
  <c r="U32" i="1"/>
  <c r="P32" i="1"/>
  <c r="AR31" i="1"/>
  <c r="AQ31" i="1"/>
  <c r="AO31" i="1"/>
  <c r="AP31" i="1" s="1"/>
  <c r="AN31" i="1"/>
  <c r="AL31" i="1" s="1"/>
  <c r="AD31" i="1"/>
  <c r="AB31" i="1" s="1"/>
  <c r="AC31" i="1"/>
  <c r="U31" i="1"/>
  <c r="AR30" i="1"/>
  <c r="AQ30" i="1"/>
  <c r="AP30" i="1"/>
  <c r="AO30" i="1"/>
  <c r="AN30" i="1"/>
  <c r="AL30" i="1"/>
  <c r="AD30" i="1"/>
  <c r="AC30" i="1"/>
  <c r="AB30" i="1"/>
  <c r="X30" i="1"/>
  <c r="U30" i="1"/>
  <c r="P30" i="1"/>
  <c r="AR29" i="1"/>
  <c r="AQ29" i="1"/>
  <c r="AO29" i="1"/>
  <c r="AN29" i="1"/>
  <c r="AL29" i="1" s="1"/>
  <c r="AD29" i="1"/>
  <c r="AB29" i="1" s="1"/>
  <c r="AC29" i="1"/>
  <c r="U29" i="1"/>
  <c r="AR28" i="1"/>
  <c r="AQ28" i="1"/>
  <c r="AP28" i="1"/>
  <c r="AO28" i="1"/>
  <c r="AN28" i="1"/>
  <c r="AL28" i="1"/>
  <c r="AD28" i="1"/>
  <c r="AC28" i="1"/>
  <c r="AB28" i="1"/>
  <c r="X28" i="1"/>
  <c r="U28" i="1"/>
  <c r="P28" i="1"/>
  <c r="AR27" i="1"/>
  <c r="AQ27" i="1"/>
  <c r="AO27" i="1"/>
  <c r="AP27" i="1" s="1"/>
  <c r="AN27" i="1"/>
  <c r="AL27" i="1" s="1"/>
  <c r="AD27" i="1"/>
  <c r="AB27" i="1" s="1"/>
  <c r="AC27" i="1"/>
  <c r="U27" i="1"/>
  <c r="AR26" i="1"/>
  <c r="AQ26" i="1"/>
  <c r="AP26" i="1"/>
  <c r="AO26" i="1"/>
  <c r="AN26" i="1"/>
  <c r="AL26" i="1"/>
  <c r="AD26" i="1"/>
  <c r="AC26" i="1"/>
  <c r="AB26" i="1"/>
  <c r="X26" i="1"/>
  <c r="U26" i="1"/>
  <c r="AR25" i="1"/>
  <c r="AQ25" i="1"/>
  <c r="AO25" i="1"/>
  <c r="AN25" i="1"/>
  <c r="AL25" i="1" s="1"/>
  <c r="AD25" i="1"/>
  <c r="AB25" i="1" s="1"/>
  <c r="AC25" i="1"/>
  <c r="U25" i="1"/>
  <c r="AR24" i="1"/>
  <c r="AQ24" i="1"/>
  <c r="AP24" i="1" s="1"/>
  <c r="AO24" i="1"/>
  <c r="AN24" i="1"/>
  <c r="AL24" i="1"/>
  <c r="AD24" i="1"/>
  <c r="AB24" i="1" s="1"/>
  <c r="AC24" i="1"/>
  <c r="X24" i="1"/>
  <c r="U24" i="1"/>
  <c r="AR23" i="1"/>
  <c r="AQ23" i="1"/>
  <c r="AO23" i="1"/>
  <c r="AN23" i="1"/>
  <c r="AL23" i="1"/>
  <c r="AD23" i="1"/>
  <c r="AC23" i="1"/>
  <c r="AB23" i="1"/>
  <c r="U23" i="1"/>
  <c r="N23" i="1"/>
  <c r="M23" i="1" s="1"/>
  <c r="AR22" i="1"/>
  <c r="AQ22" i="1"/>
  <c r="AP22" i="1"/>
  <c r="AO22" i="1"/>
  <c r="AN22" i="1"/>
  <c r="AL22" i="1"/>
  <c r="AD22" i="1"/>
  <c r="AC22" i="1"/>
  <c r="AB22" i="1"/>
  <c r="X22" i="1"/>
  <c r="U22" i="1"/>
  <c r="AR21" i="1"/>
  <c r="X21" i="1" s="1"/>
  <c r="AQ21" i="1"/>
  <c r="AO21" i="1"/>
  <c r="AP21" i="1" s="1"/>
  <c r="AN21" i="1"/>
  <c r="AL21" i="1" s="1"/>
  <c r="AM21" i="1" s="1"/>
  <c r="AF21" i="1"/>
  <c r="AD21" i="1"/>
  <c r="AB21" i="1" s="1"/>
  <c r="AC21" i="1"/>
  <c r="U21" i="1"/>
  <c r="S21" i="1"/>
  <c r="O21" i="1"/>
  <c r="N21" i="1"/>
  <c r="M21" i="1" s="1"/>
  <c r="AR20" i="1"/>
  <c r="AQ20" i="1"/>
  <c r="AP20" i="1"/>
  <c r="AO20" i="1"/>
  <c r="AN20" i="1"/>
  <c r="AL20" i="1"/>
  <c r="AD20" i="1"/>
  <c r="AB20" i="1" s="1"/>
  <c r="AC20" i="1"/>
  <c r="X20" i="1"/>
  <c r="U20" i="1"/>
  <c r="P20" i="1"/>
  <c r="N20" i="1"/>
  <c r="M20" i="1" s="1"/>
  <c r="AR19" i="1"/>
  <c r="AQ19" i="1"/>
  <c r="AO19" i="1"/>
  <c r="AN19" i="1"/>
  <c r="AL19" i="1"/>
  <c r="AD19" i="1"/>
  <c r="AC19" i="1"/>
  <c r="AB19" i="1"/>
  <c r="U19" i="1"/>
  <c r="N19" i="1"/>
  <c r="M19" i="1" s="1"/>
  <c r="AF19" i="1" s="1"/>
  <c r="P19" i="1" l="1"/>
  <c r="AM19" i="1"/>
  <c r="S19" i="1"/>
  <c r="O19" i="1"/>
  <c r="N22" i="1"/>
  <c r="M22" i="1" s="1"/>
  <c r="S22" i="1"/>
  <c r="O22" i="1"/>
  <c r="P22" i="1"/>
  <c r="P23" i="1"/>
  <c r="AM23" i="1"/>
  <c r="S23" i="1"/>
  <c r="S29" i="1"/>
  <c r="P29" i="1"/>
  <c r="AM29" i="1"/>
  <c r="O29" i="1"/>
  <c r="N29" i="1"/>
  <c r="M29" i="1" s="1"/>
  <c r="AP29" i="1"/>
  <c r="X29" i="1"/>
  <c r="AF23" i="1"/>
  <c r="P27" i="1"/>
  <c r="O27" i="1"/>
  <c r="AM27" i="1"/>
  <c r="N27" i="1"/>
  <c r="M27" i="1" s="1"/>
  <c r="AM22" i="1"/>
  <c r="P25" i="1"/>
  <c r="AM25" i="1"/>
  <c r="S25" i="1"/>
  <c r="O25" i="1"/>
  <c r="S27" i="1"/>
  <c r="P31" i="1"/>
  <c r="O31" i="1"/>
  <c r="AM31" i="1"/>
  <c r="S31" i="1"/>
  <c r="N31" i="1"/>
  <c r="M31" i="1" s="1"/>
  <c r="AP33" i="1"/>
  <c r="X33" i="1"/>
  <c r="N26" i="1"/>
  <c r="M26" i="1" s="1"/>
  <c r="Y26" i="1" s="1"/>
  <c r="Z26" i="1" s="1"/>
  <c r="AM26" i="1"/>
  <c r="S26" i="1"/>
  <c r="O26" i="1"/>
  <c r="P26" i="1"/>
  <c r="AF20" i="1"/>
  <c r="Y21" i="1"/>
  <c r="Z21" i="1" s="1"/>
  <c r="O23" i="1"/>
  <c r="AP23" i="1"/>
  <c r="X23" i="1"/>
  <c r="N25" i="1"/>
  <c r="M25" i="1" s="1"/>
  <c r="AP25" i="1"/>
  <c r="X25" i="1"/>
  <c r="O24" i="1"/>
  <c r="S24" i="1"/>
  <c r="O36" i="1"/>
  <c r="N36" i="1"/>
  <c r="M36" i="1" s="1"/>
  <c r="S36" i="1"/>
  <c r="AP19" i="1"/>
  <c r="X19" i="1"/>
  <c r="P36" i="1"/>
  <c r="O20" i="1"/>
  <c r="S20" i="1"/>
  <c r="Y24" i="1"/>
  <c r="Z24" i="1" s="1"/>
  <c r="AM24" i="1"/>
  <c r="O32" i="1"/>
  <c r="N32" i="1"/>
  <c r="M32" i="1" s="1"/>
  <c r="S32" i="1"/>
  <c r="AM20" i="1"/>
  <c r="P21" i="1"/>
  <c r="N24" i="1"/>
  <c r="M24" i="1" s="1"/>
  <c r="O28" i="1"/>
  <c r="N28" i="1"/>
  <c r="M28" i="1" s="1"/>
  <c r="S28" i="1"/>
  <c r="AM32" i="1"/>
  <c r="N34" i="1"/>
  <c r="M34" i="1" s="1"/>
  <c r="AM34" i="1"/>
  <c r="S34" i="1"/>
  <c r="O34" i="1"/>
  <c r="Y20" i="1"/>
  <c r="Z20" i="1" s="1"/>
  <c r="AG20" i="1" s="1"/>
  <c r="P24" i="1"/>
  <c r="AM28" i="1"/>
  <c r="N30" i="1"/>
  <c r="M30" i="1" s="1"/>
  <c r="AM30" i="1"/>
  <c r="S30" i="1"/>
  <c r="O30" i="1"/>
  <c r="P33" i="1"/>
  <c r="AM33" i="1"/>
  <c r="S33" i="1"/>
  <c r="P35" i="1"/>
  <c r="AM35" i="1"/>
  <c r="O35" i="1"/>
  <c r="X27" i="1"/>
  <c r="X31" i="1"/>
  <c r="X35" i="1"/>
  <c r="AA26" i="1" l="1"/>
  <c r="AE26" i="1" s="1"/>
  <c r="AH26" i="1"/>
  <c r="Y31" i="1"/>
  <c r="Z31" i="1" s="1"/>
  <c r="AH20" i="1"/>
  <c r="AI20" i="1" s="1"/>
  <c r="AA20" i="1"/>
  <c r="AE20" i="1" s="1"/>
  <c r="AF27" i="1"/>
  <c r="AH24" i="1"/>
  <c r="AA24" i="1"/>
  <c r="AE24" i="1" s="1"/>
  <c r="AG24" i="1"/>
  <c r="AF36" i="1"/>
  <c r="AF22" i="1"/>
  <c r="Y23" i="1"/>
  <c r="Z23" i="1" s="1"/>
  <c r="Y27" i="1"/>
  <c r="Z27" i="1" s="1"/>
  <c r="V27" i="1" s="1"/>
  <c r="T27" i="1" s="1"/>
  <c r="W27" i="1" s="1"/>
  <c r="Q27" i="1" s="1"/>
  <c r="R27" i="1" s="1"/>
  <c r="AF28" i="1"/>
  <c r="Y22" i="1"/>
  <c r="Z22" i="1" s="1"/>
  <c r="V26" i="1"/>
  <c r="T26" i="1" s="1"/>
  <c r="W26" i="1" s="1"/>
  <c r="Q26" i="1" s="1"/>
  <c r="R26" i="1" s="1"/>
  <c r="AF26" i="1"/>
  <c r="Y29" i="1"/>
  <c r="Z29" i="1" s="1"/>
  <c r="V24" i="1"/>
  <c r="T24" i="1" s="1"/>
  <c r="W24" i="1" s="1"/>
  <c r="Q24" i="1" s="1"/>
  <c r="R24" i="1" s="1"/>
  <c r="AF24" i="1"/>
  <c r="Y28" i="1"/>
  <c r="Z28" i="1" s="1"/>
  <c r="V28" i="1" s="1"/>
  <c r="T28" i="1" s="1"/>
  <c r="W28" i="1" s="1"/>
  <c r="Q28" i="1" s="1"/>
  <c r="R28" i="1" s="1"/>
  <c r="Y33" i="1"/>
  <c r="Z33" i="1" s="1"/>
  <c r="Y36" i="1"/>
  <c r="Z36" i="1" s="1"/>
  <c r="V36" i="1" s="1"/>
  <c r="T36" i="1" s="1"/>
  <c r="W36" i="1" s="1"/>
  <c r="Q36" i="1" s="1"/>
  <c r="R36" i="1" s="1"/>
  <c r="Y19" i="1"/>
  <c r="Z19" i="1" s="1"/>
  <c r="V20" i="1"/>
  <c r="T20" i="1" s="1"/>
  <c r="W20" i="1" s="1"/>
  <c r="Q20" i="1" s="1"/>
  <c r="R20" i="1" s="1"/>
  <c r="AF29" i="1"/>
  <c r="V29" i="1"/>
  <c r="T29" i="1" s="1"/>
  <c r="W29" i="1" s="1"/>
  <c r="Q29" i="1" s="1"/>
  <c r="R29" i="1" s="1"/>
  <c r="Y25" i="1"/>
  <c r="Z25" i="1" s="1"/>
  <c r="AF31" i="1"/>
  <c r="AG26" i="1"/>
  <c r="Y35" i="1"/>
  <c r="Z35" i="1" s="1"/>
  <c r="AF25" i="1"/>
  <c r="AF32" i="1"/>
  <c r="AG21" i="1"/>
  <c r="AA21" i="1"/>
  <c r="AE21" i="1" s="1"/>
  <c r="AH21" i="1"/>
  <c r="AI21" i="1" s="1"/>
  <c r="V21" i="1"/>
  <c r="T21" i="1" s="1"/>
  <c r="W21" i="1" s="1"/>
  <c r="Q21" i="1" s="1"/>
  <c r="R21" i="1" s="1"/>
  <c r="AF30" i="1"/>
  <c r="Y30" i="1"/>
  <c r="Z30" i="1" s="1"/>
  <c r="AF34" i="1"/>
  <c r="Y34" i="1"/>
  <c r="Z34" i="1" s="1"/>
  <c r="V34" i="1" s="1"/>
  <c r="T34" i="1" s="1"/>
  <c r="W34" i="1" s="1"/>
  <c r="Q34" i="1" s="1"/>
  <c r="R34" i="1" s="1"/>
  <c r="Y32" i="1"/>
  <c r="Z32" i="1" s="1"/>
  <c r="V32" i="1" s="1"/>
  <c r="T32" i="1" s="1"/>
  <c r="W32" i="1" s="1"/>
  <c r="Q32" i="1" s="1"/>
  <c r="R32" i="1" s="1"/>
  <c r="AG25" i="1" l="1"/>
  <c r="AH25" i="1"/>
  <c r="AI25" i="1" s="1"/>
  <c r="AA25" i="1"/>
  <c r="AE25" i="1" s="1"/>
  <c r="AH23" i="1"/>
  <c r="AA23" i="1"/>
  <c r="AE23" i="1" s="1"/>
  <c r="AG23" i="1"/>
  <c r="V23" i="1"/>
  <c r="T23" i="1" s="1"/>
  <c r="W23" i="1" s="1"/>
  <c r="Q23" i="1" s="1"/>
  <c r="R23" i="1" s="1"/>
  <c r="AA30" i="1"/>
  <c r="AE30" i="1" s="1"/>
  <c r="AH30" i="1"/>
  <c r="AG30" i="1"/>
  <c r="V25" i="1"/>
  <c r="T25" i="1" s="1"/>
  <c r="W25" i="1" s="1"/>
  <c r="Q25" i="1" s="1"/>
  <c r="R25" i="1" s="1"/>
  <c r="AH36" i="1"/>
  <c r="AA36" i="1"/>
  <c r="AE36" i="1" s="1"/>
  <c r="AG36" i="1"/>
  <c r="AH31" i="1"/>
  <c r="AI31" i="1" s="1"/>
  <c r="AA31" i="1"/>
  <c r="AE31" i="1" s="1"/>
  <c r="AG31" i="1"/>
  <c r="AA22" i="1"/>
  <c r="AE22" i="1" s="1"/>
  <c r="AH22" i="1"/>
  <c r="AG22" i="1"/>
  <c r="AH28" i="1"/>
  <c r="AA28" i="1"/>
  <c r="AE28" i="1" s="1"/>
  <c r="AG28" i="1"/>
  <c r="AH35" i="1"/>
  <c r="AI35" i="1" s="1"/>
  <c r="AA35" i="1"/>
  <c r="AE35" i="1" s="1"/>
  <c r="V35" i="1"/>
  <c r="T35" i="1" s="1"/>
  <c r="W35" i="1" s="1"/>
  <c r="Q35" i="1" s="1"/>
  <c r="R35" i="1" s="1"/>
  <c r="AG35" i="1"/>
  <c r="AG33" i="1"/>
  <c r="AA33" i="1"/>
  <c r="AE33" i="1" s="1"/>
  <c r="AH33" i="1"/>
  <c r="V33" i="1"/>
  <c r="T33" i="1" s="1"/>
  <c r="W33" i="1" s="1"/>
  <c r="Q33" i="1" s="1"/>
  <c r="R33" i="1" s="1"/>
  <c r="V22" i="1"/>
  <c r="T22" i="1" s="1"/>
  <c r="W22" i="1" s="1"/>
  <c r="Q22" i="1" s="1"/>
  <c r="R22" i="1" s="1"/>
  <c r="V30" i="1"/>
  <c r="T30" i="1" s="1"/>
  <c r="W30" i="1" s="1"/>
  <c r="Q30" i="1" s="1"/>
  <c r="R30" i="1" s="1"/>
  <c r="AH32" i="1"/>
  <c r="AA32" i="1"/>
  <c r="AE32" i="1" s="1"/>
  <c r="AG32" i="1"/>
  <c r="AA34" i="1"/>
  <c r="AE34" i="1" s="1"/>
  <c r="AH34" i="1"/>
  <c r="AG34" i="1"/>
  <c r="AA29" i="1"/>
  <c r="AE29" i="1" s="1"/>
  <c r="AG29" i="1"/>
  <c r="AH29" i="1"/>
  <c r="AI29" i="1" s="1"/>
  <c r="AH27" i="1"/>
  <c r="AA27" i="1"/>
  <c r="AE27" i="1" s="1"/>
  <c r="AG27" i="1"/>
  <c r="AI26" i="1"/>
  <c r="V31" i="1"/>
  <c r="T31" i="1" s="1"/>
  <c r="W31" i="1" s="1"/>
  <c r="Q31" i="1" s="1"/>
  <c r="R31" i="1" s="1"/>
  <c r="AA19" i="1"/>
  <c r="AE19" i="1" s="1"/>
  <c r="AH19" i="1"/>
  <c r="V19" i="1"/>
  <c r="T19" i="1" s="1"/>
  <c r="W19" i="1" s="1"/>
  <c r="Q19" i="1" s="1"/>
  <c r="R19" i="1" s="1"/>
  <c r="AG19" i="1"/>
  <c r="AI24" i="1"/>
  <c r="AI33" i="1" l="1"/>
  <c r="AI28" i="1"/>
  <c r="AI34" i="1"/>
  <c r="AI27" i="1"/>
  <c r="AI36" i="1"/>
  <c r="AI23" i="1"/>
  <c r="AI22" i="1"/>
  <c r="AI32" i="1"/>
  <c r="AI19" i="1"/>
  <c r="AI30" i="1"/>
</calcChain>
</file>

<file path=xl/sharedStrings.xml><?xml version="1.0" encoding="utf-8"?>
<sst xmlns="http://schemas.openxmlformats.org/spreadsheetml/2006/main" count="988" uniqueCount="414">
  <si>
    <t>File opened</t>
  </si>
  <si>
    <t>2023-07-15 16:38:12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</si>
  <si>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</si>
  <si>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</si>
  <si>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</si>
  <si>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</si>
  <si>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</si>
  <si>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</si>
  <si>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</si>
  <si>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</si>
  <si>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</si>
  <si>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</si>
  <si>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</si>
  <si>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{"ssb_ref": "37125.5", "co2azero": "0.925242", "h2oaspan2b": "0.0685964", "h2oaspan1": "1.00591", "tazero": "-0.14134", "flowbzero": "0.29043", "tbzero": "-0.243059", "co2bspan1": "1.0021", "flowazero": "0.2969", "co2aspanconc2": "301.4", "co2bzero": "0.928369", "oxygen": "21", "h2obspan1": "1.00489", "co2bspan2": "-0.0342144", "h2obspanconc2": "0", "h2oazero": "1.04545", "co2aspan2a": "0.292292", "h2oaspan2": "0", "co2aspan1": "1.00226", "co2bspanconc2": "301.4", "co2aspan2": "-0.0349502", "h2oaspan2a": "0.0681933", "ssa_ref": "34842.2", "co2bspanconc1": "2473", "h2obspan2": "0", "co2aspanconc1": "2473", "flowmeterzero": "0.996167", "h2obspan2b": "0.0690967", "co2bspan2a": "0.293064", "co2bspan2b": "0.29074", "h2obzero": "1.0566", "h2oaspanconc1": "11.65", "co2aspan2b": "0.289966", "chamberpressurezero": "2.68486", "h2oaspanconc2": "0", "h2obspan2a": "0.0687607", "h2obspanconc1": "11.65"}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</si>
  <si>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</si>
  <si>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</si>
  <si>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</si>
  <si>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</si>
  <si>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</si>
  <si>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</si>
  <si>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</si>
  <si>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</si>
  <si>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</si>
  <si>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</si>
  <si>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</si>
  <si>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</si>
  <si>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</si>
  <si>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16:38:12</t>
  </si>
  <si>
    <t>Stability Definition:	CO2_r (Meas): Per=20	A (GasEx): Per=20	Qin (LeafQ): Per=20</t>
  </si>
  <si>
    <t>16:38:19</t>
  </si>
  <si>
    <t>Stability Definition:	CO2_r (Meas): Std&lt;0.75 Per=20	A (GasEx): Per=20	Qin (LeafQ): Per=20</t>
  </si>
  <si>
    <t>16:38:20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</si>
  <si>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</si>
  <si>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</si>
  <si>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</si>
  <si>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</si>
  <si>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</si>
  <si>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</si>
  <si>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</si>
  <si>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</si>
  <si>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</si>
  <si>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</si>
  <si>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</si>
  <si>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</si>
  <si>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</si>
  <si>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</si>
  <si>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</si>
  <si>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</si>
  <si>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</si>
  <si>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</si>
  <si>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</si>
  <si>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</si>
  <si>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</si>
  <si>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</si>
  <si>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</si>
  <si>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</si>
  <si>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</si>
  <si>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</si>
  <si>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</si>
  <si>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</si>
  <si>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</si>
  <si>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</si>
  <si>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</si>
  <si>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</si>
  <si>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</si>
  <si>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</si>
  <si>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</si>
  <si>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</si>
  <si>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</si>
  <si>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</si>
  <si>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</si>
  <si>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</si>
  <si>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</si>
  <si>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</si>
  <si>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</si>
  <si>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</si>
  <si>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</si>
  <si>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</si>
  <si>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</si>
  <si>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</si>
  <si>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</si>
  <si>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</si>
  <si>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</si>
  <si>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</si>
  <si>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</si>
  <si>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</si>
  <si>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</si>
  <si>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</si>
  <si>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</si>
  <si>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</si>
  <si>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</si>
  <si>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-5.90069 79.0222 370.536 607.1 837.098 1059.66 1244.39 1360.37</t>
  </si>
  <si>
    <t>Fs_true</t>
  </si>
  <si>
    <t>0.146575 100.933 405.113 601.246 803.318 1000.9 1203.45 1401.14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</si>
  <si>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</si>
  <si>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</si>
  <si>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</si>
  <si>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</si>
  <si>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</si>
  <si>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</si>
  <si>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</si>
  <si>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</si>
  <si>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</si>
  <si>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</si>
  <si>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</si>
  <si>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</si>
  <si>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</si>
  <si>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</si>
  <si>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</si>
  <si>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</si>
  <si>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</si>
  <si>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</si>
  <si>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</si>
  <si>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</si>
  <si>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</si>
  <si>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</si>
  <si>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</si>
  <si>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</si>
  <si>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</si>
  <si>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</si>
  <si>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</si>
  <si>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</si>
  <si>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</si>
  <si>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</si>
  <si>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</si>
  <si>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</si>
  <si>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</si>
  <si>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</si>
  <si>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</si>
  <si>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</si>
  <si>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</si>
  <si>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</si>
  <si>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</si>
  <si>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</si>
  <si>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</si>
  <si>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</si>
  <si>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</si>
  <si>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</si>
  <si>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</si>
  <si>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</si>
  <si>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</si>
  <si>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</si>
  <si>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</si>
  <si>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</si>
  <si>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</si>
  <si>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</si>
  <si>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</si>
  <si>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</si>
  <si>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</si>
  <si>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</si>
  <si>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</si>
  <si>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</si>
  <si>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</si>
  <si>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</si>
  <si>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</si>
  <si>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</si>
  <si>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</si>
  <si>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</si>
  <si>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</si>
  <si>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</si>
  <si>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</si>
  <si>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</si>
  <si>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</si>
  <si>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</si>
  <si>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</si>
  <si>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</si>
  <si>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</si>
  <si>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</si>
  <si>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</si>
  <si>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</si>
  <si>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</si>
  <si>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</si>
  <si>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</si>
  <si>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</si>
  <si>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</si>
  <si>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</si>
  <si>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</si>
  <si>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</si>
  <si>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</si>
  <si>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</si>
  <si>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</si>
  <si>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</si>
  <si>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</si>
  <si>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</si>
  <si>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</si>
  <si>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</si>
  <si>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</si>
  <si>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</si>
  <si>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</si>
  <si>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</si>
  <si>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</si>
  <si>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</si>
  <si>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</si>
  <si>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</si>
  <si>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</si>
  <si>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</si>
  <si>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</si>
  <si>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</si>
  <si>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</si>
  <si>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</si>
  <si>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</si>
  <si>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</si>
  <si>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</si>
  <si>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</si>
  <si>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</si>
  <si>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</si>
  <si>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</si>
  <si>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</si>
  <si>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</si>
  <si>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</si>
  <si>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</si>
  <si>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</si>
  <si>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</si>
  <si>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</si>
  <si>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</si>
  <si>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</si>
  <si>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</si>
  <si>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</si>
  <si>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</si>
  <si>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</si>
  <si>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</si>
  <si>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</si>
  <si>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</si>
  <si>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</si>
  <si>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</si>
  <si>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</si>
  <si>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</si>
  <si>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</si>
  <si>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</si>
  <si>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</si>
  <si>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</si>
  <si>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</si>
  <si>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</si>
  <si>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</si>
  <si>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</si>
  <si>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</si>
  <si>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</si>
  <si>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</si>
  <si>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</si>
  <si>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</si>
  <si>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</si>
  <si>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</si>
  <si>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</si>
  <si>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</si>
  <si>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</si>
  <si>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</si>
  <si>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</si>
  <si>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</si>
  <si>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</si>
  <si>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</si>
  <si>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</si>
  <si>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</si>
  <si>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</si>
  <si>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</si>
  <si>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</si>
  <si>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</si>
  <si>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</si>
  <si>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</si>
  <si>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</si>
  <si>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</si>
  <si>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</si>
  <si>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</si>
  <si>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</si>
  <si>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</si>
  <si>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</si>
  <si>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</si>
  <si>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</si>
  <si>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</si>
  <si>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</si>
  <si>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</si>
  <si>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</si>
  <si>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</si>
  <si>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</si>
  <si>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</si>
  <si>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</si>
  <si>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</si>
  <si>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</si>
  <si>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</si>
  <si>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</si>
  <si>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</si>
  <si>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</si>
  <si>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</si>
  <si>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</si>
  <si>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</si>
  <si>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</si>
  <si>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</si>
  <si>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</si>
  <si>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</si>
  <si>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</si>
  <si>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</si>
  <si>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</si>
  <si>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</si>
  <si>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</si>
  <si>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</si>
  <si>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</si>
  <si>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</si>
  <si>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</si>
  <si>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</si>
  <si>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</si>
  <si>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</si>
  <si>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</si>
  <si>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</si>
  <si>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</si>
  <si>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</si>
  <si>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</si>
  <si>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</si>
  <si>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</si>
  <si>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</si>
  <si>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</si>
  <si>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</si>
  <si>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</si>
  <si>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</si>
  <si>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</si>
  <si>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</si>
  <si>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</si>
  <si>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</si>
  <si>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</si>
  <si>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</si>
  <si>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</si>
  <si>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</si>
  <si>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</si>
  <si>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</si>
  <si>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</si>
  <si>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</si>
  <si>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</si>
  <si>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</si>
  <si>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</si>
  <si>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</si>
  <si>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</si>
  <si>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</si>
  <si>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</si>
  <si>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</si>
  <si>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</si>
  <si>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</si>
  <si>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</si>
  <si>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</si>
  <si>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</si>
  <si>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</si>
  <si>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</si>
  <si>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</si>
  <si>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</si>
  <si>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</si>
  <si>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</si>
  <si>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</si>
  <si>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</si>
  <si>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</si>
  <si>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20230715 17:08:01</t>
  </si>
  <si>
    <t>17:08:01</t>
  </si>
  <si>
    <t>none</t>
  </si>
  <si>
    <t>Lindsey</t>
  </si>
  <si>
    <t>20230715</t>
  </si>
  <si>
    <t>kse</t>
  </si>
  <si>
    <t>17:07:32</t>
  </si>
  <si>
    <t>2/2</t>
  </si>
  <si>
    <t>00000000</t>
  </si>
  <si>
    <t>iiiiiiii</t>
  </si>
  <si>
    <t>off</t>
  </si>
  <si>
    <t>20230715 17:09:03</t>
  </si>
  <si>
    <t>17:09:03</t>
  </si>
  <si>
    <t>17:09:34</t>
  </si>
  <si>
    <t>20230715 17:11:19</t>
  </si>
  <si>
    <t>17:11:19</t>
  </si>
  <si>
    <t>17:10:50</t>
  </si>
  <si>
    <t>20230715 17:12:56</t>
  </si>
  <si>
    <t>17:12:56</t>
  </si>
  <si>
    <t>17:12:27</t>
  </si>
  <si>
    <t>20230715 17:13:57</t>
  </si>
  <si>
    <t>17:13:57</t>
  </si>
  <si>
    <t>17:14:33</t>
  </si>
  <si>
    <t>20230715 17:16:07</t>
  </si>
  <si>
    <t>17:16:07</t>
  </si>
  <si>
    <t>17:15:42</t>
  </si>
  <si>
    <t>20230715 17:17:26</t>
  </si>
  <si>
    <t>17:17:26</t>
  </si>
  <si>
    <t>17:17:15</t>
  </si>
  <si>
    <t>20230715 17:18:34</t>
  </si>
  <si>
    <t>17:18:34</t>
  </si>
  <si>
    <t>17:19:07</t>
  </si>
  <si>
    <t>20230715 17:21:09</t>
  </si>
  <si>
    <t>17:21:09</t>
  </si>
  <si>
    <t>17:20:40</t>
  </si>
  <si>
    <t>20230715 17:22:47</t>
  </si>
  <si>
    <t>17:22:47</t>
  </si>
  <si>
    <t>17:22:17</t>
  </si>
  <si>
    <t>20230715 17:23:49</t>
  </si>
  <si>
    <t>17:23:49</t>
  </si>
  <si>
    <t>17:24:15</t>
  </si>
  <si>
    <t>20230715 17:26:10</t>
  </si>
  <si>
    <t>17:26:10</t>
  </si>
  <si>
    <t>17:25:41</t>
  </si>
  <si>
    <t>20230715 17:27:12</t>
  </si>
  <si>
    <t>17:27:12</t>
  </si>
  <si>
    <t>17:27:53</t>
  </si>
  <si>
    <t>20230715 17:29:54</t>
  </si>
  <si>
    <t>17:29:54</t>
  </si>
  <si>
    <t>17:29:24</t>
  </si>
  <si>
    <t>20230715 17:31:34</t>
  </si>
  <si>
    <t>17:31:34</t>
  </si>
  <si>
    <t>17:31:01</t>
  </si>
  <si>
    <t>20230715 17:32:44</t>
  </si>
  <si>
    <t>17:32:44</t>
  </si>
  <si>
    <t>17:33:09</t>
  </si>
  <si>
    <t>20230715 17:35:10</t>
  </si>
  <si>
    <t>17:35:10</t>
  </si>
  <si>
    <t>17:34:35</t>
  </si>
  <si>
    <t>20230715 17:36:26</t>
  </si>
  <si>
    <t>17:36:26</t>
  </si>
  <si>
    <t>17:36:49</t>
  </si>
  <si>
    <t>17:37:12</t>
  </si>
  <si>
    <t>Stability Definition:	CO2_r (Meas): Std&lt;0.75 Per=20	A (GasEx): Std&lt;0.2 Per=20	Qin (LeafQ): Std&lt;1 Per=20</t>
  </si>
  <si>
    <t>17:37:13</t>
  </si>
  <si>
    <t>Stability Definition:	CO2_r (Meas): Per=20	A (GasEx): Std&lt;0.2 Per=20	Qin (LeafQ): Std&lt;1 Per=20</t>
  </si>
  <si>
    <t>IRSE</t>
  </si>
  <si>
    <t>BNL21827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</si>
</sst>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7" sqref="B7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3.694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344</v>
      </c>
      <c r="EX18" t="s">
        <v>344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1689469681.0999999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412</v>
      </c>
      <c r="K19" t="s">
        <v>413</v>
      </c>
      <c r="L19">
        <v>1689469681.0999999</v>
      </c>
      <c r="M19">
        <f t="shared" ref="M19:M36" si="0">(N19)/1000</f>
        <v>1.5821444291985306E-3</v>
      </c>
      <c r="N19">
        <f t="shared" ref="N19:N36" si="1">1000*AZ19*AL19*(AV19-AW19)/(100*$B$7*(1000-AL19*AV19))</f>
        <v>1.5821444291985307</v>
      </c>
      <c r="O19">
        <f t="shared" ref="O19:O36" si="2">AZ19*AL19*(AU19-AT19*(1000-AL19*AW19)/(1000-AL19*AV19))/(100*$B$7)</f>
        <v>14.410363480768835</v>
      </c>
      <c r="P19">
        <f t="shared" ref="P19:P36" si="3">AT19 - IF(AL19&gt;1, O19*$B$7*100/(AN19*BH19), 0)</f>
        <v>390.83499999999998</v>
      </c>
      <c r="Q19">
        <f t="shared" ref="Q19:Q36" si="4">((W19-M19/2)*P19-O19)/(W19+M19/2)</f>
        <v>222.85039446753325</v>
      </c>
      <c r="R19">
        <f t="shared" ref="R19:R36" si="5">Q19*(BA19+BB19)/1000</f>
        <v>22.35581089335588</v>
      </c>
      <c r="S19">
        <f t="shared" ref="S19:S36" si="6">(AT19 - IF(AL19&gt;1, O19*$B$7*100/(AN19*BH19), 0))*(BA19+BB19)/1000</f>
        <v>39.207618956123</v>
      </c>
      <c r="T19">
        <f t="shared" ref="T19:T36" si="7">2/((1/V19-1/U19)+SIGN(V19)*SQRT((1/V19-1/U19)*(1/V19-1/U19) + 4*$C$7/(($C$7+1)*($C$7+1))*(2*1/V19*1/U19-1/U19*1/U19)))</f>
        <v>0.14461815837713277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3.5566437521523095</v>
      </c>
      <c r="V19">
        <f t="shared" ref="V19:V36" si="9">M19*(1000-(1000*0.61365*EXP(17.502*Z19/(240.97+Z19))/(BA19+BB19)+AV19)/2)/(1000*0.61365*EXP(17.502*Z19/(240.97+Z19))/(BA19+BB19)-AV19)</f>
        <v>0.14142899469033335</v>
      </c>
      <c r="W19">
        <f t="shared" ref="W19:W36" si="10">1/(($C$7+1)/(T19/1.6)+1/(U19/1.37)) + $C$7/(($C$7+1)/(T19/1.6) + $C$7/(U19/1.37))</f>
        <v>8.8673797802016702E-2</v>
      </c>
      <c r="X19">
        <f t="shared" ref="X19:X36" si="11">(AO19*AR19)</f>
        <v>297.70040399999999</v>
      </c>
      <c r="Y19">
        <f t="shared" ref="Y19:Y36" si="12">(BC19+(X19+2*0.95*0.0000000567*(((BC19+$B$9)+273)^4-(BC19+273)^4)-44100*M19)/(1.84*29.3*U19+8*0.95*0.0000000567*(BC19+273)^3))</f>
        <v>26.064807368365152</v>
      </c>
      <c r="Z19">
        <f t="shared" ref="Z19:Z36" si="13">($C$9*BD19+$D$9*BE19+$E$9*Y19)</f>
        <v>25.0716</v>
      </c>
      <c r="AA19">
        <f t="shared" ref="AA19:AA36" si="14">0.61365*EXP(17.502*Z19/(240.97+Z19))</f>
        <v>3.1932761080736762</v>
      </c>
      <c r="AB19">
        <f t="shared" ref="AB19:AB36" si="15">(AC19/AD19*100)</f>
        <v>66.290602505787788</v>
      </c>
      <c r="AC19">
        <f t="shared" ref="AC19:AC36" si="16">AV19*(BA19+BB19)/1000</f>
        <v>2.1006499953720006</v>
      </c>
      <c r="AD19">
        <f t="shared" ref="AD19:AD36" si="17">0.61365*EXP(17.502*BC19/(240.97+BC19))</f>
        <v>3.1688503588251353</v>
      </c>
      <c r="AE19">
        <f t="shared" ref="AE19:AE36" si="18">(AA19-AV19*(BA19+BB19)/1000)</f>
        <v>1.0926261127016756</v>
      </c>
      <c r="AF19">
        <f t="shared" ref="AF19:AF36" si="19">(-M19*44100)</f>
        <v>-69.772569327655205</v>
      </c>
      <c r="AG19">
        <f t="shared" ref="AG19:AG36" si="20">2*29.3*U19*0.92*(BC19-Z19)</f>
        <v>-24.696856202025696</v>
      </c>
      <c r="AH19">
        <f t="shared" ref="AH19:AH36" si="21">2*0.95*0.0000000567*(((BC19+$B$9)+273)^4-(Z19+273)^4)</f>
        <v>-1.4689019433192128</v>
      </c>
      <c r="AI19">
        <f t="shared" ref="AI19:AI36" si="22">X19+AH19+AF19+AG19</f>
        <v>201.76207652699986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53571.820384372935</v>
      </c>
      <c r="AO19">
        <f t="shared" ref="AO19:AO36" si="26">$B$13*BI19+$C$13*BJ19+$F$13*BU19*(1-BX19)</f>
        <v>1799.99</v>
      </c>
      <c r="AP19">
        <f t="shared" ref="AP19:AP36" si="27">AO19*AQ19</f>
        <v>1517.3916000000002</v>
      </c>
      <c r="AQ19">
        <f t="shared" ref="AQ19:AQ36" si="28">($B$13*$D$11+$C$13*$D$11+$F$13*((CH19+BZ19)/MAX(CH19+BZ19+CI19, 0.1)*$I$11+CI19/MAX(CH19+BZ19+CI19, 0.1)*$J$11))/($B$13+$C$13+$F$13)</f>
        <v>0.84300001666675928</v>
      </c>
      <c r="AR19">
        <f t="shared" ref="AR19:AR36" si="29">($B$13*$K$11+$C$13*$K$11+$F$13*((CH19+BZ19)/MAX(CH19+BZ19+CI19, 0.1)*$P$11+CI19/MAX(CH19+BZ19+CI19, 0.1)*$Q$11))/($B$13+$C$13+$F$13)</f>
        <v>0.16539003216684536</v>
      </c>
      <c r="AS19">
        <v>1689469681.0999999</v>
      </c>
      <c r="AT19">
        <v>390.83499999999998</v>
      </c>
      <c r="AU19">
        <v>400.08499999999998</v>
      </c>
      <c r="AV19">
        <v>20.94</v>
      </c>
      <c r="AW19">
        <v>19.986599999999999</v>
      </c>
      <c r="AX19">
        <v>393.49099999999999</v>
      </c>
      <c r="AY19">
        <v>20.613700000000001</v>
      </c>
      <c r="AZ19">
        <v>600.17399999999998</v>
      </c>
      <c r="BA19">
        <v>100.271</v>
      </c>
      <c r="BB19">
        <v>4.6573799999999999E-2</v>
      </c>
      <c r="BC19">
        <v>24.942799999999998</v>
      </c>
      <c r="BD19">
        <v>25.0716</v>
      </c>
      <c r="BE19">
        <v>999.9</v>
      </c>
      <c r="BF19">
        <v>0</v>
      </c>
      <c r="BG19">
        <v>0</v>
      </c>
      <c r="BH19">
        <v>10036.200000000001</v>
      </c>
      <c r="BI19">
        <v>0</v>
      </c>
      <c r="BJ19">
        <v>573.23199999999997</v>
      </c>
      <c r="BK19">
        <v>-9.2501800000000003</v>
      </c>
      <c r="BL19">
        <v>399.19400000000002</v>
      </c>
      <c r="BM19">
        <v>408.245</v>
      </c>
      <c r="BN19">
        <v>0.95343</v>
      </c>
      <c r="BO19">
        <v>400.08499999999998</v>
      </c>
      <c r="BP19">
        <v>19.986599999999999</v>
      </c>
      <c r="BQ19">
        <v>2.0996700000000001</v>
      </c>
      <c r="BR19">
        <v>2.00407</v>
      </c>
      <c r="BS19">
        <v>18.216699999999999</v>
      </c>
      <c r="BT19">
        <v>17.476500000000001</v>
      </c>
      <c r="BU19">
        <v>1799.99</v>
      </c>
      <c r="BV19">
        <v>0.9</v>
      </c>
      <c r="BW19">
        <v>9.99998E-2</v>
      </c>
      <c r="BX19">
        <v>0</v>
      </c>
      <c r="BY19">
        <v>2.1892999999999998</v>
      </c>
      <c r="BZ19">
        <v>0</v>
      </c>
      <c r="CA19">
        <v>10868.4</v>
      </c>
      <c r="CB19">
        <v>17199.599999999999</v>
      </c>
      <c r="CC19">
        <v>38.311999999999998</v>
      </c>
      <c r="CD19">
        <v>40.25</v>
      </c>
      <c r="CE19">
        <v>39.625</v>
      </c>
      <c r="CF19">
        <v>38.311999999999998</v>
      </c>
      <c r="CG19">
        <v>38</v>
      </c>
      <c r="CH19">
        <v>1619.99</v>
      </c>
      <c r="CI19">
        <v>180</v>
      </c>
      <c r="CJ19">
        <v>0</v>
      </c>
      <c r="CK19">
        <v>1689469684.4000001</v>
      </c>
      <c r="CL19">
        <v>0</v>
      </c>
      <c r="CM19">
        <v>1689469652.0999999</v>
      </c>
      <c r="CN19" t="s">
        <v>352</v>
      </c>
      <c r="CO19">
        <v>1689469643.0999999</v>
      </c>
      <c r="CP19">
        <v>1689469652.0999999</v>
      </c>
      <c r="CQ19">
        <v>42</v>
      </c>
      <c r="CR19">
        <v>-0.32700000000000001</v>
      </c>
      <c r="CS19">
        <v>-2.8000000000000001E-2</v>
      </c>
      <c r="CT19">
        <v>-2.6560000000000001</v>
      </c>
      <c r="CU19">
        <v>0.32600000000000001</v>
      </c>
      <c r="CV19">
        <v>400</v>
      </c>
      <c r="CW19">
        <v>20</v>
      </c>
      <c r="CX19">
        <v>0.2</v>
      </c>
      <c r="CY19">
        <v>0.18</v>
      </c>
      <c r="CZ19">
        <v>13.061006660348699</v>
      </c>
      <c r="DA19">
        <v>0.81418354584221797</v>
      </c>
      <c r="DB19">
        <v>0.102064007985306</v>
      </c>
      <c r="DC19">
        <v>1</v>
      </c>
      <c r="DD19">
        <v>400.02371428571399</v>
      </c>
      <c r="DE19">
        <v>-0.107298701298582</v>
      </c>
      <c r="DF19">
        <v>3.4998153498424597E-2</v>
      </c>
      <c r="DG19">
        <v>1</v>
      </c>
      <c r="DH19">
        <v>1800.0085714285699</v>
      </c>
      <c r="DI19">
        <v>-0.184236982084235</v>
      </c>
      <c r="DJ19">
        <v>0.125822464278046</v>
      </c>
      <c r="DK19">
        <v>-1</v>
      </c>
      <c r="DL19">
        <v>2</v>
      </c>
      <c r="DM19">
        <v>2</v>
      </c>
      <c r="DN19" t="s">
        <v>353</v>
      </c>
      <c r="DO19">
        <v>3.1601599999999999</v>
      </c>
      <c r="DP19">
        <v>2.7812100000000002</v>
      </c>
      <c r="DQ19">
        <v>9.3879099999999993E-2</v>
      </c>
      <c r="DR19">
        <v>9.5410700000000001E-2</v>
      </c>
      <c r="DS19">
        <v>0.10895199999999999</v>
      </c>
      <c r="DT19">
        <v>0.106727</v>
      </c>
      <c r="DU19">
        <v>28910.3</v>
      </c>
      <c r="DV19">
        <v>30310.5</v>
      </c>
      <c r="DW19">
        <v>29626.7</v>
      </c>
      <c r="DX19">
        <v>31222.799999999999</v>
      </c>
      <c r="DY19">
        <v>34545.599999999999</v>
      </c>
      <c r="DZ19">
        <v>36590.300000000003</v>
      </c>
      <c r="EA19">
        <v>40650.5</v>
      </c>
      <c r="EB19">
        <v>43376.6</v>
      </c>
      <c r="EC19">
        <v>2.3040799999999999</v>
      </c>
      <c r="ED19">
        <v>1.8620000000000001</v>
      </c>
      <c r="EE19">
        <v>0.19652800000000001</v>
      </c>
      <c r="EF19">
        <v>0</v>
      </c>
      <c r="EG19">
        <v>21.838699999999999</v>
      </c>
      <c r="EH19">
        <v>999.9</v>
      </c>
      <c r="EI19">
        <v>61.921999999999997</v>
      </c>
      <c r="EJ19">
        <v>27.533000000000001</v>
      </c>
      <c r="EK19">
        <v>22.8048</v>
      </c>
      <c r="EL19">
        <v>60.599899999999998</v>
      </c>
      <c r="EM19">
        <v>23.0489</v>
      </c>
      <c r="EN19">
        <v>1</v>
      </c>
      <c r="EO19">
        <v>-0.47671000000000002</v>
      </c>
      <c r="EP19">
        <v>-0.51823300000000005</v>
      </c>
      <c r="EQ19">
        <v>20.291899999999998</v>
      </c>
      <c r="ER19">
        <v>5.24125</v>
      </c>
      <c r="ES19">
        <v>11.8302</v>
      </c>
      <c r="ET19">
        <v>4.9817</v>
      </c>
      <c r="EU19">
        <v>3.29908</v>
      </c>
      <c r="EV19">
        <v>37</v>
      </c>
      <c r="EW19">
        <v>2342.5</v>
      </c>
      <c r="EX19">
        <v>4960.8</v>
      </c>
      <c r="EY19">
        <v>139.4</v>
      </c>
      <c r="EZ19">
        <v>1.8734599999999999</v>
      </c>
      <c r="FA19">
        <v>1.8791199999999999</v>
      </c>
      <c r="FB19">
        <v>1.87944</v>
      </c>
      <c r="FC19">
        <v>1.8800699999999999</v>
      </c>
      <c r="FD19">
        <v>1.8777299999999999</v>
      </c>
      <c r="FE19">
        <v>1.8766700000000001</v>
      </c>
      <c r="FF19">
        <v>1.8772899999999999</v>
      </c>
      <c r="FG19">
        <v>1.875</v>
      </c>
      <c r="FH19">
        <v>0</v>
      </c>
      <c r="FI19">
        <v>0</v>
      </c>
      <c r="FJ19">
        <v>0</v>
      </c>
      <c r="FK19">
        <v>0</v>
      </c>
      <c r="FL19" t="s">
        <v>354</v>
      </c>
      <c r="FM19" t="s">
        <v>355</v>
      </c>
      <c r="FN19" t="s">
        <v>356</v>
      </c>
      <c r="FO19" t="s">
        <v>356</v>
      </c>
      <c r="FP19" t="s">
        <v>356</v>
      </c>
      <c r="FQ19" t="s">
        <v>356</v>
      </c>
      <c r="FR19">
        <v>0</v>
      </c>
      <c r="FS19">
        <v>100</v>
      </c>
      <c r="FT19">
        <v>100</v>
      </c>
      <c r="FU19">
        <v>-2.6560000000000001</v>
      </c>
      <c r="FV19">
        <v>0.32629999999999998</v>
      </c>
      <c r="FW19">
        <v>-2.6578249032852401</v>
      </c>
      <c r="FX19">
        <v>1.4527828764109799E-4</v>
      </c>
      <c r="FY19">
        <v>-4.3579519040863002E-7</v>
      </c>
      <c r="FZ19">
        <v>2.0799061152897499E-10</v>
      </c>
      <c r="GA19">
        <v>0.326318181818188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0.6</v>
      </c>
      <c r="GJ19">
        <v>0.5</v>
      </c>
      <c r="GK19">
        <v>1.0339400000000001</v>
      </c>
      <c r="GL19">
        <v>2.5500500000000001</v>
      </c>
      <c r="GM19">
        <v>1.54541</v>
      </c>
      <c r="GN19">
        <v>2.2851599999999999</v>
      </c>
      <c r="GO19">
        <v>1.5979000000000001</v>
      </c>
      <c r="GP19">
        <v>2.4450699999999999</v>
      </c>
      <c r="GQ19">
        <v>30.157599999999999</v>
      </c>
      <c r="GR19">
        <v>15.9795</v>
      </c>
      <c r="GS19">
        <v>18</v>
      </c>
      <c r="GT19">
        <v>634.79100000000005</v>
      </c>
      <c r="GU19">
        <v>389.53</v>
      </c>
      <c r="GV19">
        <v>23.706099999999999</v>
      </c>
      <c r="GW19">
        <v>20.6403</v>
      </c>
      <c r="GX19">
        <v>30.0001</v>
      </c>
      <c r="GY19">
        <v>20.627400000000002</v>
      </c>
      <c r="GZ19">
        <v>20.5928</v>
      </c>
      <c r="HA19">
        <v>20.7654</v>
      </c>
      <c r="HB19">
        <v>0</v>
      </c>
      <c r="HC19">
        <v>-30</v>
      </c>
      <c r="HD19">
        <v>23.649000000000001</v>
      </c>
      <c r="HE19">
        <v>400</v>
      </c>
      <c r="HF19">
        <v>0</v>
      </c>
      <c r="HG19">
        <v>100.851</v>
      </c>
      <c r="HH19">
        <v>100.46899999999999</v>
      </c>
    </row>
    <row r="20" spans="1:216" x14ac:dyDescent="0.2">
      <c r="A20">
        <v>2</v>
      </c>
      <c r="B20">
        <v>1689469743.0999999</v>
      </c>
      <c r="C20">
        <v>62</v>
      </c>
      <c r="D20" t="s">
        <v>357</v>
      </c>
      <c r="E20" t="s">
        <v>358</v>
      </c>
      <c r="F20" t="s">
        <v>348</v>
      </c>
      <c r="G20" t="s">
        <v>349</v>
      </c>
      <c r="H20" t="s">
        <v>350</v>
      </c>
      <c r="I20" t="s">
        <v>351</v>
      </c>
      <c r="J20" t="s">
        <v>412</v>
      </c>
      <c r="K20" t="s">
        <v>413</v>
      </c>
      <c r="L20">
        <v>1689469743.0999999</v>
      </c>
      <c r="M20">
        <f t="shared" si="0"/>
        <v>1.7154661137718918E-3</v>
      </c>
      <c r="N20">
        <f t="shared" si="1"/>
        <v>1.7154661137718918</v>
      </c>
      <c r="O20">
        <f t="shared" si="2"/>
        <v>10.140974322281568</v>
      </c>
      <c r="P20">
        <f t="shared" si="3"/>
        <v>293.411</v>
      </c>
      <c r="Q20">
        <f t="shared" si="4"/>
        <v>184.38459001388921</v>
      </c>
      <c r="R20">
        <f t="shared" si="5"/>
        <v>18.496782225771526</v>
      </c>
      <c r="S20">
        <f t="shared" si="6"/>
        <v>29.433909684301899</v>
      </c>
      <c r="T20">
        <f t="shared" si="7"/>
        <v>0.1581148049901456</v>
      </c>
      <c r="U20">
        <f t="shared" si="8"/>
        <v>3.546545553523698</v>
      </c>
      <c r="V20">
        <f t="shared" si="9"/>
        <v>0.15430048482992589</v>
      </c>
      <c r="W20">
        <f t="shared" si="10"/>
        <v>9.6772840595364951E-2</v>
      </c>
      <c r="X20">
        <f t="shared" si="11"/>
        <v>297.70054499999998</v>
      </c>
      <c r="Y20">
        <f t="shared" si="12"/>
        <v>25.812743028151282</v>
      </c>
      <c r="Z20">
        <f t="shared" si="13"/>
        <v>24.871600000000001</v>
      </c>
      <c r="AA20">
        <f t="shared" si="14"/>
        <v>3.1554181289402101</v>
      </c>
      <c r="AB20">
        <f t="shared" si="15"/>
        <v>66.185020092286692</v>
      </c>
      <c r="AC20">
        <f t="shared" si="16"/>
        <v>2.0691744280318498</v>
      </c>
      <c r="AD20">
        <f t="shared" si="17"/>
        <v>3.1263485682207937</v>
      </c>
      <c r="AE20">
        <f t="shared" si="18"/>
        <v>1.0862437009083603</v>
      </c>
      <c r="AF20">
        <f t="shared" si="19"/>
        <v>-75.652055617340423</v>
      </c>
      <c r="AG20">
        <f t="shared" si="20"/>
        <v>-29.636211401643507</v>
      </c>
      <c r="AH20">
        <f t="shared" si="21"/>
        <v>-1.7639109087111906</v>
      </c>
      <c r="AI20">
        <f t="shared" si="22"/>
        <v>190.64836707230489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53394.025093917924</v>
      </c>
      <c r="AO20">
        <f t="shared" si="26"/>
        <v>1799.98</v>
      </c>
      <c r="AP20">
        <f t="shared" si="27"/>
        <v>1517.3841</v>
      </c>
      <c r="AQ20">
        <f t="shared" si="28"/>
        <v>0.84300053333925928</v>
      </c>
      <c r="AR20">
        <f t="shared" si="29"/>
        <v>0.16539102934477048</v>
      </c>
      <c r="AS20">
        <v>1689469743.0999999</v>
      </c>
      <c r="AT20">
        <v>293.411</v>
      </c>
      <c r="AU20">
        <v>299.96199999999999</v>
      </c>
      <c r="AV20">
        <v>20.6265</v>
      </c>
      <c r="AW20">
        <v>19.592500000000001</v>
      </c>
      <c r="AX20">
        <v>295.72000000000003</v>
      </c>
      <c r="AY20">
        <v>20.326499999999999</v>
      </c>
      <c r="AZ20">
        <v>600.21500000000003</v>
      </c>
      <c r="BA20">
        <v>100.26900000000001</v>
      </c>
      <c r="BB20">
        <v>4.7312899999999998E-2</v>
      </c>
      <c r="BC20">
        <v>24.7166</v>
      </c>
      <c r="BD20">
        <v>24.871600000000001</v>
      </c>
      <c r="BE20">
        <v>999.9</v>
      </c>
      <c r="BF20">
        <v>0</v>
      </c>
      <c r="BG20">
        <v>0</v>
      </c>
      <c r="BH20">
        <v>9993.75</v>
      </c>
      <c r="BI20">
        <v>0</v>
      </c>
      <c r="BJ20">
        <v>597.38400000000001</v>
      </c>
      <c r="BK20">
        <v>-6.8892800000000003</v>
      </c>
      <c r="BL20">
        <v>299.25299999999999</v>
      </c>
      <c r="BM20">
        <v>305.95600000000002</v>
      </c>
      <c r="BN20">
        <v>1.0603</v>
      </c>
      <c r="BO20">
        <v>299.96199999999999</v>
      </c>
      <c r="BP20">
        <v>19.592500000000001</v>
      </c>
      <c r="BQ20">
        <v>2.0708299999999999</v>
      </c>
      <c r="BR20">
        <v>1.96452</v>
      </c>
      <c r="BS20">
        <v>17.996600000000001</v>
      </c>
      <c r="BT20">
        <v>17.161200000000001</v>
      </c>
      <c r="BU20">
        <v>1799.98</v>
      </c>
      <c r="BV20">
        <v>0.89998299999999998</v>
      </c>
      <c r="BW20">
        <v>0.10001699999999999</v>
      </c>
      <c r="BX20">
        <v>0</v>
      </c>
      <c r="BY20">
        <v>2.5226000000000002</v>
      </c>
      <c r="BZ20">
        <v>0</v>
      </c>
      <c r="CA20">
        <v>10819</v>
      </c>
      <c r="CB20">
        <v>17199.3</v>
      </c>
      <c r="CC20">
        <v>38.061999999999998</v>
      </c>
      <c r="CD20">
        <v>40.061999999999998</v>
      </c>
      <c r="CE20">
        <v>39.375</v>
      </c>
      <c r="CF20">
        <v>38.125</v>
      </c>
      <c r="CG20">
        <v>37.811999999999998</v>
      </c>
      <c r="CH20">
        <v>1619.95</v>
      </c>
      <c r="CI20">
        <v>180.03</v>
      </c>
      <c r="CJ20">
        <v>0</v>
      </c>
      <c r="CK20">
        <v>1689469746.8</v>
      </c>
      <c r="CL20">
        <v>0</v>
      </c>
      <c r="CM20">
        <v>1689469774.0999999</v>
      </c>
      <c r="CN20" t="s">
        <v>359</v>
      </c>
      <c r="CO20">
        <v>1689469774.0999999</v>
      </c>
      <c r="CP20">
        <v>1689469767.0999999</v>
      </c>
      <c r="CQ20">
        <v>43</v>
      </c>
      <c r="CR20">
        <v>0.33900000000000002</v>
      </c>
      <c r="CS20">
        <v>-2.7E-2</v>
      </c>
      <c r="CT20">
        <v>-2.3090000000000002</v>
      </c>
      <c r="CU20">
        <v>0.3</v>
      </c>
      <c r="CV20">
        <v>300</v>
      </c>
      <c r="CW20">
        <v>20</v>
      </c>
      <c r="CX20">
        <v>0.27</v>
      </c>
      <c r="CY20">
        <v>7.0000000000000007E-2</v>
      </c>
      <c r="CZ20">
        <v>9.7689103733395193</v>
      </c>
      <c r="DA20">
        <v>1.5057607995672599</v>
      </c>
      <c r="DB20">
        <v>0.16940864255493099</v>
      </c>
      <c r="DC20">
        <v>1</v>
      </c>
      <c r="DD20">
        <v>299.97861904761902</v>
      </c>
      <c r="DE20">
        <v>-6.19480519479799E-2</v>
      </c>
      <c r="DF20">
        <v>2.2879552506603399E-2</v>
      </c>
      <c r="DG20">
        <v>1</v>
      </c>
      <c r="DH20">
        <v>1799.9909523809499</v>
      </c>
      <c r="DI20">
        <v>0.17196706990765401</v>
      </c>
      <c r="DJ20">
        <v>0.15525416218343499</v>
      </c>
      <c r="DK20">
        <v>-1</v>
      </c>
      <c r="DL20">
        <v>2</v>
      </c>
      <c r="DM20">
        <v>2</v>
      </c>
      <c r="DN20" t="s">
        <v>353</v>
      </c>
      <c r="DO20">
        <v>3.1602399999999999</v>
      </c>
      <c r="DP20">
        <v>2.78159</v>
      </c>
      <c r="DQ20">
        <v>7.4981300000000001E-2</v>
      </c>
      <c r="DR20">
        <v>7.6129199999999994E-2</v>
      </c>
      <c r="DS20">
        <v>0.10785</v>
      </c>
      <c r="DT20">
        <v>0.10521800000000001</v>
      </c>
      <c r="DU20">
        <v>29511.1</v>
      </c>
      <c r="DV20">
        <v>30957.4</v>
      </c>
      <c r="DW20">
        <v>29624.3</v>
      </c>
      <c r="DX20">
        <v>31223.599999999999</v>
      </c>
      <c r="DY20">
        <v>34585.1</v>
      </c>
      <c r="DZ20">
        <v>36649.599999999999</v>
      </c>
      <c r="EA20">
        <v>40647.300000000003</v>
      </c>
      <c r="EB20">
        <v>43374.5</v>
      </c>
      <c r="EC20">
        <v>2.3064499999999999</v>
      </c>
      <c r="ED20">
        <v>1.8611200000000001</v>
      </c>
      <c r="EE20">
        <v>0.18518399999999999</v>
      </c>
      <c r="EF20">
        <v>0</v>
      </c>
      <c r="EG20">
        <v>21.8249</v>
      </c>
      <c r="EH20">
        <v>999.9</v>
      </c>
      <c r="EI20">
        <v>61.823999999999998</v>
      </c>
      <c r="EJ20">
        <v>27.542999999999999</v>
      </c>
      <c r="EK20">
        <v>22.782299999999999</v>
      </c>
      <c r="EL20">
        <v>61.299900000000001</v>
      </c>
      <c r="EM20">
        <v>23.241199999999999</v>
      </c>
      <c r="EN20">
        <v>1</v>
      </c>
      <c r="EO20">
        <v>-0.47546699999999997</v>
      </c>
      <c r="EP20">
        <v>-1.6794500000000001</v>
      </c>
      <c r="EQ20">
        <v>20.283999999999999</v>
      </c>
      <c r="ER20">
        <v>5.24125</v>
      </c>
      <c r="ES20">
        <v>11.8302</v>
      </c>
      <c r="ET20">
        <v>4.9824000000000002</v>
      </c>
      <c r="EU20">
        <v>3.2990499999999998</v>
      </c>
      <c r="EV20">
        <v>37</v>
      </c>
      <c r="EW20">
        <v>2344</v>
      </c>
      <c r="EX20">
        <v>4960.8</v>
      </c>
      <c r="EY20">
        <v>139.4</v>
      </c>
      <c r="EZ20">
        <v>1.8734500000000001</v>
      </c>
      <c r="FA20">
        <v>1.8791199999999999</v>
      </c>
      <c r="FB20">
        <v>1.8794500000000001</v>
      </c>
      <c r="FC20">
        <v>1.88008</v>
      </c>
      <c r="FD20">
        <v>1.87775</v>
      </c>
      <c r="FE20">
        <v>1.8766499999999999</v>
      </c>
      <c r="FF20">
        <v>1.8772899999999999</v>
      </c>
      <c r="FG20">
        <v>1.875</v>
      </c>
      <c r="FH20">
        <v>0</v>
      </c>
      <c r="FI20">
        <v>0</v>
      </c>
      <c r="FJ20">
        <v>0</v>
      </c>
      <c r="FK20">
        <v>0</v>
      </c>
      <c r="FL20" t="s">
        <v>354</v>
      </c>
      <c r="FM20" t="s">
        <v>355</v>
      </c>
      <c r="FN20" t="s">
        <v>356</v>
      </c>
      <c r="FO20" t="s">
        <v>356</v>
      </c>
      <c r="FP20" t="s">
        <v>356</v>
      </c>
      <c r="FQ20" t="s">
        <v>356</v>
      </c>
      <c r="FR20">
        <v>0</v>
      </c>
      <c r="FS20">
        <v>100</v>
      </c>
      <c r="FT20">
        <v>100</v>
      </c>
      <c r="FU20">
        <v>-2.3090000000000002</v>
      </c>
      <c r="FV20">
        <v>0.3</v>
      </c>
      <c r="FW20">
        <v>-2.6578249032852401</v>
      </c>
      <c r="FX20">
        <v>1.4527828764109799E-4</v>
      </c>
      <c r="FY20">
        <v>-4.3579519040863002E-7</v>
      </c>
      <c r="FZ20">
        <v>2.0799061152897499E-10</v>
      </c>
      <c r="GA20">
        <v>0.326318181818188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1.7</v>
      </c>
      <c r="GJ20">
        <v>1.5</v>
      </c>
      <c r="GK20">
        <v>0.82519500000000001</v>
      </c>
      <c r="GL20">
        <v>2.5451700000000002</v>
      </c>
      <c r="GM20">
        <v>1.54541</v>
      </c>
      <c r="GN20">
        <v>2.2851599999999999</v>
      </c>
      <c r="GO20">
        <v>1.5979000000000001</v>
      </c>
      <c r="GP20">
        <v>2.34497</v>
      </c>
      <c r="GQ20">
        <v>30.178999999999998</v>
      </c>
      <c r="GR20">
        <v>15.9445</v>
      </c>
      <c r="GS20">
        <v>18</v>
      </c>
      <c r="GT20">
        <v>636.56700000000001</v>
      </c>
      <c r="GU20">
        <v>389.101</v>
      </c>
      <c r="GV20">
        <v>24.153700000000001</v>
      </c>
      <c r="GW20">
        <v>20.649100000000001</v>
      </c>
      <c r="GX20">
        <v>30.0001</v>
      </c>
      <c r="GY20">
        <v>20.6326</v>
      </c>
      <c r="GZ20">
        <v>20.5991</v>
      </c>
      <c r="HA20">
        <v>16.557099999999998</v>
      </c>
      <c r="HB20">
        <v>0</v>
      </c>
      <c r="HC20">
        <v>-30</v>
      </c>
      <c r="HD20">
        <v>24.207899999999999</v>
      </c>
      <c r="HE20">
        <v>300</v>
      </c>
      <c r="HF20">
        <v>0</v>
      </c>
      <c r="HG20">
        <v>100.843</v>
      </c>
      <c r="HH20">
        <v>100.467</v>
      </c>
    </row>
    <row r="21" spans="1:216" x14ac:dyDescent="0.2">
      <c r="A21">
        <v>3</v>
      </c>
      <c r="B21">
        <v>1689469879</v>
      </c>
      <c r="C21">
        <v>197.90000009536701</v>
      </c>
      <c r="D21" t="s">
        <v>360</v>
      </c>
      <c r="E21" t="s">
        <v>361</v>
      </c>
      <c r="F21" t="s">
        <v>348</v>
      </c>
      <c r="G21" t="s">
        <v>349</v>
      </c>
      <c r="H21" t="s">
        <v>350</v>
      </c>
      <c r="I21" t="s">
        <v>351</v>
      </c>
      <c r="J21" t="s">
        <v>412</v>
      </c>
      <c r="K21" t="s">
        <v>413</v>
      </c>
      <c r="L21">
        <v>1689469879</v>
      </c>
      <c r="M21">
        <f t="shared" si="0"/>
        <v>1.6840574385250694E-3</v>
      </c>
      <c r="N21">
        <f t="shared" si="1"/>
        <v>1.6840574385250695</v>
      </c>
      <c r="O21">
        <f t="shared" si="2"/>
        <v>8.2197618737356279</v>
      </c>
      <c r="P21">
        <f t="shared" si="3"/>
        <v>244.68600000000001</v>
      </c>
      <c r="Q21">
        <f t="shared" si="4"/>
        <v>150.9825626385186</v>
      </c>
      <c r="R21">
        <f t="shared" si="5"/>
        <v>15.145743163568621</v>
      </c>
      <c r="S21">
        <f t="shared" si="6"/>
        <v>24.545558420502598</v>
      </c>
      <c r="T21">
        <f t="shared" si="7"/>
        <v>0.14895947036425169</v>
      </c>
      <c r="U21">
        <f t="shared" si="8"/>
        <v>3.5420520355485721</v>
      </c>
      <c r="V21">
        <f t="shared" si="9"/>
        <v>0.14556478577830093</v>
      </c>
      <c r="W21">
        <f t="shared" si="10"/>
        <v>9.1276546598731634E-2</v>
      </c>
      <c r="X21">
        <f t="shared" si="11"/>
        <v>297.71157600000004</v>
      </c>
      <c r="Y21">
        <f t="shared" si="12"/>
        <v>26.02422855003962</v>
      </c>
      <c r="Z21">
        <f t="shared" si="13"/>
        <v>25.041599999999999</v>
      </c>
      <c r="AA21">
        <f t="shared" si="14"/>
        <v>3.1875722317982165</v>
      </c>
      <c r="AB21">
        <f t="shared" si="15"/>
        <v>65.012866456066419</v>
      </c>
      <c r="AC21">
        <f t="shared" si="16"/>
        <v>2.0573605036738098</v>
      </c>
      <c r="AD21">
        <f t="shared" si="17"/>
        <v>3.1645435985569215</v>
      </c>
      <c r="AE21">
        <f t="shared" si="18"/>
        <v>1.1302117281244066</v>
      </c>
      <c r="AF21">
        <f t="shared" si="19"/>
        <v>-74.266933038955557</v>
      </c>
      <c r="AG21">
        <f t="shared" si="20"/>
        <v>-23.220627695803625</v>
      </c>
      <c r="AH21">
        <f t="shared" si="21"/>
        <v>-1.3864208773187237</v>
      </c>
      <c r="AI21">
        <f t="shared" si="22"/>
        <v>198.83759438792217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53260.451137614575</v>
      </c>
      <c r="AO21">
        <f t="shared" si="26"/>
        <v>1800.06</v>
      </c>
      <c r="AP21">
        <f t="shared" si="27"/>
        <v>1517.4503999999999</v>
      </c>
      <c r="AQ21">
        <f t="shared" si="28"/>
        <v>0.84299990000333325</v>
      </c>
      <c r="AR21">
        <f t="shared" si="29"/>
        <v>0.16538980700643313</v>
      </c>
      <c r="AS21">
        <v>1689469879</v>
      </c>
      <c r="AT21">
        <v>244.68600000000001</v>
      </c>
      <c r="AU21">
        <v>249.999</v>
      </c>
      <c r="AV21">
        <v>20.5091</v>
      </c>
      <c r="AW21">
        <v>19.4938</v>
      </c>
      <c r="AX21">
        <v>246.93600000000001</v>
      </c>
      <c r="AY21">
        <v>20.2117</v>
      </c>
      <c r="AZ21">
        <v>600.15</v>
      </c>
      <c r="BA21">
        <v>100.267</v>
      </c>
      <c r="BB21">
        <v>4.7519100000000002E-2</v>
      </c>
      <c r="BC21">
        <v>24.92</v>
      </c>
      <c r="BD21">
        <v>25.041599999999999</v>
      </c>
      <c r="BE21">
        <v>999.9</v>
      </c>
      <c r="BF21">
        <v>0</v>
      </c>
      <c r="BG21">
        <v>0</v>
      </c>
      <c r="BH21">
        <v>9975</v>
      </c>
      <c r="BI21">
        <v>0</v>
      </c>
      <c r="BJ21">
        <v>658.17700000000002</v>
      </c>
      <c r="BK21">
        <v>-5.3129400000000002</v>
      </c>
      <c r="BL21">
        <v>249.81</v>
      </c>
      <c r="BM21">
        <v>254.97</v>
      </c>
      <c r="BN21">
        <v>1.01529</v>
      </c>
      <c r="BO21">
        <v>249.999</v>
      </c>
      <c r="BP21">
        <v>19.4938</v>
      </c>
      <c r="BQ21">
        <v>2.0563899999999999</v>
      </c>
      <c r="BR21">
        <v>1.95458</v>
      </c>
      <c r="BS21">
        <v>17.885300000000001</v>
      </c>
      <c r="BT21">
        <v>17.081199999999999</v>
      </c>
      <c r="BU21">
        <v>1800.06</v>
      </c>
      <c r="BV21">
        <v>0.90000400000000003</v>
      </c>
      <c r="BW21">
        <v>9.9996100000000004E-2</v>
      </c>
      <c r="BX21">
        <v>0</v>
      </c>
      <c r="BY21">
        <v>2.2519999999999998</v>
      </c>
      <c r="BZ21">
        <v>0</v>
      </c>
      <c r="CA21">
        <v>10774.8</v>
      </c>
      <c r="CB21">
        <v>17200.2</v>
      </c>
      <c r="CC21">
        <v>37.561999999999998</v>
      </c>
      <c r="CD21">
        <v>39.561999999999998</v>
      </c>
      <c r="CE21">
        <v>38.811999999999998</v>
      </c>
      <c r="CF21">
        <v>37.686999999999998</v>
      </c>
      <c r="CG21">
        <v>37.375</v>
      </c>
      <c r="CH21">
        <v>1620.06</v>
      </c>
      <c r="CI21">
        <v>180</v>
      </c>
      <c r="CJ21">
        <v>0</v>
      </c>
      <c r="CK21">
        <v>1689469882.4000001</v>
      </c>
      <c r="CL21">
        <v>0</v>
      </c>
      <c r="CM21">
        <v>1689469850.0999999</v>
      </c>
      <c r="CN21" t="s">
        <v>362</v>
      </c>
      <c r="CO21">
        <v>1689469831.0999999</v>
      </c>
      <c r="CP21">
        <v>1689469850.0999999</v>
      </c>
      <c r="CQ21">
        <v>44</v>
      </c>
      <c r="CR21">
        <v>5.7000000000000002E-2</v>
      </c>
      <c r="CS21">
        <v>-2E-3</v>
      </c>
      <c r="CT21">
        <v>-2.25</v>
      </c>
      <c r="CU21">
        <v>0.29699999999999999</v>
      </c>
      <c r="CV21">
        <v>250</v>
      </c>
      <c r="CW21">
        <v>19</v>
      </c>
      <c r="CX21">
        <v>0.38</v>
      </c>
      <c r="CY21">
        <v>0.25</v>
      </c>
      <c r="CZ21">
        <v>7.5133963736857696</v>
      </c>
      <c r="DA21">
        <v>0.55529772859997095</v>
      </c>
      <c r="DB21">
        <v>8.8524762821114794E-2</v>
      </c>
      <c r="DC21">
        <v>1</v>
      </c>
      <c r="DD21">
        <v>250.009047619048</v>
      </c>
      <c r="DE21">
        <v>6.7141365149378698E-2</v>
      </c>
      <c r="DF21">
        <v>2.7126645116625998E-2</v>
      </c>
      <c r="DG21">
        <v>1</v>
      </c>
      <c r="DH21">
        <v>1800.0109523809499</v>
      </c>
      <c r="DI21">
        <v>-5.7736147042907297E-2</v>
      </c>
      <c r="DJ21">
        <v>6.2633078276017995E-2</v>
      </c>
      <c r="DK21">
        <v>-1</v>
      </c>
      <c r="DL21">
        <v>2</v>
      </c>
      <c r="DM21">
        <v>2</v>
      </c>
      <c r="DN21" t="s">
        <v>353</v>
      </c>
      <c r="DO21">
        <v>3.16011</v>
      </c>
      <c r="DP21">
        <v>2.7816200000000002</v>
      </c>
      <c r="DQ21">
        <v>6.4608899999999997E-2</v>
      </c>
      <c r="DR21">
        <v>6.55279E-2</v>
      </c>
      <c r="DS21">
        <v>0.107409</v>
      </c>
      <c r="DT21">
        <v>0.104838</v>
      </c>
      <c r="DU21">
        <v>29846.1</v>
      </c>
      <c r="DV21">
        <v>31316</v>
      </c>
      <c r="DW21">
        <v>29628.1</v>
      </c>
      <c r="DX21">
        <v>31226.6</v>
      </c>
      <c r="DY21">
        <v>34605</v>
      </c>
      <c r="DZ21">
        <v>36667.300000000003</v>
      </c>
      <c r="EA21">
        <v>40651.1</v>
      </c>
      <c r="EB21">
        <v>43378.2</v>
      </c>
      <c r="EC21">
        <v>2.3040799999999999</v>
      </c>
      <c r="ED21">
        <v>1.8607499999999999</v>
      </c>
      <c r="EE21">
        <v>0.20463000000000001</v>
      </c>
      <c r="EF21">
        <v>0</v>
      </c>
      <c r="EG21">
        <v>21.675000000000001</v>
      </c>
      <c r="EH21">
        <v>999.9</v>
      </c>
      <c r="EI21">
        <v>61.616</v>
      </c>
      <c r="EJ21">
        <v>27.542999999999999</v>
      </c>
      <c r="EK21">
        <v>22.706800000000001</v>
      </c>
      <c r="EL21">
        <v>61.379899999999999</v>
      </c>
      <c r="EM21">
        <v>23.7941</v>
      </c>
      <c r="EN21">
        <v>1</v>
      </c>
      <c r="EO21">
        <v>-0.47795700000000002</v>
      </c>
      <c r="EP21">
        <v>-1.1577599999999999</v>
      </c>
      <c r="EQ21">
        <v>20.2882</v>
      </c>
      <c r="ER21">
        <v>5.2413999999999996</v>
      </c>
      <c r="ES21">
        <v>11.8302</v>
      </c>
      <c r="ET21">
        <v>4.9820000000000002</v>
      </c>
      <c r="EU21">
        <v>3.2990300000000001</v>
      </c>
      <c r="EV21">
        <v>37</v>
      </c>
      <c r="EW21">
        <v>2346.5</v>
      </c>
      <c r="EX21">
        <v>4960.8</v>
      </c>
      <c r="EY21">
        <v>139.4</v>
      </c>
      <c r="EZ21">
        <v>1.87347</v>
      </c>
      <c r="FA21">
        <v>1.8791199999999999</v>
      </c>
      <c r="FB21">
        <v>1.87947</v>
      </c>
      <c r="FC21">
        <v>1.8801000000000001</v>
      </c>
      <c r="FD21">
        <v>1.87775</v>
      </c>
      <c r="FE21">
        <v>1.8766799999999999</v>
      </c>
      <c r="FF21">
        <v>1.8772899999999999</v>
      </c>
      <c r="FG21">
        <v>1.875</v>
      </c>
      <c r="FH21">
        <v>0</v>
      </c>
      <c r="FI21">
        <v>0</v>
      </c>
      <c r="FJ21">
        <v>0</v>
      </c>
      <c r="FK21">
        <v>0</v>
      </c>
      <c r="FL21" t="s">
        <v>354</v>
      </c>
      <c r="FM21" t="s">
        <v>355</v>
      </c>
      <c r="FN21" t="s">
        <v>356</v>
      </c>
      <c r="FO21" t="s">
        <v>356</v>
      </c>
      <c r="FP21" t="s">
        <v>356</v>
      </c>
      <c r="FQ21" t="s">
        <v>356</v>
      </c>
      <c r="FR21">
        <v>0</v>
      </c>
      <c r="FS21">
        <v>100</v>
      </c>
      <c r="FT21">
        <v>100</v>
      </c>
      <c r="FU21">
        <v>-2.25</v>
      </c>
      <c r="FV21">
        <v>0.2974</v>
      </c>
      <c r="FW21">
        <v>-2.2622576217285602</v>
      </c>
      <c r="FX21">
        <v>1.4527828764109799E-4</v>
      </c>
      <c r="FY21">
        <v>-4.3579519040863002E-7</v>
      </c>
      <c r="FZ21">
        <v>2.0799061152897499E-10</v>
      </c>
      <c r="GA21">
        <v>0.29737272727272701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0.8</v>
      </c>
      <c r="GJ21">
        <v>0.5</v>
      </c>
      <c r="GK21">
        <v>0.716553</v>
      </c>
      <c r="GL21">
        <v>2.5402800000000001</v>
      </c>
      <c r="GM21">
        <v>1.54541</v>
      </c>
      <c r="GN21">
        <v>2.2851599999999999</v>
      </c>
      <c r="GO21">
        <v>1.5979000000000001</v>
      </c>
      <c r="GP21">
        <v>2.4609399999999999</v>
      </c>
      <c r="GQ21">
        <v>30.178999999999998</v>
      </c>
      <c r="GR21">
        <v>15.9445</v>
      </c>
      <c r="GS21">
        <v>18</v>
      </c>
      <c r="GT21">
        <v>634.76800000000003</v>
      </c>
      <c r="GU21">
        <v>388.827</v>
      </c>
      <c r="GV21">
        <v>24.336099999999998</v>
      </c>
      <c r="GW21">
        <v>20.6204</v>
      </c>
      <c r="GX21">
        <v>30</v>
      </c>
      <c r="GY21">
        <v>20.625599999999999</v>
      </c>
      <c r="GZ21">
        <v>20.590399999999999</v>
      </c>
      <c r="HA21">
        <v>14.401400000000001</v>
      </c>
      <c r="HB21">
        <v>0</v>
      </c>
      <c r="HC21">
        <v>-30</v>
      </c>
      <c r="HD21">
        <v>24.325800000000001</v>
      </c>
      <c r="HE21">
        <v>250</v>
      </c>
      <c r="HF21">
        <v>0</v>
      </c>
      <c r="HG21">
        <v>100.854</v>
      </c>
      <c r="HH21">
        <v>100.476</v>
      </c>
    </row>
    <row r="22" spans="1:216" x14ac:dyDescent="0.2">
      <c r="A22">
        <v>4</v>
      </c>
      <c r="B22">
        <v>1689469976</v>
      </c>
      <c r="C22">
        <v>294.90000009536698</v>
      </c>
      <c r="D22" t="s">
        <v>363</v>
      </c>
      <c r="E22" t="s">
        <v>364</v>
      </c>
      <c r="F22" t="s">
        <v>348</v>
      </c>
      <c r="G22" t="s">
        <v>349</v>
      </c>
      <c r="H22" t="s">
        <v>350</v>
      </c>
      <c r="I22" t="s">
        <v>351</v>
      </c>
      <c r="J22" t="s">
        <v>412</v>
      </c>
      <c r="K22" t="s">
        <v>413</v>
      </c>
      <c r="L22">
        <v>1689469976</v>
      </c>
      <c r="M22">
        <f t="shared" si="0"/>
        <v>1.7791583246348386E-3</v>
      </c>
      <c r="N22">
        <f t="shared" si="1"/>
        <v>1.7791583246348386</v>
      </c>
      <c r="O22">
        <f t="shared" si="2"/>
        <v>4.9406376590773995</v>
      </c>
      <c r="P22">
        <f t="shared" si="3"/>
        <v>171.72</v>
      </c>
      <c r="Q22">
        <f t="shared" si="4"/>
        <v>118.96774407509233</v>
      </c>
      <c r="R22">
        <f t="shared" si="5"/>
        <v>11.93402538528886</v>
      </c>
      <c r="S22">
        <f t="shared" si="6"/>
        <v>17.225768674476001</v>
      </c>
      <c r="T22">
        <f t="shared" si="7"/>
        <v>0.16109055310994014</v>
      </c>
      <c r="U22">
        <f t="shared" si="8"/>
        <v>3.5527159891293927</v>
      </c>
      <c r="V22">
        <f t="shared" si="9"/>
        <v>0.15713993652272124</v>
      </c>
      <c r="W22">
        <f t="shared" si="10"/>
        <v>9.8559337942792646E-2</v>
      </c>
      <c r="X22">
        <f t="shared" si="11"/>
        <v>297.69126599999998</v>
      </c>
      <c r="Y22">
        <f t="shared" si="12"/>
        <v>25.881005872397999</v>
      </c>
      <c r="Z22">
        <f t="shared" si="13"/>
        <v>24.967500000000001</v>
      </c>
      <c r="AA22">
        <f t="shared" si="14"/>
        <v>3.1735217951460655</v>
      </c>
      <c r="AB22">
        <f t="shared" si="15"/>
        <v>65.798381189157439</v>
      </c>
      <c r="AC22">
        <f t="shared" si="16"/>
        <v>2.0674333055393399</v>
      </c>
      <c r="AD22">
        <f t="shared" si="17"/>
        <v>3.1420732063238375</v>
      </c>
      <c r="AE22">
        <f t="shared" si="18"/>
        <v>1.1060884896067256</v>
      </c>
      <c r="AF22">
        <f t="shared" si="19"/>
        <v>-78.460882116396377</v>
      </c>
      <c r="AG22">
        <f t="shared" si="20"/>
        <v>-31.967028673352374</v>
      </c>
      <c r="AH22">
        <f t="shared" si="21"/>
        <v>-1.9010553925740621</v>
      </c>
      <c r="AI22">
        <f t="shared" si="22"/>
        <v>185.36229981767718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53512.343299273627</v>
      </c>
      <c r="AO22">
        <f t="shared" si="26"/>
        <v>1799.94</v>
      </c>
      <c r="AP22">
        <f t="shared" si="27"/>
        <v>1517.3490000000002</v>
      </c>
      <c r="AQ22">
        <f t="shared" si="28"/>
        <v>0.84299976665888865</v>
      </c>
      <c r="AR22">
        <f t="shared" si="29"/>
        <v>0.16538954965165503</v>
      </c>
      <c r="AS22">
        <v>1689469976</v>
      </c>
      <c r="AT22">
        <v>171.72</v>
      </c>
      <c r="AU22">
        <v>174.94900000000001</v>
      </c>
      <c r="AV22">
        <v>20.6098</v>
      </c>
      <c r="AW22">
        <v>19.537299999999998</v>
      </c>
      <c r="AX22">
        <v>173.70099999999999</v>
      </c>
      <c r="AY22">
        <v>20.296900000000001</v>
      </c>
      <c r="AZ22">
        <v>600.16399999999999</v>
      </c>
      <c r="BA22">
        <v>100.267</v>
      </c>
      <c r="BB22">
        <v>4.6118300000000001E-2</v>
      </c>
      <c r="BC22">
        <v>24.800599999999999</v>
      </c>
      <c r="BD22">
        <v>24.967500000000001</v>
      </c>
      <c r="BE22">
        <v>999.9</v>
      </c>
      <c r="BF22">
        <v>0</v>
      </c>
      <c r="BG22">
        <v>0</v>
      </c>
      <c r="BH22">
        <v>10020</v>
      </c>
      <c r="BI22">
        <v>0</v>
      </c>
      <c r="BJ22">
        <v>696.28499999999997</v>
      </c>
      <c r="BK22">
        <v>-3.2290999999999999</v>
      </c>
      <c r="BL22">
        <v>175.334</v>
      </c>
      <c r="BM22">
        <v>178.43600000000001</v>
      </c>
      <c r="BN22">
        <v>1.0725199999999999</v>
      </c>
      <c r="BO22">
        <v>174.94900000000001</v>
      </c>
      <c r="BP22">
        <v>19.537299999999998</v>
      </c>
      <c r="BQ22">
        <v>2.0664899999999999</v>
      </c>
      <c r="BR22">
        <v>1.95895</v>
      </c>
      <c r="BS22">
        <v>17.963200000000001</v>
      </c>
      <c r="BT22">
        <v>17.116399999999999</v>
      </c>
      <c r="BU22">
        <v>1799.94</v>
      </c>
      <c r="BV22">
        <v>0.90000599999999997</v>
      </c>
      <c r="BW22">
        <v>9.9994299999999994E-2</v>
      </c>
      <c r="BX22">
        <v>0</v>
      </c>
      <c r="BY22">
        <v>2.6745000000000001</v>
      </c>
      <c r="BZ22">
        <v>0</v>
      </c>
      <c r="CA22">
        <v>10773.2</v>
      </c>
      <c r="CB22">
        <v>17199.099999999999</v>
      </c>
      <c r="CC22">
        <v>37.436999999999998</v>
      </c>
      <c r="CD22">
        <v>39.436999999999998</v>
      </c>
      <c r="CE22">
        <v>38.686999999999998</v>
      </c>
      <c r="CF22">
        <v>37.5</v>
      </c>
      <c r="CG22">
        <v>37.186999999999998</v>
      </c>
      <c r="CH22">
        <v>1619.96</v>
      </c>
      <c r="CI22">
        <v>179.98</v>
      </c>
      <c r="CJ22">
        <v>0</v>
      </c>
      <c r="CK22">
        <v>1689469979.5999999</v>
      </c>
      <c r="CL22">
        <v>0</v>
      </c>
      <c r="CM22">
        <v>1689469947</v>
      </c>
      <c r="CN22" t="s">
        <v>365</v>
      </c>
      <c r="CO22">
        <v>1689469939</v>
      </c>
      <c r="CP22">
        <v>1689469947</v>
      </c>
      <c r="CQ22">
        <v>45</v>
      </c>
      <c r="CR22">
        <v>0.26900000000000002</v>
      </c>
      <c r="CS22">
        <v>1.4999999999999999E-2</v>
      </c>
      <c r="CT22">
        <v>-1.98</v>
      </c>
      <c r="CU22">
        <v>0.313</v>
      </c>
      <c r="CV22">
        <v>175</v>
      </c>
      <c r="CW22">
        <v>20</v>
      </c>
      <c r="CX22">
        <v>0.23</v>
      </c>
      <c r="CY22">
        <v>0.09</v>
      </c>
      <c r="CZ22">
        <v>4.6635721435734299</v>
      </c>
      <c r="DA22">
        <v>0.123506766411701</v>
      </c>
      <c r="DB22">
        <v>2.2009144019012598E-2</v>
      </c>
      <c r="DC22">
        <v>1</v>
      </c>
      <c r="DD22">
        <v>174.977857142857</v>
      </c>
      <c r="DE22">
        <v>0.20119480519465899</v>
      </c>
      <c r="DF22">
        <v>2.43355231518614E-2</v>
      </c>
      <c r="DG22">
        <v>1</v>
      </c>
      <c r="DH22">
        <v>1799.9974999999999</v>
      </c>
      <c r="DI22">
        <v>-0.35937940356590398</v>
      </c>
      <c r="DJ22">
        <v>0.109081391630268</v>
      </c>
      <c r="DK22">
        <v>-1</v>
      </c>
      <c r="DL22">
        <v>2</v>
      </c>
      <c r="DM22">
        <v>2</v>
      </c>
      <c r="DN22" t="s">
        <v>353</v>
      </c>
      <c r="DO22">
        <v>3.1601599999999999</v>
      </c>
      <c r="DP22">
        <v>2.7806199999999999</v>
      </c>
      <c r="DQ22">
        <v>4.7610199999999998E-2</v>
      </c>
      <c r="DR22">
        <v>4.8106500000000003E-2</v>
      </c>
      <c r="DS22">
        <v>0.10774</v>
      </c>
      <c r="DT22">
        <v>0.10500900000000001</v>
      </c>
      <c r="DU22">
        <v>30390.5</v>
      </c>
      <c r="DV22">
        <v>31901.1</v>
      </c>
      <c r="DW22">
        <v>29629.4</v>
      </c>
      <c r="DX22">
        <v>31227.3</v>
      </c>
      <c r="DY22">
        <v>34592.1</v>
      </c>
      <c r="DZ22">
        <v>36659.800000000003</v>
      </c>
      <c r="EA22">
        <v>40653.800000000003</v>
      </c>
      <c r="EB22">
        <v>43380.1</v>
      </c>
      <c r="EC22">
        <v>2.3047300000000002</v>
      </c>
      <c r="ED22">
        <v>1.8610500000000001</v>
      </c>
      <c r="EE22">
        <v>0.193603</v>
      </c>
      <c r="EF22">
        <v>0</v>
      </c>
      <c r="EG22">
        <v>21.782399999999999</v>
      </c>
      <c r="EH22">
        <v>999.9</v>
      </c>
      <c r="EI22">
        <v>61.481999999999999</v>
      </c>
      <c r="EJ22">
        <v>27.542999999999999</v>
      </c>
      <c r="EK22">
        <v>22.654399999999999</v>
      </c>
      <c r="EL22">
        <v>60.739899999999999</v>
      </c>
      <c r="EM22">
        <v>23.433499999999999</v>
      </c>
      <c r="EN22">
        <v>1</v>
      </c>
      <c r="EO22">
        <v>-0.47964899999999999</v>
      </c>
      <c r="EP22">
        <v>-1.3229299999999999</v>
      </c>
      <c r="EQ22">
        <v>20.287500000000001</v>
      </c>
      <c r="ER22">
        <v>5.2411000000000003</v>
      </c>
      <c r="ES22">
        <v>11.8302</v>
      </c>
      <c r="ET22">
        <v>4.9825499999999998</v>
      </c>
      <c r="EU22">
        <v>3.2990300000000001</v>
      </c>
      <c r="EV22">
        <v>37.1</v>
      </c>
      <c r="EW22">
        <v>2348.5</v>
      </c>
      <c r="EX22">
        <v>4960.8</v>
      </c>
      <c r="EY22">
        <v>139.4</v>
      </c>
      <c r="EZ22">
        <v>1.87347</v>
      </c>
      <c r="FA22">
        <v>1.8791199999999999</v>
      </c>
      <c r="FB22">
        <v>1.8794999999999999</v>
      </c>
      <c r="FC22">
        <v>1.8801000000000001</v>
      </c>
      <c r="FD22">
        <v>1.87775</v>
      </c>
      <c r="FE22">
        <v>1.8766799999999999</v>
      </c>
      <c r="FF22">
        <v>1.8772899999999999</v>
      </c>
      <c r="FG22">
        <v>1.8750199999999999</v>
      </c>
      <c r="FH22">
        <v>0</v>
      </c>
      <c r="FI22">
        <v>0</v>
      </c>
      <c r="FJ22">
        <v>0</v>
      </c>
      <c r="FK22">
        <v>0</v>
      </c>
      <c r="FL22" t="s">
        <v>354</v>
      </c>
      <c r="FM22" t="s">
        <v>355</v>
      </c>
      <c r="FN22" t="s">
        <v>356</v>
      </c>
      <c r="FO22" t="s">
        <v>356</v>
      </c>
      <c r="FP22" t="s">
        <v>356</v>
      </c>
      <c r="FQ22" t="s">
        <v>356</v>
      </c>
      <c r="FR22">
        <v>0</v>
      </c>
      <c r="FS22">
        <v>100</v>
      </c>
      <c r="FT22">
        <v>100</v>
      </c>
      <c r="FU22">
        <v>-1.9810000000000001</v>
      </c>
      <c r="FV22">
        <v>0.31290000000000001</v>
      </c>
      <c r="FW22">
        <v>-1.9933137148978299</v>
      </c>
      <c r="FX22">
        <v>1.4527828764109799E-4</v>
      </c>
      <c r="FY22">
        <v>-4.3579519040863002E-7</v>
      </c>
      <c r="FZ22">
        <v>2.0799061152897499E-10</v>
      </c>
      <c r="GA22">
        <v>0.31286000000000402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0.6</v>
      </c>
      <c r="GJ22">
        <v>0.5</v>
      </c>
      <c r="GK22">
        <v>0.55175799999999997</v>
      </c>
      <c r="GL22">
        <v>2.5524900000000001</v>
      </c>
      <c r="GM22">
        <v>1.54541</v>
      </c>
      <c r="GN22">
        <v>2.2851599999999999</v>
      </c>
      <c r="GO22">
        <v>1.5979000000000001</v>
      </c>
      <c r="GP22">
        <v>2.4438499999999999</v>
      </c>
      <c r="GQ22">
        <v>30.178999999999998</v>
      </c>
      <c r="GR22">
        <v>15.927</v>
      </c>
      <c r="GS22">
        <v>18</v>
      </c>
      <c r="GT22">
        <v>635.077</v>
      </c>
      <c r="GU22">
        <v>388.91</v>
      </c>
      <c r="GV22">
        <v>24.1738</v>
      </c>
      <c r="GW22">
        <v>20.604199999999999</v>
      </c>
      <c r="GX22">
        <v>30.0001</v>
      </c>
      <c r="GY22">
        <v>20.613299999999999</v>
      </c>
      <c r="GZ22">
        <v>20.580200000000001</v>
      </c>
      <c r="HA22">
        <v>11.088800000000001</v>
      </c>
      <c r="HB22">
        <v>0</v>
      </c>
      <c r="HC22">
        <v>-30</v>
      </c>
      <c r="HD22">
        <v>24.193300000000001</v>
      </c>
      <c r="HE22">
        <v>175</v>
      </c>
      <c r="HF22">
        <v>0</v>
      </c>
      <c r="HG22">
        <v>100.85899999999999</v>
      </c>
      <c r="HH22">
        <v>100.48</v>
      </c>
    </row>
    <row r="23" spans="1:216" x14ac:dyDescent="0.2">
      <c r="A23">
        <v>5</v>
      </c>
      <c r="B23">
        <v>1689470037</v>
      </c>
      <c r="C23">
        <v>355.90000009536698</v>
      </c>
      <c r="D23" t="s">
        <v>366</v>
      </c>
      <c r="E23" t="s">
        <v>367</v>
      </c>
      <c r="F23" t="s">
        <v>348</v>
      </c>
      <c r="G23" t="s">
        <v>349</v>
      </c>
      <c r="H23" t="s">
        <v>350</v>
      </c>
      <c r="I23" t="s">
        <v>351</v>
      </c>
      <c r="J23" t="s">
        <v>412</v>
      </c>
      <c r="K23" t="s">
        <v>413</v>
      </c>
      <c r="L23">
        <v>1689470037</v>
      </c>
      <c r="M23">
        <f t="shared" si="0"/>
        <v>1.5599451071933426E-3</v>
      </c>
      <c r="N23">
        <f t="shared" si="1"/>
        <v>1.5599451071933426</v>
      </c>
      <c r="O23">
        <f t="shared" si="2"/>
        <v>3.0165812591923342</v>
      </c>
      <c r="P23">
        <f t="shared" si="3"/>
        <v>123.004</v>
      </c>
      <c r="Q23">
        <f t="shared" si="4"/>
        <v>86.135637576858883</v>
      </c>
      <c r="R23">
        <f t="shared" si="5"/>
        <v>8.6406070575036669</v>
      </c>
      <c r="S23">
        <f t="shared" si="6"/>
        <v>12.339018557247201</v>
      </c>
      <c r="T23">
        <f t="shared" si="7"/>
        <v>0.14059462613607249</v>
      </c>
      <c r="U23">
        <f t="shared" si="8"/>
        <v>3.5402723454347824</v>
      </c>
      <c r="V23">
        <f t="shared" si="9"/>
        <v>0.13756483235805636</v>
      </c>
      <c r="W23">
        <f t="shared" si="10"/>
        <v>8.6244797093988579E-2</v>
      </c>
      <c r="X23">
        <f t="shared" si="11"/>
        <v>297.71157600000004</v>
      </c>
      <c r="Y23">
        <f t="shared" si="12"/>
        <v>26.012538894433284</v>
      </c>
      <c r="Z23">
        <f t="shared" si="13"/>
        <v>25.058</v>
      </c>
      <c r="AA23">
        <f t="shared" si="14"/>
        <v>3.190689246634649</v>
      </c>
      <c r="AB23">
        <f t="shared" si="15"/>
        <v>65.979486111662638</v>
      </c>
      <c r="AC23">
        <f t="shared" si="16"/>
        <v>2.08305954236172</v>
      </c>
      <c r="AD23">
        <f t="shared" si="17"/>
        <v>3.1571321104811014</v>
      </c>
      <c r="AE23">
        <f t="shared" si="18"/>
        <v>1.1076297042729291</v>
      </c>
      <c r="AF23">
        <f t="shared" si="19"/>
        <v>-68.793579227226402</v>
      </c>
      <c r="AG23">
        <f t="shared" si="20"/>
        <v>-33.840038744419076</v>
      </c>
      <c r="AH23">
        <f t="shared" si="21"/>
        <v>-2.0212508052318654</v>
      </c>
      <c r="AI23">
        <f t="shared" si="22"/>
        <v>193.05670722312266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53229.035788377725</v>
      </c>
      <c r="AO23">
        <f t="shared" si="26"/>
        <v>1800.06</v>
      </c>
      <c r="AP23">
        <f t="shared" si="27"/>
        <v>1517.4503999999999</v>
      </c>
      <c r="AQ23">
        <f t="shared" si="28"/>
        <v>0.84299990000333325</v>
      </c>
      <c r="AR23">
        <f t="shared" si="29"/>
        <v>0.16538980700643313</v>
      </c>
      <c r="AS23">
        <v>1689470037</v>
      </c>
      <c r="AT23">
        <v>123.004</v>
      </c>
      <c r="AU23">
        <v>124.979</v>
      </c>
      <c r="AV23">
        <v>20.7654</v>
      </c>
      <c r="AW23">
        <v>19.825099999999999</v>
      </c>
      <c r="AX23">
        <v>124.846</v>
      </c>
      <c r="AY23">
        <v>20.4404</v>
      </c>
      <c r="AZ23">
        <v>600.10400000000004</v>
      </c>
      <c r="BA23">
        <v>100.267</v>
      </c>
      <c r="BB23">
        <v>4.6961799999999998E-2</v>
      </c>
      <c r="BC23">
        <v>24.880700000000001</v>
      </c>
      <c r="BD23">
        <v>25.058</v>
      </c>
      <c r="BE23">
        <v>999.9</v>
      </c>
      <c r="BF23">
        <v>0</v>
      </c>
      <c r="BG23">
        <v>0</v>
      </c>
      <c r="BH23">
        <v>9967.5</v>
      </c>
      <c r="BI23">
        <v>0</v>
      </c>
      <c r="BJ23">
        <v>767.57100000000003</v>
      </c>
      <c r="BK23">
        <v>-2.1144699999999998</v>
      </c>
      <c r="BL23">
        <v>125.468</v>
      </c>
      <c r="BM23">
        <v>127.50700000000001</v>
      </c>
      <c r="BN23">
        <v>0.92818299999999998</v>
      </c>
      <c r="BO23">
        <v>124.979</v>
      </c>
      <c r="BP23">
        <v>19.825099999999999</v>
      </c>
      <c r="BQ23">
        <v>2.08087</v>
      </c>
      <c r="BR23">
        <v>1.9878100000000001</v>
      </c>
      <c r="BS23">
        <v>18.073499999999999</v>
      </c>
      <c r="BT23">
        <v>17.3476</v>
      </c>
      <c r="BU23">
        <v>1800.06</v>
      </c>
      <c r="BV23">
        <v>0.90000599999999997</v>
      </c>
      <c r="BW23">
        <v>9.9994299999999994E-2</v>
      </c>
      <c r="BX23">
        <v>0</v>
      </c>
      <c r="BY23">
        <v>3.0165999999999999</v>
      </c>
      <c r="BZ23">
        <v>0</v>
      </c>
      <c r="CA23">
        <v>10802.8</v>
      </c>
      <c r="CB23">
        <v>17200.2</v>
      </c>
      <c r="CC23">
        <v>37.311999999999998</v>
      </c>
      <c r="CD23">
        <v>39.375</v>
      </c>
      <c r="CE23">
        <v>38.436999999999998</v>
      </c>
      <c r="CF23">
        <v>37.375</v>
      </c>
      <c r="CG23">
        <v>37.061999999999998</v>
      </c>
      <c r="CH23">
        <v>1620.06</v>
      </c>
      <c r="CI23">
        <v>180</v>
      </c>
      <c r="CJ23">
        <v>0</v>
      </c>
      <c r="CK23">
        <v>1689470040.8</v>
      </c>
      <c r="CL23">
        <v>0</v>
      </c>
      <c r="CM23">
        <v>1689470073</v>
      </c>
      <c r="CN23" t="s">
        <v>368</v>
      </c>
      <c r="CO23">
        <v>1689470055</v>
      </c>
      <c r="CP23">
        <v>1689470073</v>
      </c>
      <c r="CQ23">
        <v>46</v>
      </c>
      <c r="CR23">
        <v>0.13900000000000001</v>
      </c>
      <c r="CS23">
        <v>1.2E-2</v>
      </c>
      <c r="CT23">
        <v>-1.8420000000000001</v>
      </c>
      <c r="CU23">
        <v>0.32500000000000001</v>
      </c>
      <c r="CV23">
        <v>125</v>
      </c>
      <c r="CW23">
        <v>20</v>
      </c>
      <c r="CX23">
        <v>0.27</v>
      </c>
      <c r="CY23">
        <v>0.12</v>
      </c>
      <c r="CZ23">
        <v>2.8331092238156601</v>
      </c>
      <c r="DA23">
        <v>1.2724018777731401</v>
      </c>
      <c r="DB23">
        <v>0.134451135850678</v>
      </c>
      <c r="DC23">
        <v>1</v>
      </c>
      <c r="DD23">
        <v>125.000714285714</v>
      </c>
      <c r="DE23">
        <v>-8.4155844154239906E-3</v>
      </c>
      <c r="DF23">
        <v>1.4139249179038501E-2</v>
      </c>
      <c r="DG23">
        <v>1</v>
      </c>
      <c r="DH23">
        <v>1799.98714285714</v>
      </c>
      <c r="DI23">
        <v>-0.17253264563831899</v>
      </c>
      <c r="DJ23">
        <v>0.105701414917884</v>
      </c>
      <c r="DK23">
        <v>-1</v>
      </c>
      <c r="DL23">
        <v>2</v>
      </c>
      <c r="DM23">
        <v>2</v>
      </c>
      <c r="DN23" t="s">
        <v>353</v>
      </c>
      <c r="DO23">
        <v>3.1600299999999999</v>
      </c>
      <c r="DP23">
        <v>2.7810000000000001</v>
      </c>
      <c r="DQ23">
        <v>3.5205399999999998E-2</v>
      </c>
      <c r="DR23">
        <v>3.5387000000000002E-2</v>
      </c>
      <c r="DS23">
        <v>0.108291</v>
      </c>
      <c r="DT23">
        <v>0.106112</v>
      </c>
      <c r="DU23">
        <v>30787.5</v>
      </c>
      <c r="DV23">
        <v>32327.4</v>
      </c>
      <c r="DW23">
        <v>29630</v>
      </c>
      <c r="DX23">
        <v>31226.7</v>
      </c>
      <c r="DY23">
        <v>34569.699999999997</v>
      </c>
      <c r="DZ23">
        <v>36613.9</v>
      </c>
      <c r="EA23">
        <v>40655</v>
      </c>
      <c r="EB23">
        <v>43382.1</v>
      </c>
      <c r="EC23">
        <v>2.3062299999999998</v>
      </c>
      <c r="ED23">
        <v>1.8623799999999999</v>
      </c>
      <c r="EE23">
        <v>0.19719800000000001</v>
      </c>
      <c r="EF23">
        <v>0</v>
      </c>
      <c r="EG23">
        <v>21.8141</v>
      </c>
      <c r="EH23">
        <v>999.9</v>
      </c>
      <c r="EI23">
        <v>61.445</v>
      </c>
      <c r="EJ23">
        <v>27.562999999999999</v>
      </c>
      <c r="EK23">
        <v>22.671199999999999</v>
      </c>
      <c r="EL23">
        <v>61.299900000000001</v>
      </c>
      <c r="EM23">
        <v>23.75</v>
      </c>
      <c r="EN23">
        <v>1</v>
      </c>
      <c r="EO23">
        <v>-0.480877</v>
      </c>
      <c r="EP23">
        <v>-0.90211600000000003</v>
      </c>
      <c r="EQ23">
        <v>20.290299999999998</v>
      </c>
      <c r="ER23">
        <v>5.24125</v>
      </c>
      <c r="ES23">
        <v>11.8302</v>
      </c>
      <c r="ET23">
        <v>4.9817</v>
      </c>
      <c r="EU23">
        <v>3.2990300000000001</v>
      </c>
      <c r="EV23">
        <v>37.1</v>
      </c>
      <c r="EW23">
        <v>2349.9</v>
      </c>
      <c r="EX23">
        <v>4960.8</v>
      </c>
      <c r="EY23">
        <v>139.4</v>
      </c>
      <c r="EZ23">
        <v>1.87347</v>
      </c>
      <c r="FA23">
        <v>1.8791199999999999</v>
      </c>
      <c r="FB23">
        <v>1.87944</v>
      </c>
      <c r="FC23">
        <v>1.88008</v>
      </c>
      <c r="FD23">
        <v>1.87774</v>
      </c>
      <c r="FE23">
        <v>1.8766700000000001</v>
      </c>
      <c r="FF23">
        <v>1.8772899999999999</v>
      </c>
      <c r="FG23">
        <v>1.875</v>
      </c>
      <c r="FH23">
        <v>0</v>
      </c>
      <c r="FI23">
        <v>0</v>
      </c>
      <c r="FJ23">
        <v>0</v>
      </c>
      <c r="FK23">
        <v>0</v>
      </c>
      <c r="FL23" t="s">
        <v>354</v>
      </c>
      <c r="FM23" t="s">
        <v>355</v>
      </c>
      <c r="FN23" t="s">
        <v>356</v>
      </c>
      <c r="FO23" t="s">
        <v>356</v>
      </c>
      <c r="FP23" t="s">
        <v>356</v>
      </c>
      <c r="FQ23" t="s">
        <v>356</v>
      </c>
      <c r="FR23">
        <v>0</v>
      </c>
      <c r="FS23">
        <v>100</v>
      </c>
      <c r="FT23">
        <v>100</v>
      </c>
      <c r="FU23">
        <v>-1.8420000000000001</v>
      </c>
      <c r="FV23">
        <v>0.32500000000000001</v>
      </c>
      <c r="FW23">
        <v>-1.9933137148978299</v>
      </c>
      <c r="FX23">
        <v>1.4527828764109799E-4</v>
      </c>
      <c r="FY23">
        <v>-4.3579519040863002E-7</v>
      </c>
      <c r="FZ23">
        <v>2.0799061152897499E-10</v>
      </c>
      <c r="GA23">
        <v>0.31286000000000402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1.6</v>
      </c>
      <c r="GJ23">
        <v>1.5</v>
      </c>
      <c r="GK23">
        <v>0.43823200000000001</v>
      </c>
      <c r="GL23">
        <v>2.5695800000000002</v>
      </c>
      <c r="GM23">
        <v>1.54541</v>
      </c>
      <c r="GN23">
        <v>2.2851599999999999</v>
      </c>
      <c r="GO23">
        <v>1.5979000000000001</v>
      </c>
      <c r="GP23">
        <v>2.34741</v>
      </c>
      <c r="GQ23">
        <v>30.200500000000002</v>
      </c>
      <c r="GR23">
        <v>15.900700000000001</v>
      </c>
      <c r="GS23">
        <v>18</v>
      </c>
      <c r="GT23">
        <v>636.08900000000006</v>
      </c>
      <c r="GU23">
        <v>389.60700000000003</v>
      </c>
      <c r="GV23">
        <v>24.137799999999999</v>
      </c>
      <c r="GW23">
        <v>20.594799999999999</v>
      </c>
      <c r="GX23">
        <v>30.0001</v>
      </c>
      <c r="GY23">
        <v>20.608000000000001</v>
      </c>
      <c r="GZ23">
        <v>20.576899999999998</v>
      </c>
      <c r="HA23">
        <v>8.8227899999999995</v>
      </c>
      <c r="HB23">
        <v>0</v>
      </c>
      <c r="HC23">
        <v>-30</v>
      </c>
      <c r="HD23">
        <v>24.089300000000001</v>
      </c>
      <c r="HE23">
        <v>125</v>
      </c>
      <c r="HF23">
        <v>0</v>
      </c>
      <c r="HG23">
        <v>100.86199999999999</v>
      </c>
      <c r="HH23">
        <v>100.482</v>
      </c>
    </row>
    <row r="24" spans="1:216" x14ac:dyDescent="0.2">
      <c r="A24">
        <v>6</v>
      </c>
      <c r="B24">
        <v>1689470167</v>
      </c>
      <c r="C24">
        <v>485.90000009536698</v>
      </c>
      <c r="D24" t="s">
        <v>369</v>
      </c>
      <c r="E24" t="s">
        <v>370</v>
      </c>
      <c r="F24" t="s">
        <v>348</v>
      </c>
      <c r="G24" t="s">
        <v>349</v>
      </c>
      <c r="H24" t="s">
        <v>350</v>
      </c>
      <c r="I24" t="s">
        <v>351</v>
      </c>
      <c r="J24" t="s">
        <v>412</v>
      </c>
      <c r="K24" t="s">
        <v>413</v>
      </c>
      <c r="L24">
        <v>1689470167</v>
      </c>
      <c r="M24">
        <f t="shared" si="0"/>
        <v>1.8409295300742922E-3</v>
      </c>
      <c r="N24">
        <f t="shared" si="1"/>
        <v>1.8409295300742923</v>
      </c>
      <c r="O24">
        <f t="shared" si="2"/>
        <v>0.5505678601615378</v>
      </c>
      <c r="P24">
        <f t="shared" si="3"/>
        <v>69.557199999999995</v>
      </c>
      <c r="Q24">
        <f t="shared" si="4"/>
        <v>63.123534887693772</v>
      </c>
      <c r="R24">
        <f t="shared" si="5"/>
        <v>6.3324098494439607</v>
      </c>
      <c r="S24">
        <f t="shared" si="6"/>
        <v>6.9778205413146797</v>
      </c>
      <c r="T24">
        <f t="shared" si="7"/>
        <v>0.17112379424642923</v>
      </c>
      <c r="U24">
        <f t="shared" si="8"/>
        <v>3.5494007215153487</v>
      </c>
      <c r="V24">
        <f t="shared" si="9"/>
        <v>0.16666901978203552</v>
      </c>
      <c r="W24">
        <f t="shared" si="10"/>
        <v>0.10455872195432912</v>
      </c>
      <c r="X24">
        <f t="shared" si="11"/>
        <v>297.70634999999993</v>
      </c>
      <c r="Y24">
        <f t="shared" si="12"/>
        <v>25.787644943756948</v>
      </c>
      <c r="Z24">
        <f t="shared" si="13"/>
        <v>24.9038</v>
      </c>
      <c r="AA24">
        <f t="shared" si="14"/>
        <v>3.1614866413513845</v>
      </c>
      <c r="AB24">
        <f t="shared" si="15"/>
        <v>66.595973687608591</v>
      </c>
      <c r="AC24">
        <f t="shared" si="16"/>
        <v>2.0823954787801999</v>
      </c>
      <c r="AD24">
        <f t="shared" si="17"/>
        <v>3.1269089758314745</v>
      </c>
      <c r="AE24">
        <f t="shared" si="18"/>
        <v>1.0790911625711845</v>
      </c>
      <c r="AF24">
        <f t="shared" si="19"/>
        <v>-81.18499227627629</v>
      </c>
      <c r="AG24">
        <f t="shared" si="20"/>
        <v>-35.247644730833507</v>
      </c>
      <c r="AH24">
        <f t="shared" si="21"/>
        <v>-2.0965807098890972</v>
      </c>
      <c r="AI24">
        <f t="shared" si="22"/>
        <v>179.17713228300101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53455.275472548936</v>
      </c>
      <c r="AO24">
        <f t="shared" si="26"/>
        <v>1800.02</v>
      </c>
      <c r="AP24">
        <f t="shared" si="27"/>
        <v>1517.4173999999998</v>
      </c>
      <c r="AQ24">
        <f t="shared" si="28"/>
        <v>0.84300029999666659</v>
      </c>
      <c r="AR24">
        <f t="shared" si="29"/>
        <v>0.16539057899356671</v>
      </c>
      <c r="AS24">
        <v>1689470167</v>
      </c>
      <c r="AT24">
        <v>69.557199999999995</v>
      </c>
      <c r="AU24">
        <v>69.974900000000005</v>
      </c>
      <c r="AV24">
        <v>20.757999999999999</v>
      </c>
      <c r="AW24">
        <v>19.648399999999999</v>
      </c>
      <c r="AX24">
        <v>71.138599999999997</v>
      </c>
      <c r="AY24">
        <v>20.43</v>
      </c>
      <c r="AZ24">
        <v>600.14700000000005</v>
      </c>
      <c r="BA24">
        <v>100.271</v>
      </c>
      <c r="BB24">
        <v>4.67319E-2</v>
      </c>
      <c r="BC24">
        <v>24.7196</v>
      </c>
      <c r="BD24">
        <v>24.9038</v>
      </c>
      <c r="BE24">
        <v>999.9</v>
      </c>
      <c r="BF24">
        <v>0</v>
      </c>
      <c r="BG24">
        <v>0</v>
      </c>
      <c r="BH24">
        <v>10005.6</v>
      </c>
      <c r="BI24">
        <v>0</v>
      </c>
      <c r="BJ24">
        <v>818.94299999999998</v>
      </c>
      <c r="BK24">
        <v>-0.41774699999999998</v>
      </c>
      <c r="BL24">
        <v>71.031700000000001</v>
      </c>
      <c r="BM24">
        <v>71.377399999999994</v>
      </c>
      <c r="BN24">
        <v>1.1095999999999999</v>
      </c>
      <c r="BO24">
        <v>69.974900000000005</v>
      </c>
      <c r="BP24">
        <v>19.648399999999999</v>
      </c>
      <c r="BQ24">
        <v>2.08142</v>
      </c>
      <c r="BR24">
        <v>1.9701599999999999</v>
      </c>
      <c r="BS24">
        <v>18.0777</v>
      </c>
      <c r="BT24">
        <v>17.206600000000002</v>
      </c>
      <c r="BU24">
        <v>1800.02</v>
      </c>
      <c r="BV24">
        <v>0.89998900000000004</v>
      </c>
      <c r="BW24">
        <v>0.100011</v>
      </c>
      <c r="BX24">
        <v>0</v>
      </c>
      <c r="BY24">
        <v>2.7991000000000001</v>
      </c>
      <c r="BZ24">
        <v>0</v>
      </c>
      <c r="CA24">
        <v>10824.1</v>
      </c>
      <c r="CB24">
        <v>17199.8</v>
      </c>
      <c r="CC24">
        <v>37</v>
      </c>
      <c r="CD24">
        <v>39.186999999999998</v>
      </c>
      <c r="CE24">
        <v>38.186999999999998</v>
      </c>
      <c r="CF24">
        <v>37.311999999999998</v>
      </c>
      <c r="CG24">
        <v>36.875</v>
      </c>
      <c r="CH24">
        <v>1620</v>
      </c>
      <c r="CI24">
        <v>180.02</v>
      </c>
      <c r="CJ24">
        <v>0</v>
      </c>
      <c r="CK24">
        <v>1689470170.4000001</v>
      </c>
      <c r="CL24">
        <v>0</v>
      </c>
      <c r="CM24">
        <v>1689470142</v>
      </c>
      <c r="CN24" t="s">
        <v>371</v>
      </c>
      <c r="CO24">
        <v>1689470136</v>
      </c>
      <c r="CP24">
        <v>1689470142</v>
      </c>
      <c r="CQ24">
        <v>47</v>
      </c>
      <c r="CR24">
        <v>0.26500000000000001</v>
      </c>
      <c r="CS24">
        <v>3.0000000000000001E-3</v>
      </c>
      <c r="CT24">
        <v>-1.581</v>
      </c>
      <c r="CU24">
        <v>0.32800000000000001</v>
      </c>
      <c r="CV24">
        <v>70</v>
      </c>
      <c r="CW24">
        <v>20</v>
      </c>
      <c r="CX24">
        <v>0.32</v>
      </c>
      <c r="CY24">
        <v>0.18</v>
      </c>
      <c r="CZ24">
        <v>0.48509154078710498</v>
      </c>
      <c r="DA24">
        <v>0.87121050908418596</v>
      </c>
      <c r="DB24">
        <v>0.169486780322569</v>
      </c>
      <c r="DC24">
        <v>1</v>
      </c>
      <c r="DD24">
        <v>69.979200000000006</v>
      </c>
      <c r="DE24">
        <v>5.4234586466195299E-2</v>
      </c>
      <c r="DF24">
        <v>2.4829619409084701E-2</v>
      </c>
      <c r="DG24">
        <v>1</v>
      </c>
      <c r="DH24">
        <v>1800.0109523809499</v>
      </c>
      <c r="DI24">
        <v>-0.105784841812169</v>
      </c>
      <c r="DJ24">
        <v>9.1646565514033995E-2</v>
      </c>
      <c r="DK24">
        <v>-1</v>
      </c>
      <c r="DL24">
        <v>2</v>
      </c>
      <c r="DM24">
        <v>2</v>
      </c>
      <c r="DN24" t="s">
        <v>353</v>
      </c>
      <c r="DO24">
        <v>3.16011</v>
      </c>
      <c r="DP24">
        <v>2.78111</v>
      </c>
      <c r="DQ24">
        <v>2.0575400000000001E-2</v>
      </c>
      <c r="DR24">
        <v>2.03372E-2</v>
      </c>
      <c r="DS24">
        <v>0.108249</v>
      </c>
      <c r="DT24">
        <v>0.105434</v>
      </c>
      <c r="DU24">
        <v>31252.9</v>
      </c>
      <c r="DV24">
        <v>32830.1</v>
      </c>
      <c r="DW24">
        <v>29628.1</v>
      </c>
      <c r="DX24">
        <v>31224.6</v>
      </c>
      <c r="DY24">
        <v>34567.699999999997</v>
      </c>
      <c r="DZ24">
        <v>36636</v>
      </c>
      <c r="EA24">
        <v>40652.300000000003</v>
      </c>
      <c r="EB24">
        <v>43376.5</v>
      </c>
      <c r="EC24">
        <v>2.3042500000000001</v>
      </c>
      <c r="ED24">
        <v>1.85982</v>
      </c>
      <c r="EE24">
        <v>0.185668</v>
      </c>
      <c r="EF24">
        <v>0</v>
      </c>
      <c r="EG24">
        <v>21.8492</v>
      </c>
      <c r="EH24">
        <v>999.9</v>
      </c>
      <c r="EI24">
        <v>61.396999999999998</v>
      </c>
      <c r="EJ24">
        <v>27.562999999999999</v>
      </c>
      <c r="EK24">
        <v>22.6526</v>
      </c>
      <c r="EL24">
        <v>60.989899999999999</v>
      </c>
      <c r="EM24">
        <v>23.068899999999999</v>
      </c>
      <c r="EN24">
        <v>1</v>
      </c>
      <c r="EO24">
        <v>-0.4778</v>
      </c>
      <c r="EP24">
        <v>-1.57518</v>
      </c>
      <c r="EQ24">
        <v>20.284800000000001</v>
      </c>
      <c r="ER24">
        <v>5.2413999999999996</v>
      </c>
      <c r="ES24">
        <v>11.8302</v>
      </c>
      <c r="ET24">
        <v>4.9823000000000004</v>
      </c>
      <c r="EU24">
        <v>3.2990499999999998</v>
      </c>
      <c r="EV24">
        <v>37.1</v>
      </c>
      <c r="EW24">
        <v>2352.3000000000002</v>
      </c>
      <c r="EX24">
        <v>4960.8</v>
      </c>
      <c r="EY24">
        <v>139.4</v>
      </c>
      <c r="EZ24">
        <v>1.87347</v>
      </c>
      <c r="FA24">
        <v>1.8791199999999999</v>
      </c>
      <c r="FB24">
        <v>1.8794900000000001</v>
      </c>
      <c r="FC24">
        <v>1.8801000000000001</v>
      </c>
      <c r="FD24">
        <v>1.87775</v>
      </c>
      <c r="FE24">
        <v>1.8766799999999999</v>
      </c>
      <c r="FF24">
        <v>1.8772899999999999</v>
      </c>
      <c r="FG24">
        <v>1.8750599999999999</v>
      </c>
      <c r="FH24">
        <v>0</v>
      </c>
      <c r="FI24">
        <v>0</v>
      </c>
      <c r="FJ24">
        <v>0</v>
      </c>
      <c r="FK24">
        <v>0</v>
      </c>
      <c r="FL24" t="s">
        <v>354</v>
      </c>
      <c r="FM24" t="s">
        <v>355</v>
      </c>
      <c r="FN24" t="s">
        <v>356</v>
      </c>
      <c r="FO24" t="s">
        <v>356</v>
      </c>
      <c r="FP24" t="s">
        <v>356</v>
      </c>
      <c r="FQ24" t="s">
        <v>356</v>
      </c>
      <c r="FR24">
        <v>0</v>
      </c>
      <c r="FS24">
        <v>100</v>
      </c>
      <c r="FT24">
        <v>100</v>
      </c>
      <c r="FU24">
        <v>-1.581</v>
      </c>
      <c r="FV24">
        <v>0.32800000000000001</v>
      </c>
      <c r="FW24">
        <v>-1.58962097780485</v>
      </c>
      <c r="FX24">
        <v>1.4527828764109799E-4</v>
      </c>
      <c r="FY24">
        <v>-4.3579519040863002E-7</v>
      </c>
      <c r="FZ24">
        <v>2.0799061152897499E-10</v>
      </c>
      <c r="GA24">
        <v>0.32805000000000101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0.5</v>
      </c>
      <c r="GJ24">
        <v>0.4</v>
      </c>
      <c r="GK24">
        <v>0.3125</v>
      </c>
      <c r="GL24">
        <v>2.5720200000000002</v>
      </c>
      <c r="GM24">
        <v>1.54541</v>
      </c>
      <c r="GN24">
        <v>2.2863799999999999</v>
      </c>
      <c r="GO24">
        <v>1.5979000000000001</v>
      </c>
      <c r="GP24">
        <v>2.4279799999999998</v>
      </c>
      <c r="GQ24">
        <v>30.243400000000001</v>
      </c>
      <c r="GR24">
        <v>15.8832</v>
      </c>
      <c r="GS24">
        <v>18</v>
      </c>
      <c r="GT24">
        <v>634.96100000000001</v>
      </c>
      <c r="GU24">
        <v>388.39699999999999</v>
      </c>
      <c r="GV24">
        <v>24.258099999999999</v>
      </c>
      <c r="GW24">
        <v>20.6281</v>
      </c>
      <c r="GX24">
        <v>30.0002</v>
      </c>
      <c r="GY24">
        <v>20.6309</v>
      </c>
      <c r="GZ24">
        <v>20.599799999999998</v>
      </c>
      <c r="HA24">
        <v>6.31393</v>
      </c>
      <c r="HB24">
        <v>0</v>
      </c>
      <c r="HC24">
        <v>-30</v>
      </c>
      <c r="HD24">
        <v>24.3108</v>
      </c>
      <c r="HE24">
        <v>70</v>
      </c>
      <c r="HF24">
        <v>0</v>
      </c>
      <c r="HG24">
        <v>100.855</v>
      </c>
      <c r="HH24">
        <v>100.471</v>
      </c>
    </row>
    <row r="25" spans="1:216" x14ac:dyDescent="0.2">
      <c r="A25">
        <v>7</v>
      </c>
      <c r="B25">
        <v>1689470246</v>
      </c>
      <c r="C25">
        <v>564.90000009536698</v>
      </c>
      <c r="D25" t="s">
        <v>372</v>
      </c>
      <c r="E25" t="s">
        <v>373</v>
      </c>
      <c r="F25" t="s">
        <v>348</v>
      </c>
      <c r="G25" t="s">
        <v>349</v>
      </c>
      <c r="H25" t="s">
        <v>350</v>
      </c>
      <c r="I25" t="s">
        <v>351</v>
      </c>
      <c r="J25" t="s">
        <v>412</v>
      </c>
      <c r="K25" t="s">
        <v>413</v>
      </c>
      <c r="L25">
        <v>1689470246</v>
      </c>
      <c r="M25">
        <f t="shared" si="0"/>
        <v>1.6037485475478834E-3</v>
      </c>
      <c r="N25">
        <f t="shared" si="1"/>
        <v>1.6037485475478834</v>
      </c>
      <c r="O25">
        <f t="shared" si="2"/>
        <v>-0.10280770221751878</v>
      </c>
      <c r="P25">
        <f t="shared" si="3"/>
        <v>50.0229</v>
      </c>
      <c r="Q25">
        <f t="shared" si="4"/>
        <v>50.271516724653964</v>
      </c>
      <c r="R25">
        <f t="shared" si="5"/>
        <v>5.0431208269522685</v>
      </c>
      <c r="S25">
        <f t="shared" si="6"/>
        <v>5.0181801793704901</v>
      </c>
      <c r="T25">
        <f t="shared" si="7"/>
        <v>0.14689340094246692</v>
      </c>
      <c r="U25">
        <f t="shared" si="8"/>
        <v>3.541999345729177</v>
      </c>
      <c r="V25">
        <f t="shared" si="9"/>
        <v>0.14359105938503566</v>
      </c>
      <c r="W25">
        <f t="shared" si="10"/>
        <v>9.0034930972608548E-2</v>
      </c>
      <c r="X25">
        <f t="shared" si="11"/>
        <v>297.72274799999997</v>
      </c>
      <c r="Y25">
        <f t="shared" si="12"/>
        <v>25.982839175607879</v>
      </c>
      <c r="Z25">
        <f t="shared" si="13"/>
        <v>25.0228</v>
      </c>
      <c r="AA25">
        <f t="shared" si="14"/>
        <v>3.1840023422498409</v>
      </c>
      <c r="AB25">
        <f t="shared" si="15"/>
        <v>66.373521211055817</v>
      </c>
      <c r="AC25">
        <f t="shared" si="16"/>
        <v>2.0930376503642103</v>
      </c>
      <c r="AD25">
        <f t="shared" si="17"/>
        <v>3.1534226483309937</v>
      </c>
      <c r="AE25">
        <f t="shared" si="18"/>
        <v>1.0909646918856306</v>
      </c>
      <c r="AF25">
        <f t="shared" si="19"/>
        <v>-70.725310946861654</v>
      </c>
      <c r="AG25">
        <f t="shared" si="20"/>
        <v>-30.896724280020642</v>
      </c>
      <c r="AH25">
        <f t="shared" si="21"/>
        <v>-1.8440383527922608</v>
      </c>
      <c r="AI25">
        <f t="shared" si="22"/>
        <v>194.2566744203254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53269.948180147789</v>
      </c>
      <c r="AO25">
        <f t="shared" si="26"/>
        <v>1800.13</v>
      </c>
      <c r="AP25">
        <f t="shared" si="27"/>
        <v>1517.5092</v>
      </c>
      <c r="AQ25">
        <f t="shared" si="28"/>
        <v>0.84299978334898029</v>
      </c>
      <c r="AR25">
        <f t="shared" si="29"/>
        <v>0.16538958186353206</v>
      </c>
      <c r="AS25">
        <v>1689470246</v>
      </c>
      <c r="AT25">
        <v>50.0229</v>
      </c>
      <c r="AU25">
        <v>50.009</v>
      </c>
      <c r="AV25">
        <v>20.864100000000001</v>
      </c>
      <c r="AW25">
        <v>19.897600000000001</v>
      </c>
      <c r="AX25">
        <v>51.615600000000001</v>
      </c>
      <c r="AY25">
        <v>20.545000000000002</v>
      </c>
      <c r="AZ25">
        <v>600.16999999999996</v>
      </c>
      <c r="BA25">
        <v>100.271</v>
      </c>
      <c r="BB25">
        <v>4.6658100000000001E-2</v>
      </c>
      <c r="BC25">
        <v>24.861000000000001</v>
      </c>
      <c r="BD25">
        <v>25.0228</v>
      </c>
      <c r="BE25">
        <v>999.9</v>
      </c>
      <c r="BF25">
        <v>0</v>
      </c>
      <c r="BG25">
        <v>0</v>
      </c>
      <c r="BH25">
        <v>9974.3799999999992</v>
      </c>
      <c r="BI25">
        <v>0</v>
      </c>
      <c r="BJ25">
        <v>846.24400000000003</v>
      </c>
      <c r="BK25">
        <v>1.3938900000000001E-2</v>
      </c>
      <c r="BL25">
        <v>51.088799999999999</v>
      </c>
      <c r="BM25">
        <v>51.0242</v>
      </c>
      <c r="BN25">
        <v>0.96654899999999999</v>
      </c>
      <c r="BO25">
        <v>50.009</v>
      </c>
      <c r="BP25">
        <v>19.897600000000001</v>
      </c>
      <c r="BQ25">
        <v>2.09206</v>
      </c>
      <c r="BR25">
        <v>1.99515</v>
      </c>
      <c r="BS25">
        <v>18.158899999999999</v>
      </c>
      <c r="BT25">
        <v>17.405899999999999</v>
      </c>
      <c r="BU25">
        <v>1800.13</v>
      </c>
      <c r="BV25">
        <v>0.900007</v>
      </c>
      <c r="BW25">
        <v>9.9992499999999998E-2</v>
      </c>
      <c r="BX25">
        <v>0</v>
      </c>
      <c r="BY25">
        <v>2.5518000000000001</v>
      </c>
      <c r="BZ25">
        <v>0</v>
      </c>
      <c r="CA25">
        <v>10830.6</v>
      </c>
      <c r="CB25">
        <v>17200.900000000001</v>
      </c>
      <c r="CC25">
        <v>36.875</v>
      </c>
      <c r="CD25">
        <v>39.061999999999998</v>
      </c>
      <c r="CE25">
        <v>38.125</v>
      </c>
      <c r="CF25">
        <v>37.125</v>
      </c>
      <c r="CG25">
        <v>36.75</v>
      </c>
      <c r="CH25">
        <v>1620.13</v>
      </c>
      <c r="CI25">
        <v>180</v>
      </c>
      <c r="CJ25">
        <v>0</v>
      </c>
      <c r="CK25">
        <v>1689470249.5999999</v>
      </c>
      <c r="CL25">
        <v>0</v>
      </c>
      <c r="CM25">
        <v>1689470235</v>
      </c>
      <c r="CN25" t="s">
        <v>374</v>
      </c>
      <c r="CO25">
        <v>1689470225</v>
      </c>
      <c r="CP25">
        <v>1689470235</v>
      </c>
      <c r="CQ25">
        <v>48</v>
      </c>
      <c r="CR25">
        <v>-8.9999999999999993E-3</v>
      </c>
      <c r="CS25">
        <v>-8.9999999999999993E-3</v>
      </c>
      <c r="CT25">
        <v>-1.593</v>
      </c>
      <c r="CU25">
        <v>0.31900000000000001</v>
      </c>
      <c r="CV25">
        <v>50</v>
      </c>
      <c r="CW25">
        <v>20</v>
      </c>
      <c r="CX25">
        <v>0.33</v>
      </c>
      <c r="CY25">
        <v>0.11</v>
      </c>
      <c r="CZ25">
        <v>-8.8564625327676297E-2</v>
      </c>
      <c r="DA25">
        <v>-0.32531345609232498</v>
      </c>
      <c r="DB25">
        <v>3.8373377961583501E-2</v>
      </c>
      <c r="DC25">
        <v>1</v>
      </c>
      <c r="DD25">
        <v>49.946738095238103</v>
      </c>
      <c r="DE25">
        <v>-0.118503896103909</v>
      </c>
      <c r="DF25">
        <v>2.83431099579095E-2</v>
      </c>
      <c r="DG25">
        <v>1</v>
      </c>
      <c r="DH25">
        <v>1799.9760000000001</v>
      </c>
      <c r="DI25">
        <v>0.10480928890749799</v>
      </c>
      <c r="DJ25">
        <v>0.144443760682119</v>
      </c>
      <c r="DK25">
        <v>-1</v>
      </c>
      <c r="DL25">
        <v>2</v>
      </c>
      <c r="DM25">
        <v>2</v>
      </c>
      <c r="DN25" t="s">
        <v>353</v>
      </c>
      <c r="DO25">
        <v>3.1601499999999998</v>
      </c>
      <c r="DP25">
        <v>2.7807599999999999</v>
      </c>
      <c r="DQ25">
        <v>1.5030200000000001E-2</v>
      </c>
      <c r="DR25">
        <v>1.4635499999999999E-2</v>
      </c>
      <c r="DS25">
        <v>0.108682</v>
      </c>
      <c r="DT25">
        <v>0.10638</v>
      </c>
      <c r="DU25">
        <v>31428</v>
      </c>
      <c r="DV25">
        <v>33017.5</v>
      </c>
      <c r="DW25">
        <v>29626.1</v>
      </c>
      <c r="DX25">
        <v>31220.9</v>
      </c>
      <c r="DY25">
        <v>34547.800000000003</v>
      </c>
      <c r="DZ25">
        <v>36593.5</v>
      </c>
      <c r="EA25">
        <v>40649.9</v>
      </c>
      <c r="EB25">
        <v>43373.7</v>
      </c>
      <c r="EC25">
        <v>2.29833</v>
      </c>
      <c r="ED25">
        <v>1.8577999999999999</v>
      </c>
      <c r="EE25">
        <v>0.19458300000000001</v>
      </c>
      <c r="EF25">
        <v>0</v>
      </c>
      <c r="EG25">
        <v>21.8218</v>
      </c>
      <c r="EH25">
        <v>999.9</v>
      </c>
      <c r="EI25">
        <v>61.420999999999999</v>
      </c>
      <c r="EJ25">
        <v>27.573</v>
      </c>
      <c r="EK25">
        <v>22.6722</v>
      </c>
      <c r="EL25">
        <v>61.639899999999997</v>
      </c>
      <c r="EM25">
        <v>23.709900000000001</v>
      </c>
      <c r="EN25">
        <v>1</v>
      </c>
      <c r="EO25">
        <v>-0.47674499999999997</v>
      </c>
      <c r="EP25">
        <v>-1.01162</v>
      </c>
      <c r="EQ25">
        <v>20.289200000000001</v>
      </c>
      <c r="ER25">
        <v>5.2375100000000003</v>
      </c>
      <c r="ES25">
        <v>11.8302</v>
      </c>
      <c r="ET25">
        <v>4.98095</v>
      </c>
      <c r="EU25">
        <v>3.2985000000000002</v>
      </c>
      <c r="EV25">
        <v>37.1</v>
      </c>
      <c r="EW25">
        <v>2354.1</v>
      </c>
      <c r="EX25">
        <v>4960.8</v>
      </c>
      <c r="EY25">
        <v>139.4</v>
      </c>
      <c r="EZ25">
        <v>1.87347</v>
      </c>
      <c r="FA25">
        <v>1.8791199999999999</v>
      </c>
      <c r="FB25">
        <v>1.8794500000000001</v>
      </c>
      <c r="FC25">
        <v>1.8801099999999999</v>
      </c>
      <c r="FD25">
        <v>1.87774</v>
      </c>
      <c r="FE25">
        <v>1.8766799999999999</v>
      </c>
      <c r="FF25">
        <v>1.8772899999999999</v>
      </c>
      <c r="FG25">
        <v>1.8750199999999999</v>
      </c>
      <c r="FH25">
        <v>0</v>
      </c>
      <c r="FI25">
        <v>0</v>
      </c>
      <c r="FJ25">
        <v>0</v>
      </c>
      <c r="FK25">
        <v>0</v>
      </c>
      <c r="FL25" t="s">
        <v>354</v>
      </c>
      <c r="FM25" t="s">
        <v>355</v>
      </c>
      <c r="FN25" t="s">
        <v>356</v>
      </c>
      <c r="FO25" t="s">
        <v>356</v>
      </c>
      <c r="FP25" t="s">
        <v>356</v>
      </c>
      <c r="FQ25" t="s">
        <v>356</v>
      </c>
      <c r="FR25">
        <v>0</v>
      </c>
      <c r="FS25">
        <v>100</v>
      </c>
      <c r="FT25">
        <v>100</v>
      </c>
      <c r="FU25">
        <v>-1.593</v>
      </c>
      <c r="FV25">
        <v>0.31909999999999999</v>
      </c>
      <c r="FW25">
        <v>-1.5990739812094199</v>
      </c>
      <c r="FX25">
        <v>1.4527828764109799E-4</v>
      </c>
      <c r="FY25">
        <v>-4.3579519040863002E-7</v>
      </c>
      <c r="FZ25">
        <v>2.0799061152897499E-10</v>
      </c>
      <c r="GA25">
        <v>0.31906000000000001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0.3</v>
      </c>
      <c r="GJ25">
        <v>0.2</v>
      </c>
      <c r="GK25">
        <v>0.26733400000000002</v>
      </c>
      <c r="GL25">
        <v>2.5915499999999998</v>
      </c>
      <c r="GM25">
        <v>1.54541</v>
      </c>
      <c r="GN25">
        <v>2.2863799999999999</v>
      </c>
      <c r="GO25">
        <v>1.5979000000000001</v>
      </c>
      <c r="GP25">
        <v>2.2936999999999999</v>
      </c>
      <c r="GQ25">
        <v>30.264900000000001</v>
      </c>
      <c r="GR25">
        <v>15.8657</v>
      </c>
      <c r="GS25">
        <v>18</v>
      </c>
      <c r="GT25">
        <v>631.05799999999999</v>
      </c>
      <c r="GU25">
        <v>387.47</v>
      </c>
      <c r="GV25">
        <v>24.122699999999998</v>
      </c>
      <c r="GW25">
        <v>20.643599999999999</v>
      </c>
      <c r="GX25">
        <v>30.0002</v>
      </c>
      <c r="GY25">
        <v>20.657699999999998</v>
      </c>
      <c r="GZ25">
        <v>20.6219</v>
      </c>
      <c r="HA25">
        <v>5.4077000000000002</v>
      </c>
      <c r="HB25">
        <v>0</v>
      </c>
      <c r="HC25">
        <v>-30</v>
      </c>
      <c r="HD25">
        <v>24.100899999999999</v>
      </c>
      <c r="HE25">
        <v>50</v>
      </c>
      <c r="HF25">
        <v>0</v>
      </c>
      <c r="HG25">
        <v>100.849</v>
      </c>
      <c r="HH25">
        <v>100.46299999999999</v>
      </c>
    </row>
    <row r="26" spans="1:216" x14ac:dyDescent="0.2">
      <c r="A26">
        <v>8</v>
      </c>
      <c r="B26">
        <v>1689470314</v>
      </c>
      <c r="C26">
        <v>632.90000009536698</v>
      </c>
      <c r="D26" t="s">
        <v>375</v>
      </c>
      <c r="E26" t="s">
        <v>376</v>
      </c>
      <c r="F26" t="s">
        <v>348</v>
      </c>
      <c r="G26" t="s">
        <v>349</v>
      </c>
      <c r="H26" t="s">
        <v>350</v>
      </c>
      <c r="I26" t="s">
        <v>351</v>
      </c>
      <c r="J26" t="s">
        <v>412</v>
      </c>
      <c r="K26" t="s">
        <v>413</v>
      </c>
      <c r="L26">
        <v>1689470314</v>
      </c>
      <c r="M26">
        <f t="shared" si="0"/>
        <v>1.6105719559253542E-3</v>
      </c>
      <c r="N26">
        <f t="shared" si="1"/>
        <v>1.6105719559253542</v>
      </c>
      <c r="O26">
        <f t="shared" si="2"/>
        <v>13.884951811147934</v>
      </c>
      <c r="P26">
        <f t="shared" si="3"/>
        <v>391.06799999999998</v>
      </c>
      <c r="Q26">
        <f t="shared" si="4"/>
        <v>237.52874171348017</v>
      </c>
      <c r="R26">
        <f t="shared" si="5"/>
        <v>23.828184915431326</v>
      </c>
      <c r="S26">
        <f t="shared" si="6"/>
        <v>39.230791824545996</v>
      </c>
      <c r="T26">
        <f t="shared" si="7"/>
        <v>0.15303988971932611</v>
      </c>
      <c r="U26">
        <f t="shared" si="8"/>
        <v>3.5473110078202295</v>
      </c>
      <c r="V26">
        <f t="shared" si="9"/>
        <v>0.14946426119059925</v>
      </c>
      <c r="W26">
        <f t="shared" si="10"/>
        <v>9.3729461205208336E-2</v>
      </c>
      <c r="X26">
        <f t="shared" si="11"/>
        <v>297.68284800000004</v>
      </c>
      <c r="Y26">
        <f t="shared" si="12"/>
        <v>25.998859603042821</v>
      </c>
      <c r="Z26">
        <f t="shared" si="13"/>
        <v>25.0489</v>
      </c>
      <c r="AA26">
        <f t="shared" si="14"/>
        <v>3.188959354761681</v>
      </c>
      <c r="AB26">
        <f t="shared" si="15"/>
        <v>67.679274732903068</v>
      </c>
      <c r="AC26">
        <f t="shared" si="16"/>
        <v>2.1366731137024</v>
      </c>
      <c r="AD26">
        <f t="shared" si="17"/>
        <v>3.1570567535405809</v>
      </c>
      <c r="AE26">
        <f t="shared" si="18"/>
        <v>1.052286241059281</v>
      </c>
      <c r="AF26">
        <f t="shared" si="19"/>
        <v>-71.026223256308114</v>
      </c>
      <c r="AG26">
        <f t="shared" si="20"/>
        <v>-32.243507595637944</v>
      </c>
      <c r="AH26">
        <f t="shared" si="21"/>
        <v>-1.9219773583374153</v>
      </c>
      <c r="AI26">
        <f t="shared" si="22"/>
        <v>192.49113978971656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53381.24704910416</v>
      </c>
      <c r="AO26">
        <f t="shared" si="26"/>
        <v>1799.88</v>
      </c>
      <c r="AP26">
        <f t="shared" si="27"/>
        <v>1517.2992000000002</v>
      </c>
      <c r="AQ26">
        <f t="shared" si="28"/>
        <v>0.84300020001333431</v>
      </c>
      <c r="AR26">
        <f t="shared" si="29"/>
        <v>0.16539038602573505</v>
      </c>
      <c r="AS26">
        <v>1689470314</v>
      </c>
      <c r="AT26">
        <v>391.06799999999998</v>
      </c>
      <c r="AU26">
        <v>400.00099999999998</v>
      </c>
      <c r="AV26">
        <v>21.299199999999999</v>
      </c>
      <c r="AW26">
        <v>20.3291</v>
      </c>
      <c r="AX26">
        <v>393.245</v>
      </c>
      <c r="AY26">
        <v>20.943200000000001</v>
      </c>
      <c r="AZ26">
        <v>600.22</v>
      </c>
      <c r="BA26">
        <v>100.27</v>
      </c>
      <c r="BB26">
        <v>4.7059499999999997E-2</v>
      </c>
      <c r="BC26">
        <v>24.880299999999998</v>
      </c>
      <c r="BD26">
        <v>25.0489</v>
      </c>
      <c r="BE26">
        <v>999.9</v>
      </c>
      <c r="BF26">
        <v>0</v>
      </c>
      <c r="BG26">
        <v>0</v>
      </c>
      <c r="BH26">
        <v>9996.8799999999992</v>
      </c>
      <c r="BI26">
        <v>0</v>
      </c>
      <c r="BJ26">
        <v>791.00599999999997</v>
      </c>
      <c r="BK26">
        <v>-8.3526600000000002</v>
      </c>
      <c r="BL26">
        <v>400.15600000000001</v>
      </c>
      <c r="BM26">
        <v>408.30099999999999</v>
      </c>
      <c r="BN26">
        <v>0.933199</v>
      </c>
      <c r="BO26">
        <v>400.00099999999998</v>
      </c>
      <c r="BP26">
        <v>20.3291</v>
      </c>
      <c r="BQ26">
        <v>2.13198</v>
      </c>
      <c r="BR26">
        <v>2.0384000000000002</v>
      </c>
      <c r="BS26">
        <v>18.460100000000001</v>
      </c>
      <c r="BT26">
        <v>17.745799999999999</v>
      </c>
      <c r="BU26">
        <v>1799.88</v>
      </c>
      <c r="BV26">
        <v>0.89999099999999999</v>
      </c>
      <c r="BW26">
        <v>0.100009</v>
      </c>
      <c r="BX26">
        <v>0</v>
      </c>
      <c r="BY26">
        <v>2.6654</v>
      </c>
      <c r="BZ26">
        <v>0</v>
      </c>
      <c r="CA26">
        <v>10867</v>
      </c>
      <c r="CB26">
        <v>17198.400000000001</v>
      </c>
      <c r="CC26">
        <v>36.875</v>
      </c>
      <c r="CD26">
        <v>39.061999999999998</v>
      </c>
      <c r="CE26">
        <v>38.061999999999998</v>
      </c>
      <c r="CF26">
        <v>37.125</v>
      </c>
      <c r="CG26">
        <v>36.686999999999998</v>
      </c>
      <c r="CH26">
        <v>1619.88</v>
      </c>
      <c r="CI26">
        <v>180</v>
      </c>
      <c r="CJ26">
        <v>0</v>
      </c>
      <c r="CK26">
        <v>1689470317.4000001</v>
      </c>
      <c r="CL26">
        <v>0</v>
      </c>
      <c r="CM26">
        <v>1689470347</v>
      </c>
      <c r="CN26" t="s">
        <v>377</v>
      </c>
      <c r="CO26">
        <v>1689470336</v>
      </c>
      <c r="CP26">
        <v>1689470347</v>
      </c>
      <c r="CQ26">
        <v>49</v>
      </c>
      <c r="CR26">
        <v>-0.57899999999999996</v>
      </c>
      <c r="CS26">
        <v>3.6999999999999998E-2</v>
      </c>
      <c r="CT26">
        <v>-2.177</v>
      </c>
      <c r="CU26">
        <v>0.35599999999999998</v>
      </c>
      <c r="CV26">
        <v>400</v>
      </c>
      <c r="CW26">
        <v>20</v>
      </c>
      <c r="CX26">
        <v>0.16</v>
      </c>
      <c r="CY26">
        <v>0.05</v>
      </c>
      <c r="CZ26">
        <v>12.195490784052801</v>
      </c>
      <c r="DA26">
        <v>-1.3706247091866699</v>
      </c>
      <c r="DB26">
        <v>0.141028707222391</v>
      </c>
      <c r="DC26">
        <v>1</v>
      </c>
      <c r="DD26">
        <v>400.04961904761899</v>
      </c>
      <c r="DE26">
        <v>-0.357818181818435</v>
      </c>
      <c r="DF26">
        <v>4.2448261157358898E-2</v>
      </c>
      <c r="DG26">
        <v>1</v>
      </c>
      <c r="DH26">
        <v>1799.97523809524</v>
      </c>
      <c r="DI26">
        <v>0.50759106794149</v>
      </c>
      <c r="DJ26">
        <v>0.15104773914613501</v>
      </c>
      <c r="DK26">
        <v>-1</v>
      </c>
      <c r="DL26">
        <v>2</v>
      </c>
      <c r="DM26">
        <v>2</v>
      </c>
      <c r="DN26" t="s">
        <v>353</v>
      </c>
      <c r="DO26">
        <v>3.1602399999999999</v>
      </c>
      <c r="DP26">
        <v>2.7813599999999998</v>
      </c>
      <c r="DQ26">
        <v>9.3826499999999993E-2</v>
      </c>
      <c r="DR26">
        <v>9.5386499999999999E-2</v>
      </c>
      <c r="DS26">
        <v>0.110192</v>
      </c>
      <c r="DT26">
        <v>0.108013</v>
      </c>
      <c r="DU26">
        <v>28910.799999999999</v>
      </c>
      <c r="DV26">
        <v>30305.9</v>
      </c>
      <c r="DW26">
        <v>29625.599999999999</v>
      </c>
      <c r="DX26">
        <v>31217.4</v>
      </c>
      <c r="DY26">
        <v>34494.800000000003</v>
      </c>
      <c r="DZ26">
        <v>36531.800000000003</v>
      </c>
      <c r="EA26">
        <v>40649.199999999997</v>
      </c>
      <c r="EB26">
        <v>43370.8</v>
      </c>
      <c r="EC26">
        <v>2.3058800000000002</v>
      </c>
      <c r="ED26">
        <v>1.86205</v>
      </c>
      <c r="EE26">
        <v>0.18881999999999999</v>
      </c>
      <c r="EF26">
        <v>0</v>
      </c>
      <c r="EG26">
        <v>21.943100000000001</v>
      </c>
      <c r="EH26">
        <v>999.9</v>
      </c>
      <c r="EI26">
        <v>61.445</v>
      </c>
      <c r="EJ26">
        <v>27.582999999999998</v>
      </c>
      <c r="EK26">
        <v>22.696999999999999</v>
      </c>
      <c r="EL26">
        <v>61.439900000000002</v>
      </c>
      <c r="EM26">
        <v>22.820499999999999</v>
      </c>
      <c r="EN26">
        <v>1</v>
      </c>
      <c r="EO26">
        <v>-0.47506100000000001</v>
      </c>
      <c r="EP26">
        <v>-0.60691200000000001</v>
      </c>
      <c r="EQ26">
        <v>20.291699999999999</v>
      </c>
      <c r="ER26">
        <v>5.2401999999999997</v>
      </c>
      <c r="ES26">
        <v>11.8302</v>
      </c>
      <c r="ET26">
        <v>4.9816000000000003</v>
      </c>
      <c r="EU26">
        <v>3.2991299999999999</v>
      </c>
      <c r="EV26">
        <v>37.200000000000003</v>
      </c>
      <c r="EW26">
        <v>2355.5</v>
      </c>
      <c r="EX26">
        <v>4960.8</v>
      </c>
      <c r="EY26">
        <v>139.4</v>
      </c>
      <c r="EZ26">
        <v>1.87347</v>
      </c>
      <c r="FA26">
        <v>1.8791199999999999</v>
      </c>
      <c r="FB26">
        <v>1.87944</v>
      </c>
      <c r="FC26">
        <v>1.88005</v>
      </c>
      <c r="FD26">
        <v>1.87775</v>
      </c>
      <c r="FE26">
        <v>1.8766700000000001</v>
      </c>
      <c r="FF26">
        <v>1.8772899999999999</v>
      </c>
      <c r="FG26">
        <v>1.8750100000000001</v>
      </c>
      <c r="FH26">
        <v>0</v>
      </c>
      <c r="FI26">
        <v>0</v>
      </c>
      <c r="FJ26">
        <v>0</v>
      </c>
      <c r="FK26">
        <v>0</v>
      </c>
      <c r="FL26" t="s">
        <v>354</v>
      </c>
      <c r="FM26" t="s">
        <v>355</v>
      </c>
      <c r="FN26" t="s">
        <v>356</v>
      </c>
      <c r="FO26" t="s">
        <v>356</v>
      </c>
      <c r="FP26" t="s">
        <v>356</v>
      </c>
      <c r="FQ26" t="s">
        <v>356</v>
      </c>
      <c r="FR26">
        <v>0</v>
      </c>
      <c r="FS26">
        <v>100</v>
      </c>
      <c r="FT26">
        <v>100</v>
      </c>
      <c r="FU26">
        <v>-2.177</v>
      </c>
      <c r="FV26">
        <v>0.35599999999999998</v>
      </c>
      <c r="FW26">
        <v>-1.5990739812094199</v>
      </c>
      <c r="FX26">
        <v>1.4527828764109799E-4</v>
      </c>
      <c r="FY26">
        <v>-4.3579519040863002E-7</v>
      </c>
      <c r="FZ26">
        <v>2.0799061152897499E-10</v>
      </c>
      <c r="GA26">
        <v>0.31906000000000001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1.5</v>
      </c>
      <c r="GJ26">
        <v>1.3</v>
      </c>
      <c r="GK26">
        <v>1.0351600000000001</v>
      </c>
      <c r="GL26">
        <v>2.5537100000000001</v>
      </c>
      <c r="GM26">
        <v>1.54541</v>
      </c>
      <c r="GN26">
        <v>2.2863799999999999</v>
      </c>
      <c r="GO26">
        <v>1.5979000000000001</v>
      </c>
      <c r="GP26">
        <v>2.4414099999999999</v>
      </c>
      <c r="GQ26">
        <v>30.3294</v>
      </c>
      <c r="GR26">
        <v>15.8657</v>
      </c>
      <c r="GS26">
        <v>18</v>
      </c>
      <c r="GT26">
        <v>636.64599999999996</v>
      </c>
      <c r="GU26">
        <v>389.95</v>
      </c>
      <c r="GV26">
        <v>23.893799999999999</v>
      </c>
      <c r="GW26">
        <v>20.6722</v>
      </c>
      <c r="GX26">
        <v>30.000299999999999</v>
      </c>
      <c r="GY26">
        <v>20.671199999999999</v>
      </c>
      <c r="GZ26">
        <v>20.641500000000001</v>
      </c>
      <c r="HA26">
        <v>20.771899999999999</v>
      </c>
      <c r="HB26">
        <v>0</v>
      </c>
      <c r="HC26">
        <v>-30</v>
      </c>
      <c r="HD26">
        <v>23.879000000000001</v>
      </c>
      <c r="HE26">
        <v>400</v>
      </c>
      <c r="HF26">
        <v>0</v>
      </c>
      <c r="HG26">
        <v>100.84699999999999</v>
      </c>
      <c r="HH26">
        <v>100.45399999999999</v>
      </c>
    </row>
    <row r="27" spans="1:216" x14ac:dyDescent="0.2">
      <c r="A27">
        <v>9</v>
      </c>
      <c r="B27">
        <v>1689470469</v>
      </c>
      <c r="C27">
        <v>787.90000009536698</v>
      </c>
      <c r="D27" t="s">
        <v>378</v>
      </c>
      <c r="E27" t="s">
        <v>379</v>
      </c>
      <c r="F27" t="s">
        <v>348</v>
      </c>
      <c r="G27" t="s">
        <v>349</v>
      </c>
      <c r="H27" t="s">
        <v>350</v>
      </c>
      <c r="I27" t="s">
        <v>351</v>
      </c>
      <c r="J27" t="s">
        <v>412</v>
      </c>
      <c r="K27" t="s">
        <v>413</v>
      </c>
      <c r="L27">
        <v>1689470469</v>
      </c>
      <c r="M27">
        <f t="shared" si="0"/>
        <v>1.64593007636163E-3</v>
      </c>
      <c r="N27">
        <f t="shared" si="1"/>
        <v>1.64593007636163</v>
      </c>
      <c r="O27">
        <f t="shared" si="2"/>
        <v>13.997882802666229</v>
      </c>
      <c r="P27">
        <f t="shared" si="3"/>
        <v>390.96100000000001</v>
      </c>
      <c r="Q27">
        <f t="shared" si="4"/>
        <v>239.90526535700295</v>
      </c>
      <c r="R27">
        <f t="shared" si="5"/>
        <v>24.068094337451324</v>
      </c>
      <c r="S27">
        <f t="shared" si="6"/>
        <v>39.222508169054798</v>
      </c>
      <c r="T27">
        <f t="shared" si="7"/>
        <v>0.15700474496454331</v>
      </c>
      <c r="U27">
        <f t="shared" si="8"/>
        <v>3.5404846828116217</v>
      </c>
      <c r="V27">
        <f t="shared" si="9"/>
        <v>0.15323683513069106</v>
      </c>
      <c r="W27">
        <f t="shared" si="10"/>
        <v>9.6104022248027596E-2</v>
      </c>
      <c r="X27">
        <f t="shared" si="11"/>
        <v>297.73449899999997</v>
      </c>
      <c r="Y27">
        <f t="shared" si="12"/>
        <v>25.915390305768241</v>
      </c>
      <c r="Z27">
        <f t="shared" si="13"/>
        <v>24.989899999999999</v>
      </c>
      <c r="AA27">
        <f t="shared" si="14"/>
        <v>3.1777634418261838</v>
      </c>
      <c r="AB27">
        <f t="shared" si="15"/>
        <v>67.741167155721087</v>
      </c>
      <c r="AC27">
        <f t="shared" si="16"/>
        <v>2.1286804127077597</v>
      </c>
      <c r="AD27">
        <f t="shared" si="17"/>
        <v>3.142373392850498</v>
      </c>
      <c r="AE27">
        <f t="shared" si="18"/>
        <v>1.0490830291184241</v>
      </c>
      <c r="AF27">
        <f t="shared" si="19"/>
        <v>-72.585516367547882</v>
      </c>
      <c r="AG27">
        <f t="shared" si="20"/>
        <v>-35.82716433824514</v>
      </c>
      <c r="AH27">
        <f t="shared" si="21"/>
        <v>-2.1382338518002211</v>
      </c>
      <c r="AI27">
        <f t="shared" si="22"/>
        <v>187.1835844424067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53247.845960034596</v>
      </c>
      <c r="AO27">
        <f t="shared" si="26"/>
        <v>1800.2</v>
      </c>
      <c r="AP27">
        <f t="shared" si="27"/>
        <v>1517.5683000000001</v>
      </c>
      <c r="AQ27">
        <f t="shared" si="28"/>
        <v>0.8429998333518498</v>
      </c>
      <c r="AR27">
        <f t="shared" si="29"/>
        <v>0.16538967836907009</v>
      </c>
      <c r="AS27">
        <v>1689470469</v>
      </c>
      <c r="AT27">
        <v>390.96100000000001</v>
      </c>
      <c r="AU27">
        <v>399.97300000000001</v>
      </c>
      <c r="AV27">
        <v>21.2182</v>
      </c>
      <c r="AW27">
        <v>20.226600000000001</v>
      </c>
      <c r="AX27">
        <v>393.31299999999999</v>
      </c>
      <c r="AY27">
        <v>20.8765</v>
      </c>
      <c r="AZ27">
        <v>600.14700000000005</v>
      </c>
      <c r="BA27">
        <v>100.276</v>
      </c>
      <c r="BB27">
        <v>4.7326800000000002E-2</v>
      </c>
      <c r="BC27">
        <v>24.802199999999999</v>
      </c>
      <c r="BD27">
        <v>24.989899999999999</v>
      </c>
      <c r="BE27">
        <v>999.9</v>
      </c>
      <c r="BF27">
        <v>0</v>
      </c>
      <c r="BG27">
        <v>0</v>
      </c>
      <c r="BH27">
        <v>9967.5</v>
      </c>
      <c r="BI27">
        <v>0</v>
      </c>
      <c r="BJ27">
        <v>643.81500000000005</v>
      </c>
      <c r="BK27">
        <v>-9.0121500000000001</v>
      </c>
      <c r="BL27">
        <v>399.43599999999998</v>
      </c>
      <c r="BM27">
        <v>408.23</v>
      </c>
      <c r="BN27">
        <v>0.99161100000000002</v>
      </c>
      <c r="BO27">
        <v>399.97300000000001</v>
      </c>
      <c r="BP27">
        <v>20.226600000000001</v>
      </c>
      <c r="BQ27">
        <v>2.1276700000000002</v>
      </c>
      <c r="BR27">
        <v>2.0282300000000002</v>
      </c>
      <c r="BS27">
        <v>18.427800000000001</v>
      </c>
      <c r="BT27">
        <v>17.666499999999999</v>
      </c>
      <c r="BU27">
        <v>1800.2</v>
      </c>
      <c r="BV27">
        <v>0.900007</v>
      </c>
      <c r="BW27">
        <v>9.9992499999999998E-2</v>
      </c>
      <c r="BX27">
        <v>0</v>
      </c>
      <c r="BY27">
        <v>2.3130999999999999</v>
      </c>
      <c r="BZ27">
        <v>0</v>
      </c>
      <c r="CA27">
        <v>10902.4</v>
      </c>
      <c r="CB27">
        <v>17201.599999999999</v>
      </c>
      <c r="CC27">
        <v>36.75</v>
      </c>
      <c r="CD27">
        <v>39</v>
      </c>
      <c r="CE27">
        <v>37.875</v>
      </c>
      <c r="CF27">
        <v>37.061999999999998</v>
      </c>
      <c r="CG27">
        <v>36.561999999999998</v>
      </c>
      <c r="CH27">
        <v>1620.19</v>
      </c>
      <c r="CI27">
        <v>180.01</v>
      </c>
      <c r="CJ27">
        <v>0</v>
      </c>
      <c r="CK27">
        <v>1689470472.8</v>
      </c>
      <c r="CL27">
        <v>0</v>
      </c>
      <c r="CM27">
        <v>1689470440</v>
      </c>
      <c r="CN27" t="s">
        <v>380</v>
      </c>
      <c r="CO27">
        <v>1689470440</v>
      </c>
      <c r="CP27">
        <v>1689470426</v>
      </c>
      <c r="CQ27">
        <v>50</v>
      </c>
      <c r="CR27">
        <v>-0.17599999999999999</v>
      </c>
      <c r="CS27">
        <v>-1.4E-2</v>
      </c>
      <c r="CT27">
        <v>-2.3530000000000002</v>
      </c>
      <c r="CU27">
        <v>0.34200000000000003</v>
      </c>
      <c r="CV27">
        <v>400</v>
      </c>
      <c r="CW27">
        <v>20</v>
      </c>
      <c r="CX27">
        <v>0.12</v>
      </c>
      <c r="CY27">
        <v>0.05</v>
      </c>
      <c r="CZ27">
        <v>12.912057003843</v>
      </c>
      <c r="DA27">
        <v>3.56957076426574E-2</v>
      </c>
      <c r="DB27">
        <v>5.22316551609159E-2</v>
      </c>
      <c r="DC27">
        <v>1</v>
      </c>
      <c r="DD27">
        <v>399.97584999999998</v>
      </c>
      <c r="DE27">
        <v>-0.22118796992579301</v>
      </c>
      <c r="DF27">
        <v>3.8902795529368303E-2</v>
      </c>
      <c r="DG27">
        <v>1</v>
      </c>
      <c r="DH27">
        <v>1799.9690476190499</v>
      </c>
      <c r="DI27">
        <v>8.5204635368528403E-2</v>
      </c>
      <c r="DJ27">
        <v>0.120629490270404</v>
      </c>
      <c r="DK27">
        <v>-1</v>
      </c>
      <c r="DL27">
        <v>2</v>
      </c>
      <c r="DM27">
        <v>2</v>
      </c>
      <c r="DN27" t="s">
        <v>353</v>
      </c>
      <c r="DO27">
        <v>3.16</v>
      </c>
      <c r="DP27">
        <v>2.7813699999999999</v>
      </c>
      <c r="DQ27">
        <v>9.3823199999999995E-2</v>
      </c>
      <c r="DR27">
        <v>9.5365800000000001E-2</v>
      </c>
      <c r="DS27">
        <v>0.10992300000000001</v>
      </c>
      <c r="DT27">
        <v>0.10761</v>
      </c>
      <c r="DU27">
        <v>28905.3</v>
      </c>
      <c r="DV27">
        <v>30301.200000000001</v>
      </c>
      <c r="DW27">
        <v>29620.3</v>
      </c>
      <c r="DX27">
        <v>31212.3</v>
      </c>
      <c r="DY27">
        <v>34500.6</v>
      </c>
      <c r="DZ27">
        <v>36542.9</v>
      </c>
      <c r="EA27">
        <v>40642.800000000003</v>
      </c>
      <c r="EB27">
        <v>43363.6</v>
      </c>
      <c r="EC27">
        <v>2.3024499999999999</v>
      </c>
      <c r="ED27">
        <v>1.85863</v>
      </c>
      <c r="EE27">
        <v>0.179008</v>
      </c>
      <c r="EF27">
        <v>0</v>
      </c>
      <c r="EG27">
        <v>22.0456</v>
      </c>
      <c r="EH27">
        <v>999.9</v>
      </c>
      <c r="EI27">
        <v>61.603999999999999</v>
      </c>
      <c r="EJ27">
        <v>27.634</v>
      </c>
      <c r="EK27">
        <v>22.822399999999998</v>
      </c>
      <c r="EL27">
        <v>61.329900000000002</v>
      </c>
      <c r="EM27">
        <v>23.257200000000001</v>
      </c>
      <c r="EN27">
        <v>1</v>
      </c>
      <c r="EO27">
        <v>-0.468331</v>
      </c>
      <c r="EP27">
        <v>-1.05261</v>
      </c>
      <c r="EQ27">
        <v>20.2895</v>
      </c>
      <c r="ER27">
        <v>5.24125</v>
      </c>
      <c r="ES27">
        <v>11.8302</v>
      </c>
      <c r="ET27">
        <v>4.9828999999999999</v>
      </c>
      <c r="EU27">
        <v>3.2990499999999998</v>
      </c>
      <c r="EV27">
        <v>37.200000000000003</v>
      </c>
      <c r="EW27">
        <v>2358.5</v>
      </c>
      <c r="EX27">
        <v>4960.8</v>
      </c>
      <c r="EY27">
        <v>139.4</v>
      </c>
      <c r="EZ27">
        <v>1.87347</v>
      </c>
      <c r="FA27">
        <v>1.8791199999999999</v>
      </c>
      <c r="FB27">
        <v>1.8794999999999999</v>
      </c>
      <c r="FC27">
        <v>1.8801399999999999</v>
      </c>
      <c r="FD27">
        <v>1.87775</v>
      </c>
      <c r="FE27">
        <v>1.8766799999999999</v>
      </c>
      <c r="FF27">
        <v>1.87731</v>
      </c>
      <c r="FG27">
        <v>1.8750500000000001</v>
      </c>
      <c r="FH27">
        <v>0</v>
      </c>
      <c r="FI27">
        <v>0</v>
      </c>
      <c r="FJ27">
        <v>0</v>
      </c>
      <c r="FK27">
        <v>0</v>
      </c>
      <c r="FL27" t="s">
        <v>354</v>
      </c>
      <c r="FM27" t="s">
        <v>355</v>
      </c>
      <c r="FN27" t="s">
        <v>356</v>
      </c>
      <c r="FO27" t="s">
        <v>356</v>
      </c>
      <c r="FP27" t="s">
        <v>356</v>
      </c>
      <c r="FQ27" t="s">
        <v>356</v>
      </c>
      <c r="FR27">
        <v>0</v>
      </c>
      <c r="FS27">
        <v>100</v>
      </c>
      <c r="FT27">
        <v>100</v>
      </c>
      <c r="FU27">
        <v>-2.3519999999999999</v>
      </c>
      <c r="FV27">
        <v>0.3417</v>
      </c>
      <c r="FW27">
        <v>-2.3541477875275598</v>
      </c>
      <c r="FX27">
        <v>1.4527828764109799E-4</v>
      </c>
      <c r="FY27">
        <v>-4.3579519040863002E-7</v>
      </c>
      <c r="FZ27">
        <v>2.0799061152897499E-10</v>
      </c>
      <c r="GA27">
        <v>0.34170999999999602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0.5</v>
      </c>
      <c r="GJ27">
        <v>0.7</v>
      </c>
      <c r="GK27">
        <v>1.0339400000000001</v>
      </c>
      <c r="GL27">
        <v>2.5610400000000002</v>
      </c>
      <c r="GM27">
        <v>1.54541</v>
      </c>
      <c r="GN27">
        <v>2.2851599999999999</v>
      </c>
      <c r="GO27">
        <v>1.5979000000000001</v>
      </c>
      <c r="GP27">
        <v>2.4023400000000001</v>
      </c>
      <c r="GQ27">
        <v>30.436900000000001</v>
      </c>
      <c r="GR27">
        <v>15.8307</v>
      </c>
      <c r="GS27">
        <v>18</v>
      </c>
      <c r="GT27">
        <v>635.22400000000005</v>
      </c>
      <c r="GU27">
        <v>388.71300000000002</v>
      </c>
      <c r="GV27">
        <v>24.002099999999999</v>
      </c>
      <c r="GW27">
        <v>20.771999999999998</v>
      </c>
      <c r="GX27">
        <v>30.0001</v>
      </c>
      <c r="GY27">
        <v>20.7529</v>
      </c>
      <c r="GZ27">
        <v>20.7209</v>
      </c>
      <c r="HA27">
        <v>20.767499999999998</v>
      </c>
      <c r="HB27">
        <v>0</v>
      </c>
      <c r="HC27">
        <v>-30</v>
      </c>
      <c r="HD27">
        <v>24.0047</v>
      </c>
      <c r="HE27">
        <v>400</v>
      </c>
      <c r="HF27">
        <v>0</v>
      </c>
      <c r="HG27">
        <v>100.83</v>
      </c>
      <c r="HH27">
        <v>100.438</v>
      </c>
    </row>
    <row r="28" spans="1:216" x14ac:dyDescent="0.2">
      <c r="A28">
        <v>10</v>
      </c>
      <c r="B28">
        <v>1689470567</v>
      </c>
      <c r="C28">
        <v>885.90000009536698</v>
      </c>
      <c r="D28" t="s">
        <v>381</v>
      </c>
      <c r="E28" t="s">
        <v>382</v>
      </c>
      <c r="F28" t="s">
        <v>348</v>
      </c>
      <c r="G28" t="s">
        <v>349</v>
      </c>
      <c r="H28" t="s">
        <v>350</v>
      </c>
      <c r="I28" t="s">
        <v>351</v>
      </c>
      <c r="J28" t="s">
        <v>412</v>
      </c>
      <c r="K28" t="s">
        <v>413</v>
      </c>
      <c r="L28">
        <v>1689470567</v>
      </c>
      <c r="M28">
        <f t="shared" si="0"/>
        <v>1.5803074321017348E-3</v>
      </c>
      <c r="N28">
        <f t="shared" si="1"/>
        <v>1.5803074321017347</v>
      </c>
      <c r="O28">
        <f t="shared" si="2"/>
        <v>14.628224224058911</v>
      </c>
      <c r="P28">
        <f t="shared" si="3"/>
        <v>390.61799999999999</v>
      </c>
      <c r="Q28">
        <f t="shared" si="4"/>
        <v>223.59080921818529</v>
      </c>
      <c r="R28">
        <f t="shared" si="5"/>
        <v>22.430786382539399</v>
      </c>
      <c r="S28">
        <f t="shared" si="6"/>
        <v>39.187070997291002</v>
      </c>
      <c r="T28">
        <f t="shared" si="7"/>
        <v>0.14764364288517567</v>
      </c>
      <c r="U28">
        <f t="shared" si="8"/>
        <v>3.5413274578429741</v>
      </c>
      <c r="V28">
        <f t="shared" si="9"/>
        <v>0.14430727767268908</v>
      </c>
      <c r="W28">
        <f t="shared" si="10"/>
        <v>9.0485528292435058E-2</v>
      </c>
      <c r="X28">
        <f t="shared" si="11"/>
        <v>297.70475399999998</v>
      </c>
      <c r="Y28">
        <f t="shared" si="12"/>
        <v>26.046823321768972</v>
      </c>
      <c r="Z28">
        <f t="shared" si="13"/>
        <v>25.085000000000001</v>
      </c>
      <c r="AA28">
        <f t="shared" si="14"/>
        <v>3.1958267197205834</v>
      </c>
      <c r="AB28">
        <f t="shared" si="15"/>
        <v>67.193979852921217</v>
      </c>
      <c r="AC28">
        <f t="shared" si="16"/>
        <v>2.1263574183222</v>
      </c>
      <c r="AD28">
        <f t="shared" si="17"/>
        <v>3.1645058426015495</v>
      </c>
      <c r="AE28">
        <f t="shared" si="18"/>
        <v>1.0694693013983834</v>
      </c>
      <c r="AF28">
        <f t="shared" si="19"/>
        <v>-69.691557755686503</v>
      </c>
      <c r="AG28">
        <f t="shared" si="20"/>
        <v>-31.539991583874897</v>
      </c>
      <c r="AH28">
        <f t="shared" si="21"/>
        <v>-1.8839354257837195</v>
      </c>
      <c r="AI28">
        <f t="shared" si="22"/>
        <v>194.58926923465486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53244.986378195819</v>
      </c>
      <c r="AO28">
        <f t="shared" si="26"/>
        <v>1800.01</v>
      </c>
      <c r="AP28">
        <f t="shared" si="27"/>
        <v>1517.4090000000001</v>
      </c>
      <c r="AQ28">
        <f t="shared" si="28"/>
        <v>0.84300031666490749</v>
      </c>
      <c r="AR28">
        <f t="shared" si="29"/>
        <v>0.16539061116327131</v>
      </c>
      <c r="AS28">
        <v>1689470567</v>
      </c>
      <c r="AT28">
        <v>390.61799999999999</v>
      </c>
      <c r="AU28">
        <v>400.00099999999998</v>
      </c>
      <c r="AV28">
        <v>21.195599999999999</v>
      </c>
      <c r="AW28">
        <v>20.243600000000001</v>
      </c>
      <c r="AX28">
        <v>393.29199999999997</v>
      </c>
      <c r="AY28">
        <v>20.878599999999999</v>
      </c>
      <c r="AZ28">
        <v>600.202</v>
      </c>
      <c r="BA28">
        <v>100.274</v>
      </c>
      <c r="BB28">
        <v>4.6699499999999998E-2</v>
      </c>
      <c r="BC28">
        <v>24.919799999999999</v>
      </c>
      <c r="BD28">
        <v>25.085000000000001</v>
      </c>
      <c r="BE28">
        <v>999.9</v>
      </c>
      <c r="BF28">
        <v>0</v>
      </c>
      <c r="BG28">
        <v>0</v>
      </c>
      <c r="BH28">
        <v>9971.25</v>
      </c>
      <c r="BI28">
        <v>0</v>
      </c>
      <c r="BJ28">
        <v>679.76900000000001</v>
      </c>
      <c r="BK28">
        <v>-9.3836700000000004</v>
      </c>
      <c r="BL28">
        <v>399.07600000000002</v>
      </c>
      <c r="BM28">
        <v>408.26600000000002</v>
      </c>
      <c r="BN28">
        <v>0.95198400000000005</v>
      </c>
      <c r="BO28">
        <v>400.00099999999998</v>
      </c>
      <c r="BP28">
        <v>20.243600000000001</v>
      </c>
      <c r="BQ28">
        <v>2.1253700000000002</v>
      </c>
      <c r="BR28">
        <v>2.0299100000000001</v>
      </c>
      <c r="BS28">
        <v>18.410599999999999</v>
      </c>
      <c r="BT28">
        <v>17.679600000000001</v>
      </c>
      <c r="BU28">
        <v>1800.01</v>
      </c>
      <c r="BV28">
        <v>0.89998999999999996</v>
      </c>
      <c r="BW28">
        <v>0.10001</v>
      </c>
      <c r="BX28">
        <v>0</v>
      </c>
      <c r="BY28">
        <v>2.6385999999999998</v>
      </c>
      <c r="BZ28">
        <v>0</v>
      </c>
      <c r="CA28">
        <v>10894.7</v>
      </c>
      <c r="CB28">
        <v>17199.7</v>
      </c>
      <c r="CC28">
        <v>36.686999999999998</v>
      </c>
      <c r="CD28">
        <v>38.875</v>
      </c>
      <c r="CE28">
        <v>37.875</v>
      </c>
      <c r="CF28">
        <v>36.936999999999998</v>
      </c>
      <c r="CG28">
        <v>36.5</v>
      </c>
      <c r="CH28">
        <v>1619.99</v>
      </c>
      <c r="CI28">
        <v>180.02</v>
      </c>
      <c r="CJ28">
        <v>0</v>
      </c>
      <c r="CK28">
        <v>1689470570.5999999</v>
      </c>
      <c r="CL28">
        <v>0</v>
      </c>
      <c r="CM28">
        <v>1689470537</v>
      </c>
      <c r="CN28" t="s">
        <v>383</v>
      </c>
      <c r="CO28">
        <v>1689470535</v>
      </c>
      <c r="CP28">
        <v>1689470537</v>
      </c>
      <c r="CQ28">
        <v>51</v>
      </c>
      <c r="CR28">
        <v>-0.32300000000000001</v>
      </c>
      <c r="CS28">
        <v>-2.5000000000000001E-2</v>
      </c>
      <c r="CT28">
        <v>-2.6760000000000002</v>
      </c>
      <c r="CU28">
        <v>0.317</v>
      </c>
      <c r="CV28">
        <v>400</v>
      </c>
      <c r="CW28">
        <v>20</v>
      </c>
      <c r="CX28">
        <v>0.14000000000000001</v>
      </c>
      <c r="CY28">
        <v>0.11</v>
      </c>
      <c r="CZ28">
        <v>13.285547295405999</v>
      </c>
      <c r="DA28">
        <v>1.40160944839207</v>
      </c>
      <c r="DB28">
        <v>0.143362287494091</v>
      </c>
      <c r="DC28">
        <v>1</v>
      </c>
      <c r="DD28">
        <v>400.012</v>
      </c>
      <c r="DE28">
        <v>0.15428571428586399</v>
      </c>
      <c r="DF28">
        <v>2.5404723970155901E-2</v>
      </c>
      <c r="DG28">
        <v>1</v>
      </c>
      <c r="DH28">
        <v>1800.0005000000001</v>
      </c>
      <c r="DI28">
        <v>-1.2105333074867299E-2</v>
      </c>
      <c r="DJ28">
        <v>1.16081867662333E-2</v>
      </c>
      <c r="DK28">
        <v>-1</v>
      </c>
      <c r="DL28">
        <v>2</v>
      </c>
      <c r="DM28">
        <v>2</v>
      </c>
      <c r="DN28" t="s">
        <v>353</v>
      </c>
      <c r="DO28">
        <v>3.1600999999999999</v>
      </c>
      <c r="DP28">
        <v>2.78077</v>
      </c>
      <c r="DQ28">
        <v>9.3811699999999998E-2</v>
      </c>
      <c r="DR28">
        <v>9.5363699999999996E-2</v>
      </c>
      <c r="DS28">
        <v>0.10992200000000001</v>
      </c>
      <c r="DT28">
        <v>0.107666</v>
      </c>
      <c r="DU28">
        <v>28906.1</v>
      </c>
      <c r="DV28">
        <v>30301.599999999999</v>
      </c>
      <c r="DW28">
        <v>29620.799999999999</v>
      </c>
      <c r="DX28">
        <v>31212.799999999999</v>
      </c>
      <c r="DY28">
        <v>34501.800000000003</v>
      </c>
      <c r="DZ28">
        <v>36541.199999999997</v>
      </c>
      <c r="EA28">
        <v>40644</v>
      </c>
      <c r="EB28">
        <v>43364.2</v>
      </c>
      <c r="EC28">
        <v>2.3021500000000001</v>
      </c>
      <c r="ED28">
        <v>1.8584499999999999</v>
      </c>
      <c r="EE28">
        <v>0.19515299999999999</v>
      </c>
      <c r="EF28">
        <v>0</v>
      </c>
      <c r="EG28">
        <v>21.8749</v>
      </c>
      <c r="EH28">
        <v>999.9</v>
      </c>
      <c r="EI28">
        <v>61.713999999999999</v>
      </c>
      <c r="EJ28">
        <v>27.654</v>
      </c>
      <c r="EK28">
        <v>22.886199999999999</v>
      </c>
      <c r="EL28">
        <v>61.399900000000002</v>
      </c>
      <c r="EM28">
        <v>23.597799999999999</v>
      </c>
      <c r="EN28">
        <v>1</v>
      </c>
      <c r="EO28">
        <v>-0.46715699999999999</v>
      </c>
      <c r="EP28">
        <v>-0.57366300000000003</v>
      </c>
      <c r="EQ28">
        <v>20.291599999999999</v>
      </c>
      <c r="ER28">
        <v>5.24125</v>
      </c>
      <c r="ES28">
        <v>11.8302</v>
      </c>
      <c r="ET28">
        <v>4.9817499999999999</v>
      </c>
      <c r="EU28">
        <v>3.2990300000000001</v>
      </c>
      <c r="EV28">
        <v>37.200000000000003</v>
      </c>
      <c r="EW28">
        <v>2360.5</v>
      </c>
      <c r="EX28">
        <v>4960.8</v>
      </c>
      <c r="EY28">
        <v>139.4</v>
      </c>
      <c r="EZ28">
        <v>1.87347</v>
      </c>
      <c r="FA28">
        <v>1.8791199999999999</v>
      </c>
      <c r="FB28">
        <v>1.8794500000000001</v>
      </c>
      <c r="FC28">
        <v>1.8800600000000001</v>
      </c>
      <c r="FD28">
        <v>1.87775</v>
      </c>
      <c r="FE28">
        <v>1.8766700000000001</v>
      </c>
      <c r="FF28">
        <v>1.8772899999999999</v>
      </c>
      <c r="FG28">
        <v>1.875</v>
      </c>
      <c r="FH28">
        <v>0</v>
      </c>
      <c r="FI28">
        <v>0</v>
      </c>
      <c r="FJ28">
        <v>0</v>
      </c>
      <c r="FK28">
        <v>0</v>
      </c>
      <c r="FL28" t="s">
        <v>354</v>
      </c>
      <c r="FM28" t="s">
        <v>355</v>
      </c>
      <c r="FN28" t="s">
        <v>356</v>
      </c>
      <c r="FO28" t="s">
        <v>356</v>
      </c>
      <c r="FP28" t="s">
        <v>356</v>
      </c>
      <c r="FQ28" t="s">
        <v>356</v>
      </c>
      <c r="FR28">
        <v>0</v>
      </c>
      <c r="FS28">
        <v>100</v>
      </c>
      <c r="FT28">
        <v>100</v>
      </c>
      <c r="FU28">
        <v>-2.6739999999999999</v>
      </c>
      <c r="FV28">
        <v>0.317</v>
      </c>
      <c r="FW28">
        <v>-2.6770118290709402</v>
      </c>
      <c r="FX28">
        <v>1.4527828764109799E-4</v>
      </c>
      <c r="FY28">
        <v>-4.3579519040863002E-7</v>
      </c>
      <c r="FZ28">
        <v>2.0799061152897499E-10</v>
      </c>
      <c r="GA28">
        <v>0.316939999999995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0.5</v>
      </c>
      <c r="GJ28">
        <v>0.5</v>
      </c>
      <c r="GK28">
        <v>1.0339400000000001</v>
      </c>
      <c r="GL28">
        <v>2.5549300000000001</v>
      </c>
      <c r="GM28">
        <v>1.54541</v>
      </c>
      <c r="GN28">
        <v>2.2851599999999999</v>
      </c>
      <c r="GO28">
        <v>1.5979000000000001</v>
      </c>
      <c r="GP28">
        <v>2.4572799999999999</v>
      </c>
      <c r="GQ28">
        <v>30.48</v>
      </c>
      <c r="GR28">
        <v>15.821899999999999</v>
      </c>
      <c r="GS28">
        <v>18</v>
      </c>
      <c r="GT28">
        <v>635.34699999999998</v>
      </c>
      <c r="GU28">
        <v>388.81299999999999</v>
      </c>
      <c r="GV28">
        <v>24.416499999999999</v>
      </c>
      <c r="GW28">
        <v>20.793399999999998</v>
      </c>
      <c r="GX28">
        <v>29.9998</v>
      </c>
      <c r="GY28">
        <v>20.779499999999999</v>
      </c>
      <c r="GZ28">
        <v>20.7453</v>
      </c>
      <c r="HA28">
        <v>20.765000000000001</v>
      </c>
      <c r="HB28">
        <v>0</v>
      </c>
      <c r="HC28">
        <v>-30</v>
      </c>
      <c r="HD28">
        <v>24.324100000000001</v>
      </c>
      <c r="HE28">
        <v>400</v>
      </c>
      <c r="HF28">
        <v>0</v>
      </c>
      <c r="HG28">
        <v>100.833</v>
      </c>
      <c r="HH28">
        <v>100.43899999999999</v>
      </c>
    </row>
    <row r="29" spans="1:216" x14ac:dyDescent="0.2">
      <c r="A29">
        <v>11</v>
      </c>
      <c r="B29">
        <v>1689470629</v>
      </c>
      <c r="C29">
        <v>947.90000009536698</v>
      </c>
      <c r="D29" t="s">
        <v>384</v>
      </c>
      <c r="E29" t="s">
        <v>385</v>
      </c>
      <c r="F29" t="s">
        <v>348</v>
      </c>
      <c r="G29" t="s">
        <v>349</v>
      </c>
      <c r="H29" t="s">
        <v>350</v>
      </c>
      <c r="I29" t="s">
        <v>351</v>
      </c>
      <c r="J29" t="s">
        <v>412</v>
      </c>
      <c r="K29" t="s">
        <v>413</v>
      </c>
      <c r="L29">
        <v>1689470629</v>
      </c>
      <c r="M29">
        <f t="shared" si="0"/>
        <v>1.8458569079818478E-3</v>
      </c>
      <c r="N29">
        <f t="shared" si="1"/>
        <v>1.8458569079818479</v>
      </c>
      <c r="O29">
        <f t="shared" si="2"/>
        <v>16.750778002883067</v>
      </c>
      <c r="P29">
        <f t="shared" si="3"/>
        <v>464.14</v>
      </c>
      <c r="Q29">
        <f t="shared" si="4"/>
        <v>301.99270086921649</v>
      </c>
      <c r="R29">
        <f t="shared" si="5"/>
        <v>30.29566428468436</v>
      </c>
      <c r="S29">
        <f t="shared" si="6"/>
        <v>46.562150610331997</v>
      </c>
      <c r="T29">
        <f t="shared" si="7"/>
        <v>0.17632821794299561</v>
      </c>
      <c r="U29">
        <f t="shared" si="8"/>
        <v>3.551058581594666</v>
      </c>
      <c r="V29">
        <f t="shared" si="9"/>
        <v>0.17160452720160138</v>
      </c>
      <c r="W29">
        <f t="shared" si="10"/>
        <v>0.10766669420726613</v>
      </c>
      <c r="X29">
        <f t="shared" si="11"/>
        <v>297.65992499999999</v>
      </c>
      <c r="Y29">
        <f t="shared" si="12"/>
        <v>25.862028053370082</v>
      </c>
      <c r="Z29">
        <f t="shared" si="13"/>
        <v>24.939299999999999</v>
      </c>
      <c r="AA29">
        <f t="shared" si="14"/>
        <v>3.1681889007356583</v>
      </c>
      <c r="AB29">
        <f t="shared" si="15"/>
        <v>67.412322705626806</v>
      </c>
      <c r="AC29">
        <f t="shared" si="16"/>
        <v>2.1175375427304002</v>
      </c>
      <c r="AD29">
        <f t="shared" si="17"/>
        <v>3.1411727971118442</v>
      </c>
      <c r="AE29">
        <f t="shared" si="18"/>
        <v>1.0506513580052581</v>
      </c>
      <c r="AF29">
        <f t="shared" si="19"/>
        <v>-81.402289641999488</v>
      </c>
      <c r="AG29">
        <f t="shared" si="20"/>
        <v>-27.472310181008599</v>
      </c>
      <c r="AH29">
        <f t="shared" si="21"/>
        <v>-1.6342487345263885</v>
      </c>
      <c r="AI29">
        <f t="shared" si="22"/>
        <v>187.1510764424655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53477.469870623732</v>
      </c>
      <c r="AO29">
        <f t="shared" si="26"/>
        <v>1799.74</v>
      </c>
      <c r="AP29">
        <f t="shared" si="27"/>
        <v>1517.1813000000002</v>
      </c>
      <c r="AQ29">
        <f t="shared" si="28"/>
        <v>0.84300026670519079</v>
      </c>
      <c r="AR29">
        <f t="shared" si="29"/>
        <v>0.16539051474101815</v>
      </c>
      <c r="AS29">
        <v>1689470629</v>
      </c>
      <c r="AT29">
        <v>464.14</v>
      </c>
      <c r="AU29">
        <v>474.97699999999998</v>
      </c>
      <c r="AV29">
        <v>21.108000000000001</v>
      </c>
      <c r="AW29">
        <v>19.995899999999999</v>
      </c>
      <c r="AX29">
        <v>466.76499999999999</v>
      </c>
      <c r="AY29">
        <v>20.789000000000001</v>
      </c>
      <c r="AZ29">
        <v>600.18600000000004</v>
      </c>
      <c r="BA29">
        <v>100.27200000000001</v>
      </c>
      <c r="BB29">
        <v>4.7193800000000001E-2</v>
      </c>
      <c r="BC29">
        <v>24.7958</v>
      </c>
      <c r="BD29">
        <v>24.939299999999999</v>
      </c>
      <c r="BE29">
        <v>999.9</v>
      </c>
      <c r="BF29">
        <v>0</v>
      </c>
      <c r="BG29">
        <v>0</v>
      </c>
      <c r="BH29">
        <v>10012.5</v>
      </c>
      <c r="BI29">
        <v>0</v>
      </c>
      <c r="BJ29">
        <v>661.22299999999996</v>
      </c>
      <c r="BK29">
        <v>-10.894500000000001</v>
      </c>
      <c r="BL29">
        <v>474.08800000000002</v>
      </c>
      <c r="BM29">
        <v>484.66800000000001</v>
      </c>
      <c r="BN29">
        <v>1.11009</v>
      </c>
      <c r="BO29">
        <v>474.97699999999998</v>
      </c>
      <c r="BP29">
        <v>19.995899999999999</v>
      </c>
      <c r="BQ29">
        <v>2.1163400000000001</v>
      </c>
      <c r="BR29">
        <v>2.0050300000000001</v>
      </c>
      <c r="BS29">
        <v>18.342700000000001</v>
      </c>
      <c r="BT29">
        <v>17.484100000000002</v>
      </c>
      <c r="BU29">
        <v>1799.74</v>
      </c>
      <c r="BV29">
        <v>0.89999200000000001</v>
      </c>
      <c r="BW29">
        <v>0.100008</v>
      </c>
      <c r="BX29">
        <v>0</v>
      </c>
      <c r="BY29">
        <v>2.1804000000000001</v>
      </c>
      <c r="BZ29">
        <v>0</v>
      </c>
      <c r="CA29">
        <v>11016.8</v>
      </c>
      <c r="CB29">
        <v>17197.099999999999</v>
      </c>
      <c r="CC29">
        <v>36.625</v>
      </c>
      <c r="CD29">
        <v>38.811999999999998</v>
      </c>
      <c r="CE29">
        <v>37.811999999999998</v>
      </c>
      <c r="CF29">
        <v>36.936999999999998</v>
      </c>
      <c r="CG29">
        <v>36.5</v>
      </c>
      <c r="CH29">
        <v>1619.75</v>
      </c>
      <c r="CI29">
        <v>179.99</v>
      </c>
      <c r="CJ29">
        <v>0</v>
      </c>
      <c r="CK29">
        <v>1689470632.4000001</v>
      </c>
      <c r="CL29">
        <v>0</v>
      </c>
      <c r="CM29">
        <v>1689470655</v>
      </c>
      <c r="CN29" t="s">
        <v>386</v>
      </c>
      <c r="CO29">
        <v>1689470650</v>
      </c>
      <c r="CP29">
        <v>1689470655</v>
      </c>
      <c r="CQ29">
        <v>52</v>
      </c>
      <c r="CR29">
        <v>5.8999999999999997E-2</v>
      </c>
      <c r="CS29">
        <v>2E-3</v>
      </c>
      <c r="CT29">
        <v>-2.625</v>
      </c>
      <c r="CU29">
        <v>0.31900000000000001</v>
      </c>
      <c r="CV29">
        <v>475</v>
      </c>
      <c r="CW29">
        <v>20</v>
      </c>
      <c r="CX29">
        <v>0.16</v>
      </c>
      <c r="CY29">
        <v>0.08</v>
      </c>
      <c r="CZ29">
        <v>15.829701875794701</v>
      </c>
      <c r="DA29">
        <v>-1.39232997334677</v>
      </c>
      <c r="DB29">
        <v>0.14689748013960799</v>
      </c>
      <c r="DC29">
        <v>1</v>
      </c>
      <c r="DD29">
        <v>475.03514999999999</v>
      </c>
      <c r="DE29">
        <v>-0.255022556391169</v>
      </c>
      <c r="DF29">
        <v>3.2051950018686097E-2</v>
      </c>
      <c r="DG29">
        <v>1</v>
      </c>
      <c r="DH29">
        <v>1800.0174999999999</v>
      </c>
      <c r="DI29">
        <v>-0.11025494879173101</v>
      </c>
      <c r="DJ29">
        <v>6.4720553149665599E-2</v>
      </c>
      <c r="DK29">
        <v>-1</v>
      </c>
      <c r="DL29">
        <v>2</v>
      </c>
      <c r="DM29">
        <v>2</v>
      </c>
      <c r="DN29" t="s">
        <v>353</v>
      </c>
      <c r="DO29">
        <v>3.1600700000000002</v>
      </c>
      <c r="DP29">
        <v>2.7816299999999998</v>
      </c>
      <c r="DQ29">
        <v>0.10664999999999999</v>
      </c>
      <c r="DR29">
        <v>0.10839600000000001</v>
      </c>
      <c r="DS29">
        <v>0.10957799999999999</v>
      </c>
      <c r="DT29">
        <v>0.106723</v>
      </c>
      <c r="DU29">
        <v>28495.599999999999</v>
      </c>
      <c r="DV29">
        <v>29868.1</v>
      </c>
      <c r="DW29">
        <v>29619.7</v>
      </c>
      <c r="DX29">
        <v>31215.9</v>
      </c>
      <c r="DY29">
        <v>34515.5</v>
      </c>
      <c r="DZ29">
        <v>36583.5</v>
      </c>
      <c r="EA29">
        <v>40642.300000000003</v>
      </c>
      <c r="EB29">
        <v>43365.9</v>
      </c>
      <c r="EC29">
        <v>2.3039999999999998</v>
      </c>
      <c r="ED29">
        <v>1.85825</v>
      </c>
      <c r="EE29">
        <v>0.18649499999999999</v>
      </c>
      <c r="EF29">
        <v>0</v>
      </c>
      <c r="EG29">
        <v>21.871200000000002</v>
      </c>
      <c r="EH29">
        <v>999.9</v>
      </c>
      <c r="EI29">
        <v>61.762999999999998</v>
      </c>
      <c r="EJ29">
        <v>27.684000000000001</v>
      </c>
      <c r="EK29">
        <v>22.9483</v>
      </c>
      <c r="EL29">
        <v>60.959899999999998</v>
      </c>
      <c r="EM29">
        <v>23.433499999999999</v>
      </c>
      <c r="EN29">
        <v>1</v>
      </c>
      <c r="EO29">
        <v>-0.46686</v>
      </c>
      <c r="EP29">
        <v>-1.4271199999999999</v>
      </c>
      <c r="EQ29">
        <v>20.2867</v>
      </c>
      <c r="ER29">
        <v>5.2411000000000003</v>
      </c>
      <c r="ES29">
        <v>11.8302</v>
      </c>
      <c r="ET29">
        <v>4.9823000000000004</v>
      </c>
      <c r="EU29">
        <v>3.2990499999999998</v>
      </c>
      <c r="EV29">
        <v>37.200000000000003</v>
      </c>
      <c r="EW29">
        <v>2361.6999999999998</v>
      </c>
      <c r="EX29">
        <v>4960.8</v>
      </c>
      <c r="EY29">
        <v>139.4</v>
      </c>
      <c r="EZ29">
        <v>1.87347</v>
      </c>
      <c r="FA29">
        <v>1.8791199999999999</v>
      </c>
      <c r="FB29">
        <v>1.8794500000000001</v>
      </c>
      <c r="FC29">
        <v>1.8800699999999999</v>
      </c>
      <c r="FD29">
        <v>1.87774</v>
      </c>
      <c r="FE29">
        <v>1.8766700000000001</v>
      </c>
      <c r="FF29">
        <v>1.8772899999999999</v>
      </c>
      <c r="FG29">
        <v>1.875</v>
      </c>
      <c r="FH29">
        <v>0</v>
      </c>
      <c r="FI29">
        <v>0</v>
      </c>
      <c r="FJ29">
        <v>0</v>
      </c>
      <c r="FK29">
        <v>0</v>
      </c>
      <c r="FL29" t="s">
        <v>354</v>
      </c>
      <c r="FM29" t="s">
        <v>355</v>
      </c>
      <c r="FN29" t="s">
        <v>356</v>
      </c>
      <c r="FO29" t="s">
        <v>356</v>
      </c>
      <c r="FP29" t="s">
        <v>356</v>
      </c>
      <c r="FQ29" t="s">
        <v>356</v>
      </c>
      <c r="FR29">
        <v>0</v>
      </c>
      <c r="FS29">
        <v>100</v>
      </c>
      <c r="FT29">
        <v>100</v>
      </c>
      <c r="FU29">
        <v>-2.625</v>
      </c>
      <c r="FV29">
        <v>0.31900000000000001</v>
      </c>
      <c r="FW29">
        <v>-2.6770118290709402</v>
      </c>
      <c r="FX29">
        <v>1.4527828764109799E-4</v>
      </c>
      <c r="FY29">
        <v>-4.3579519040863002E-7</v>
      </c>
      <c r="FZ29">
        <v>2.0799061152897499E-10</v>
      </c>
      <c r="GA29">
        <v>0.316939999999995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1.6</v>
      </c>
      <c r="GJ29">
        <v>1.5</v>
      </c>
      <c r="GK29">
        <v>1.18652</v>
      </c>
      <c r="GL29">
        <v>2.5524900000000001</v>
      </c>
      <c r="GM29">
        <v>1.54541</v>
      </c>
      <c r="GN29">
        <v>2.2851599999999999</v>
      </c>
      <c r="GO29">
        <v>1.5979000000000001</v>
      </c>
      <c r="GP29">
        <v>2.4487299999999999</v>
      </c>
      <c r="GQ29">
        <v>30.523099999999999</v>
      </c>
      <c r="GR29">
        <v>15.804399999999999</v>
      </c>
      <c r="GS29">
        <v>18</v>
      </c>
      <c r="GT29">
        <v>636.74800000000005</v>
      </c>
      <c r="GU29">
        <v>388.75</v>
      </c>
      <c r="GV29">
        <v>24.236799999999999</v>
      </c>
      <c r="GW29">
        <v>20.795200000000001</v>
      </c>
      <c r="GX29">
        <v>30.0001</v>
      </c>
      <c r="GY29">
        <v>20.784800000000001</v>
      </c>
      <c r="GZ29">
        <v>20.751100000000001</v>
      </c>
      <c r="HA29">
        <v>23.8065</v>
      </c>
      <c r="HB29">
        <v>0</v>
      </c>
      <c r="HC29">
        <v>-30</v>
      </c>
      <c r="HD29">
        <v>24.248000000000001</v>
      </c>
      <c r="HE29">
        <v>475</v>
      </c>
      <c r="HF29">
        <v>0</v>
      </c>
      <c r="HG29">
        <v>100.82899999999999</v>
      </c>
      <c r="HH29">
        <v>100.446</v>
      </c>
    </row>
    <row r="30" spans="1:216" x14ac:dyDescent="0.2">
      <c r="A30">
        <v>12</v>
      </c>
      <c r="B30">
        <v>1689470770</v>
      </c>
      <c r="C30">
        <v>1088.9000000953699</v>
      </c>
      <c r="D30" t="s">
        <v>387</v>
      </c>
      <c r="E30" t="s">
        <v>388</v>
      </c>
      <c r="F30" t="s">
        <v>348</v>
      </c>
      <c r="G30" t="s">
        <v>349</v>
      </c>
      <c r="H30" t="s">
        <v>350</v>
      </c>
      <c r="I30" t="s">
        <v>351</v>
      </c>
      <c r="J30" t="s">
        <v>412</v>
      </c>
      <c r="K30" t="s">
        <v>413</v>
      </c>
      <c r="L30">
        <v>1689470770</v>
      </c>
      <c r="M30">
        <f t="shared" si="0"/>
        <v>1.87160542976441E-3</v>
      </c>
      <c r="N30">
        <f t="shared" si="1"/>
        <v>1.87160542976441</v>
      </c>
      <c r="O30">
        <f t="shared" si="2"/>
        <v>19.776164624092498</v>
      </c>
      <c r="P30">
        <f t="shared" si="3"/>
        <v>562.21600000000001</v>
      </c>
      <c r="Q30">
        <f t="shared" si="4"/>
        <v>373.63471528856581</v>
      </c>
      <c r="R30">
        <f t="shared" si="5"/>
        <v>37.482586985996541</v>
      </c>
      <c r="S30">
        <f t="shared" si="6"/>
        <v>56.400835529010408</v>
      </c>
      <c r="T30">
        <f t="shared" si="7"/>
        <v>0.17942772674852148</v>
      </c>
      <c r="U30">
        <f t="shared" si="8"/>
        <v>3.5470596457793606</v>
      </c>
      <c r="V30">
        <f t="shared" si="9"/>
        <v>0.17453363923337162</v>
      </c>
      <c r="W30">
        <f t="shared" si="10"/>
        <v>0.10951211991044311</v>
      </c>
      <c r="X30">
        <f t="shared" si="11"/>
        <v>297.67646399999995</v>
      </c>
      <c r="Y30">
        <f t="shared" si="12"/>
        <v>25.838651210809196</v>
      </c>
      <c r="Z30">
        <f t="shared" si="13"/>
        <v>24.912800000000001</v>
      </c>
      <c r="AA30">
        <f t="shared" si="14"/>
        <v>3.1631846321478898</v>
      </c>
      <c r="AB30">
        <f t="shared" si="15"/>
        <v>67.431036106904045</v>
      </c>
      <c r="AC30">
        <f t="shared" si="16"/>
        <v>2.1157235320710002</v>
      </c>
      <c r="AD30">
        <f t="shared" si="17"/>
        <v>3.1376108899124246</v>
      </c>
      <c r="AE30">
        <f t="shared" si="18"/>
        <v>1.0474611000768896</v>
      </c>
      <c r="AF30">
        <f t="shared" si="19"/>
        <v>-82.537799452610486</v>
      </c>
      <c r="AG30">
        <f t="shared" si="20"/>
        <v>-26.00715482876279</v>
      </c>
      <c r="AH30">
        <f t="shared" si="21"/>
        <v>-1.5484801730347955</v>
      </c>
      <c r="AI30">
        <f t="shared" si="22"/>
        <v>187.58302954559184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53394.410061993643</v>
      </c>
      <c r="AO30">
        <f t="shared" si="26"/>
        <v>1799.84</v>
      </c>
      <c r="AP30">
        <f t="shared" si="27"/>
        <v>1517.2655999999997</v>
      </c>
      <c r="AQ30">
        <f t="shared" si="28"/>
        <v>0.84300026669037242</v>
      </c>
      <c r="AR30">
        <f t="shared" si="29"/>
        <v>0.16539051471241886</v>
      </c>
      <c r="AS30">
        <v>1689470770</v>
      </c>
      <c r="AT30">
        <v>562.21600000000001</v>
      </c>
      <c r="AU30">
        <v>575.03499999999997</v>
      </c>
      <c r="AV30">
        <v>21.09</v>
      </c>
      <c r="AW30">
        <v>19.962399999999999</v>
      </c>
      <c r="AX30">
        <v>565.01599999999996</v>
      </c>
      <c r="AY30">
        <v>20.751899999999999</v>
      </c>
      <c r="AZ30">
        <v>600.20399999999995</v>
      </c>
      <c r="BA30">
        <v>100.27200000000001</v>
      </c>
      <c r="BB30">
        <v>4.68019E-2</v>
      </c>
      <c r="BC30">
        <v>24.776800000000001</v>
      </c>
      <c r="BD30">
        <v>24.912800000000001</v>
      </c>
      <c r="BE30">
        <v>999.9</v>
      </c>
      <c r="BF30">
        <v>0</v>
      </c>
      <c r="BG30">
        <v>0</v>
      </c>
      <c r="BH30">
        <v>9995.6200000000008</v>
      </c>
      <c r="BI30">
        <v>0</v>
      </c>
      <c r="BJ30">
        <v>656.14400000000001</v>
      </c>
      <c r="BK30">
        <v>-12.8184</v>
      </c>
      <c r="BL30">
        <v>574.32899999999995</v>
      </c>
      <c r="BM30">
        <v>586.74800000000005</v>
      </c>
      <c r="BN30">
        <v>1.1275900000000001</v>
      </c>
      <c r="BO30">
        <v>575.03499999999997</v>
      </c>
      <c r="BP30">
        <v>19.962399999999999</v>
      </c>
      <c r="BQ30">
        <v>2.1147300000000002</v>
      </c>
      <c r="BR30">
        <v>2.0016699999999998</v>
      </c>
      <c r="BS30">
        <v>18.3306</v>
      </c>
      <c r="BT30">
        <v>17.4575</v>
      </c>
      <c r="BU30">
        <v>1799.84</v>
      </c>
      <c r="BV30">
        <v>0.89999300000000004</v>
      </c>
      <c r="BW30">
        <v>0.100007</v>
      </c>
      <c r="BX30">
        <v>0</v>
      </c>
      <c r="BY30">
        <v>2.2886000000000002</v>
      </c>
      <c r="BZ30">
        <v>0</v>
      </c>
      <c r="CA30">
        <v>11306.3</v>
      </c>
      <c r="CB30">
        <v>17198.099999999999</v>
      </c>
      <c r="CC30">
        <v>36.5</v>
      </c>
      <c r="CD30">
        <v>38.686999999999998</v>
      </c>
      <c r="CE30">
        <v>37.686999999999998</v>
      </c>
      <c r="CF30">
        <v>36.811999999999998</v>
      </c>
      <c r="CG30">
        <v>36.375</v>
      </c>
      <c r="CH30">
        <v>1619.84</v>
      </c>
      <c r="CI30">
        <v>180</v>
      </c>
      <c r="CJ30">
        <v>0</v>
      </c>
      <c r="CK30">
        <v>1689470773.4000001</v>
      </c>
      <c r="CL30">
        <v>0</v>
      </c>
      <c r="CM30">
        <v>1689470741</v>
      </c>
      <c r="CN30" t="s">
        <v>389</v>
      </c>
      <c r="CO30">
        <v>1689470727</v>
      </c>
      <c r="CP30">
        <v>1689470741</v>
      </c>
      <c r="CQ30">
        <v>53</v>
      </c>
      <c r="CR30">
        <v>-0.16200000000000001</v>
      </c>
      <c r="CS30">
        <v>1.9E-2</v>
      </c>
      <c r="CT30">
        <v>-2.8010000000000002</v>
      </c>
      <c r="CU30">
        <v>0.33800000000000002</v>
      </c>
      <c r="CV30">
        <v>575</v>
      </c>
      <c r="CW30">
        <v>20</v>
      </c>
      <c r="CX30">
        <v>0.12</v>
      </c>
      <c r="CY30">
        <v>0.17</v>
      </c>
      <c r="CZ30">
        <v>18.277872000794702</v>
      </c>
      <c r="DA30">
        <v>0.69083242366904796</v>
      </c>
      <c r="DB30">
        <v>8.4301066851219394E-2</v>
      </c>
      <c r="DC30">
        <v>1</v>
      </c>
      <c r="DD30">
        <v>575.03504761904799</v>
      </c>
      <c r="DE30">
        <v>0.190909090909756</v>
      </c>
      <c r="DF30">
        <v>4.0617233253727902E-2</v>
      </c>
      <c r="DG30">
        <v>1</v>
      </c>
      <c r="DH30">
        <v>1800.02714285714</v>
      </c>
      <c r="DI30">
        <v>-0.20650770342423999</v>
      </c>
      <c r="DJ30">
        <v>0.14206446749691801</v>
      </c>
      <c r="DK30">
        <v>-1</v>
      </c>
      <c r="DL30">
        <v>2</v>
      </c>
      <c r="DM30">
        <v>2</v>
      </c>
      <c r="DN30" t="s">
        <v>353</v>
      </c>
      <c r="DO30">
        <v>3.16012</v>
      </c>
      <c r="DP30">
        <v>2.7810899999999998</v>
      </c>
      <c r="DQ30">
        <v>0.12239899999999999</v>
      </c>
      <c r="DR30">
        <v>0.12434199999999999</v>
      </c>
      <c r="DS30">
        <v>0.10943700000000001</v>
      </c>
      <c r="DT30">
        <v>0.106595</v>
      </c>
      <c r="DU30">
        <v>27995.5</v>
      </c>
      <c r="DV30">
        <v>29335.200000000001</v>
      </c>
      <c r="DW30">
        <v>29621.8</v>
      </c>
      <c r="DX30">
        <v>31216.9</v>
      </c>
      <c r="DY30">
        <v>34524.400000000001</v>
      </c>
      <c r="DZ30">
        <v>36591.699999999997</v>
      </c>
      <c r="EA30">
        <v>40644.300000000003</v>
      </c>
      <c r="EB30">
        <v>43367.3</v>
      </c>
      <c r="EC30">
        <v>2.3021500000000001</v>
      </c>
      <c r="ED30">
        <v>1.8576299999999999</v>
      </c>
      <c r="EE30">
        <v>0.185668</v>
      </c>
      <c r="EF30">
        <v>0</v>
      </c>
      <c r="EG30">
        <v>21.8583</v>
      </c>
      <c r="EH30">
        <v>999.9</v>
      </c>
      <c r="EI30">
        <v>61.835999999999999</v>
      </c>
      <c r="EJ30">
        <v>27.724</v>
      </c>
      <c r="EK30">
        <v>23.026900000000001</v>
      </c>
      <c r="EL30">
        <v>61.0199</v>
      </c>
      <c r="EM30">
        <v>23.525600000000001</v>
      </c>
      <c r="EN30">
        <v>1</v>
      </c>
      <c r="EO30">
        <v>-0.46820099999999998</v>
      </c>
      <c r="EP30">
        <v>-1.5324800000000001</v>
      </c>
      <c r="EQ30">
        <v>20.285799999999998</v>
      </c>
      <c r="ER30">
        <v>5.2409499999999998</v>
      </c>
      <c r="ES30">
        <v>11.8302</v>
      </c>
      <c r="ET30">
        <v>4.9816500000000001</v>
      </c>
      <c r="EU30">
        <v>3.2989999999999999</v>
      </c>
      <c r="EV30">
        <v>37.299999999999997</v>
      </c>
      <c r="EW30">
        <v>2364.6</v>
      </c>
      <c r="EX30">
        <v>4960.8</v>
      </c>
      <c r="EY30">
        <v>139.4</v>
      </c>
      <c r="EZ30">
        <v>1.87347</v>
      </c>
      <c r="FA30">
        <v>1.8791199999999999</v>
      </c>
      <c r="FB30">
        <v>1.8794900000000001</v>
      </c>
      <c r="FC30">
        <v>1.8801300000000001</v>
      </c>
      <c r="FD30">
        <v>1.87775</v>
      </c>
      <c r="FE30">
        <v>1.8766799999999999</v>
      </c>
      <c r="FF30">
        <v>1.8772899999999999</v>
      </c>
      <c r="FG30">
        <v>1.8750500000000001</v>
      </c>
      <c r="FH30">
        <v>0</v>
      </c>
      <c r="FI30">
        <v>0</v>
      </c>
      <c r="FJ30">
        <v>0</v>
      </c>
      <c r="FK30">
        <v>0</v>
      </c>
      <c r="FL30" t="s">
        <v>354</v>
      </c>
      <c r="FM30" t="s">
        <v>355</v>
      </c>
      <c r="FN30" t="s">
        <v>356</v>
      </c>
      <c r="FO30" t="s">
        <v>356</v>
      </c>
      <c r="FP30" t="s">
        <v>356</v>
      </c>
      <c r="FQ30" t="s">
        <v>356</v>
      </c>
      <c r="FR30">
        <v>0</v>
      </c>
      <c r="FS30">
        <v>100</v>
      </c>
      <c r="FT30">
        <v>100</v>
      </c>
      <c r="FU30">
        <v>-2.8</v>
      </c>
      <c r="FV30">
        <v>0.33810000000000001</v>
      </c>
      <c r="FW30">
        <v>-2.7797526343383399</v>
      </c>
      <c r="FX30">
        <v>1.4527828764109799E-4</v>
      </c>
      <c r="FY30">
        <v>-4.3579519040863002E-7</v>
      </c>
      <c r="FZ30">
        <v>2.0799061152897499E-10</v>
      </c>
      <c r="GA30">
        <v>0.33804545454545498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0.7</v>
      </c>
      <c r="GJ30">
        <v>0.5</v>
      </c>
      <c r="GK30">
        <v>1.38428</v>
      </c>
      <c r="GL30">
        <v>2.5573700000000001</v>
      </c>
      <c r="GM30">
        <v>1.54541</v>
      </c>
      <c r="GN30">
        <v>2.2851599999999999</v>
      </c>
      <c r="GO30">
        <v>1.5979000000000001</v>
      </c>
      <c r="GP30">
        <v>2.2741699999999998</v>
      </c>
      <c r="GQ30">
        <v>30.609300000000001</v>
      </c>
      <c r="GR30">
        <v>15.769399999999999</v>
      </c>
      <c r="GS30">
        <v>18</v>
      </c>
      <c r="GT30">
        <v>635.40899999999999</v>
      </c>
      <c r="GU30">
        <v>388.40499999999997</v>
      </c>
      <c r="GV30">
        <v>24.3278</v>
      </c>
      <c r="GW30">
        <v>20.7805</v>
      </c>
      <c r="GX30">
        <v>30</v>
      </c>
      <c r="GY30">
        <v>20.784300000000002</v>
      </c>
      <c r="GZ30">
        <v>20.750599999999999</v>
      </c>
      <c r="HA30">
        <v>27.743099999999998</v>
      </c>
      <c r="HB30">
        <v>0</v>
      </c>
      <c r="HC30">
        <v>-30</v>
      </c>
      <c r="HD30">
        <v>24.3994</v>
      </c>
      <c r="HE30">
        <v>575</v>
      </c>
      <c r="HF30">
        <v>0</v>
      </c>
      <c r="HG30">
        <v>100.83499999999999</v>
      </c>
      <c r="HH30">
        <v>100.449</v>
      </c>
    </row>
    <row r="31" spans="1:216" x14ac:dyDescent="0.2">
      <c r="A31">
        <v>13</v>
      </c>
      <c r="B31">
        <v>1689470832</v>
      </c>
      <c r="C31">
        <v>1150.9000000953699</v>
      </c>
      <c r="D31" t="s">
        <v>390</v>
      </c>
      <c r="E31" t="s">
        <v>391</v>
      </c>
      <c r="F31" t="s">
        <v>348</v>
      </c>
      <c r="G31" t="s">
        <v>349</v>
      </c>
      <c r="H31" t="s">
        <v>350</v>
      </c>
      <c r="I31" t="s">
        <v>351</v>
      </c>
      <c r="J31" t="s">
        <v>412</v>
      </c>
      <c r="K31" t="s">
        <v>413</v>
      </c>
      <c r="L31">
        <v>1689470832</v>
      </c>
      <c r="M31">
        <f t="shared" si="0"/>
        <v>1.6972073967170915E-3</v>
      </c>
      <c r="N31">
        <f t="shared" si="1"/>
        <v>1.6972073967170915</v>
      </c>
      <c r="O31">
        <f t="shared" si="2"/>
        <v>23.086333001804768</v>
      </c>
      <c r="P31">
        <f t="shared" si="3"/>
        <v>660.13599999999997</v>
      </c>
      <c r="Q31">
        <f t="shared" si="4"/>
        <v>416.11029978322568</v>
      </c>
      <c r="R31">
        <f t="shared" si="5"/>
        <v>41.743641709368596</v>
      </c>
      <c r="S31">
        <f t="shared" si="6"/>
        <v>66.223981184343216</v>
      </c>
      <c r="T31">
        <f t="shared" si="7"/>
        <v>0.16074415515262699</v>
      </c>
      <c r="U31">
        <f t="shared" si="8"/>
        <v>3.547505194248096</v>
      </c>
      <c r="V31">
        <f t="shared" si="9"/>
        <v>0.15680466133323465</v>
      </c>
      <c r="W31">
        <f t="shared" si="10"/>
        <v>9.8348819697376216E-2</v>
      </c>
      <c r="X31">
        <f t="shared" si="11"/>
        <v>297.67805999999996</v>
      </c>
      <c r="Y31">
        <f t="shared" si="12"/>
        <v>26.014502694234785</v>
      </c>
      <c r="Z31">
        <f t="shared" si="13"/>
        <v>25.0563</v>
      </c>
      <c r="AA31">
        <f t="shared" si="14"/>
        <v>3.1903660177490853</v>
      </c>
      <c r="AB31">
        <f t="shared" si="15"/>
        <v>67.434888305547474</v>
      </c>
      <c r="AC31">
        <f t="shared" si="16"/>
        <v>2.1333572764854605</v>
      </c>
      <c r="AD31">
        <f t="shared" si="17"/>
        <v>3.1635809446576362</v>
      </c>
      <c r="AE31">
        <f t="shared" si="18"/>
        <v>1.0570087412636249</v>
      </c>
      <c r="AF31">
        <f t="shared" si="19"/>
        <v>-74.846846195223733</v>
      </c>
      <c r="AG31">
        <f t="shared" si="20"/>
        <v>-27.043188344567859</v>
      </c>
      <c r="AH31">
        <f t="shared" si="21"/>
        <v>-1.6122482628250672</v>
      </c>
      <c r="AI31">
        <f t="shared" si="22"/>
        <v>194.1757771973833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53379.287216917772</v>
      </c>
      <c r="AO31">
        <f t="shared" si="26"/>
        <v>1799.85</v>
      </c>
      <c r="AP31">
        <f t="shared" si="27"/>
        <v>1517.2739999999999</v>
      </c>
      <c r="AQ31">
        <f t="shared" si="28"/>
        <v>0.84300025002083501</v>
      </c>
      <c r="AR31">
        <f t="shared" si="29"/>
        <v>0.16539048254021166</v>
      </c>
      <c r="AS31">
        <v>1689470832</v>
      </c>
      <c r="AT31">
        <v>660.13599999999997</v>
      </c>
      <c r="AU31">
        <v>675.03499999999997</v>
      </c>
      <c r="AV31">
        <v>21.265799999999999</v>
      </c>
      <c r="AW31">
        <v>20.243400000000001</v>
      </c>
      <c r="AX31">
        <v>663.26400000000001</v>
      </c>
      <c r="AY31">
        <v>20.9468</v>
      </c>
      <c r="AZ31">
        <v>600.17200000000003</v>
      </c>
      <c r="BA31">
        <v>100.27200000000001</v>
      </c>
      <c r="BB31">
        <v>4.6693699999999998E-2</v>
      </c>
      <c r="BC31">
        <v>24.914899999999999</v>
      </c>
      <c r="BD31">
        <v>25.0563</v>
      </c>
      <c r="BE31">
        <v>999.9</v>
      </c>
      <c r="BF31">
        <v>0</v>
      </c>
      <c r="BG31">
        <v>0</v>
      </c>
      <c r="BH31">
        <v>9997.5</v>
      </c>
      <c r="BI31">
        <v>0</v>
      </c>
      <c r="BJ31">
        <v>665.07299999999998</v>
      </c>
      <c r="BK31">
        <v>-14.5854</v>
      </c>
      <c r="BL31">
        <v>674.81299999999999</v>
      </c>
      <c r="BM31">
        <v>688.98199999999997</v>
      </c>
      <c r="BN31">
        <v>1.04145</v>
      </c>
      <c r="BO31">
        <v>675.03499999999997</v>
      </c>
      <c r="BP31">
        <v>20.243400000000001</v>
      </c>
      <c r="BQ31">
        <v>2.1342699999999999</v>
      </c>
      <c r="BR31">
        <v>2.0298400000000001</v>
      </c>
      <c r="BS31">
        <v>18.4773</v>
      </c>
      <c r="BT31">
        <v>17.679099999999998</v>
      </c>
      <c r="BU31">
        <v>1799.85</v>
      </c>
      <c r="BV31">
        <v>0.89999300000000004</v>
      </c>
      <c r="BW31">
        <v>0.100007</v>
      </c>
      <c r="BX31">
        <v>0</v>
      </c>
      <c r="BY31">
        <v>1.9854000000000001</v>
      </c>
      <c r="BZ31">
        <v>0</v>
      </c>
      <c r="CA31">
        <v>11573.9</v>
      </c>
      <c r="CB31">
        <v>17198.2</v>
      </c>
      <c r="CC31">
        <v>36.5</v>
      </c>
      <c r="CD31">
        <v>38.686999999999998</v>
      </c>
      <c r="CE31">
        <v>37.625</v>
      </c>
      <c r="CF31">
        <v>36.75</v>
      </c>
      <c r="CG31">
        <v>36.375</v>
      </c>
      <c r="CH31">
        <v>1619.85</v>
      </c>
      <c r="CI31">
        <v>180</v>
      </c>
      <c r="CJ31">
        <v>0</v>
      </c>
      <c r="CK31">
        <v>1689470835.8</v>
      </c>
      <c r="CL31">
        <v>0</v>
      </c>
      <c r="CM31">
        <v>1689470873</v>
      </c>
      <c r="CN31" t="s">
        <v>392</v>
      </c>
      <c r="CO31">
        <v>1689470873</v>
      </c>
      <c r="CP31">
        <v>1689470863</v>
      </c>
      <c r="CQ31">
        <v>54</v>
      </c>
      <c r="CR31">
        <v>-0.311</v>
      </c>
      <c r="CS31">
        <v>-1.9E-2</v>
      </c>
      <c r="CT31">
        <v>-3.1280000000000001</v>
      </c>
      <c r="CU31">
        <v>0.31900000000000001</v>
      </c>
      <c r="CV31">
        <v>675</v>
      </c>
      <c r="CW31">
        <v>20</v>
      </c>
      <c r="CX31">
        <v>0.21</v>
      </c>
      <c r="CY31">
        <v>0.08</v>
      </c>
      <c r="CZ31">
        <v>20.845229069619499</v>
      </c>
      <c r="DA31">
        <v>-0.998805942850718</v>
      </c>
      <c r="DB31">
        <v>0.13960244146683801</v>
      </c>
      <c r="DC31">
        <v>1</v>
      </c>
      <c r="DD31">
        <v>675.03395238095197</v>
      </c>
      <c r="DE31">
        <v>-0.38306493506477002</v>
      </c>
      <c r="DF31">
        <v>5.4193196015098297E-2</v>
      </c>
      <c r="DG31">
        <v>1</v>
      </c>
      <c r="DH31">
        <v>1800.00047619048</v>
      </c>
      <c r="DI31">
        <v>-0.35401697827903</v>
      </c>
      <c r="DJ31">
        <v>0.155087569440745</v>
      </c>
      <c r="DK31">
        <v>-1</v>
      </c>
      <c r="DL31">
        <v>2</v>
      </c>
      <c r="DM31">
        <v>2</v>
      </c>
      <c r="DN31" t="s">
        <v>353</v>
      </c>
      <c r="DO31">
        <v>3.1600600000000001</v>
      </c>
      <c r="DP31">
        <v>2.7810000000000001</v>
      </c>
      <c r="DQ31">
        <v>0.136849</v>
      </c>
      <c r="DR31">
        <v>0.13896</v>
      </c>
      <c r="DS31">
        <v>0.110178</v>
      </c>
      <c r="DT31">
        <v>0.10766199999999999</v>
      </c>
      <c r="DU31">
        <v>27535.4</v>
      </c>
      <c r="DV31">
        <v>28844.6</v>
      </c>
      <c r="DW31">
        <v>29622.3</v>
      </c>
      <c r="DX31">
        <v>31215.5</v>
      </c>
      <c r="DY31">
        <v>34497.300000000003</v>
      </c>
      <c r="DZ31">
        <v>36548.5</v>
      </c>
      <c r="EA31">
        <v>40645.699999999997</v>
      </c>
      <c r="EB31">
        <v>43367.1</v>
      </c>
      <c r="EC31">
        <v>2.3039999999999998</v>
      </c>
      <c r="ED31">
        <v>1.8591500000000001</v>
      </c>
      <c r="EE31">
        <v>0.19206100000000001</v>
      </c>
      <c r="EF31">
        <v>0</v>
      </c>
      <c r="EG31">
        <v>21.897099999999998</v>
      </c>
      <c r="EH31">
        <v>999.9</v>
      </c>
      <c r="EI31">
        <v>61.884999999999998</v>
      </c>
      <c r="EJ31">
        <v>27.724</v>
      </c>
      <c r="EK31">
        <v>23.045500000000001</v>
      </c>
      <c r="EL31">
        <v>61.299900000000001</v>
      </c>
      <c r="EM31">
        <v>22.8325</v>
      </c>
      <c r="EN31">
        <v>1</v>
      </c>
      <c r="EO31">
        <v>-0.46931400000000001</v>
      </c>
      <c r="EP31">
        <v>-0.84770100000000004</v>
      </c>
      <c r="EQ31">
        <v>20.290900000000001</v>
      </c>
      <c r="ER31">
        <v>5.2413999999999996</v>
      </c>
      <c r="ES31">
        <v>11.8302</v>
      </c>
      <c r="ET31">
        <v>4.9824999999999999</v>
      </c>
      <c r="EU31">
        <v>3.2989999999999999</v>
      </c>
      <c r="EV31">
        <v>37.299999999999997</v>
      </c>
      <c r="EW31">
        <v>2366</v>
      </c>
      <c r="EX31">
        <v>4960.8</v>
      </c>
      <c r="EY31">
        <v>139.4</v>
      </c>
      <c r="EZ31">
        <v>1.87341</v>
      </c>
      <c r="FA31">
        <v>1.8791199999999999</v>
      </c>
      <c r="FB31">
        <v>1.87944</v>
      </c>
      <c r="FC31">
        <v>1.8800600000000001</v>
      </c>
      <c r="FD31">
        <v>1.87771</v>
      </c>
      <c r="FE31">
        <v>1.8766</v>
      </c>
      <c r="FF31">
        <v>1.8772800000000001</v>
      </c>
      <c r="FG31">
        <v>1.875</v>
      </c>
      <c r="FH31">
        <v>0</v>
      </c>
      <c r="FI31">
        <v>0</v>
      </c>
      <c r="FJ31">
        <v>0</v>
      </c>
      <c r="FK31">
        <v>0</v>
      </c>
      <c r="FL31" t="s">
        <v>354</v>
      </c>
      <c r="FM31" t="s">
        <v>355</v>
      </c>
      <c r="FN31" t="s">
        <v>356</v>
      </c>
      <c r="FO31" t="s">
        <v>356</v>
      </c>
      <c r="FP31" t="s">
        <v>356</v>
      </c>
      <c r="FQ31" t="s">
        <v>356</v>
      </c>
      <c r="FR31">
        <v>0</v>
      </c>
      <c r="FS31">
        <v>100</v>
      </c>
      <c r="FT31">
        <v>100</v>
      </c>
      <c r="FU31">
        <v>-3.1280000000000001</v>
      </c>
      <c r="FV31">
        <v>0.31900000000000001</v>
      </c>
      <c r="FW31">
        <v>-2.7797526343383399</v>
      </c>
      <c r="FX31">
        <v>1.4527828764109799E-4</v>
      </c>
      <c r="FY31">
        <v>-4.3579519040863002E-7</v>
      </c>
      <c r="FZ31">
        <v>2.0799061152897499E-10</v>
      </c>
      <c r="GA31">
        <v>0.33804545454545498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1.8</v>
      </c>
      <c r="GJ31">
        <v>1.5</v>
      </c>
      <c r="GK31">
        <v>1.5759300000000001</v>
      </c>
      <c r="GL31">
        <v>2.5488300000000002</v>
      </c>
      <c r="GM31">
        <v>1.54541</v>
      </c>
      <c r="GN31">
        <v>2.2851599999999999</v>
      </c>
      <c r="GO31">
        <v>1.5979000000000001</v>
      </c>
      <c r="GP31">
        <v>2.4414099999999999</v>
      </c>
      <c r="GQ31">
        <v>30.6309</v>
      </c>
      <c r="GR31">
        <v>15.769399999999999</v>
      </c>
      <c r="GS31">
        <v>18</v>
      </c>
      <c r="GT31">
        <v>636.67999999999995</v>
      </c>
      <c r="GU31">
        <v>389.22500000000002</v>
      </c>
      <c r="GV31">
        <v>24.1388</v>
      </c>
      <c r="GW31">
        <v>20.768699999999999</v>
      </c>
      <c r="GX31">
        <v>30.0001</v>
      </c>
      <c r="GY31">
        <v>20.779499999999999</v>
      </c>
      <c r="GZ31">
        <v>20.748899999999999</v>
      </c>
      <c r="HA31">
        <v>31.5962</v>
      </c>
      <c r="HB31">
        <v>0</v>
      </c>
      <c r="HC31">
        <v>-30</v>
      </c>
      <c r="HD31">
        <v>24.099399999999999</v>
      </c>
      <c r="HE31">
        <v>675</v>
      </c>
      <c r="HF31">
        <v>0</v>
      </c>
      <c r="HG31">
        <v>100.83799999999999</v>
      </c>
      <c r="HH31">
        <v>100.447</v>
      </c>
    </row>
    <row r="32" spans="1:216" x14ac:dyDescent="0.2">
      <c r="A32">
        <v>14</v>
      </c>
      <c r="B32">
        <v>1689470994</v>
      </c>
      <c r="C32">
        <v>1312.9000000953699</v>
      </c>
      <c r="D32" t="s">
        <v>393</v>
      </c>
      <c r="E32" t="s">
        <v>394</v>
      </c>
      <c r="F32" t="s">
        <v>348</v>
      </c>
      <c r="G32" t="s">
        <v>349</v>
      </c>
      <c r="H32" t="s">
        <v>350</v>
      </c>
      <c r="I32" t="s">
        <v>351</v>
      </c>
      <c r="J32" t="s">
        <v>412</v>
      </c>
      <c r="K32" t="s">
        <v>413</v>
      </c>
      <c r="L32">
        <v>1689470994</v>
      </c>
      <c r="M32">
        <f t="shared" si="0"/>
        <v>1.9393567028932034E-3</v>
      </c>
      <c r="N32">
        <f t="shared" si="1"/>
        <v>1.9393567028932035</v>
      </c>
      <c r="O32">
        <f t="shared" si="2"/>
        <v>24.643167713146759</v>
      </c>
      <c r="P32">
        <f t="shared" si="3"/>
        <v>783.88900000000001</v>
      </c>
      <c r="Q32">
        <f t="shared" si="4"/>
        <v>550.21111217914222</v>
      </c>
      <c r="R32">
        <f t="shared" si="5"/>
        <v>55.195594881082911</v>
      </c>
      <c r="S32">
        <f t="shared" si="6"/>
        <v>78.637487898735699</v>
      </c>
      <c r="T32">
        <f t="shared" si="7"/>
        <v>0.181911602360704</v>
      </c>
      <c r="U32">
        <f t="shared" si="8"/>
        <v>3.5493770838360845</v>
      </c>
      <c r="V32">
        <f t="shared" si="9"/>
        <v>0.17688630621258353</v>
      </c>
      <c r="W32">
        <f t="shared" si="10"/>
        <v>0.11099388116034767</v>
      </c>
      <c r="X32">
        <f t="shared" si="11"/>
        <v>297.70634999999993</v>
      </c>
      <c r="Y32">
        <f t="shared" si="12"/>
        <v>25.848891319141053</v>
      </c>
      <c r="Z32">
        <f t="shared" si="13"/>
        <v>24.885400000000001</v>
      </c>
      <c r="AA32">
        <f t="shared" si="14"/>
        <v>3.15801767228852</v>
      </c>
      <c r="AB32">
        <f t="shared" si="15"/>
        <v>66.411415347039224</v>
      </c>
      <c r="AC32">
        <f t="shared" si="16"/>
        <v>2.0869071061160298</v>
      </c>
      <c r="AD32">
        <f t="shared" si="17"/>
        <v>3.1423921553406089</v>
      </c>
      <c r="AE32">
        <f t="shared" si="18"/>
        <v>1.0711105661724902</v>
      </c>
      <c r="AF32">
        <f t="shared" si="19"/>
        <v>-85.525630597590265</v>
      </c>
      <c r="AG32">
        <f t="shared" si="20"/>
        <v>-15.901518841267702</v>
      </c>
      <c r="AH32">
        <f t="shared" si="21"/>
        <v>-0.94615784475627585</v>
      </c>
      <c r="AI32">
        <f t="shared" si="22"/>
        <v>195.33304271638571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53439.897928481565</v>
      </c>
      <c r="AO32">
        <f t="shared" si="26"/>
        <v>1800.02</v>
      </c>
      <c r="AP32">
        <f t="shared" si="27"/>
        <v>1517.4173999999998</v>
      </c>
      <c r="AQ32">
        <f t="shared" si="28"/>
        <v>0.84300029999666659</v>
      </c>
      <c r="AR32">
        <f t="shared" si="29"/>
        <v>0.16539057899356671</v>
      </c>
      <c r="AS32">
        <v>1689470994</v>
      </c>
      <c r="AT32">
        <v>783.88900000000001</v>
      </c>
      <c r="AU32">
        <v>799.99199999999996</v>
      </c>
      <c r="AV32">
        <v>20.803100000000001</v>
      </c>
      <c r="AW32">
        <v>19.6343</v>
      </c>
      <c r="AX32">
        <v>787.35400000000004</v>
      </c>
      <c r="AY32">
        <v>20.490400000000001</v>
      </c>
      <c r="AZ32">
        <v>600.18399999999997</v>
      </c>
      <c r="BA32">
        <v>100.27</v>
      </c>
      <c r="BB32">
        <v>4.7121299999999998E-2</v>
      </c>
      <c r="BC32">
        <v>24.802299999999999</v>
      </c>
      <c r="BD32">
        <v>24.885400000000001</v>
      </c>
      <c r="BE32">
        <v>999.9</v>
      </c>
      <c r="BF32">
        <v>0</v>
      </c>
      <c r="BG32">
        <v>0</v>
      </c>
      <c r="BH32">
        <v>10005.6</v>
      </c>
      <c r="BI32">
        <v>0</v>
      </c>
      <c r="BJ32">
        <v>671.49800000000005</v>
      </c>
      <c r="BK32">
        <v>-16.102399999999999</v>
      </c>
      <c r="BL32">
        <v>800.54300000000001</v>
      </c>
      <c r="BM32">
        <v>816.01400000000001</v>
      </c>
      <c r="BN32">
        <v>1.16875</v>
      </c>
      <c r="BO32">
        <v>799.99199999999996</v>
      </c>
      <c r="BP32">
        <v>19.6343</v>
      </c>
      <c r="BQ32">
        <v>2.0859200000000002</v>
      </c>
      <c r="BR32">
        <v>1.9687300000000001</v>
      </c>
      <c r="BS32">
        <v>18.112100000000002</v>
      </c>
      <c r="BT32">
        <v>17.1951</v>
      </c>
      <c r="BU32">
        <v>1800.02</v>
      </c>
      <c r="BV32">
        <v>0.89999200000000001</v>
      </c>
      <c r="BW32">
        <v>0.100008</v>
      </c>
      <c r="BX32">
        <v>0</v>
      </c>
      <c r="BY32">
        <v>2.9420000000000002</v>
      </c>
      <c r="BZ32">
        <v>0</v>
      </c>
      <c r="CA32">
        <v>11762.1</v>
      </c>
      <c r="CB32">
        <v>17199.8</v>
      </c>
      <c r="CC32">
        <v>36.375</v>
      </c>
      <c r="CD32">
        <v>38.561999999999998</v>
      </c>
      <c r="CE32">
        <v>37.561999999999998</v>
      </c>
      <c r="CF32">
        <v>36.686999999999998</v>
      </c>
      <c r="CG32">
        <v>36.25</v>
      </c>
      <c r="CH32">
        <v>1620</v>
      </c>
      <c r="CI32">
        <v>180.02</v>
      </c>
      <c r="CJ32">
        <v>0</v>
      </c>
      <c r="CK32">
        <v>1689470997.8</v>
      </c>
      <c r="CL32">
        <v>0</v>
      </c>
      <c r="CM32">
        <v>1689470964</v>
      </c>
      <c r="CN32" t="s">
        <v>395</v>
      </c>
      <c r="CO32">
        <v>1689470963</v>
      </c>
      <c r="CP32">
        <v>1689470964</v>
      </c>
      <c r="CQ32">
        <v>55</v>
      </c>
      <c r="CR32">
        <v>-0.31900000000000001</v>
      </c>
      <c r="CS32">
        <v>-7.0000000000000001E-3</v>
      </c>
      <c r="CT32">
        <v>-3.4670000000000001</v>
      </c>
      <c r="CU32">
        <v>0.313</v>
      </c>
      <c r="CV32">
        <v>800</v>
      </c>
      <c r="CW32">
        <v>20</v>
      </c>
      <c r="CX32">
        <v>0.15</v>
      </c>
      <c r="CY32">
        <v>0.1</v>
      </c>
      <c r="CZ32">
        <v>22.905818959529899</v>
      </c>
      <c r="DA32">
        <v>0.91533786546848195</v>
      </c>
      <c r="DB32">
        <v>0.109686945943787</v>
      </c>
      <c r="DC32">
        <v>1</v>
      </c>
      <c r="DD32">
        <v>800.02995238095195</v>
      </c>
      <c r="DE32">
        <v>-0.19418181818062799</v>
      </c>
      <c r="DF32">
        <v>5.3533679822004999E-2</v>
      </c>
      <c r="DG32">
        <v>1</v>
      </c>
      <c r="DH32">
        <v>1800.0019047619001</v>
      </c>
      <c r="DI32">
        <v>1.46717724895507E-2</v>
      </c>
      <c r="DJ32">
        <v>6.2990479070357194E-2</v>
      </c>
      <c r="DK32">
        <v>-1</v>
      </c>
      <c r="DL32">
        <v>2</v>
      </c>
      <c r="DM32">
        <v>2</v>
      </c>
      <c r="DN32" t="s">
        <v>353</v>
      </c>
      <c r="DO32">
        <v>3.1601300000000001</v>
      </c>
      <c r="DP32">
        <v>2.7814999999999999</v>
      </c>
      <c r="DQ32">
        <v>0.15362000000000001</v>
      </c>
      <c r="DR32">
        <v>0.155746</v>
      </c>
      <c r="DS32">
        <v>0.10845</v>
      </c>
      <c r="DT32">
        <v>0.105351</v>
      </c>
      <c r="DU32">
        <v>27004.799999999999</v>
      </c>
      <c r="DV32">
        <v>28289.8</v>
      </c>
      <c r="DW32">
        <v>29626.2</v>
      </c>
      <c r="DX32">
        <v>31222.7</v>
      </c>
      <c r="DY32">
        <v>34571.699999999997</v>
      </c>
      <c r="DZ32">
        <v>36651.800000000003</v>
      </c>
      <c r="EA32">
        <v>40649.9</v>
      </c>
      <c r="EB32">
        <v>43373.1</v>
      </c>
      <c r="EC32">
        <v>2.3027700000000002</v>
      </c>
      <c r="ED32">
        <v>1.8573200000000001</v>
      </c>
      <c r="EE32">
        <v>0.190802</v>
      </c>
      <c r="EF32">
        <v>0</v>
      </c>
      <c r="EG32">
        <v>21.745999999999999</v>
      </c>
      <c r="EH32">
        <v>999.9</v>
      </c>
      <c r="EI32">
        <v>61.933999999999997</v>
      </c>
      <c r="EJ32">
        <v>27.765000000000001</v>
      </c>
      <c r="EK32">
        <v>23.121300000000002</v>
      </c>
      <c r="EL32">
        <v>61.299900000000001</v>
      </c>
      <c r="EM32">
        <v>23.345400000000001</v>
      </c>
      <c r="EN32">
        <v>1</v>
      </c>
      <c r="EO32">
        <v>-0.47309200000000001</v>
      </c>
      <c r="EP32">
        <v>-1.6698299999999999</v>
      </c>
      <c r="EQ32">
        <v>20.284500000000001</v>
      </c>
      <c r="ER32">
        <v>5.24125</v>
      </c>
      <c r="ES32">
        <v>11.8302</v>
      </c>
      <c r="ET32">
        <v>4.9817499999999999</v>
      </c>
      <c r="EU32">
        <v>3.2989999999999999</v>
      </c>
      <c r="EV32">
        <v>37.299999999999997</v>
      </c>
      <c r="EW32">
        <v>2369.3000000000002</v>
      </c>
      <c r="EX32">
        <v>4960.8</v>
      </c>
      <c r="EY32">
        <v>139.4</v>
      </c>
      <c r="EZ32">
        <v>1.87347</v>
      </c>
      <c r="FA32">
        <v>1.8791199999999999</v>
      </c>
      <c r="FB32">
        <v>1.87944</v>
      </c>
      <c r="FC32">
        <v>1.8801399999999999</v>
      </c>
      <c r="FD32">
        <v>1.87775</v>
      </c>
      <c r="FE32">
        <v>1.8766700000000001</v>
      </c>
      <c r="FF32">
        <v>1.8772899999999999</v>
      </c>
      <c r="FG32">
        <v>1.87503</v>
      </c>
      <c r="FH32">
        <v>0</v>
      </c>
      <c r="FI32">
        <v>0</v>
      </c>
      <c r="FJ32">
        <v>0</v>
      </c>
      <c r="FK32">
        <v>0</v>
      </c>
      <c r="FL32" t="s">
        <v>354</v>
      </c>
      <c r="FM32" t="s">
        <v>355</v>
      </c>
      <c r="FN32" t="s">
        <v>356</v>
      </c>
      <c r="FO32" t="s">
        <v>356</v>
      </c>
      <c r="FP32" t="s">
        <v>356</v>
      </c>
      <c r="FQ32" t="s">
        <v>356</v>
      </c>
      <c r="FR32">
        <v>0</v>
      </c>
      <c r="FS32">
        <v>100</v>
      </c>
      <c r="FT32">
        <v>100</v>
      </c>
      <c r="FU32">
        <v>-3.4649999999999999</v>
      </c>
      <c r="FV32">
        <v>0.31269999999999998</v>
      </c>
      <c r="FW32">
        <v>-3.4105525326734898</v>
      </c>
      <c r="FX32">
        <v>1.4527828764109799E-4</v>
      </c>
      <c r="FY32">
        <v>-4.3579519040863002E-7</v>
      </c>
      <c r="FZ32">
        <v>2.0799061152897499E-10</v>
      </c>
      <c r="GA32">
        <v>0.312681818181822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0.5</v>
      </c>
      <c r="GJ32">
        <v>0.5</v>
      </c>
      <c r="GK32">
        <v>1.8103</v>
      </c>
      <c r="GL32">
        <v>2.5537100000000001</v>
      </c>
      <c r="GM32">
        <v>1.54541</v>
      </c>
      <c r="GN32">
        <v>2.2851599999999999</v>
      </c>
      <c r="GO32">
        <v>1.5979000000000001</v>
      </c>
      <c r="GP32">
        <v>2.4084500000000002</v>
      </c>
      <c r="GQ32">
        <v>30.717199999999998</v>
      </c>
      <c r="GR32">
        <v>15.734400000000001</v>
      </c>
      <c r="GS32">
        <v>18</v>
      </c>
      <c r="GT32">
        <v>635.31100000000004</v>
      </c>
      <c r="GU32">
        <v>387.90699999999998</v>
      </c>
      <c r="GV32">
        <v>24.499500000000001</v>
      </c>
      <c r="GW32">
        <v>20.714500000000001</v>
      </c>
      <c r="GX32">
        <v>30</v>
      </c>
      <c r="GY32">
        <v>20.741299999999999</v>
      </c>
      <c r="GZ32">
        <v>20.7089</v>
      </c>
      <c r="HA32">
        <v>36.275100000000002</v>
      </c>
      <c r="HB32">
        <v>0</v>
      </c>
      <c r="HC32">
        <v>-30</v>
      </c>
      <c r="HD32">
        <v>24.5229</v>
      </c>
      <c r="HE32">
        <v>800</v>
      </c>
      <c r="HF32">
        <v>0</v>
      </c>
      <c r="HG32">
        <v>100.849</v>
      </c>
      <c r="HH32">
        <v>100.464</v>
      </c>
    </row>
    <row r="33" spans="1:216" x14ac:dyDescent="0.2">
      <c r="A33">
        <v>15</v>
      </c>
      <c r="B33">
        <v>1689471094</v>
      </c>
      <c r="C33">
        <v>1412.9000000953699</v>
      </c>
      <c r="D33" t="s">
        <v>396</v>
      </c>
      <c r="E33" t="s">
        <v>397</v>
      </c>
      <c r="F33" t="s">
        <v>348</v>
      </c>
      <c r="G33" t="s">
        <v>349</v>
      </c>
      <c r="H33" t="s">
        <v>350</v>
      </c>
      <c r="I33" t="s">
        <v>351</v>
      </c>
      <c r="J33" t="s">
        <v>412</v>
      </c>
      <c r="K33" t="s">
        <v>413</v>
      </c>
      <c r="L33">
        <v>1689471094</v>
      </c>
      <c r="M33">
        <f t="shared" si="0"/>
        <v>1.8878378646546032E-3</v>
      </c>
      <c r="N33">
        <f t="shared" si="1"/>
        <v>1.8878378646546032</v>
      </c>
      <c r="O33">
        <f t="shared" si="2"/>
        <v>26.96800213409848</v>
      </c>
      <c r="P33">
        <f t="shared" si="3"/>
        <v>982.245</v>
      </c>
      <c r="Q33">
        <f t="shared" si="4"/>
        <v>705.74164082765026</v>
      </c>
      <c r="R33">
        <f t="shared" si="5"/>
        <v>70.797533641034391</v>
      </c>
      <c r="S33">
        <f t="shared" si="6"/>
        <v>98.535383783908486</v>
      </c>
      <c r="T33">
        <f t="shared" si="7"/>
        <v>0.16901760580916333</v>
      </c>
      <c r="U33">
        <f t="shared" si="8"/>
        <v>3.5407893046797456</v>
      </c>
      <c r="V33">
        <f t="shared" si="9"/>
        <v>0.16466003559155043</v>
      </c>
      <c r="W33">
        <f t="shared" si="10"/>
        <v>0.1032946752161823</v>
      </c>
      <c r="X33">
        <f t="shared" si="11"/>
        <v>297.72216900000001</v>
      </c>
      <c r="Y33">
        <f t="shared" si="12"/>
        <v>26.070772132482965</v>
      </c>
      <c r="Z33">
        <f t="shared" si="13"/>
        <v>25.015799999999999</v>
      </c>
      <c r="AA33">
        <f t="shared" si="14"/>
        <v>3.1826740209515583</v>
      </c>
      <c r="AB33">
        <f t="shared" si="15"/>
        <v>64.82747194751849</v>
      </c>
      <c r="AC33">
        <f t="shared" si="16"/>
        <v>2.0626076243512999</v>
      </c>
      <c r="AD33">
        <f t="shared" si="17"/>
        <v>3.1816875814949217</v>
      </c>
      <c r="AE33">
        <f t="shared" si="18"/>
        <v>1.1200663966002584</v>
      </c>
      <c r="AF33">
        <f t="shared" si="19"/>
        <v>-83.253649831268007</v>
      </c>
      <c r="AG33">
        <f t="shared" si="20"/>
        <v>-0.99263337156797238</v>
      </c>
      <c r="AH33">
        <f t="shared" si="21"/>
        <v>-5.9307073916768635E-2</v>
      </c>
      <c r="AI33">
        <f t="shared" si="22"/>
        <v>213.41657872324726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53217.058713378799</v>
      </c>
      <c r="AO33">
        <f t="shared" si="26"/>
        <v>1800.13</v>
      </c>
      <c r="AP33">
        <f t="shared" si="27"/>
        <v>1517.5088999999998</v>
      </c>
      <c r="AQ33">
        <f t="shared" si="28"/>
        <v>0.84299961669434975</v>
      </c>
      <c r="AR33">
        <f t="shared" si="29"/>
        <v>0.1653892602200952</v>
      </c>
      <c r="AS33">
        <v>1689471094</v>
      </c>
      <c r="AT33">
        <v>982.245</v>
      </c>
      <c r="AU33">
        <v>999.98400000000004</v>
      </c>
      <c r="AV33">
        <v>20.561</v>
      </c>
      <c r="AW33">
        <v>19.422999999999998</v>
      </c>
      <c r="AX33">
        <v>986.25199999999995</v>
      </c>
      <c r="AY33">
        <v>20.272099999999998</v>
      </c>
      <c r="AZ33">
        <v>600.20100000000002</v>
      </c>
      <c r="BA33">
        <v>100.27</v>
      </c>
      <c r="BB33">
        <v>4.6503299999999997E-2</v>
      </c>
      <c r="BC33">
        <v>25.0106</v>
      </c>
      <c r="BD33">
        <v>25.015799999999999</v>
      </c>
      <c r="BE33">
        <v>999.9</v>
      </c>
      <c r="BF33">
        <v>0</v>
      </c>
      <c r="BG33">
        <v>0</v>
      </c>
      <c r="BH33">
        <v>9969.3799999999992</v>
      </c>
      <c r="BI33">
        <v>0</v>
      </c>
      <c r="BJ33">
        <v>661.52599999999995</v>
      </c>
      <c r="BK33">
        <v>-17.738499999999998</v>
      </c>
      <c r="BL33">
        <v>1002.86</v>
      </c>
      <c r="BM33">
        <v>1019.79</v>
      </c>
      <c r="BN33">
        <v>1.1380300000000001</v>
      </c>
      <c r="BO33">
        <v>999.98400000000004</v>
      </c>
      <c r="BP33">
        <v>19.422999999999998</v>
      </c>
      <c r="BQ33">
        <v>2.0616599999999998</v>
      </c>
      <c r="BR33">
        <v>1.9475499999999999</v>
      </c>
      <c r="BS33">
        <v>17.925999999999998</v>
      </c>
      <c r="BT33">
        <v>17.0242</v>
      </c>
      <c r="BU33">
        <v>1800.13</v>
      </c>
      <c r="BV33">
        <v>0.90001100000000001</v>
      </c>
      <c r="BW33">
        <v>9.9988800000000003E-2</v>
      </c>
      <c r="BX33">
        <v>0</v>
      </c>
      <c r="BY33">
        <v>2.2206000000000001</v>
      </c>
      <c r="BZ33">
        <v>0</v>
      </c>
      <c r="CA33">
        <v>11896.9</v>
      </c>
      <c r="CB33">
        <v>17200.900000000001</v>
      </c>
      <c r="CC33">
        <v>36.186999999999998</v>
      </c>
      <c r="CD33">
        <v>38.311999999999998</v>
      </c>
      <c r="CE33">
        <v>37.311999999999998</v>
      </c>
      <c r="CF33">
        <v>36.436999999999998</v>
      </c>
      <c r="CG33">
        <v>36.061999999999998</v>
      </c>
      <c r="CH33">
        <v>1620.14</v>
      </c>
      <c r="CI33">
        <v>179.99</v>
      </c>
      <c r="CJ33">
        <v>0</v>
      </c>
      <c r="CK33">
        <v>1689471097.4000001</v>
      </c>
      <c r="CL33">
        <v>0</v>
      </c>
      <c r="CM33">
        <v>1689471061</v>
      </c>
      <c r="CN33" t="s">
        <v>398</v>
      </c>
      <c r="CO33">
        <v>1689471061</v>
      </c>
      <c r="CP33">
        <v>1689471055</v>
      </c>
      <c r="CQ33">
        <v>56</v>
      </c>
      <c r="CR33">
        <v>-0.51600000000000001</v>
      </c>
      <c r="CS33">
        <v>-2.4E-2</v>
      </c>
      <c r="CT33">
        <v>-4.0090000000000003</v>
      </c>
      <c r="CU33">
        <v>0.28899999999999998</v>
      </c>
      <c r="CV33">
        <v>1000</v>
      </c>
      <c r="CW33">
        <v>19</v>
      </c>
      <c r="CX33">
        <v>0.12</v>
      </c>
      <c r="CY33">
        <v>0.05</v>
      </c>
      <c r="CZ33">
        <v>24.845457351611699</v>
      </c>
      <c r="DA33">
        <v>0.90109985256427605</v>
      </c>
      <c r="DB33">
        <v>0.16741150491406301</v>
      </c>
      <c r="DC33">
        <v>1</v>
      </c>
      <c r="DD33">
        <v>999.98480952380999</v>
      </c>
      <c r="DE33">
        <v>-0.26805194805162003</v>
      </c>
      <c r="DF33">
        <v>6.1207390658337302E-2</v>
      </c>
      <c r="DG33">
        <v>1</v>
      </c>
      <c r="DH33">
        <v>1800.0080952380999</v>
      </c>
      <c r="DI33">
        <v>-4.6195338952528399E-2</v>
      </c>
      <c r="DJ33">
        <v>0.14866450076214899</v>
      </c>
      <c r="DK33">
        <v>-1</v>
      </c>
      <c r="DL33">
        <v>2</v>
      </c>
      <c r="DM33">
        <v>2</v>
      </c>
      <c r="DN33" t="s">
        <v>353</v>
      </c>
      <c r="DO33">
        <v>3.1602299999999999</v>
      </c>
      <c r="DP33">
        <v>2.78057</v>
      </c>
      <c r="DQ33">
        <v>0.177873</v>
      </c>
      <c r="DR33">
        <v>0.180002</v>
      </c>
      <c r="DS33">
        <v>0.10763</v>
      </c>
      <c r="DT33">
        <v>0.10455399999999999</v>
      </c>
      <c r="DU33">
        <v>26237.8</v>
      </c>
      <c r="DV33">
        <v>27483.1</v>
      </c>
      <c r="DW33">
        <v>29632.1</v>
      </c>
      <c r="DX33">
        <v>31227.5</v>
      </c>
      <c r="DY33">
        <v>34613.599999999999</v>
      </c>
      <c r="DZ33">
        <v>36691.9</v>
      </c>
      <c r="EA33">
        <v>40657.9</v>
      </c>
      <c r="EB33">
        <v>43378.3</v>
      </c>
      <c r="EC33">
        <v>2.3045</v>
      </c>
      <c r="ED33">
        <v>1.8586499999999999</v>
      </c>
      <c r="EE33">
        <v>0.21209900000000001</v>
      </c>
      <c r="EF33">
        <v>0</v>
      </c>
      <c r="EG33">
        <v>21.5258</v>
      </c>
      <c r="EH33">
        <v>999.9</v>
      </c>
      <c r="EI33">
        <v>61.97</v>
      </c>
      <c r="EJ33">
        <v>27.815000000000001</v>
      </c>
      <c r="EK33">
        <v>23.202400000000001</v>
      </c>
      <c r="EL33">
        <v>61.349899999999998</v>
      </c>
      <c r="EM33">
        <v>23.020800000000001</v>
      </c>
      <c r="EN33">
        <v>1</v>
      </c>
      <c r="EO33">
        <v>-0.47871999999999998</v>
      </c>
      <c r="EP33">
        <v>-1.2922499999999999</v>
      </c>
      <c r="EQ33">
        <v>20.287800000000001</v>
      </c>
      <c r="ER33">
        <v>5.2373599999999998</v>
      </c>
      <c r="ES33">
        <v>11.8302</v>
      </c>
      <c r="ET33">
        <v>4.9813999999999998</v>
      </c>
      <c r="EU33">
        <v>3.2984800000000001</v>
      </c>
      <c r="EV33">
        <v>37.4</v>
      </c>
      <c r="EW33">
        <v>2371.3000000000002</v>
      </c>
      <c r="EX33">
        <v>4960.8</v>
      </c>
      <c r="EY33">
        <v>139.4</v>
      </c>
      <c r="EZ33">
        <v>1.87347</v>
      </c>
      <c r="FA33">
        <v>1.8791199999999999</v>
      </c>
      <c r="FB33">
        <v>1.8794599999999999</v>
      </c>
      <c r="FC33">
        <v>1.8801300000000001</v>
      </c>
      <c r="FD33">
        <v>1.8777299999999999</v>
      </c>
      <c r="FE33">
        <v>1.8766799999999999</v>
      </c>
      <c r="FF33">
        <v>1.8772899999999999</v>
      </c>
      <c r="FG33">
        <v>1.875</v>
      </c>
      <c r="FH33">
        <v>0</v>
      </c>
      <c r="FI33">
        <v>0</v>
      </c>
      <c r="FJ33">
        <v>0</v>
      </c>
      <c r="FK33">
        <v>0</v>
      </c>
      <c r="FL33" t="s">
        <v>354</v>
      </c>
      <c r="FM33" t="s">
        <v>355</v>
      </c>
      <c r="FN33" t="s">
        <v>356</v>
      </c>
      <c r="FO33" t="s">
        <v>356</v>
      </c>
      <c r="FP33" t="s">
        <v>356</v>
      </c>
      <c r="FQ33" t="s">
        <v>356</v>
      </c>
      <c r="FR33">
        <v>0</v>
      </c>
      <c r="FS33">
        <v>100</v>
      </c>
      <c r="FT33">
        <v>100</v>
      </c>
      <c r="FU33">
        <v>-4.0069999999999997</v>
      </c>
      <c r="FV33">
        <v>0.28889999999999999</v>
      </c>
      <c r="FW33">
        <v>-3.9260236498060701</v>
      </c>
      <c r="FX33">
        <v>1.4527828764109799E-4</v>
      </c>
      <c r="FY33">
        <v>-4.3579519040863002E-7</v>
      </c>
      <c r="FZ33">
        <v>2.0799061152897499E-10</v>
      </c>
      <c r="GA33">
        <v>0.28891999999999701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0.6</v>
      </c>
      <c r="GJ33">
        <v>0.7</v>
      </c>
      <c r="GK33">
        <v>2.1740699999999999</v>
      </c>
      <c r="GL33">
        <v>2.5476100000000002</v>
      </c>
      <c r="GM33">
        <v>1.54541</v>
      </c>
      <c r="GN33">
        <v>2.2851599999999999</v>
      </c>
      <c r="GO33">
        <v>1.5979000000000001</v>
      </c>
      <c r="GP33">
        <v>2.4011200000000001</v>
      </c>
      <c r="GQ33">
        <v>30.717199999999998</v>
      </c>
      <c r="GR33">
        <v>15.716900000000001</v>
      </c>
      <c r="GS33">
        <v>18</v>
      </c>
      <c r="GT33">
        <v>635.79399999999998</v>
      </c>
      <c r="GU33">
        <v>388.16199999999998</v>
      </c>
      <c r="GV33">
        <v>24.621700000000001</v>
      </c>
      <c r="GW33">
        <v>20.628799999999998</v>
      </c>
      <c r="GX33">
        <v>29.9999</v>
      </c>
      <c r="GY33">
        <v>20.681999999999999</v>
      </c>
      <c r="GZ33">
        <v>20.650400000000001</v>
      </c>
      <c r="HA33">
        <v>43.558399999999999</v>
      </c>
      <c r="HB33">
        <v>0</v>
      </c>
      <c r="HC33">
        <v>-30</v>
      </c>
      <c r="HD33">
        <v>24.621600000000001</v>
      </c>
      <c r="HE33">
        <v>1000</v>
      </c>
      <c r="HF33">
        <v>0</v>
      </c>
      <c r="HG33">
        <v>100.869</v>
      </c>
      <c r="HH33">
        <v>100.47799999999999</v>
      </c>
    </row>
    <row r="34" spans="1:216" x14ac:dyDescent="0.2">
      <c r="A34">
        <v>16</v>
      </c>
      <c r="B34">
        <v>1689471164</v>
      </c>
      <c r="C34">
        <v>1482.9000000953699</v>
      </c>
      <c r="D34" t="s">
        <v>399</v>
      </c>
      <c r="E34" t="s">
        <v>400</v>
      </c>
      <c r="F34" t="s">
        <v>348</v>
      </c>
      <c r="G34" t="s">
        <v>349</v>
      </c>
      <c r="H34" t="s">
        <v>350</v>
      </c>
      <c r="I34" t="s">
        <v>351</v>
      </c>
      <c r="J34" t="s">
        <v>412</v>
      </c>
      <c r="K34" t="s">
        <v>413</v>
      </c>
      <c r="L34">
        <v>1689471164</v>
      </c>
      <c r="M34">
        <f t="shared" si="0"/>
        <v>1.732371363275275E-3</v>
      </c>
      <c r="N34">
        <f t="shared" si="1"/>
        <v>1.7323713632752751</v>
      </c>
      <c r="O34">
        <f t="shared" si="2"/>
        <v>28.842797979268369</v>
      </c>
      <c r="P34">
        <f t="shared" si="3"/>
        <v>1380.615</v>
      </c>
      <c r="Q34">
        <f t="shared" si="4"/>
        <v>1058.1572646559007</v>
      </c>
      <c r="R34">
        <f t="shared" si="5"/>
        <v>106.1478878508305</v>
      </c>
      <c r="S34">
        <f t="shared" si="6"/>
        <v>138.4948826418825</v>
      </c>
      <c r="T34">
        <f t="shared" si="7"/>
        <v>0.15681906635302245</v>
      </c>
      <c r="U34">
        <f t="shared" si="8"/>
        <v>3.5496141032342878</v>
      </c>
      <c r="V34">
        <f t="shared" si="9"/>
        <v>0.15306936762895132</v>
      </c>
      <c r="W34">
        <f t="shared" si="10"/>
        <v>9.5997782663379203E-2</v>
      </c>
      <c r="X34">
        <f t="shared" si="11"/>
        <v>297.72753599999999</v>
      </c>
      <c r="Y34">
        <f t="shared" si="12"/>
        <v>26.110917466107615</v>
      </c>
      <c r="Z34">
        <f t="shared" si="13"/>
        <v>25.066600000000001</v>
      </c>
      <c r="AA34">
        <f t="shared" si="14"/>
        <v>3.1923248431177691</v>
      </c>
      <c r="AB34">
        <f t="shared" si="15"/>
        <v>65.556275993834618</v>
      </c>
      <c r="AC34">
        <f t="shared" si="16"/>
        <v>2.0868903644598</v>
      </c>
      <c r="AD34">
        <f t="shared" si="17"/>
        <v>3.1833570971238001</v>
      </c>
      <c r="AE34">
        <f t="shared" si="18"/>
        <v>1.1054344786579691</v>
      </c>
      <c r="AF34">
        <f t="shared" si="19"/>
        <v>-76.397577120439621</v>
      </c>
      <c r="AG34">
        <f t="shared" si="20"/>
        <v>-9.0325127491843844</v>
      </c>
      <c r="AH34">
        <f t="shared" si="21"/>
        <v>-0.53848725791492369</v>
      </c>
      <c r="AI34">
        <f t="shared" si="22"/>
        <v>211.75895887246105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53406.023921866581</v>
      </c>
      <c r="AO34">
        <f t="shared" si="26"/>
        <v>1800.16</v>
      </c>
      <c r="AP34">
        <f t="shared" si="27"/>
        <v>1517.5344</v>
      </c>
      <c r="AQ34">
        <f t="shared" si="28"/>
        <v>0.84299973335703493</v>
      </c>
      <c r="AR34">
        <f t="shared" si="29"/>
        <v>0.16538948537907741</v>
      </c>
      <c r="AS34">
        <v>1689471164</v>
      </c>
      <c r="AT34">
        <v>1380.615</v>
      </c>
      <c r="AU34">
        <v>1399.84</v>
      </c>
      <c r="AV34">
        <v>20.803599999999999</v>
      </c>
      <c r="AW34">
        <v>19.759499999999999</v>
      </c>
      <c r="AX34">
        <v>1385.43</v>
      </c>
      <c r="AY34">
        <v>20.500599999999999</v>
      </c>
      <c r="AZ34">
        <v>600.15800000000002</v>
      </c>
      <c r="BA34">
        <v>100.267</v>
      </c>
      <c r="BB34">
        <v>4.6905500000000003E-2</v>
      </c>
      <c r="BC34">
        <v>25.019400000000001</v>
      </c>
      <c r="BD34">
        <v>25.066600000000001</v>
      </c>
      <c r="BE34">
        <v>999.9</v>
      </c>
      <c r="BF34">
        <v>0</v>
      </c>
      <c r="BG34">
        <v>0</v>
      </c>
      <c r="BH34">
        <v>10006.9</v>
      </c>
      <c r="BI34">
        <v>0</v>
      </c>
      <c r="BJ34">
        <v>656.87400000000002</v>
      </c>
      <c r="BK34">
        <v>-18.417999999999999</v>
      </c>
      <c r="BL34">
        <v>1410.75</v>
      </c>
      <c r="BM34">
        <v>1428.06</v>
      </c>
      <c r="BN34">
        <v>1.03</v>
      </c>
      <c r="BO34">
        <v>1399.84</v>
      </c>
      <c r="BP34">
        <v>19.759499999999999</v>
      </c>
      <c r="BQ34">
        <v>2.0844999999999998</v>
      </c>
      <c r="BR34">
        <v>1.98123</v>
      </c>
      <c r="BS34">
        <v>18.101199999999999</v>
      </c>
      <c r="BT34">
        <v>17.295100000000001</v>
      </c>
      <c r="BU34">
        <v>1800.16</v>
      </c>
      <c r="BV34">
        <v>0.90001100000000001</v>
      </c>
      <c r="BW34">
        <v>9.9988800000000003E-2</v>
      </c>
      <c r="BX34">
        <v>0</v>
      </c>
      <c r="BY34">
        <v>2.2202000000000002</v>
      </c>
      <c r="BZ34">
        <v>0</v>
      </c>
      <c r="CA34">
        <v>11888.2</v>
      </c>
      <c r="CB34">
        <v>17201.2</v>
      </c>
      <c r="CC34">
        <v>36.125</v>
      </c>
      <c r="CD34">
        <v>38.25</v>
      </c>
      <c r="CE34">
        <v>37.311999999999998</v>
      </c>
      <c r="CF34">
        <v>36.375</v>
      </c>
      <c r="CG34">
        <v>36.061999999999998</v>
      </c>
      <c r="CH34">
        <v>1620.16</v>
      </c>
      <c r="CI34">
        <v>180</v>
      </c>
      <c r="CJ34">
        <v>0</v>
      </c>
      <c r="CK34">
        <v>1689471167.5999999</v>
      </c>
      <c r="CL34">
        <v>0</v>
      </c>
      <c r="CM34">
        <v>1689471189</v>
      </c>
      <c r="CN34" t="s">
        <v>401</v>
      </c>
      <c r="CO34">
        <v>1689471189</v>
      </c>
      <c r="CP34">
        <v>1689471189</v>
      </c>
      <c r="CQ34">
        <v>57</v>
      </c>
      <c r="CR34">
        <v>-0.81100000000000005</v>
      </c>
      <c r="CS34">
        <v>1.4E-2</v>
      </c>
      <c r="CT34">
        <v>-4.8150000000000004</v>
      </c>
      <c r="CU34">
        <v>0.30299999999999999</v>
      </c>
      <c r="CV34">
        <v>1400</v>
      </c>
      <c r="CW34">
        <v>20</v>
      </c>
      <c r="CX34">
        <v>0.15</v>
      </c>
      <c r="CY34">
        <v>0.08</v>
      </c>
      <c r="CZ34">
        <v>25.721899739651199</v>
      </c>
      <c r="DA34">
        <v>-0.427847514972236</v>
      </c>
      <c r="DB34">
        <v>0.152466835080318</v>
      </c>
      <c r="DC34">
        <v>1</v>
      </c>
      <c r="DD34">
        <v>1399.9690476190499</v>
      </c>
      <c r="DE34">
        <v>0.12389610389595999</v>
      </c>
      <c r="DF34">
        <v>9.4259255546821699E-2</v>
      </c>
      <c r="DG34">
        <v>1</v>
      </c>
      <c r="DH34">
        <v>1799.9849999999999</v>
      </c>
      <c r="DI34">
        <v>-0.74740521068709298</v>
      </c>
      <c r="DJ34">
        <v>0.15461241864748901</v>
      </c>
      <c r="DK34">
        <v>-1</v>
      </c>
      <c r="DL34">
        <v>2</v>
      </c>
      <c r="DM34">
        <v>2</v>
      </c>
      <c r="DN34" t="s">
        <v>353</v>
      </c>
      <c r="DO34">
        <v>3.16018</v>
      </c>
      <c r="DP34">
        <v>2.7812899999999998</v>
      </c>
      <c r="DQ34">
        <v>0.21954399999999999</v>
      </c>
      <c r="DR34">
        <v>0.221558</v>
      </c>
      <c r="DS34">
        <v>0.108513</v>
      </c>
      <c r="DT34">
        <v>0.105852</v>
      </c>
      <c r="DU34">
        <v>24913.9</v>
      </c>
      <c r="DV34">
        <v>26094</v>
      </c>
      <c r="DW34">
        <v>29634.9</v>
      </c>
      <c r="DX34">
        <v>31227.3</v>
      </c>
      <c r="DY34">
        <v>34586.1</v>
      </c>
      <c r="DZ34">
        <v>36644.9</v>
      </c>
      <c r="EA34">
        <v>40662.5</v>
      </c>
      <c r="EB34">
        <v>43381.8</v>
      </c>
      <c r="EC34">
        <v>2.3068</v>
      </c>
      <c r="ED34">
        <v>1.86178</v>
      </c>
      <c r="EE34">
        <v>0.20815800000000001</v>
      </c>
      <c r="EF34">
        <v>0</v>
      </c>
      <c r="EG34">
        <v>21.6419</v>
      </c>
      <c r="EH34">
        <v>999.9</v>
      </c>
      <c r="EI34">
        <v>61.97</v>
      </c>
      <c r="EJ34">
        <v>27.824999999999999</v>
      </c>
      <c r="EK34">
        <v>23.218399999999999</v>
      </c>
      <c r="EL34">
        <v>60.9499</v>
      </c>
      <c r="EM34">
        <v>23.353400000000001</v>
      </c>
      <c r="EN34">
        <v>1</v>
      </c>
      <c r="EO34">
        <v>-0.48238300000000001</v>
      </c>
      <c r="EP34">
        <v>-1.13764</v>
      </c>
      <c r="EQ34">
        <v>20.288900000000002</v>
      </c>
      <c r="ER34">
        <v>5.24125</v>
      </c>
      <c r="ES34">
        <v>11.8302</v>
      </c>
      <c r="ET34">
        <v>4.9813999999999998</v>
      </c>
      <c r="EU34">
        <v>3.2989999999999999</v>
      </c>
      <c r="EV34">
        <v>37.4</v>
      </c>
      <c r="EW34">
        <v>2372.6999999999998</v>
      </c>
      <c r="EX34">
        <v>4960.8</v>
      </c>
      <c r="EY34">
        <v>139.4</v>
      </c>
      <c r="EZ34">
        <v>1.8734500000000001</v>
      </c>
      <c r="FA34">
        <v>1.8791199999999999</v>
      </c>
      <c r="FB34">
        <v>1.8794299999999999</v>
      </c>
      <c r="FC34">
        <v>1.8800699999999999</v>
      </c>
      <c r="FD34">
        <v>1.8777200000000001</v>
      </c>
      <c r="FE34">
        <v>1.8766400000000001</v>
      </c>
      <c r="FF34">
        <v>1.8772899999999999</v>
      </c>
      <c r="FG34">
        <v>1.875</v>
      </c>
      <c r="FH34">
        <v>0</v>
      </c>
      <c r="FI34">
        <v>0</v>
      </c>
      <c r="FJ34">
        <v>0</v>
      </c>
      <c r="FK34">
        <v>0</v>
      </c>
      <c r="FL34" t="s">
        <v>354</v>
      </c>
      <c r="FM34" t="s">
        <v>355</v>
      </c>
      <c r="FN34" t="s">
        <v>356</v>
      </c>
      <c r="FO34" t="s">
        <v>356</v>
      </c>
      <c r="FP34" t="s">
        <v>356</v>
      </c>
      <c r="FQ34" t="s">
        <v>356</v>
      </c>
      <c r="FR34">
        <v>0</v>
      </c>
      <c r="FS34">
        <v>100</v>
      </c>
      <c r="FT34">
        <v>100</v>
      </c>
      <c r="FU34">
        <v>-4.8150000000000004</v>
      </c>
      <c r="FV34">
        <v>0.30299999999999999</v>
      </c>
      <c r="FW34">
        <v>-3.9260236498060701</v>
      </c>
      <c r="FX34">
        <v>1.4527828764109799E-4</v>
      </c>
      <c r="FY34">
        <v>-4.3579519040863002E-7</v>
      </c>
      <c r="FZ34">
        <v>2.0799061152897499E-10</v>
      </c>
      <c r="GA34">
        <v>0.28891999999999701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1.7</v>
      </c>
      <c r="GJ34">
        <v>1.8</v>
      </c>
      <c r="GK34">
        <v>2.8662100000000001</v>
      </c>
      <c r="GL34">
        <v>2.5354000000000001</v>
      </c>
      <c r="GM34">
        <v>1.54541</v>
      </c>
      <c r="GN34">
        <v>2.2851599999999999</v>
      </c>
      <c r="GO34">
        <v>1.5979000000000001</v>
      </c>
      <c r="GP34">
        <v>2.4572799999999999</v>
      </c>
      <c r="GQ34">
        <v>30.695599999999999</v>
      </c>
      <c r="GR34">
        <v>15.7081</v>
      </c>
      <c r="GS34">
        <v>18</v>
      </c>
      <c r="GT34">
        <v>636.90300000000002</v>
      </c>
      <c r="GU34">
        <v>389.55700000000002</v>
      </c>
      <c r="GV34">
        <v>24.621600000000001</v>
      </c>
      <c r="GW34">
        <v>20.579899999999999</v>
      </c>
      <c r="GX34">
        <v>29.9998</v>
      </c>
      <c r="GY34">
        <v>20.639199999999999</v>
      </c>
      <c r="GZ34">
        <v>20.6114</v>
      </c>
      <c r="HA34">
        <v>57.388800000000003</v>
      </c>
      <c r="HB34">
        <v>0</v>
      </c>
      <c r="HC34">
        <v>-30</v>
      </c>
      <c r="HD34">
        <v>24.5855</v>
      </c>
      <c r="HE34">
        <v>1400</v>
      </c>
      <c r="HF34">
        <v>0</v>
      </c>
      <c r="HG34">
        <v>100.88</v>
      </c>
      <c r="HH34">
        <v>100.482</v>
      </c>
    </row>
    <row r="35" spans="1:216" x14ac:dyDescent="0.2">
      <c r="A35">
        <v>17</v>
      </c>
      <c r="B35">
        <v>1689471310</v>
      </c>
      <c r="C35">
        <v>1628.9000000953699</v>
      </c>
      <c r="D35" t="s">
        <v>402</v>
      </c>
      <c r="E35" t="s">
        <v>403</v>
      </c>
      <c r="F35" t="s">
        <v>348</v>
      </c>
      <c r="G35" t="s">
        <v>349</v>
      </c>
      <c r="H35" t="s">
        <v>350</v>
      </c>
      <c r="I35" t="s">
        <v>351</v>
      </c>
      <c r="J35" t="s">
        <v>412</v>
      </c>
      <c r="K35" t="s">
        <v>413</v>
      </c>
      <c r="L35">
        <v>1689471310</v>
      </c>
      <c r="M35">
        <f t="shared" si="0"/>
        <v>1.9171070296184348E-3</v>
      </c>
      <c r="N35">
        <f t="shared" si="1"/>
        <v>1.9171070296184347</v>
      </c>
      <c r="O35">
        <f t="shared" si="2"/>
        <v>28.999416115160191</v>
      </c>
      <c r="P35">
        <f t="shared" si="3"/>
        <v>1780.21</v>
      </c>
      <c r="Q35">
        <f t="shared" si="4"/>
        <v>1470.6005043239531</v>
      </c>
      <c r="R35">
        <f t="shared" si="5"/>
        <v>147.51903337927777</v>
      </c>
      <c r="S35">
        <f t="shared" si="6"/>
        <v>178.57661386621803</v>
      </c>
      <c r="T35">
        <f t="shared" si="7"/>
        <v>0.16973090976075048</v>
      </c>
      <c r="U35">
        <f t="shared" si="8"/>
        <v>3.5532840600916273</v>
      </c>
      <c r="V35">
        <f t="shared" si="9"/>
        <v>0.16535201781359282</v>
      </c>
      <c r="W35">
        <f t="shared" si="10"/>
        <v>0.10372902768997108</v>
      </c>
      <c r="X35">
        <f t="shared" si="11"/>
        <v>297.70098300000001</v>
      </c>
      <c r="Y35">
        <f t="shared" si="12"/>
        <v>26.006222245594408</v>
      </c>
      <c r="Z35">
        <f t="shared" si="13"/>
        <v>25.006799999999998</v>
      </c>
      <c r="AA35">
        <f t="shared" si="14"/>
        <v>3.180966890861872</v>
      </c>
      <c r="AB35">
        <f t="shared" si="15"/>
        <v>64.586228367158313</v>
      </c>
      <c r="AC35">
        <f t="shared" si="16"/>
        <v>2.0482528259090405</v>
      </c>
      <c r="AD35">
        <f t="shared" si="17"/>
        <v>3.1713460867619943</v>
      </c>
      <c r="AE35">
        <f t="shared" si="18"/>
        <v>1.1327140649528316</v>
      </c>
      <c r="AF35">
        <f t="shared" si="19"/>
        <v>-84.54442000617297</v>
      </c>
      <c r="AG35">
        <f t="shared" si="20"/>
        <v>-9.7314842325808986</v>
      </c>
      <c r="AH35">
        <f t="shared" si="21"/>
        <v>-0.57919904270369715</v>
      </c>
      <c r="AI35">
        <f t="shared" si="22"/>
        <v>202.84587971854245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53496.692312638894</v>
      </c>
      <c r="AO35">
        <f t="shared" si="26"/>
        <v>1799.99</v>
      </c>
      <c r="AP35">
        <f t="shared" si="27"/>
        <v>1517.3919000000001</v>
      </c>
      <c r="AQ35">
        <f t="shared" si="28"/>
        <v>0.84300018333435189</v>
      </c>
      <c r="AR35">
        <f t="shared" si="29"/>
        <v>0.1653903538352991</v>
      </c>
      <c r="AS35">
        <v>1689471310</v>
      </c>
      <c r="AT35">
        <v>1780.21</v>
      </c>
      <c r="AU35">
        <v>1800.16</v>
      </c>
      <c r="AV35">
        <v>20.418800000000001</v>
      </c>
      <c r="AW35">
        <v>19.262899999999998</v>
      </c>
      <c r="AX35">
        <v>1785.94</v>
      </c>
      <c r="AY35">
        <v>20.126200000000001</v>
      </c>
      <c r="AZ35">
        <v>600.15499999999997</v>
      </c>
      <c r="BA35">
        <v>100.26600000000001</v>
      </c>
      <c r="BB35">
        <v>4.6105800000000002E-2</v>
      </c>
      <c r="BC35">
        <v>24.956</v>
      </c>
      <c r="BD35">
        <v>25.006799999999998</v>
      </c>
      <c r="BE35">
        <v>999.9</v>
      </c>
      <c r="BF35">
        <v>0</v>
      </c>
      <c r="BG35">
        <v>0</v>
      </c>
      <c r="BH35">
        <v>10022.5</v>
      </c>
      <c r="BI35">
        <v>0</v>
      </c>
      <c r="BJ35">
        <v>669.06200000000001</v>
      </c>
      <c r="BK35">
        <v>-19.951499999999999</v>
      </c>
      <c r="BL35">
        <v>1817.32</v>
      </c>
      <c r="BM35">
        <v>1835.52</v>
      </c>
      <c r="BN35">
        <v>1.15587</v>
      </c>
      <c r="BO35">
        <v>1800.16</v>
      </c>
      <c r="BP35">
        <v>19.262899999999998</v>
      </c>
      <c r="BQ35">
        <v>2.04731</v>
      </c>
      <c r="BR35">
        <v>1.9314199999999999</v>
      </c>
      <c r="BS35">
        <v>17.815100000000001</v>
      </c>
      <c r="BT35">
        <v>16.893000000000001</v>
      </c>
      <c r="BU35">
        <v>1799.99</v>
      </c>
      <c r="BV35">
        <v>0.89999399999999996</v>
      </c>
      <c r="BW35">
        <v>0.100006</v>
      </c>
      <c r="BX35">
        <v>0</v>
      </c>
      <c r="BY35">
        <v>2.4788999999999999</v>
      </c>
      <c r="BZ35">
        <v>0</v>
      </c>
      <c r="CA35">
        <v>11625.4</v>
      </c>
      <c r="CB35">
        <v>17199.5</v>
      </c>
      <c r="CC35">
        <v>35.936999999999998</v>
      </c>
      <c r="CD35">
        <v>38.061999999999998</v>
      </c>
      <c r="CE35">
        <v>37.186999999999998</v>
      </c>
      <c r="CF35">
        <v>36.25</v>
      </c>
      <c r="CG35">
        <v>35.936999999999998</v>
      </c>
      <c r="CH35">
        <v>1619.98</v>
      </c>
      <c r="CI35">
        <v>180.01</v>
      </c>
      <c r="CJ35">
        <v>0</v>
      </c>
      <c r="CK35">
        <v>1689471313.4000001</v>
      </c>
      <c r="CL35">
        <v>0</v>
      </c>
      <c r="CM35">
        <v>1689471275</v>
      </c>
      <c r="CN35" t="s">
        <v>404</v>
      </c>
      <c r="CO35">
        <v>1689471275</v>
      </c>
      <c r="CP35">
        <v>1689471273</v>
      </c>
      <c r="CQ35">
        <v>58</v>
      </c>
      <c r="CR35">
        <v>-1.054</v>
      </c>
      <c r="CS35">
        <v>-0.01</v>
      </c>
      <c r="CT35">
        <v>-5.7220000000000004</v>
      </c>
      <c r="CU35">
        <v>0.29299999999999998</v>
      </c>
      <c r="CV35">
        <v>1800</v>
      </c>
      <c r="CW35">
        <v>19</v>
      </c>
      <c r="CX35">
        <v>0.25</v>
      </c>
      <c r="CY35">
        <v>0.11</v>
      </c>
      <c r="CZ35">
        <v>26.4296467626055</v>
      </c>
      <c r="DA35">
        <v>0.680315289304531</v>
      </c>
      <c r="DB35">
        <v>0.156867599656309</v>
      </c>
      <c r="DC35">
        <v>1</v>
      </c>
      <c r="DD35">
        <v>1800.0457142857099</v>
      </c>
      <c r="DE35">
        <v>-8.1818181820940694E-2</v>
      </c>
      <c r="DF35">
        <v>9.2508503010534301E-2</v>
      </c>
      <c r="DG35">
        <v>1</v>
      </c>
      <c r="DH35">
        <v>1799.98</v>
      </c>
      <c r="DI35">
        <v>-0.12679673785013301</v>
      </c>
      <c r="DJ35">
        <v>6.7230945255874294E-2</v>
      </c>
      <c r="DK35">
        <v>-1</v>
      </c>
      <c r="DL35">
        <v>2</v>
      </c>
      <c r="DM35">
        <v>2</v>
      </c>
      <c r="DN35" t="s">
        <v>353</v>
      </c>
      <c r="DO35">
        <v>3.1602399999999999</v>
      </c>
      <c r="DP35">
        <v>2.7806199999999999</v>
      </c>
      <c r="DQ35">
        <v>0.25468200000000002</v>
      </c>
      <c r="DR35">
        <v>0.25653300000000001</v>
      </c>
      <c r="DS35">
        <v>0.107099</v>
      </c>
      <c r="DT35">
        <v>0.103966</v>
      </c>
      <c r="DU35">
        <v>23800.7</v>
      </c>
      <c r="DV35">
        <v>24934.799999999999</v>
      </c>
      <c r="DW35">
        <v>29639.8</v>
      </c>
      <c r="DX35">
        <v>31237.9</v>
      </c>
      <c r="DY35">
        <v>34650.6</v>
      </c>
      <c r="DZ35">
        <v>36736.5</v>
      </c>
      <c r="EA35">
        <v>40667.800000000003</v>
      </c>
      <c r="EB35">
        <v>43392.7</v>
      </c>
      <c r="EC35">
        <v>2.3063199999999999</v>
      </c>
      <c r="ED35">
        <v>1.8632</v>
      </c>
      <c r="EE35">
        <v>0.209451</v>
      </c>
      <c r="EF35">
        <v>0</v>
      </c>
      <c r="EG35">
        <v>21.560400000000001</v>
      </c>
      <c r="EH35">
        <v>999.9</v>
      </c>
      <c r="EI35">
        <v>61.945999999999998</v>
      </c>
      <c r="EJ35">
        <v>27.835000000000001</v>
      </c>
      <c r="EK35">
        <v>23.221599999999999</v>
      </c>
      <c r="EL35">
        <v>61.259900000000002</v>
      </c>
      <c r="EM35">
        <v>22.900600000000001</v>
      </c>
      <c r="EN35">
        <v>1</v>
      </c>
      <c r="EO35">
        <v>-0.48876799999999998</v>
      </c>
      <c r="EP35">
        <v>-0.99411499999999997</v>
      </c>
      <c r="EQ35">
        <v>20.289100000000001</v>
      </c>
      <c r="ER35">
        <v>5.2384000000000004</v>
      </c>
      <c r="ES35">
        <v>11.8302</v>
      </c>
      <c r="ET35">
        <v>4.9812500000000002</v>
      </c>
      <c r="EU35">
        <v>3.2985000000000002</v>
      </c>
      <c r="EV35">
        <v>37.4</v>
      </c>
      <c r="EW35">
        <v>2375.5</v>
      </c>
      <c r="EX35">
        <v>4960.8</v>
      </c>
      <c r="EY35">
        <v>139.4</v>
      </c>
      <c r="EZ35">
        <v>1.87347</v>
      </c>
      <c r="FA35">
        <v>1.8791199999999999</v>
      </c>
      <c r="FB35">
        <v>1.87947</v>
      </c>
      <c r="FC35">
        <v>1.8801300000000001</v>
      </c>
      <c r="FD35">
        <v>1.87775</v>
      </c>
      <c r="FE35">
        <v>1.8766799999999999</v>
      </c>
      <c r="FF35">
        <v>1.8772899999999999</v>
      </c>
      <c r="FG35">
        <v>1.8750100000000001</v>
      </c>
      <c r="FH35">
        <v>0</v>
      </c>
      <c r="FI35">
        <v>0</v>
      </c>
      <c r="FJ35">
        <v>0</v>
      </c>
      <c r="FK35">
        <v>0</v>
      </c>
      <c r="FL35" t="s">
        <v>354</v>
      </c>
      <c r="FM35" t="s">
        <v>355</v>
      </c>
      <c r="FN35" t="s">
        <v>356</v>
      </c>
      <c r="FO35" t="s">
        <v>356</v>
      </c>
      <c r="FP35" t="s">
        <v>356</v>
      </c>
      <c r="FQ35" t="s">
        <v>356</v>
      </c>
      <c r="FR35">
        <v>0</v>
      </c>
      <c r="FS35">
        <v>100</v>
      </c>
      <c r="FT35">
        <v>100</v>
      </c>
      <c r="FU35">
        <v>-5.73</v>
      </c>
      <c r="FV35">
        <v>0.29260000000000003</v>
      </c>
      <c r="FW35">
        <v>-5.7879897495047796</v>
      </c>
      <c r="FX35">
        <v>1.4527828764109799E-4</v>
      </c>
      <c r="FY35">
        <v>-4.3579519040863002E-7</v>
      </c>
      <c r="FZ35">
        <v>2.0799061152897499E-10</v>
      </c>
      <c r="GA35">
        <v>0.29257272727272698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0.6</v>
      </c>
      <c r="GJ35">
        <v>0.6</v>
      </c>
      <c r="GK35">
        <v>3.5083000000000002</v>
      </c>
      <c r="GL35">
        <v>2.5305200000000001</v>
      </c>
      <c r="GM35">
        <v>1.54541</v>
      </c>
      <c r="GN35">
        <v>2.2851599999999999</v>
      </c>
      <c r="GO35">
        <v>1.5979000000000001</v>
      </c>
      <c r="GP35">
        <v>2.4023400000000001</v>
      </c>
      <c r="GQ35">
        <v>30.695599999999999</v>
      </c>
      <c r="GR35">
        <v>15.6731</v>
      </c>
      <c r="GS35">
        <v>18</v>
      </c>
      <c r="GT35">
        <v>635.42899999999997</v>
      </c>
      <c r="GU35">
        <v>389.60399999999998</v>
      </c>
      <c r="GV35">
        <v>24.828199999999999</v>
      </c>
      <c r="GW35">
        <v>20.489899999999999</v>
      </c>
      <c r="GX35">
        <v>29.999300000000002</v>
      </c>
      <c r="GY35">
        <v>20.550699999999999</v>
      </c>
      <c r="GZ35">
        <v>20.520499999999998</v>
      </c>
      <c r="HA35">
        <v>70.239900000000006</v>
      </c>
      <c r="HB35">
        <v>0</v>
      </c>
      <c r="HC35">
        <v>-30</v>
      </c>
      <c r="HD35">
        <v>24.729700000000001</v>
      </c>
      <c r="HE35">
        <v>1800</v>
      </c>
      <c r="HF35">
        <v>0</v>
      </c>
      <c r="HG35">
        <v>100.89400000000001</v>
      </c>
      <c r="HH35">
        <v>100.511</v>
      </c>
    </row>
    <row r="36" spans="1:216" x14ac:dyDescent="0.2">
      <c r="A36">
        <v>18</v>
      </c>
      <c r="B36">
        <v>1689471386</v>
      </c>
      <c r="C36">
        <v>1704.9000000953699</v>
      </c>
      <c r="D36" t="s">
        <v>405</v>
      </c>
      <c r="E36" t="s">
        <v>406</v>
      </c>
      <c r="F36" t="s">
        <v>348</v>
      </c>
      <c r="G36" t="s">
        <v>349</v>
      </c>
      <c r="H36" t="s">
        <v>350</v>
      </c>
      <c r="I36" t="s">
        <v>351</v>
      </c>
      <c r="J36" t="s">
        <v>412</v>
      </c>
      <c r="K36" t="s">
        <v>413</v>
      </c>
      <c r="L36">
        <v>1689471386</v>
      </c>
      <c r="M36">
        <f t="shared" si="0"/>
        <v>1.715574481296903E-3</v>
      </c>
      <c r="N36">
        <f t="shared" si="1"/>
        <v>1.7155744812969029</v>
      </c>
      <c r="O36">
        <f t="shared" si="2"/>
        <v>12.457922148317953</v>
      </c>
      <c r="P36">
        <f t="shared" si="3"/>
        <v>391.76100000000002</v>
      </c>
      <c r="Q36">
        <f t="shared" si="4"/>
        <v>250.08506942162111</v>
      </c>
      <c r="R36">
        <f t="shared" si="5"/>
        <v>25.086851466987426</v>
      </c>
      <c r="S36">
        <f t="shared" si="6"/>
        <v>39.298827556111497</v>
      </c>
      <c r="T36">
        <f t="shared" si="7"/>
        <v>0.14986138889667824</v>
      </c>
      <c r="U36">
        <f t="shared" si="8"/>
        <v>3.5426215101038148</v>
      </c>
      <c r="V36">
        <f t="shared" si="9"/>
        <v>0.14642652095605246</v>
      </c>
      <c r="W36">
        <f t="shared" si="10"/>
        <v>9.1818627652715812E-2</v>
      </c>
      <c r="X36">
        <f t="shared" si="11"/>
        <v>297.69924600000002</v>
      </c>
      <c r="Y36">
        <f t="shared" si="12"/>
        <v>25.997044982938</v>
      </c>
      <c r="Z36">
        <f t="shared" si="13"/>
        <v>24.9526</v>
      </c>
      <c r="AA36">
        <f t="shared" si="14"/>
        <v>3.1707030835646459</v>
      </c>
      <c r="AB36">
        <f t="shared" si="15"/>
        <v>64.093834697825002</v>
      </c>
      <c r="AC36">
        <f t="shared" si="16"/>
        <v>2.0258465805968</v>
      </c>
      <c r="AD36">
        <f t="shared" si="17"/>
        <v>3.1607510927498712</v>
      </c>
      <c r="AE36">
        <f t="shared" si="18"/>
        <v>1.1448565029678459</v>
      </c>
      <c r="AF36">
        <f t="shared" si="19"/>
        <v>-75.656834625193426</v>
      </c>
      <c r="AG36">
        <f t="shared" si="20"/>
        <v>-10.065163031938472</v>
      </c>
      <c r="AH36">
        <f t="shared" si="21"/>
        <v>-0.6005284408906898</v>
      </c>
      <c r="AI36">
        <f t="shared" si="22"/>
        <v>211.37671990197742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53276.324733668342</v>
      </c>
      <c r="AO36">
        <f t="shared" si="26"/>
        <v>1799.99</v>
      </c>
      <c r="AP36">
        <f t="shared" si="27"/>
        <v>1517.3910000000001</v>
      </c>
      <c r="AQ36">
        <f t="shared" si="28"/>
        <v>0.84299968333157405</v>
      </c>
      <c r="AR36">
        <f t="shared" si="29"/>
        <v>0.16538938882993795</v>
      </c>
      <c r="AS36">
        <v>1689471386</v>
      </c>
      <c r="AT36">
        <v>391.76100000000002</v>
      </c>
      <c r="AU36">
        <v>399.84399999999999</v>
      </c>
      <c r="AV36">
        <v>20.1952</v>
      </c>
      <c r="AW36">
        <v>19.160399999999999</v>
      </c>
      <c r="AX36">
        <v>394.72199999999998</v>
      </c>
      <c r="AY36">
        <v>19.918199999999999</v>
      </c>
      <c r="AZ36">
        <v>600.053</v>
      </c>
      <c r="BA36">
        <v>100.26600000000001</v>
      </c>
      <c r="BB36">
        <v>4.7271500000000001E-2</v>
      </c>
      <c r="BC36">
        <v>24.899899999999999</v>
      </c>
      <c r="BD36">
        <v>24.9526</v>
      </c>
      <c r="BE36">
        <v>999.9</v>
      </c>
      <c r="BF36">
        <v>0</v>
      </c>
      <c r="BG36">
        <v>0</v>
      </c>
      <c r="BH36">
        <v>9977.5</v>
      </c>
      <c r="BI36">
        <v>0</v>
      </c>
      <c r="BJ36">
        <v>733.90099999999995</v>
      </c>
      <c r="BK36">
        <v>-10.9076</v>
      </c>
      <c r="BL36">
        <v>396.959</v>
      </c>
      <c r="BM36">
        <v>407.654</v>
      </c>
      <c r="BN36">
        <v>1.0504199999999999</v>
      </c>
      <c r="BO36">
        <v>399.84399999999999</v>
      </c>
      <c r="BP36">
        <v>19.160399999999999</v>
      </c>
      <c r="BQ36">
        <v>2.0264600000000002</v>
      </c>
      <c r="BR36">
        <v>1.9211400000000001</v>
      </c>
      <c r="BS36">
        <v>17.6526</v>
      </c>
      <c r="BT36">
        <v>16.808900000000001</v>
      </c>
      <c r="BU36">
        <v>1799.99</v>
      </c>
      <c r="BV36">
        <v>0.90001299999999995</v>
      </c>
      <c r="BW36">
        <v>9.9986900000000004E-2</v>
      </c>
      <c r="BX36">
        <v>0</v>
      </c>
      <c r="BY36">
        <v>2.4645000000000001</v>
      </c>
      <c r="BZ36">
        <v>0</v>
      </c>
      <c r="CA36">
        <v>10853.9</v>
      </c>
      <c r="CB36">
        <v>17199.599999999999</v>
      </c>
      <c r="CC36">
        <v>35.875</v>
      </c>
      <c r="CD36">
        <v>38</v>
      </c>
      <c r="CE36">
        <v>37.061999999999998</v>
      </c>
      <c r="CF36">
        <v>36.125</v>
      </c>
      <c r="CG36">
        <v>35.811999999999998</v>
      </c>
      <c r="CH36">
        <v>1620.01</v>
      </c>
      <c r="CI36">
        <v>179.98</v>
      </c>
      <c r="CJ36">
        <v>0</v>
      </c>
      <c r="CK36">
        <v>1689471389.5999999</v>
      </c>
      <c r="CL36">
        <v>0</v>
      </c>
      <c r="CM36">
        <v>1689471409</v>
      </c>
      <c r="CN36" t="s">
        <v>407</v>
      </c>
      <c r="CO36">
        <v>1689471409</v>
      </c>
      <c r="CP36">
        <v>1689471408</v>
      </c>
      <c r="CQ36">
        <v>59</v>
      </c>
      <c r="CR36">
        <v>2.8260000000000001</v>
      </c>
      <c r="CS36">
        <v>-1.6E-2</v>
      </c>
      <c r="CT36">
        <v>-2.9609999999999999</v>
      </c>
      <c r="CU36">
        <v>0.27700000000000002</v>
      </c>
      <c r="CV36">
        <v>400</v>
      </c>
      <c r="CW36">
        <v>19</v>
      </c>
      <c r="CX36">
        <v>0.21</v>
      </c>
      <c r="CY36">
        <v>0.04</v>
      </c>
      <c r="CZ36">
        <v>15.615524726761</v>
      </c>
      <c r="DA36">
        <v>1.9358600393390399</v>
      </c>
      <c r="DB36">
        <v>0.19966667703066601</v>
      </c>
      <c r="DC36">
        <v>1</v>
      </c>
      <c r="DD36">
        <v>399.945333333333</v>
      </c>
      <c r="DE36">
        <v>0.221376623376451</v>
      </c>
      <c r="DF36">
        <v>3.0182513596191E-2</v>
      </c>
      <c r="DG36">
        <v>1</v>
      </c>
      <c r="DH36">
        <v>1800.0085714285699</v>
      </c>
      <c r="DI36">
        <v>-2.83529963660092E-2</v>
      </c>
      <c r="DJ36">
        <v>1.5822140691258101E-2</v>
      </c>
      <c r="DK36">
        <v>-1</v>
      </c>
      <c r="DL36">
        <v>2</v>
      </c>
      <c r="DM36">
        <v>2</v>
      </c>
      <c r="DN36" t="s">
        <v>353</v>
      </c>
      <c r="DO36">
        <v>3.1600700000000002</v>
      </c>
      <c r="DP36">
        <v>2.7814000000000001</v>
      </c>
      <c r="DQ36">
        <v>9.4126100000000004E-2</v>
      </c>
      <c r="DR36">
        <v>9.5387299999999994E-2</v>
      </c>
      <c r="DS36">
        <v>0.106313</v>
      </c>
      <c r="DT36">
        <v>0.103585</v>
      </c>
      <c r="DU36">
        <v>28918.1</v>
      </c>
      <c r="DV36">
        <v>30330</v>
      </c>
      <c r="DW36">
        <v>29641.7</v>
      </c>
      <c r="DX36">
        <v>31241</v>
      </c>
      <c r="DY36">
        <v>34666.400000000001</v>
      </c>
      <c r="DZ36">
        <v>36737.300000000003</v>
      </c>
      <c r="EA36">
        <v>40669.1</v>
      </c>
      <c r="EB36">
        <v>43395.8</v>
      </c>
      <c r="EC36">
        <v>2.3083499999999999</v>
      </c>
      <c r="ED36">
        <v>1.8587499999999999</v>
      </c>
      <c r="EE36">
        <v>0.21606300000000001</v>
      </c>
      <c r="EF36">
        <v>0</v>
      </c>
      <c r="EG36">
        <v>21.396799999999999</v>
      </c>
      <c r="EH36">
        <v>999.9</v>
      </c>
      <c r="EI36">
        <v>61.945999999999998</v>
      </c>
      <c r="EJ36">
        <v>27.835000000000001</v>
      </c>
      <c r="EK36">
        <v>23.223400000000002</v>
      </c>
      <c r="EL36">
        <v>60.799900000000001</v>
      </c>
      <c r="EM36">
        <v>23.1691</v>
      </c>
      <c r="EN36">
        <v>1</v>
      </c>
      <c r="EO36">
        <v>-0.49208600000000002</v>
      </c>
      <c r="EP36">
        <v>-2.1879499999999998</v>
      </c>
      <c r="EQ36">
        <v>20.277999999999999</v>
      </c>
      <c r="ER36">
        <v>5.2413999999999996</v>
      </c>
      <c r="ES36">
        <v>11.8302</v>
      </c>
      <c r="ET36">
        <v>4.9817499999999999</v>
      </c>
      <c r="EU36">
        <v>3.2989999999999999</v>
      </c>
      <c r="EV36">
        <v>37.5</v>
      </c>
      <c r="EW36">
        <v>2377.1999999999998</v>
      </c>
      <c r="EX36">
        <v>4960.8</v>
      </c>
      <c r="EY36">
        <v>139.4</v>
      </c>
      <c r="EZ36">
        <v>1.87347</v>
      </c>
      <c r="FA36">
        <v>1.8791199999999999</v>
      </c>
      <c r="FB36">
        <v>1.8794500000000001</v>
      </c>
      <c r="FC36">
        <v>1.8801099999999999</v>
      </c>
      <c r="FD36">
        <v>1.87774</v>
      </c>
      <c r="FE36">
        <v>1.8766700000000001</v>
      </c>
      <c r="FF36">
        <v>1.8772899999999999</v>
      </c>
      <c r="FG36">
        <v>1.8750100000000001</v>
      </c>
      <c r="FH36">
        <v>0</v>
      </c>
      <c r="FI36">
        <v>0</v>
      </c>
      <c r="FJ36">
        <v>0</v>
      </c>
      <c r="FK36">
        <v>0</v>
      </c>
      <c r="FL36" t="s">
        <v>354</v>
      </c>
      <c r="FM36" t="s">
        <v>355</v>
      </c>
      <c r="FN36" t="s">
        <v>356</v>
      </c>
      <c r="FO36" t="s">
        <v>356</v>
      </c>
      <c r="FP36" t="s">
        <v>356</v>
      </c>
      <c r="FQ36" t="s">
        <v>356</v>
      </c>
      <c r="FR36">
        <v>0</v>
      </c>
      <c r="FS36">
        <v>100</v>
      </c>
      <c r="FT36">
        <v>100</v>
      </c>
      <c r="FU36">
        <v>-2.9609999999999999</v>
      </c>
      <c r="FV36">
        <v>0.27700000000000002</v>
      </c>
      <c r="FW36">
        <v>-5.7879897495047796</v>
      </c>
      <c r="FX36">
        <v>1.4527828764109799E-4</v>
      </c>
      <c r="FY36">
        <v>-4.3579519040863002E-7</v>
      </c>
      <c r="FZ36">
        <v>2.0799061152897499E-10</v>
      </c>
      <c r="GA36">
        <v>0.29257272727272698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1.9</v>
      </c>
      <c r="GJ36">
        <v>1.9</v>
      </c>
      <c r="GK36">
        <v>1.03149</v>
      </c>
      <c r="GL36">
        <v>2.5293000000000001</v>
      </c>
      <c r="GM36">
        <v>1.54541</v>
      </c>
      <c r="GN36">
        <v>2.2851599999999999</v>
      </c>
      <c r="GO36">
        <v>1.5979000000000001</v>
      </c>
      <c r="GP36">
        <v>2.4206500000000002</v>
      </c>
      <c r="GQ36">
        <v>30.695599999999999</v>
      </c>
      <c r="GR36">
        <v>15.6556</v>
      </c>
      <c r="GS36">
        <v>18</v>
      </c>
      <c r="GT36">
        <v>636.12</v>
      </c>
      <c r="GU36">
        <v>386.714</v>
      </c>
      <c r="GV36">
        <v>25.1525</v>
      </c>
      <c r="GW36">
        <v>20.421099999999999</v>
      </c>
      <c r="GX36">
        <v>29.9999</v>
      </c>
      <c r="GY36">
        <v>20.491</v>
      </c>
      <c r="GZ36">
        <v>20.463200000000001</v>
      </c>
      <c r="HA36">
        <v>20.707599999999999</v>
      </c>
      <c r="HB36">
        <v>0</v>
      </c>
      <c r="HC36">
        <v>-30</v>
      </c>
      <c r="HD36">
        <v>25.180099999999999</v>
      </c>
      <c r="HE36">
        <v>400</v>
      </c>
      <c r="HF36">
        <v>0</v>
      </c>
      <c r="HG36">
        <v>100.899</v>
      </c>
      <c r="HH36">
        <v>100.52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  <row r="19" spans="1:2" x14ac:dyDescent="0.2">
      <c r="A19" t="s">
        <v>408</v>
      </c>
      <c r="B19" t="s">
        <v>409</v>
      </c>
    </row>
    <row r="20" spans="1:2" x14ac:dyDescent="0.2">
      <c r="A20" t="s">
        <v>410</v>
      </c>
      <c r="B20" t="s">
        <v>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2023-07-15T17:37:26Z</dcterms:created>
  <dcterms:modified xsi:type="dcterms:W3CDTF">2023-07-21T06:02:59Z</dcterms:modified>
</cp:coreProperties>
</file>