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Documents\Rcodes_vrac\Comparison JB theory FvCB light curves\Datasets\A-Q\Rogers_et_al_2023\LI-COR_files\"/>
    </mc:Choice>
  </mc:AlternateContent>
  <xr:revisionPtr revIDLastSave="0" documentId="13_ncr:1_{FE37CD87-BB8F-42A2-89E8-A805657C09DF}" xr6:coauthVersionLast="36" xr6:coauthVersionMax="47" xr10:uidLastSave="{00000000-0000-0000-0000-000000000000}"/>
  <bookViews>
    <workbookView xWindow="360" yWindow="765" windowWidth="18585" windowHeight="12900" xr2:uid="{00000000-000D-0000-FFFF-FFFF00000000}"/>
  </bookViews>
  <sheets>
    <sheet name="Measurements" sheetId="1" r:id="rId1"/>
    <sheet name="Remarks" sheetId="2" r:id="rId2"/>
  </sheets>
  <calcPr calcId="191029"/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AD36" i="1"/>
  <c r="AC36" i="1"/>
  <c r="AB36" i="1"/>
  <c r="U36" i="1"/>
  <c r="AR35" i="1"/>
  <c r="AQ35" i="1"/>
  <c r="AO35" i="1"/>
  <c r="AP35" i="1" s="1"/>
  <c r="AN35" i="1"/>
  <c r="AL35" i="1"/>
  <c r="P35" i="1" s="1"/>
  <c r="AD35" i="1"/>
  <c r="AC35" i="1"/>
  <c r="AB35" i="1"/>
  <c r="U35" i="1"/>
  <c r="S35" i="1"/>
  <c r="AR34" i="1"/>
  <c r="AQ34" i="1"/>
  <c r="AP34" i="1"/>
  <c r="AO34" i="1"/>
  <c r="AN34" i="1"/>
  <c r="AL34" i="1"/>
  <c r="N34" i="1" s="1"/>
  <c r="M34" i="1" s="1"/>
  <c r="AF34" i="1" s="1"/>
  <c r="AD34" i="1"/>
  <c r="AC34" i="1"/>
  <c r="AB34" i="1"/>
  <c r="X34" i="1"/>
  <c r="U34" i="1"/>
  <c r="S34" i="1"/>
  <c r="P34" i="1"/>
  <c r="O34" i="1"/>
  <c r="AR33" i="1"/>
  <c r="AQ33" i="1"/>
  <c r="AO33" i="1"/>
  <c r="AP33" i="1" s="1"/>
  <c r="AN33" i="1"/>
  <c r="AL33" i="1" s="1"/>
  <c r="AD33" i="1"/>
  <c r="AC33" i="1"/>
  <c r="AB33" i="1" s="1"/>
  <c r="U33" i="1"/>
  <c r="N33" i="1"/>
  <c r="M33" i="1" s="1"/>
  <c r="AF33" i="1" s="1"/>
  <c r="AR32" i="1"/>
  <c r="AQ32" i="1"/>
  <c r="AO32" i="1"/>
  <c r="AP32" i="1" s="1"/>
  <c r="AN32" i="1"/>
  <c r="AL32" i="1"/>
  <c r="AD32" i="1"/>
  <c r="AC32" i="1"/>
  <c r="AB32" i="1"/>
  <c r="U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AR30" i="1"/>
  <c r="AQ30" i="1"/>
  <c r="AP30" i="1"/>
  <c r="AO30" i="1"/>
  <c r="AN30" i="1"/>
  <c r="AM30" i="1"/>
  <c r="AL30" i="1"/>
  <c r="N30" i="1" s="1"/>
  <c r="M30" i="1" s="1"/>
  <c r="AD30" i="1"/>
  <c r="AC30" i="1"/>
  <c r="AB30" i="1" s="1"/>
  <c r="X30" i="1"/>
  <c r="U30" i="1"/>
  <c r="S30" i="1"/>
  <c r="P30" i="1"/>
  <c r="O30" i="1"/>
  <c r="AR29" i="1"/>
  <c r="AQ29" i="1"/>
  <c r="AO29" i="1"/>
  <c r="AN29" i="1"/>
  <c r="AL29" i="1" s="1"/>
  <c r="N29" i="1" s="1"/>
  <c r="M29" i="1" s="1"/>
  <c r="AD29" i="1"/>
  <c r="AC29" i="1"/>
  <c r="AB29" i="1" s="1"/>
  <c r="U29" i="1"/>
  <c r="AR28" i="1"/>
  <c r="AQ28" i="1"/>
  <c r="AO28" i="1"/>
  <c r="AP28" i="1" s="1"/>
  <c r="AN28" i="1"/>
  <c r="AL28" i="1"/>
  <c r="AD28" i="1"/>
  <c r="AC28" i="1"/>
  <c r="AB28" i="1" s="1"/>
  <c r="U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P26" i="1"/>
  <c r="AO26" i="1"/>
  <c r="AN26" i="1"/>
  <c r="AL26" i="1"/>
  <c r="N26" i="1" s="1"/>
  <c r="M26" i="1" s="1"/>
  <c r="AD26" i="1"/>
  <c r="AC26" i="1"/>
  <c r="AB26" i="1"/>
  <c r="X26" i="1"/>
  <c r="U26" i="1"/>
  <c r="S26" i="1"/>
  <c r="P26" i="1"/>
  <c r="O26" i="1"/>
  <c r="AR25" i="1"/>
  <c r="AQ25" i="1"/>
  <c r="AO25" i="1"/>
  <c r="AN25" i="1"/>
  <c r="AL25" i="1" s="1"/>
  <c r="AD25" i="1"/>
  <c r="AC25" i="1"/>
  <c r="U25" i="1"/>
  <c r="O25" i="1"/>
  <c r="N25" i="1"/>
  <c r="M25" i="1" s="1"/>
  <c r="AF25" i="1" s="1"/>
  <c r="AR24" i="1"/>
  <c r="AQ24" i="1"/>
  <c r="AO24" i="1"/>
  <c r="AP24" i="1" s="1"/>
  <c r="AN24" i="1"/>
  <c r="AL24" i="1"/>
  <c r="AD24" i="1"/>
  <c r="AC24" i="1"/>
  <c r="AB24" i="1" s="1"/>
  <c r="U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AR22" i="1"/>
  <c r="AQ22" i="1"/>
  <c r="AP22" i="1"/>
  <c r="AO22" i="1"/>
  <c r="AN22" i="1"/>
  <c r="AL22" i="1"/>
  <c r="N22" i="1" s="1"/>
  <c r="M22" i="1" s="1"/>
  <c r="AF22" i="1" s="1"/>
  <c r="AD22" i="1"/>
  <c r="AC22" i="1"/>
  <c r="AB22" i="1"/>
  <c r="Y22" i="1"/>
  <c r="Z22" i="1" s="1"/>
  <c r="X22" i="1"/>
  <c r="U22" i="1"/>
  <c r="S22" i="1"/>
  <c r="P22" i="1"/>
  <c r="AR21" i="1"/>
  <c r="AQ21" i="1"/>
  <c r="AP21" i="1"/>
  <c r="AO21" i="1"/>
  <c r="AN21" i="1"/>
  <c r="AL21" i="1" s="1"/>
  <c r="P21" i="1" s="1"/>
  <c r="AD21" i="1"/>
  <c r="AC21" i="1"/>
  <c r="AB21" i="1" s="1"/>
  <c r="X21" i="1"/>
  <c r="U21" i="1"/>
  <c r="O21" i="1"/>
  <c r="N21" i="1"/>
  <c r="M21" i="1" s="1"/>
  <c r="AR20" i="1"/>
  <c r="AQ20" i="1"/>
  <c r="AO20" i="1"/>
  <c r="AP20" i="1" s="1"/>
  <c r="AN20" i="1"/>
  <c r="AL20" i="1" s="1"/>
  <c r="AD20" i="1"/>
  <c r="AC20" i="1"/>
  <c r="AB20" i="1"/>
  <c r="U20" i="1"/>
  <c r="AR19" i="1"/>
  <c r="AQ19" i="1"/>
  <c r="AO19" i="1"/>
  <c r="AP19" i="1" s="1"/>
  <c r="AN19" i="1"/>
  <c r="AL19" i="1"/>
  <c r="AD19" i="1"/>
  <c r="AC19" i="1"/>
  <c r="AB19" i="1"/>
  <c r="U19" i="1"/>
  <c r="Y26" i="1" l="1"/>
  <c r="Z26" i="1" s="1"/>
  <c r="AF29" i="1"/>
  <c r="P20" i="1"/>
  <c r="O20" i="1"/>
  <c r="S20" i="1"/>
  <c r="AM20" i="1"/>
  <c r="N20" i="1"/>
  <c r="M20" i="1" s="1"/>
  <c r="AH26" i="1"/>
  <c r="AA26" i="1"/>
  <c r="AE26" i="1" s="1"/>
  <c r="AG26" i="1"/>
  <c r="P19" i="1"/>
  <c r="N19" i="1"/>
  <c r="M19" i="1" s="1"/>
  <c r="AM19" i="1"/>
  <c r="O19" i="1"/>
  <c r="S25" i="1"/>
  <c r="P25" i="1"/>
  <c r="AM25" i="1"/>
  <c r="V26" i="1"/>
  <c r="T26" i="1" s="1"/>
  <c r="W26" i="1" s="1"/>
  <c r="Q26" i="1" s="1"/>
  <c r="R26" i="1" s="1"/>
  <c r="O29" i="1"/>
  <c r="AP29" i="1"/>
  <c r="X29" i="1"/>
  <c r="AA22" i="1"/>
  <c r="AE22" i="1" s="1"/>
  <c r="AH22" i="1"/>
  <c r="AI22" i="1" s="1"/>
  <c r="AP25" i="1"/>
  <c r="X25" i="1"/>
  <c r="O24" i="1"/>
  <c r="P24" i="1"/>
  <c r="S24" i="1"/>
  <c r="N24" i="1"/>
  <c r="M24" i="1" s="1"/>
  <c r="AI26" i="1"/>
  <c r="S29" i="1"/>
  <c r="P29" i="1"/>
  <c r="AM29" i="1"/>
  <c r="P28" i="1"/>
  <c r="O28" i="1"/>
  <c r="N28" i="1"/>
  <c r="M28" i="1" s="1"/>
  <c r="S28" i="1"/>
  <c r="Y30" i="1"/>
  <c r="Z30" i="1" s="1"/>
  <c r="P36" i="1"/>
  <c r="O36" i="1"/>
  <c r="N36" i="1"/>
  <c r="M36" i="1" s="1"/>
  <c r="AM36" i="1"/>
  <c r="S36" i="1"/>
  <c r="AM28" i="1"/>
  <c r="P32" i="1"/>
  <c r="O32" i="1"/>
  <c r="N32" i="1"/>
  <c r="M32" i="1" s="1"/>
  <c r="AM32" i="1"/>
  <c r="S32" i="1"/>
  <c r="AF21" i="1"/>
  <c r="AB25" i="1"/>
  <c r="S19" i="1"/>
  <c r="AF26" i="1"/>
  <c r="AF30" i="1"/>
  <c r="S33" i="1"/>
  <c r="P33" i="1"/>
  <c r="O33" i="1"/>
  <c r="AM33" i="1"/>
  <c r="Y34" i="1"/>
  <c r="Z34" i="1" s="1"/>
  <c r="Y21" i="1"/>
  <c r="Z21" i="1" s="1"/>
  <c r="V21" i="1" s="1"/>
  <c r="T21" i="1" s="1"/>
  <c r="W21" i="1" s="1"/>
  <c r="Q21" i="1" s="1"/>
  <c r="R21" i="1" s="1"/>
  <c r="AM24" i="1"/>
  <c r="S21" i="1"/>
  <c r="AM21" i="1"/>
  <c r="AG22" i="1"/>
  <c r="V22" i="1"/>
  <c r="T22" i="1" s="1"/>
  <c r="W22" i="1" s="1"/>
  <c r="Q22" i="1" s="1"/>
  <c r="R22" i="1" s="1"/>
  <c r="O22" i="1"/>
  <c r="X33" i="1"/>
  <c r="AM27" i="1"/>
  <c r="AM31" i="1"/>
  <c r="AM35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AM22" i="1"/>
  <c r="O23" i="1"/>
  <c r="O27" i="1"/>
  <c r="AM34" i="1"/>
  <c r="O35" i="1"/>
  <c r="AM23" i="1"/>
  <c r="X20" i="1"/>
  <c r="AM26" i="1"/>
  <c r="O31" i="1"/>
  <c r="X19" i="1"/>
  <c r="X23" i="1"/>
  <c r="X27" i="1"/>
  <c r="X31" i="1"/>
  <c r="X35" i="1"/>
  <c r="AA34" i="1" l="1"/>
  <c r="AE34" i="1" s="1"/>
  <c r="AH34" i="1"/>
  <c r="AG34" i="1"/>
  <c r="AA30" i="1"/>
  <c r="AE30" i="1" s="1"/>
  <c r="AH30" i="1"/>
  <c r="AG30" i="1"/>
  <c r="Y25" i="1"/>
  <c r="Z25" i="1" s="1"/>
  <c r="AF20" i="1"/>
  <c r="AF35" i="1"/>
  <c r="AF28" i="1"/>
  <c r="V28" i="1"/>
  <c r="T28" i="1" s="1"/>
  <c r="W28" i="1" s="1"/>
  <c r="Q28" i="1" s="1"/>
  <c r="R28" i="1" s="1"/>
  <c r="V34" i="1"/>
  <c r="T34" i="1" s="1"/>
  <c r="W34" i="1" s="1"/>
  <c r="Q34" i="1" s="1"/>
  <c r="R34" i="1" s="1"/>
  <c r="V30" i="1"/>
  <c r="T30" i="1" s="1"/>
  <c r="W30" i="1" s="1"/>
  <c r="Q30" i="1" s="1"/>
  <c r="R30" i="1" s="1"/>
  <c r="Y35" i="1"/>
  <c r="Z35" i="1" s="1"/>
  <c r="Y31" i="1"/>
  <c r="Z31" i="1" s="1"/>
  <c r="V31" i="1" s="1"/>
  <c r="T31" i="1" s="1"/>
  <c r="W31" i="1" s="1"/>
  <c r="Q31" i="1" s="1"/>
  <c r="R31" i="1" s="1"/>
  <c r="Y28" i="1"/>
  <c r="Z28" i="1" s="1"/>
  <c r="AF31" i="1"/>
  <c r="Y33" i="1"/>
  <c r="Z33" i="1" s="1"/>
  <c r="Y27" i="1"/>
  <c r="Z27" i="1" s="1"/>
  <c r="AF24" i="1"/>
  <c r="AF19" i="1"/>
  <c r="Y23" i="1"/>
  <c r="Z23" i="1" s="1"/>
  <c r="AF27" i="1"/>
  <c r="AF36" i="1"/>
  <c r="Y20" i="1"/>
  <c r="Z20" i="1" s="1"/>
  <c r="V20" i="1" s="1"/>
  <c r="T20" i="1" s="1"/>
  <c r="W20" i="1" s="1"/>
  <c r="Q20" i="1" s="1"/>
  <c r="R20" i="1" s="1"/>
  <c r="Y32" i="1"/>
  <c r="Z32" i="1" s="1"/>
  <c r="V32" i="1" s="1"/>
  <c r="T32" i="1" s="1"/>
  <c r="W32" i="1" s="1"/>
  <c r="Q32" i="1" s="1"/>
  <c r="R32" i="1" s="1"/>
  <c r="Y19" i="1"/>
  <c r="Z19" i="1" s="1"/>
  <c r="Y24" i="1"/>
  <c r="Z24" i="1" s="1"/>
  <c r="V24" i="1" s="1"/>
  <c r="T24" i="1" s="1"/>
  <c r="W24" i="1" s="1"/>
  <c r="Q24" i="1" s="1"/>
  <c r="R24" i="1" s="1"/>
  <c r="AA21" i="1"/>
  <c r="AE21" i="1" s="1"/>
  <c r="AH21" i="1"/>
  <c r="AG21" i="1"/>
  <c r="AF32" i="1"/>
  <c r="Y29" i="1"/>
  <c r="Z29" i="1" s="1"/>
  <c r="AF23" i="1"/>
  <c r="Y36" i="1"/>
  <c r="Z36" i="1" s="1"/>
  <c r="AH19" i="1" l="1"/>
  <c r="AI19" i="1" s="1"/>
  <c r="AA19" i="1"/>
  <c r="AE19" i="1" s="1"/>
  <c r="AG19" i="1"/>
  <c r="AH27" i="1"/>
  <c r="AA27" i="1"/>
  <c r="AE27" i="1" s="1"/>
  <c r="AG27" i="1"/>
  <c r="AH23" i="1"/>
  <c r="AI23" i="1" s="1"/>
  <c r="AA23" i="1"/>
  <c r="AE23" i="1" s="1"/>
  <c r="AG23" i="1"/>
  <c r="AH36" i="1"/>
  <c r="AI36" i="1" s="1"/>
  <c r="AA36" i="1"/>
  <c r="AE36" i="1" s="1"/>
  <c r="AG36" i="1"/>
  <c r="AI21" i="1"/>
  <c r="V19" i="1"/>
  <c r="T19" i="1" s="1"/>
  <c r="W19" i="1" s="1"/>
  <c r="Q19" i="1" s="1"/>
  <c r="R19" i="1" s="1"/>
  <c r="AA25" i="1"/>
  <c r="AE25" i="1" s="1"/>
  <c r="AH25" i="1"/>
  <c r="AG25" i="1"/>
  <c r="V25" i="1"/>
  <c r="T25" i="1" s="1"/>
  <c r="W25" i="1" s="1"/>
  <c r="Q25" i="1" s="1"/>
  <c r="R25" i="1" s="1"/>
  <c r="V23" i="1"/>
  <c r="T23" i="1" s="1"/>
  <c r="W23" i="1" s="1"/>
  <c r="Q23" i="1" s="1"/>
  <c r="R23" i="1" s="1"/>
  <c r="V36" i="1"/>
  <c r="T36" i="1" s="1"/>
  <c r="W36" i="1" s="1"/>
  <c r="Q36" i="1" s="1"/>
  <c r="R36" i="1" s="1"/>
  <c r="AA29" i="1"/>
  <c r="AE29" i="1" s="1"/>
  <c r="AH29" i="1"/>
  <c r="AG29" i="1"/>
  <c r="V29" i="1"/>
  <c r="T29" i="1" s="1"/>
  <c r="W29" i="1" s="1"/>
  <c r="Q29" i="1" s="1"/>
  <c r="R29" i="1" s="1"/>
  <c r="AH28" i="1"/>
  <c r="AA28" i="1"/>
  <c r="AE28" i="1" s="1"/>
  <c r="AG28" i="1"/>
  <c r="AI30" i="1"/>
  <c r="AH31" i="1"/>
  <c r="AA31" i="1"/>
  <c r="AE31" i="1" s="1"/>
  <c r="AG31" i="1"/>
  <c r="AA33" i="1"/>
  <c r="AE33" i="1" s="1"/>
  <c r="AH33" i="1"/>
  <c r="AG33" i="1"/>
  <c r="V33" i="1"/>
  <c r="T33" i="1" s="1"/>
  <c r="W33" i="1" s="1"/>
  <c r="Q33" i="1" s="1"/>
  <c r="R33" i="1" s="1"/>
  <c r="AA35" i="1"/>
  <c r="AE35" i="1" s="1"/>
  <c r="AH35" i="1"/>
  <c r="AG35" i="1"/>
  <c r="AI34" i="1"/>
  <c r="AH32" i="1"/>
  <c r="AA32" i="1"/>
  <c r="AE32" i="1" s="1"/>
  <c r="AG32" i="1"/>
  <c r="AH20" i="1"/>
  <c r="AA20" i="1"/>
  <c r="AE20" i="1" s="1"/>
  <c r="AG20" i="1"/>
  <c r="AH24" i="1"/>
  <c r="AA24" i="1"/>
  <c r="AE24" i="1" s="1"/>
  <c r="AG24" i="1"/>
  <c r="V27" i="1"/>
  <c r="T27" i="1" s="1"/>
  <c r="W27" i="1" s="1"/>
  <c r="Q27" i="1" s="1"/>
  <c r="R27" i="1" s="1"/>
  <c r="V35" i="1"/>
  <c r="T35" i="1" s="1"/>
  <c r="W35" i="1" s="1"/>
  <c r="Q35" i="1" s="1"/>
  <c r="R35" i="1" s="1"/>
  <c r="AI32" i="1" l="1"/>
  <c r="AI25" i="1"/>
  <c r="AI20" i="1"/>
  <c r="AI31" i="1"/>
  <c r="AI24" i="1"/>
  <c r="AI29" i="1"/>
  <c r="AI35" i="1"/>
  <c r="AI27" i="1"/>
  <c r="AI33" i="1"/>
  <c r="AI28" i="1"/>
</calcChain>
</file>

<file path=xl/sharedStrings.xml><?xml version="1.0" encoding="utf-8"?>
<sst xmlns="http://schemas.openxmlformats.org/spreadsheetml/2006/main" count="987" uniqueCount="412">
  <si>
    <t>File opened</t>
  </si>
  <si>
    <t>2023-07-15 16:05:46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</si>
  <si>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</si>
  <si>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</si>
  <si>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</si>
  <si>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</si>
  <si>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</si>
  <si>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</si>
  <si>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</si>
  <si>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</si>
  <si>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</si>
  <si>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</si>
  <si>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</si>
  <si>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{"co2aspan2b": "0.303179", "flowmeterzero": "1.00451", "tbzero": "0.0309811", "flowazero": "0.27678", "h2obspanconc1": "12.12", "co2aspan1": "1.00275", "co2bspan1": "1.00256", "h2obspan2b": "0.0709538", "oxygen": "21", "co2azero": "0.93247", "h2oaspan2b": "0.0726308", "co2bspan2a": "0.304297", "h2oaspan2": "0", "co2aspan2": "-0.033707", "co2aspan2a": "0.305485", "h2oaspanconc1": "12.13", "h2oaspanconc2": "0", "h2obspanconc2": "0", "h2obspan2": "0", "co2bspanconc2": "299.3", "co2bspan2": "-0.0338567", "chamberpressurezero": "2.68218", "h2obspan1": "1.00295", "h2obzero": "1.01733", "ssb_ref": "35739", "ssa_ref": "31724", "h2obspan2a": "0.0707451", "co2aspanconc2": "299.3", "co2bspanconc1": "2491", "tazero": "-0.061388", "co2aspanconc1": "2491", "h2oaspan2a": "0.0719315", "co2bspan2b": "0.301941", "h2oaspan1": "1.00972", "co2bzero": "0.935154", "flowbzero": "0.32228", "h2oazero": "1.01368"}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</si>
  <si>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</si>
  <si>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</si>
  <si>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</si>
  <si>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</si>
  <si>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</si>
  <si>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</si>
  <si>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</si>
  <si>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</si>
  <si>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</si>
  <si>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</si>
  <si>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</si>
  <si>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</si>
  <si>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</si>
  <si>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16:05:46</t>
  </si>
  <si>
    <t>Stability Definition:	CO2_r (Meas): Per=20	Qin (LeafQ): Std&lt;1 Per=20	A (GasEx): Std&lt;0.2 Per=20</t>
  </si>
  <si>
    <t>16:05:53</t>
  </si>
  <si>
    <t>Stability Definition:	CO2_r (Meas): Std&lt;0.75 Per=20	Qin (LeafQ): Std&lt;1 Per=20	A (GasEx): Std&lt;0.2 Per=20</t>
  </si>
  <si>
    <t>16:05:55</t>
  </si>
  <si>
    <t>Stability Definition:	CO2_r (Meas): Std&lt;0.75 Per=20	Qin (LeafQ): Per=20	A (GasEx): Std&lt;0.2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</si>
  <si>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</si>
  <si>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</si>
  <si>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</si>
  <si>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</si>
  <si>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</si>
  <si>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</si>
  <si>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</si>
  <si>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</si>
  <si>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</si>
  <si>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</si>
  <si>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</si>
  <si>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</si>
  <si>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</si>
  <si>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</si>
  <si>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</si>
  <si>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</si>
  <si>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</si>
  <si>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</si>
  <si>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</si>
  <si>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</si>
  <si>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</si>
  <si>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</si>
  <si>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</si>
  <si>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</si>
  <si>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</si>
  <si>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</si>
  <si>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</si>
  <si>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</si>
  <si>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</si>
  <si>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</si>
  <si>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</si>
  <si>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</si>
  <si>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</si>
  <si>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</si>
  <si>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</si>
  <si>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</si>
  <si>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</si>
  <si>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</si>
  <si>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</si>
  <si>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</si>
  <si>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</si>
  <si>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</si>
  <si>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</si>
  <si>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</si>
  <si>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</si>
  <si>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</si>
  <si>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</si>
  <si>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</si>
  <si>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</si>
  <si>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</si>
  <si>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</si>
  <si>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</si>
  <si>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</si>
  <si>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</si>
  <si>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</si>
  <si>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</si>
  <si>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</si>
  <si>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12.8201 95.5649 380.583 611.007 855.732 1079.82 1295.55 1460.22</t>
  </si>
  <si>
    <t>Fs_true</t>
  </si>
  <si>
    <t>0.0373616 103.274 407.772 601.418 804.349 1001 1207.65 1400.91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</si>
  <si>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</si>
  <si>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</si>
  <si>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</si>
  <si>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</si>
  <si>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</si>
  <si>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</si>
  <si>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</si>
  <si>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</si>
  <si>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</si>
  <si>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</si>
  <si>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</si>
  <si>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</si>
  <si>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</si>
  <si>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</si>
  <si>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</si>
  <si>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</si>
  <si>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</si>
  <si>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</si>
  <si>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</si>
  <si>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</si>
  <si>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</si>
  <si>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</si>
  <si>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</si>
  <si>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</si>
  <si>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</si>
  <si>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</si>
  <si>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</si>
  <si>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</si>
  <si>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</si>
  <si>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</si>
  <si>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</si>
  <si>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</si>
  <si>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</si>
  <si>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</si>
  <si>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</si>
  <si>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</si>
  <si>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</si>
  <si>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</si>
  <si>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</si>
  <si>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</si>
  <si>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</si>
  <si>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</si>
  <si>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</si>
  <si>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</si>
  <si>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</si>
  <si>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</si>
  <si>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</si>
  <si>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</si>
  <si>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</si>
  <si>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</si>
  <si>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</si>
  <si>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</si>
  <si>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</si>
  <si>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</si>
  <si>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</si>
  <si>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</si>
  <si>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</si>
  <si>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</si>
  <si>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</si>
  <si>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</si>
  <si>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</si>
  <si>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</si>
  <si>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</si>
  <si>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</si>
  <si>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</si>
  <si>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</si>
  <si>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</si>
  <si>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</si>
  <si>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</si>
  <si>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</si>
  <si>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</si>
  <si>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</si>
  <si>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</si>
  <si>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</si>
  <si>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</si>
  <si>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</si>
  <si>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</si>
  <si>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</si>
  <si>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</si>
  <si>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</si>
  <si>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</si>
  <si>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</si>
  <si>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</si>
  <si>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</si>
  <si>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</si>
  <si>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</si>
  <si>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</si>
  <si>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</si>
  <si>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</si>
  <si>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</si>
  <si>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</si>
  <si>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</si>
  <si>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</si>
  <si>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</si>
  <si>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</si>
  <si>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</si>
  <si>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</si>
  <si>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</si>
  <si>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</si>
  <si>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</si>
  <si>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</si>
  <si>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</si>
  <si>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</si>
  <si>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</si>
  <si>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</si>
  <si>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</si>
  <si>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</si>
  <si>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</si>
  <si>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</si>
  <si>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</si>
  <si>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</si>
  <si>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</si>
  <si>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</si>
  <si>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</si>
  <si>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</si>
  <si>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</si>
  <si>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</si>
  <si>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</si>
  <si>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</si>
  <si>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</si>
  <si>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</si>
  <si>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</si>
  <si>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</si>
  <si>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</si>
  <si>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</si>
  <si>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</si>
  <si>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</si>
  <si>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</si>
  <si>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</si>
  <si>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</si>
  <si>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</si>
  <si>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</si>
  <si>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</si>
  <si>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</si>
  <si>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</si>
  <si>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</si>
  <si>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</si>
  <si>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</si>
  <si>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</si>
  <si>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</si>
  <si>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</si>
  <si>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</si>
  <si>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</si>
  <si>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</si>
  <si>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</si>
  <si>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</si>
  <si>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</si>
  <si>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</si>
  <si>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</si>
  <si>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</si>
  <si>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</si>
  <si>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</si>
  <si>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</si>
  <si>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</si>
  <si>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</si>
  <si>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</si>
  <si>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</si>
  <si>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</si>
  <si>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</si>
  <si>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</si>
  <si>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</si>
  <si>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</si>
  <si>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</si>
  <si>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</si>
  <si>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</si>
  <si>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</si>
  <si>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</si>
  <si>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</si>
  <si>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</si>
  <si>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</si>
  <si>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</si>
  <si>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</si>
  <si>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</si>
  <si>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</si>
  <si>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</si>
  <si>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</si>
  <si>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</si>
  <si>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</si>
  <si>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</si>
  <si>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</si>
  <si>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</si>
  <si>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</si>
  <si>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</si>
  <si>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</si>
  <si>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</si>
  <si>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</si>
  <si>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</si>
  <si>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</si>
  <si>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</si>
  <si>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</si>
  <si>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</si>
  <si>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</si>
  <si>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</si>
  <si>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</si>
  <si>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</si>
  <si>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</si>
  <si>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</si>
  <si>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</si>
  <si>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</si>
  <si>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</si>
  <si>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</si>
  <si>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</si>
  <si>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</si>
  <si>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</si>
  <si>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</si>
  <si>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</si>
  <si>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</si>
  <si>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</si>
  <si>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</si>
  <si>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</si>
  <si>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</si>
  <si>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</si>
  <si>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</si>
  <si>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</si>
  <si>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</si>
  <si>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</si>
  <si>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</si>
  <si>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</si>
  <si>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</si>
  <si>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</si>
  <si>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</si>
  <si>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</si>
  <si>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</si>
  <si>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</si>
  <si>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</si>
  <si>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</si>
  <si>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</si>
  <si>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</si>
  <si>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</si>
  <si>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</si>
  <si>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</si>
  <si>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</si>
  <si>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</si>
  <si>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</si>
  <si>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</si>
  <si>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</si>
  <si>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</si>
  <si>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</si>
  <si>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</si>
  <si>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</si>
  <si>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</si>
  <si>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</si>
  <si>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</si>
  <si>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</si>
  <si>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</si>
  <si>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</si>
  <si>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</si>
  <si>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</si>
  <si>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</si>
  <si>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</si>
  <si>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</si>
  <si>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</si>
  <si>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20230715 16:47:38</t>
  </si>
  <si>
    <t>16:47:38</t>
  </si>
  <si>
    <t>none</t>
  </si>
  <si>
    <t>20230715</t>
  </si>
  <si>
    <t>kse</t>
  </si>
  <si>
    <t>16:47:08</t>
  </si>
  <si>
    <t>2/2</t>
  </si>
  <si>
    <t>00000000</t>
  </si>
  <si>
    <t>iiiiiiii</t>
  </si>
  <si>
    <t>off</t>
  </si>
  <si>
    <t>20230715 16:48:42</t>
  </si>
  <si>
    <t>16:48:42</t>
  </si>
  <si>
    <t>16:49:23</t>
  </si>
  <si>
    <t>20230715 16:51:02</t>
  </si>
  <si>
    <t>16:51:02</t>
  </si>
  <si>
    <t>16:50:33</t>
  </si>
  <si>
    <t>20230715 16:52:04</t>
  </si>
  <si>
    <t>16:52:04</t>
  </si>
  <si>
    <t>16:52:42</t>
  </si>
  <si>
    <t>20230715 16:54:30</t>
  </si>
  <si>
    <t>16:54:30</t>
  </si>
  <si>
    <t>16:54:01</t>
  </si>
  <si>
    <t>20230715 16:56:01</t>
  </si>
  <si>
    <t>16:56:01</t>
  </si>
  <si>
    <t>16:55:36</t>
  </si>
  <si>
    <t>20230715 16:57:22</t>
  </si>
  <si>
    <t>16:57:22</t>
  </si>
  <si>
    <t>16:57:11</t>
  </si>
  <si>
    <t>20230715 16:59:07</t>
  </si>
  <si>
    <t>16:59:07</t>
  </si>
  <si>
    <t>16:58:39</t>
  </si>
  <si>
    <t>20230715 17:00:46</t>
  </si>
  <si>
    <t>17:00:46</t>
  </si>
  <si>
    <t>17:00:16</t>
  </si>
  <si>
    <t>20230715 17:02:47</t>
  </si>
  <si>
    <t>17:02:47</t>
  </si>
  <si>
    <t>17:02:20</t>
  </si>
  <si>
    <t>1/2</t>
  </si>
  <si>
    <t>20230715 17:04:48</t>
  </si>
  <si>
    <t>17:04:48</t>
  </si>
  <si>
    <t>17:04:24</t>
  </si>
  <si>
    <t>20230715 17:06:27</t>
  </si>
  <si>
    <t>17:06:27</t>
  </si>
  <si>
    <t>17:05:58</t>
  </si>
  <si>
    <t>20230715 17:07:30</t>
  </si>
  <si>
    <t>17:07:30</t>
  </si>
  <si>
    <t>17:08:04</t>
  </si>
  <si>
    <t>20230715 17:09:50</t>
  </si>
  <si>
    <t>17:09:50</t>
  </si>
  <si>
    <t>17:09:21</t>
  </si>
  <si>
    <t>20230715 17:11:33</t>
  </si>
  <si>
    <t>17:11:33</t>
  </si>
  <si>
    <t>17:11:04</t>
  </si>
  <si>
    <t>20230715 17:13:08</t>
  </si>
  <si>
    <t>17:13:08</t>
  </si>
  <si>
    <t>17:12:33</t>
  </si>
  <si>
    <t>20230715 17:14:14</t>
  </si>
  <si>
    <t>17:14:14</t>
  </si>
  <si>
    <t>17:14:55</t>
  </si>
  <si>
    <t>20230715 17:16:11</t>
  </si>
  <si>
    <t>17:16:11</t>
  </si>
  <si>
    <t>17:16:41</t>
  </si>
  <si>
    <t>17:16:51</t>
  </si>
  <si>
    <t>17:16:52</t>
  </si>
  <si>
    <t>IRSE</t>
  </si>
  <si>
    <t>Mikaela</t>
  </si>
  <si>
    <t>BNL21822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</si>
</sst>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K19" sqref="K19:K36"/>
    </sheetView>
  </sheetViews>
  <sheetFormatPr baseColWidth="10" defaultColWidth="8.85546875" defaultRowHeight="15" x14ac:dyDescent="0.25"/>
  <sheetData>
    <row r="2" spans="1:216" x14ac:dyDescent="0.25">
      <c r="A2" t="s">
        <v>33</v>
      </c>
      <c r="B2" t="s">
        <v>34</v>
      </c>
      <c r="C2" t="s">
        <v>35</v>
      </c>
    </row>
    <row r="3" spans="1:216" x14ac:dyDescent="0.25">
      <c r="B3">
        <v>4</v>
      </c>
      <c r="C3">
        <v>21</v>
      </c>
    </row>
    <row r="4" spans="1:216" x14ac:dyDescent="0.25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16" x14ac:dyDescent="0.25">
      <c r="B5" t="s">
        <v>19</v>
      </c>
      <c r="C5" t="s">
        <v>39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5">
      <c r="A6" t="s">
        <v>48</v>
      </c>
      <c r="B6" t="s">
        <v>49</v>
      </c>
      <c r="C6" t="s">
        <v>50</v>
      </c>
      <c r="D6" t="s">
        <v>51</v>
      </c>
      <c r="E6" t="s">
        <v>53</v>
      </c>
    </row>
    <row r="7" spans="1:216" x14ac:dyDescent="0.25">
      <c r="B7">
        <v>4.125</v>
      </c>
      <c r="C7">
        <v>0.5</v>
      </c>
      <c r="D7" t="s">
        <v>52</v>
      </c>
      <c r="E7">
        <v>2</v>
      </c>
    </row>
    <row r="8" spans="1:216" x14ac:dyDescent="0.25">
      <c r="A8" t="s">
        <v>54</v>
      </c>
      <c r="B8" t="s">
        <v>55</v>
      </c>
      <c r="C8" t="s">
        <v>56</v>
      </c>
      <c r="D8" t="s">
        <v>57</v>
      </c>
      <c r="E8" t="s">
        <v>58</v>
      </c>
    </row>
    <row r="9" spans="1:216" x14ac:dyDescent="0.25">
      <c r="B9">
        <v>0</v>
      </c>
      <c r="C9">
        <v>1</v>
      </c>
      <c r="D9">
        <v>0</v>
      </c>
      <c r="E9">
        <v>0</v>
      </c>
    </row>
    <row r="10" spans="1:216" x14ac:dyDescent="0.25">
      <c r="A10" t="s">
        <v>59</v>
      </c>
      <c r="B10" t="s">
        <v>60</v>
      </c>
      <c r="C10" t="s">
        <v>62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 t="s">
        <v>76</v>
      </c>
      <c r="Q10" t="s">
        <v>77</v>
      </c>
    </row>
    <row r="11" spans="1:216" x14ac:dyDescent="0.25">
      <c r="B11" t="s">
        <v>61</v>
      </c>
      <c r="C11" t="s">
        <v>63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5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</row>
    <row r="13" spans="1:216" x14ac:dyDescent="0.25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5">
      <c r="A14" t="s">
        <v>84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t="s">
        <v>91</v>
      </c>
      <c r="H14" t="s">
        <v>93</v>
      </c>
    </row>
    <row r="15" spans="1:216" x14ac:dyDescent="0.25">
      <c r="B15">
        <v>-6276</v>
      </c>
      <c r="C15">
        <v>6.6</v>
      </c>
      <c r="D15">
        <v>1.7090000000000001E-5</v>
      </c>
      <c r="E15">
        <v>3.11</v>
      </c>
      <c r="F15" t="s">
        <v>90</v>
      </c>
      <c r="G15" t="s">
        <v>92</v>
      </c>
      <c r="H15">
        <v>0</v>
      </c>
    </row>
    <row r="16" spans="1:216" x14ac:dyDescent="0.25">
      <c r="A16" t="s">
        <v>94</v>
      </c>
      <c r="B16" t="s">
        <v>94</v>
      </c>
      <c r="C16" t="s">
        <v>94</v>
      </c>
      <c r="D16" t="s">
        <v>94</v>
      </c>
      <c r="E16" t="s">
        <v>94</v>
      </c>
      <c r="F16" t="s">
        <v>94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96</v>
      </c>
      <c r="M16" t="s">
        <v>96</v>
      </c>
      <c r="N16" t="s">
        <v>96</v>
      </c>
      <c r="O16" t="s">
        <v>96</v>
      </c>
      <c r="P16" t="s">
        <v>96</v>
      </c>
      <c r="Q16" t="s">
        <v>96</v>
      </c>
      <c r="R16" t="s">
        <v>96</v>
      </c>
      <c r="S16" t="s">
        <v>96</v>
      </c>
      <c r="T16" t="s">
        <v>96</v>
      </c>
      <c r="U16" t="s">
        <v>96</v>
      </c>
      <c r="V16" t="s">
        <v>96</v>
      </c>
      <c r="W16" t="s">
        <v>96</v>
      </c>
      <c r="X16" t="s">
        <v>96</v>
      </c>
      <c r="Y16" t="s">
        <v>96</v>
      </c>
      <c r="Z16" t="s">
        <v>96</v>
      </c>
      <c r="AA16" t="s">
        <v>96</v>
      </c>
      <c r="AB16" t="s">
        <v>96</v>
      </c>
      <c r="AC16" t="s">
        <v>96</v>
      </c>
      <c r="AD16" t="s">
        <v>96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t="s">
        <v>98</v>
      </c>
      <c r="AP16" t="s">
        <v>98</v>
      </c>
      <c r="AQ16" t="s">
        <v>98</v>
      </c>
      <c r="AR16" t="s">
        <v>98</v>
      </c>
      <c r="AS16" t="s">
        <v>99</v>
      </c>
      <c r="AT16" t="s">
        <v>99</v>
      </c>
      <c r="AU16" t="s">
        <v>99</v>
      </c>
      <c r="AV16" t="s">
        <v>99</v>
      </c>
      <c r="AW16" t="s">
        <v>99</v>
      </c>
      <c r="AX16" t="s">
        <v>99</v>
      </c>
      <c r="AY16" t="s">
        <v>99</v>
      </c>
      <c r="AZ16" t="s">
        <v>99</v>
      </c>
      <c r="BA16" t="s">
        <v>99</v>
      </c>
      <c r="BB16" t="s">
        <v>99</v>
      </c>
      <c r="BC16" t="s">
        <v>99</v>
      </c>
      <c r="BD16" t="s">
        <v>99</v>
      </c>
      <c r="BE16" t="s">
        <v>99</v>
      </c>
      <c r="BF16" t="s">
        <v>99</v>
      </c>
      <c r="BG16" t="s">
        <v>99</v>
      </c>
      <c r="BH16" t="s">
        <v>99</v>
      </c>
      <c r="BI16" t="s">
        <v>99</v>
      </c>
      <c r="BJ16" t="s">
        <v>99</v>
      </c>
      <c r="BK16" t="s">
        <v>100</v>
      </c>
      <c r="BL16" t="s">
        <v>100</v>
      </c>
      <c r="BM16" t="s">
        <v>100</v>
      </c>
      <c r="BN16" t="s">
        <v>100</v>
      </c>
      <c r="BO16" t="s">
        <v>100</v>
      </c>
      <c r="BP16" t="s">
        <v>100</v>
      </c>
      <c r="BQ16" t="s">
        <v>100</v>
      </c>
      <c r="BR16" t="s">
        <v>100</v>
      </c>
      <c r="BS16" t="s">
        <v>100</v>
      </c>
      <c r="BT16" t="s">
        <v>100</v>
      </c>
      <c r="BU16" t="s">
        <v>101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101</v>
      </c>
      <c r="CC16" t="s">
        <v>101</v>
      </c>
      <c r="CD16" t="s">
        <v>101</v>
      </c>
      <c r="CE16" t="s">
        <v>101</v>
      </c>
      <c r="CF16" t="s">
        <v>101</v>
      </c>
      <c r="CG16" t="s">
        <v>101</v>
      </c>
      <c r="CH16" t="s">
        <v>101</v>
      </c>
      <c r="CI16" t="s">
        <v>101</v>
      </c>
      <c r="CJ16" t="s">
        <v>101</v>
      </c>
      <c r="CK16" t="s">
        <v>101</v>
      </c>
      <c r="CL16" t="s">
        <v>101</v>
      </c>
      <c r="CM16" t="s">
        <v>102</v>
      </c>
      <c r="CN16" t="s">
        <v>102</v>
      </c>
      <c r="CO16" t="s">
        <v>102</v>
      </c>
      <c r="CP16" t="s">
        <v>102</v>
      </c>
      <c r="CQ16" t="s">
        <v>102</v>
      </c>
      <c r="CR16" t="s">
        <v>102</v>
      </c>
      <c r="CS16" t="s">
        <v>102</v>
      </c>
      <c r="CT16" t="s">
        <v>102</v>
      </c>
      <c r="CU16" t="s">
        <v>102</v>
      </c>
      <c r="CV16" t="s">
        <v>102</v>
      </c>
      <c r="CW16" t="s">
        <v>102</v>
      </c>
      <c r="CX16" t="s">
        <v>102</v>
      </c>
      <c r="CY16" t="s">
        <v>102</v>
      </c>
      <c r="CZ16" t="s">
        <v>103</v>
      </c>
      <c r="DA16" t="s">
        <v>103</v>
      </c>
      <c r="DB16" t="s">
        <v>103</v>
      </c>
      <c r="DC16" t="s">
        <v>103</v>
      </c>
      <c r="DD16" t="s">
        <v>103</v>
      </c>
      <c r="DE16" t="s">
        <v>103</v>
      </c>
      <c r="DF16" t="s">
        <v>103</v>
      </c>
      <c r="DG16" t="s">
        <v>103</v>
      </c>
      <c r="DH16" t="s">
        <v>103</v>
      </c>
      <c r="DI16" t="s">
        <v>103</v>
      </c>
      <c r="DJ16" t="s">
        <v>103</v>
      </c>
      <c r="DK16" t="s">
        <v>103</v>
      </c>
      <c r="DL16" t="s">
        <v>103</v>
      </c>
      <c r="DM16" t="s">
        <v>103</v>
      </c>
      <c r="DN16" t="s">
        <v>103</v>
      </c>
      <c r="DO16" t="s">
        <v>104</v>
      </c>
      <c r="DP16" t="s">
        <v>104</v>
      </c>
      <c r="DQ16" t="s">
        <v>104</v>
      </c>
      <c r="DR16" t="s">
        <v>104</v>
      </c>
      <c r="DS16" t="s">
        <v>104</v>
      </c>
      <c r="DT16" t="s">
        <v>104</v>
      </c>
      <c r="DU16" t="s">
        <v>104</v>
      </c>
      <c r="DV16" t="s">
        <v>104</v>
      </c>
      <c r="DW16" t="s">
        <v>104</v>
      </c>
      <c r="DX16" t="s">
        <v>104</v>
      </c>
      <c r="DY16" t="s">
        <v>104</v>
      </c>
      <c r="DZ16" t="s">
        <v>104</v>
      </c>
      <c r="EA16" t="s">
        <v>104</v>
      </c>
      <c r="EB16" t="s">
        <v>104</v>
      </c>
      <c r="EC16" t="s">
        <v>104</v>
      </c>
      <c r="ED16" t="s">
        <v>104</v>
      </c>
      <c r="EE16" t="s">
        <v>104</v>
      </c>
      <c r="EF16" t="s">
        <v>104</v>
      </c>
      <c r="EG16" t="s">
        <v>105</v>
      </c>
      <c r="EH16" t="s">
        <v>105</v>
      </c>
      <c r="EI16" t="s">
        <v>105</v>
      </c>
      <c r="EJ16" t="s">
        <v>105</v>
      </c>
      <c r="EK16" t="s">
        <v>105</v>
      </c>
      <c r="EL16" t="s">
        <v>105</v>
      </c>
      <c r="EM16" t="s">
        <v>105</v>
      </c>
      <c r="EN16" t="s">
        <v>105</v>
      </c>
      <c r="EO16" t="s">
        <v>105</v>
      </c>
      <c r="EP16" t="s">
        <v>105</v>
      </c>
      <c r="EQ16" t="s">
        <v>105</v>
      </c>
      <c r="ER16" t="s">
        <v>105</v>
      </c>
      <c r="ES16" t="s">
        <v>105</v>
      </c>
      <c r="ET16" t="s">
        <v>105</v>
      </c>
      <c r="EU16" t="s">
        <v>105</v>
      </c>
      <c r="EV16" t="s">
        <v>105</v>
      </c>
      <c r="EW16" t="s">
        <v>105</v>
      </c>
      <c r="EX16" t="s">
        <v>105</v>
      </c>
      <c r="EY16" t="s">
        <v>105</v>
      </c>
      <c r="EZ16" t="s">
        <v>106</v>
      </c>
      <c r="FA16" t="s">
        <v>106</v>
      </c>
      <c r="FB16" t="s">
        <v>106</v>
      </c>
      <c r="FC16" t="s">
        <v>106</v>
      </c>
      <c r="FD16" t="s">
        <v>106</v>
      </c>
      <c r="FE16" t="s">
        <v>106</v>
      </c>
      <c r="FF16" t="s">
        <v>106</v>
      </c>
      <c r="FG16" t="s">
        <v>106</v>
      </c>
      <c r="FH16" t="s">
        <v>106</v>
      </c>
      <c r="FI16" t="s">
        <v>106</v>
      </c>
      <c r="FJ16" t="s">
        <v>106</v>
      </c>
      <c r="FK16" t="s">
        <v>106</v>
      </c>
      <c r="FL16" t="s">
        <v>106</v>
      </c>
      <c r="FM16" t="s">
        <v>106</v>
      </c>
      <c r="FN16" t="s">
        <v>106</v>
      </c>
      <c r="FO16" t="s">
        <v>106</v>
      </c>
      <c r="FP16" t="s">
        <v>106</v>
      </c>
      <c r="FQ16" t="s">
        <v>106</v>
      </c>
      <c r="FR16" t="s">
        <v>106</v>
      </c>
      <c r="FS16" t="s">
        <v>107</v>
      </c>
      <c r="FT16" t="s">
        <v>107</v>
      </c>
      <c r="FU16" t="s">
        <v>107</v>
      </c>
      <c r="FV16" t="s">
        <v>107</v>
      </c>
      <c r="FW16" t="s">
        <v>107</v>
      </c>
      <c r="FX16" t="s">
        <v>107</v>
      </c>
      <c r="FY16" t="s">
        <v>107</v>
      </c>
      <c r="FZ16" t="s">
        <v>107</v>
      </c>
      <c r="GA16" t="s">
        <v>107</v>
      </c>
      <c r="GB16" t="s">
        <v>107</v>
      </c>
      <c r="GC16" t="s">
        <v>107</v>
      </c>
      <c r="GD16" t="s">
        <v>107</v>
      </c>
      <c r="GE16" t="s">
        <v>107</v>
      </c>
      <c r="GF16" t="s">
        <v>107</v>
      </c>
      <c r="GG16" t="s">
        <v>107</v>
      </c>
      <c r="GH16" t="s">
        <v>107</v>
      </c>
      <c r="GI16" t="s">
        <v>107</v>
      </c>
      <c r="GJ16" t="s">
        <v>107</v>
      </c>
      <c r="GK16" t="s">
        <v>108</v>
      </c>
      <c r="GL16" t="s">
        <v>108</v>
      </c>
      <c r="GM16" t="s">
        <v>108</v>
      </c>
      <c r="GN16" t="s">
        <v>108</v>
      </c>
      <c r="GO16" t="s">
        <v>108</v>
      </c>
      <c r="GP16" t="s">
        <v>108</v>
      </c>
      <c r="GQ16" t="s">
        <v>108</v>
      </c>
      <c r="GR16" t="s">
        <v>108</v>
      </c>
      <c r="GS16" t="s">
        <v>109</v>
      </c>
      <c r="GT16" t="s">
        <v>109</v>
      </c>
      <c r="GU16" t="s">
        <v>109</v>
      </c>
      <c r="GV16" t="s">
        <v>109</v>
      </c>
      <c r="GW16" t="s">
        <v>109</v>
      </c>
      <c r="GX16" t="s">
        <v>109</v>
      </c>
      <c r="GY16" t="s">
        <v>109</v>
      </c>
      <c r="GZ16" t="s">
        <v>109</v>
      </c>
      <c r="HA16" t="s">
        <v>109</v>
      </c>
      <c r="HB16" t="s">
        <v>109</v>
      </c>
      <c r="HC16" t="s">
        <v>109</v>
      </c>
      <c r="HD16" t="s">
        <v>109</v>
      </c>
      <c r="HE16" t="s">
        <v>109</v>
      </c>
      <c r="HF16" t="s">
        <v>109</v>
      </c>
      <c r="HG16" t="s">
        <v>109</v>
      </c>
      <c r="HH16" t="s">
        <v>109</v>
      </c>
    </row>
    <row r="17" spans="1:216" x14ac:dyDescent="0.25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97</v>
      </c>
      <c r="AK17" t="s">
        <v>145</v>
      </c>
      <c r="AL17" t="s">
        <v>146</v>
      </c>
      <c r="AM17" t="s">
        <v>147</v>
      </c>
      <c r="AN17" t="s">
        <v>148</v>
      </c>
      <c r="AO17" t="s">
        <v>149</v>
      </c>
      <c r="AP17" t="s">
        <v>150</v>
      </c>
      <c r="AQ17" t="s">
        <v>151</v>
      </c>
      <c r="AR17" t="s">
        <v>152</v>
      </c>
      <c r="AS17" t="s">
        <v>121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193</v>
      </c>
      <c r="CI17" t="s">
        <v>194</v>
      </c>
      <c r="CJ17" t="s">
        <v>195</v>
      </c>
      <c r="CK17" t="s">
        <v>196</v>
      </c>
      <c r="CL17" t="s">
        <v>197</v>
      </c>
      <c r="CM17" t="s">
        <v>111</v>
      </c>
      <c r="CN17" t="s">
        <v>114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212</v>
      </c>
      <c r="DD17" t="s">
        <v>213</v>
      </c>
      <c r="DE17" t="s">
        <v>214</v>
      </c>
      <c r="DF17" t="s">
        <v>215</v>
      </c>
      <c r="DG17" t="s">
        <v>216</v>
      </c>
      <c r="DH17" t="s">
        <v>217</v>
      </c>
      <c r="DI17" t="s">
        <v>218</v>
      </c>
      <c r="DJ17" t="s">
        <v>219</v>
      </c>
      <c r="DK17" t="s">
        <v>220</v>
      </c>
      <c r="DL17" t="s">
        <v>221</v>
      </c>
      <c r="DM17" t="s">
        <v>222</v>
      </c>
      <c r="DN17" t="s">
        <v>223</v>
      </c>
      <c r="DO17" t="s">
        <v>224</v>
      </c>
      <c r="DP17" t="s">
        <v>225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278</v>
      </c>
      <c r="FR17" t="s">
        <v>279</v>
      </c>
      <c r="FS17" t="s">
        <v>280</v>
      </c>
      <c r="FT17" t="s">
        <v>281</v>
      </c>
      <c r="FU17" t="s">
        <v>282</v>
      </c>
      <c r="FV17" t="s">
        <v>283</v>
      </c>
      <c r="FW17" t="s">
        <v>284</v>
      </c>
      <c r="FX17" t="s">
        <v>285</v>
      </c>
      <c r="FY17" t="s">
        <v>286</v>
      </c>
      <c r="FZ17" t="s">
        <v>287</v>
      </c>
      <c r="GA17" t="s">
        <v>288</v>
      </c>
      <c r="GB17" t="s">
        <v>289</v>
      </c>
      <c r="GC17" t="s">
        <v>290</v>
      </c>
      <c r="GD17" t="s">
        <v>291</v>
      </c>
      <c r="GE17" t="s">
        <v>292</v>
      </c>
      <c r="GF17" t="s">
        <v>293</v>
      </c>
      <c r="GG17" t="s">
        <v>294</v>
      </c>
      <c r="GH17" t="s">
        <v>295</v>
      </c>
      <c r="GI17" t="s">
        <v>296</v>
      </c>
      <c r="GJ17" t="s">
        <v>297</v>
      </c>
      <c r="GK17" t="s">
        <v>298</v>
      </c>
      <c r="GL17" t="s">
        <v>299</v>
      </c>
      <c r="GM17" t="s">
        <v>300</v>
      </c>
      <c r="GN17" t="s">
        <v>301</v>
      </c>
      <c r="GO17" t="s">
        <v>302</v>
      </c>
      <c r="GP17" t="s">
        <v>303</v>
      </c>
      <c r="GQ17" t="s">
        <v>304</v>
      </c>
      <c r="GR17" t="s">
        <v>305</v>
      </c>
      <c r="GS17" t="s">
        <v>306</v>
      </c>
      <c r="GT17" t="s">
        <v>307</v>
      </c>
      <c r="GU17" t="s">
        <v>308</v>
      </c>
      <c r="GV17" t="s">
        <v>309</v>
      </c>
      <c r="GW17" t="s">
        <v>310</v>
      </c>
      <c r="GX17" t="s">
        <v>311</v>
      </c>
      <c r="GY17" t="s">
        <v>312</v>
      </c>
      <c r="GZ17" t="s">
        <v>313</v>
      </c>
      <c r="HA17" t="s">
        <v>314</v>
      </c>
      <c r="HB17" t="s">
        <v>315</v>
      </c>
      <c r="HC17" t="s">
        <v>316</v>
      </c>
      <c r="HD17" t="s">
        <v>317</v>
      </c>
      <c r="HE17" t="s">
        <v>318</v>
      </c>
      <c r="HF17" t="s">
        <v>319</v>
      </c>
      <c r="HG17" t="s">
        <v>320</v>
      </c>
      <c r="HH17" t="s">
        <v>321</v>
      </c>
    </row>
    <row r="18" spans="1:216" x14ac:dyDescent="0.25">
      <c r="B18" t="s">
        <v>322</v>
      </c>
      <c r="C18" t="s">
        <v>322</v>
      </c>
      <c r="F18" t="s">
        <v>322</v>
      </c>
      <c r="L18" t="s">
        <v>322</v>
      </c>
      <c r="M18" t="s">
        <v>323</v>
      </c>
      <c r="N18" t="s">
        <v>324</v>
      </c>
      <c r="O18" t="s">
        <v>325</v>
      </c>
      <c r="P18" t="s">
        <v>326</v>
      </c>
      <c r="Q18" t="s">
        <v>326</v>
      </c>
      <c r="R18" t="s">
        <v>160</v>
      </c>
      <c r="S18" t="s">
        <v>160</v>
      </c>
      <c r="T18" t="s">
        <v>323</v>
      </c>
      <c r="U18" t="s">
        <v>323</v>
      </c>
      <c r="V18" t="s">
        <v>323</v>
      </c>
      <c r="W18" t="s">
        <v>323</v>
      </c>
      <c r="X18" t="s">
        <v>327</v>
      </c>
      <c r="Y18" t="s">
        <v>328</v>
      </c>
      <c r="Z18" t="s">
        <v>328</v>
      </c>
      <c r="AA18" t="s">
        <v>329</v>
      </c>
      <c r="AB18" t="s">
        <v>330</v>
      </c>
      <c r="AC18" t="s">
        <v>329</v>
      </c>
      <c r="AD18" t="s">
        <v>329</v>
      </c>
      <c r="AE18" t="s">
        <v>329</v>
      </c>
      <c r="AF18" t="s">
        <v>327</v>
      </c>
      <c r="AG18" t="s">
        <v>327</v>
      </c>
      <c r="AH18" t="s">
        <v>327</v>
      </c>
      <c r="AI18" t="s">
        <v>327</v>
      </c>
      <c r="AJ18" t="s">
        <v>331</v>
      </c>
      <c r="AK18" t="s">
        <v>330</v>
      </c>
      <c r="AM18" t="s">
        <v>330</v>
      </c>
      <c r="AN18" t="s">
        <v>331</v>
      </c>
      <c r="AO18" t="s">
        <v>325</v>
      </c>
      <c r="AP18" t="s">
        <v>325</v>
      </c>
      <c r="AR18" t="s">
        <v>332</v>
      </c>
      <c r="AS18" t="s">
        <v>322</v>
      </c>
      <c r="AT18" t="s">
        <v>326</v>
      </c>
      <c r="AU18" t="s">
        <v>326</v>
      </c>
      <c r="AV18" t="s">
        <v>333</v>
      </c>
      <c r="AW18" t="s">
        <v>333</v>
      </c>
      <c r="AX18" t="s">
        <v>326</v>
      </c>
      <c r="AY18" t="s">
        <v>333</v>
      </c>
      <c r="AZ18" t="s">
        <v>331</v>
      </c>
      <c r="BA18" t="s">
        <v>329</v>
      </c>
      <c r="BB18" t="s">
        <v>329</v>
      </c>
      <c r="BC18" t="s">
        <v>328</v>
      </c>
      <c r="BD18" t="s">
        <v>328</v>
      </c>
      <c r="BE18" t="s">
        <v>328</v>
      </c>
      <c r="BF18" t="s">
        <v>328</v>
      </c>
      <c r="BG18" t="s">
        <v>328</v>
      </c>
      <c r="BH18" t="s">
        <v>334</v>
      </c>
      <c r="BI18" t="s">
        <v>325</v>
      </c>
      <c r="BJ18" t="s">
        <v>325</v>
      </c>
      <c r="BK18" t="s">
        <v>326</v>
      </c>
      <c r="BL18" t="s">
        <v>326</v>
      </c>
      <c r="BM18" t="s">
        <v>326</v>
      </c>
      <c r="BN18" t="s">
        <v>333</v>
      </c>
      <c r="BO18" t="s">
        <v>326</v>
      </c>
      <c r="BP18" t="s">
        <v>333</v>
      </c>
      <c r="BQ18" t="s">
        <v>329</v>
      </c>
      <c r="BR18" t="s">
        <v>329</v>
      </c>
      <c r="BS18" t="s">
        <v>328</v>
      </c>
      <c r="BT18" t="s">
        <v>328</v>
      </c>
      <c r="BU18" t="s">
        <v>325</v>
      </c>
      <c r="BZ18" t="s">
        <v>325</v>
      </c>
      <c r="CC18" t="s">
        <v>328</v>
      </c>
      <c r="CD18" t="s">
        <v>328</v>
      </c>
      <c r="CE18" t="s">
        <v>328</v>
      </c>
      <c r="CF18" t="s">
        <v>328</v>
      </c>
      <c r="CG18" t="s">
        <v>328</v>
      </c>
      <c r="CH18" t="s">
        <v>325</v>
      </c>
      <c r="CI18" t="s">
        <v>325</v>
      </c>
      <c r="CJ18" t="s">
        <v>325</v>
      </c>
      <c r="CK18" t="s">
        <v>322</v>
      </c>
      <c r="CM18" t="s">
        <v>335</v>
      </c>
      <c r="CO18" t="s">
        <v>322</v>
      </c>
      <c r="CP18" t="s">
        <v>322</v>
      </c>
      <c r="CR18" t="s">
        <v>336</v>
      </c>
      <c r="CS18" t="s">
        <v>337</v>
      </c>
      <c r="CT18" t="s">
        <v>336</v>
      </c>
      <c r="CU18" t="s">
        <v>337</v>
      </c>
      <c r="CV18" t="s">
        <v>336</v>
      </c>
      <c r="CW18" t="s">
        <v>337</v>
      </c>
      <c r="CX18" t="s">
        <v>330</v>
      </c>
      <c r="CY18" t="s">
        <v>330</v>
      </c>
      <c r="CZ18" t="s">
        <v>325</v>
      </c>
      <c r="DA18" t="s">
        <v>338</v>
      </c>
      <c r="DB18" t="s">
        <v>325</v>
      </c>
      <c r="DD18" t="s">
        <v>326</v>
      </c>
      <c r="DE18" t="s">
        <v>339</v>
      </c>
      <c r="DF18" t="s">
        <v>326</v>
      </c>
      <c r="DH18" t="s">
        <v>325</v>
      </c>
      <c r="DI18" t="s">
        <v>338</v>
      </c>
      <c r="DJ18" t="s">
        <v>325</v>
      </c>
      <c r="DO18" t="s">
        <v>340</v>
      </c>
      <c r="DP18" t="s">
        <v>340</v>
      </c>
      <c r="EC18" t="s">
        <v>340</v>
      </c>
      <c r="ED18" t="s">
        <v>340</v>
      </c>
      <c r="EE18" t="s">
        <v>341</v>
      </c>
      <c r="EF18" t="s">
        <v>341</v>
      </c>
      <c r="EG18" t="s">
        <v>328</v>
      </c>
      <c r="EH18" t="s">
        <v>328</v>
      </c>
      <c r="EI18" t="s">
        <v>330</v>
      </c>
      <c r="EJ18" t="s">
        <v>328</v>
      </c>
      <c r="EK18" t="s">
        <v>333</v>
      </c>
      <c r="EL18" t="s">
        <v>330</v>
      </c>
      <c r="EM18" t="s">
        <v>330</v>
      </c>
      <c r="EO18" t="s">
        <v>340</v>
      </c>
      <c r="EP18" t="s">
        <v>340</v>
      </c>
      <c r="EQ18" t="s">
        <v>340</v>
      </c>
      <c r="ER18" t="s">
        <v>340</v>
      </c>
      <c r="ES18" t="s">
        <v>340</v>
      </c>
      <c r="ET18" t="s">
        <v>340</v>
      </c>
      <c r="EU18" t="s">
        <v>340</v>
      </c>
      <c r="EV18" t="s">
        <v>342</v>
      </c>
      <c r="EW18" t="s">
        <v>342</v>
      </c>
      <c r="EX18" t="s">
        <v>343</v>
      </c>
      <c r="EY18" t="s">
        <v>342</v>
      </c>
      <c r="EZ18" t="s">
        <v>340</v>
      </c>
      <c r="FA18" t="s">
        <v>340</v>
      </c>
      <c r="FB18" t="s">
        <v>340</v>
      </c>
      <c r="FC18" t="s">
        <v>340</v>
      </c>
      <c r="FD18" t="s">
        <v>340</v>
      </c>
      <c r="FE18" t="s">
        <v>340</v>
      </c>
      <c r="FF18" t="s">
        <v>340</v>
      </c>
      <c r="FG18" t="s">
        <v>340</v>
      </c>
      <c r="FH18" t="s">
        <v>340</v>
      </c>
      <c r="FI18" t="s">
        <v>340</v>
      </c>
      <c r="FJ18" t="s">
        <v>340</v>
      </c>
      <c r="FK18" t="s">
        <v>340</v>
      </c>
      <c r="FR18" t="s">
        <v>340</v>
      </c>
      <c r="FS18" t="s">
        <v>330</v>
      </c>
      <c r="FT18" t="s">
        <v>330</v>
      </c>
      <c r="FU18" t="s">
        <v>336</v>
      </c>
      <c r="FV18" t="s">
        <v>337</v>
      </c>
      <c r="FW18" t="s">
        <v>337</v>
      </c>
      <c r="GA18" t="s">
        <v>337</v>
      </c>
      <c r="GE18" t="s">
        <v>326</v>
      </c>
      <c r="GF18" t="s">
        <v>326</v>
      </c>
      <c r="GG18" t="s">
        <v>333</v>
      </c>
      <c r="GH18" t="s">
        <v>333</v>
      </c>
      <c r="GI18" t="s">
        <v>344</v>
      </c>
      <c r="GJ18" t="s">
        <v>344</v>
      </c>
      <c r="GK18" t="s">
        <v>340</v>
      </c>
      <c r="GL18" t="s">
        <v>340</v>
      </c>
      <c r="GM18" t="s">
        <v>340</v>
      </c>
      <c r="GN18" t="s">
        <v>340</v>
      </c>
      <c r="GO18" t="s">
        <v>340</v>
      </c>
      <c r="GP18" t="s">
        <v>340</v>
      </c>
      <c r="GQ18" t="s">
        <v>328</v>
      </c>
      <c r="GR18" t="s">
        <v>340</v>
      </c>
      <c r="GT18" t="s">
        <v>331</v>
      </c>
      <c r="GU18" t="s">
        <v>331</v>
      </c>
      <c r="GV18" t="s">
        <v>328</v>
      </c>
      <c r="GW18" t="s">
        <v>328</v>
      </c>
      <c r="GX18" t="s">
        <v>328</v>
      </c>
      <c r="GY18" t="s">
        <v>328</v>
      </c>
      <c r="GZ18" t="s">
        <v>328</v>
      </c>
      <c r="HA18" t="s">
        <v>330</v>
      </c>
      <c r="HB18" t="s">
        <v>330</v>
      </c>
      <c r="HC18" t="s">
        <v>330</v>
      </c>
      <c r="HD18" t="s">
        <v>328</v>
      </c>
      <c r="HE18" t="s">
        <v>326</v>
      </c>
      <c r="HF18" t="s">
        <v>333</v>
      </c>
      <c r="HG18" t="s">
        <v>330</v>
      </c>
      <c r="HH18" t="s">
        <v>330</v>
      </c>
    </row>
    <row r="19" spans="1:216" x14ac:dyDescent="0.25">
      <c r="A19">
        <v>1</v>
      </c>
      <c r="B19">
        <v>1689468458.0999999</v>
      </c>
      <c r="C19">
        <v>0</v>
      </c>
      <c r="D19" t="s">
        <v>345</v>
      </c>
      <c r="E19" t="s">
        <v>346</v>
      </c>
      <c r="F19" t="s">
        <v>347</v>
      </c>
      <c r="G19" t="s">
        <v>410</v>
      </c>
      <c r="H19" t="s">
        <v>348</v>
      </c>
      <c r="I19" t="s">
        <v>349</v>
      </c>
      <c r="J19" t="s">
        <v>409</v>
      </c>
      <c r="K19" t="s">
        <v>411</v>
      </c>
      <c r="L19">
        <v>1689468458.0999999</v>
      </c>
      <c r="M19">
        <f t="shared" ref="M19:M36" si="0">(N19)/1000</f>
        <v>2.0171878130074259E-3</v>
      </c>
      <c r="N19">
        <f t="shared" ref="N19:N36" si="1">1000*AZ19*AL19*(AV19-AW19)/(100*$B$7*(1000-AL19*AV19))</f>
        <v>2.0171878130074257</v>
      </c>
      <c r="O19">
        <f t="shared" ref="O19:O36" si="2">AZ19*AL19*(AU19-AT19*(1000-AL19*AW19)/(1000-AL19*AV19))/(100*$B$7)</f>
        <v>13.771622719735401</v>
      </c>
      <c r="P19">
        <f t="shared" ref="P19:P36" si="3">AT19 - IF(AL19&gt;1, O19*$B$7*100/(AN19*BH19), 0)</f>
        <v>389.94099999999997</v>
      </c>
      <c r="Q19">
        <f t="shared" ref="Q19:Q36" si="4">((W19-M19/2)*P19-O19)/(W19+M19/2)</f>
        <v>248.80173875019651</v>
      </c>
      <c r="R19">
        <f t="shared" ref="R19:R36" si="5">Q19*(BA19+BB19)/1000</f>
        <v>24.981683392098603</v>
      </c>
      <c r="S19">
        <f t="shared" ref="S19:S36" si="6">(AT19 - IF(AL19&gt;1, O19*$B$7*100/(AN19*BH19), 0))*(BA19+BB19)/1000</f>
        <v>39.153193432377591</v>
      </c>
      <c r="T19">
        <f t="shared" ref="T19:T36" si="7">2/((1/V19-1/U19)+SIGN(V19)*SQRT((1/V19-1/U19)*(1/V19-1/U19) + 4*$C$7/(($C$7+1)*($C$7+1))*(2*1/V19*1/U19-1/U19*1/U19)))</f>
        <v>0.16723354244613597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3.4052762112322177</v>
      </c>
      <c r="V19">
        <f t="shared" ref="V19:V36" si="9">M19*(1000-(1000*0.61365*EXP(17.502*Z19/(240.97+Z19))/(BA19+BB19)+AV19)/2)/(1000*0.61365*EXP(17.502*Z19/(240.97+Z19))/(BA19+BB19)-AV19)</f>
        <v>0.16280125794310402</v>
      </c>
      <c r="W19">
        <f t="shared" ref="W19:W36" si="10">1/(($C$7+1)/(T19/1.6)+1/(U19/1.37)) + $C$7/(($C$7+1)/(T19/1.6) + $C$7/(U19/1.37))</f>
        <v>0.10213922494852516</v>
      </c>
      <c r="X19">
        <f t="shared" ref="X19:X36" si="11">(AO19*AR19)</f>
        <v>297.69822900000003</v>
      </c>
      <c r="Y19">
        <f t="shared" ref="Y19:Y36" si="12">(BC19+(X19+2*0.95*0.0000000567*(((BC19+$B$9)+273)^4-(BC19+273)^4)-44100*M19)/(1.84*29.3*U19+8*0.95*0.0000000567*(BC19+273)^3))</f>
        <v>26.273895173175763</v>
      </c>
      <c r="Z19">
        <f t="shared" ref="Z19:Z36" si="13">($C$9*BD19+$D$9*BE19+$E$9*Y19)</f>
        <v>25.014399999999998</v>
      </c>
      <c r="AA19">
        <f t="shared" ref="AA19:AA36" si="14">0.61365*EXP(17.502*Z19/(240.97+Z19))</f>
        <v>3.182408414810713</v>
      </c>
      <c r="AB19">
        <f t="shared" ref="AB19:AB36" si="15">(AC19/AD19*100)</f>
        <v>61.216410122248242</v>
      </c>
      <c r="AC19">
        <f t="shared" ref="AC19:AC36" si="16">AV19*(BA19+BB19)/1000</f>
        <v>1.97022573201792</v>
      </c>
      <c r="AD19">
        <f t="shared" ref="AD19:AD36" si="17">0.61365*EXP(17.502*BC19/(240.97+BC19))</f>
        <v>3.2184600960484433</v>
      </c>
      <c r="AE19">
        <f t="shared" ref="AE19:AE36" si="18">(AA19-AV19*(BA19+BB19)/1000)</f>
        <v>1.2121826827927931</v>
      </c>
      <c r="AF19">
        <f t="shared" ref="AF19:AF36" si="19">(-M19*44100)</f>
        <v>-88.957982553627474</v>
      </c>
      <c r="AG19">
        <f t="shared" ref="AG19:AG36" si="20">2*29.3*U19*0.92*(BC19-Z19)</f>
        <v>34.715970983000766</v>
      </c>
      <c r="AH19">
        <f t="shared" ref="AH19:AH36" si="21">2*0.95*0.0000000567*(((BC19+$B$9)+273)^4-(Z19+273)^4)</f>
        <v>2.1588042695490461</v>
      </c>
      <c r="AI19">
        <f t="shared" ref="AI19:AI36" si="22">X19+AH19+AF19+AG19</f>
        <v>245.61502169892236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53415.370047835975</v>
      </c>
      <c r="AO19">
        <f t="shared" ref="AO19:AO36" si="26">$B$13*BI19+$C$13*BJ19+$F$13*BU19*(1-BX19)</f>
        <v>1799.98</v>
      </c>
      <c r="AP19">
        <f t="shared" ref="AP19:AP36" si="27">AO19*AQ19</f>
        <v>1517.3828999999998</v>
      </c>
      <c r="AQ19">
        <f t="shared" ref="AQ19:AQ36" si="28">($B$13*$D$11+$C$13*$D$11+$F$13*((CH19+BZ19)/MAX(CH19+BZ19+CI19, 0.1)*$I$11+CI19/MAX(CH19+BZ19+CI19, 0.1)*$J$11))/($B$13+$C$13+$F$13)</f>
        <v>0.84299986666518512</v>
      </c>
      <c r="AR19">
        <f t="shared" ref="AR19:AR36" si="29">($B$13*$K$11+$C$13*$K$11+$F$13*((CH19+BZ19)/MAX(CH19+BZ19+CI19, 0.1)*$P$11+CI19/MAX(CH19+BZ19+CI19, 0.1)*$Q$11))/($B$13+$C$13+$F$13)</f>
        <v>0.16538974266380738</v>
      </c>
      <c r="AS19">
        <v>1689468458.0999999</v>
      </c>
      <c r="AT19">
        <v>389.94099999999997</v>
      </c>
      <c r="AU19">
        <v>399.94900000000001</v>
      </c>
      <c r="AV19">
        <v>19.622199999999999</v>
      </c>
      <c r="AW19">
        <v>18.262699999999999</v>
      </c>
      <c r="AX19">
        <v>391.45699999999999</v>
      </c>
      <c r="AY19">
        <v>19.383099999999999</v>
      </c>
      <c r="AZ19">
        <v>600.04600000000005</v>
      </c>
      <c r="BA19">
        <v>100.35899999999999</v>
      </c>
      <c r="BB19">
        <v>4.8993599999999998E-2</v>
      </c>
      <c r="BC19">
        <v>25.203499999999998</v>
      </c>
      <c r="BD19">
        <v>25.014399999999998</v>
      </c>
      <c r="BE19">
        <v>999.9</v>
      </c>
      <c r="BF19">
        <v>0</v>
      </c>
      <c r="BG19">
        <v>0</v>
      </c>
      <c r="BH19">
        <v>10005.6</v>
      </c>
      <c r="BI19">
        <v>0</v>
      </c>
      <c r="BJ19">
        <v>95.5792</v>
      </c>
      <c r="BK19">
        <v>-10.007400000000001</v>
      </c>
      <c r="BL19">
        <v>397.74599999999998</v>
      </c>
      <c r="BM19">
        <v>407.38900000000001</v>
      </c>
      <c r="BN19">
        <v>1.3594599999999999</v>
      </c>
      <c r="BO19">
        <v>399.94900000000001</v>
      </c>
      <c r="BP19">
        <v>18.262699999999999</v>
      </c>
      <c r="BQ19">
        <v>1.9692700000000001</v>
      </c>
      <c r="BR19">
        <v>1.83284</v>
      </c>
      <c r="BS19">
        <v>17.199400000000001</v>
      </c>
      <c r="BT19">
        <v>16.069700000000001</v>
      </c>
      <c r="BU19">
        <v>1799.98</v>
      </c>
      <c r="BV19">
        <v>0.90000199999999997</v>
      </c>
      <c r="BW19">
        <v>9.9997799999999998E-2</v>
      </c>
      <c r="BX19">
        <v>0</v>
      </c>
      <c r="BY19">
        <v>2.3919000000000001</v>
      </c>
      <c r="BZ19">
        <v>0</v>
      </c>
      <c r="CA19">
        <v>11238.2</v>
      </c>
      <c r="CB19">
        <v>13894.8</v>
      </c>
      <c r="CC19">
        <v>37.311999999999998</v>
      </c>
      <c r="CD19">
        <v>38.625</v>
      </c>
      <c r="CE19">
        <v>38.25</v>
      </c>
      <c r="CF19">
        <v>37.625</v>
      </c>
      <c r="CG19">
        <v>37.186999999999998</v>
      </c>
      <c r="CH19">
        <v>1619.99</v>
      </c>
      <c r="CI19">
        <v>179.99</v>
      </c>
      <c r="CJ19">
        <v>0</v>
      </c>
      <c r="CK19">
        <v>1689468464.4000001</v>
      </c>
      <c r="CL19">
        <v>0</v>
      </c>
      <c r="CM19">
        <v>1689468428.0999999</v>
      </c>
      <c r="CN19" t="s">
        <v>350</v>
      </c>
      <c r="CO19">
        <v>1689468428.0999999</v>
      </c>
      <c r="CP19">
        <v>1689468428.0999999</v>
      </c>
      <c r="CQ19">
        <v>50</v>
      </c>
      <c r="CR19">
        <v>-2.5000000000000001E-2</v>
      </c>
      <c r="CS19">
        <v>-5.0000000000000001E-3</v>
      </c>
      <c r="CT19">
        <v>-1.516</v>
      </c>
      <c r="CU19">
        <v>0.23899999999999999</v>
      </c>
      <c r="CV19">
        <v>400</v>
      </c>
      <c r="CW19">
        <v>18</v>
      </c>
      <c r="CX19">
        <v>0.14000000000000001</v>
      </c>
      <c r="CY19">
        <v>0.06</v>
      </c>
      <c r="CZ19">
        <v>14.2892167798357</v>
      </c>
      <c r="DA19">
        <v>0.272720737366696</v>
      </c>
      <c r="DB19">
        <v>5.6939516672699399E-2</v>
      </c>
      <c r="DC19">
        <v>1</v>
      </c>
      <c r="DD19">
        <v>399.99815000000001</v>
      </c>
      <c r="DE19">
        <v>0.130872180451546</v>
      </c>
      <c r="DF19">
        <v>2.5177916911442999E-2</v>
      </c>
      <c r="DG19">
        <v>1</v>
      </c>
      <c r="DH19">
        <v>1799.99761904762</v>
      </c>
      <c r="DI19">
        <v>-7.1550575357726798E-2</v>
      </c>
      <c r="DJ19">
        <v>0.12894830126483001</v>
      </c>
      <c r="DK19">
        <v>-1</v>
      </c>
      <c r="DL19">
        <v>2</v>
      </c>
      <c r="DM19">
        <v>2</v>
      </c>
      <c r="DN19" t="s">
        <v>351</v>
      </c>
      <c r="DO19">
        <v>3.2420900000000001</v>
      </c>
      <c r="DP19">
        <v>2.7806799999999998</v>
      </c>
      <c r="DQ19">
        <v>9.5881400000000006E-2</v>
      </c>
      <c r="DR19">
        <v>9.6998699999999993E-2</v>
      </c>
      <c r="DS19">
        <v>0.104791</v>
      </c>
      <c r="DT19">
        <v>9.8455500000000001E-2</v>
      </c>
      <c r="DU19">
        <v>26411.8</v>
      </c>
      <c r="DV19">
        <v>28093</v>
      </c>
      <c r="DW19">
        <v>27329.200000000001</v>
      </c>
      <c r="DX19">
        <v>29187.9</v>
      </c>
      <c r="DY19">
        <v>32255.5</v>
      </c>
      <c r="DZ19">
        <v>35198.1</v>
      </c>
      <c r="EA19">
        <v>36563.300000000003</v>
      </c>
      <c r="EB19">
        <v>39740</v>
      </c>
      <c r="EC19">
        <v>2.3216999999999999</v>
      </c>
      <c r="ED19">
        <v>1.7037800000000001</v>
      </c>
      <c r="EE19">
        <v>0.194218</v>
      </c>
      <c r="EF19">
        <v>0</v>
      </c>
      <c r="EG19">
        <v>21.819400000000002</v>
      </c>
      <c r="EH19">
        <v>999.9</v>
      </c>
      <c r="EI19">
        <v>51.281999999999996</v>
      </c>
      <c r="EJ19">
        <v>29.818999999999999</v>
      </c>
      <c r="EK19">
        <v>21.5459</v>
      </c>
      <c r="EL19">
        <v>62.6631</v>
      </c>
      <c r="EM19">
        <v>33.826099999999997</v>
      </c>
      <c r="EN19">
        <v>1</v>
      </c>
      <c r="EO19">
        <v>-0.485404</v>
      </c>
      <c r="EP19">
        <v>-2.3041900000000002</v>
      </c>
      <c r="EQ19">
        <v>19.872599999999998</v>
      </c>
      <c r="ER19">
        <v>5.2172900000000002</v>
      </c>
      <c r="ES19">
        <v>11.9201</v>
      </c>
      <c r="ET19">
        <v>4.9549000000000003</v>
      </c>
      <c r="EU19">
        <v>3.29752</v>
      </c>
      <c r="EV19">
        <v>2537.3000000000002</v>
      </c>
      <c r="EW19">
        <v>74.2</v>
      </c>
      <c r="EX19">
        <v>36.700000000000003</v>
      </c>
      <c r="EY19">
        <v>8463.7999999999993</v>
      </c>
      <c r="EZ19">
        <v>1.8601300000000001</v>
      </c>
      <c r="FA19">
        <v>1.8592900000000001</v>
      </c>
      <c r="FB19">
        <v>1.86493</v>
      </c>
      <c r="FC19">
        <v>1.8689</v>
      </c>
      <c r="FD19">
        <v>1.8637699999999999</v>
      </c>
      <c r="FE19">
        <v>1.86375</v>
      </c>
      <c r="FF19">
        <v>1.8637999999999999</v>
      </c>
      <c r="FG19">
        <v>1.8635699999999999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-1.516</v>
      </c>
      <c r="FV19">
        <v>0.23910000000000001</v>
      </c>
      <c r="FW19">
        <v>-1.51600000000002</v>
      </c>
      <c r="FX19">
        <v>0</v>
      </c>
      <c r="FY19">
        <v>0</v>
      </c>
      <c r="FZ19">
        <v>0</v>
      </c>
      <c r="GA19">
        <v>0.239040000000003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0.5</v>
      </c>
      <c r="GJ19">
        <v>0.5</v>
      </c>
      <c r="GK19">
        <v>1.03271</v>
      </c>
      <c r="GL19">
        <v>2.5781200000000002</v>
      </c>
      <c r="GM19">
        <v>1.4477500000000001</v>
      </c>
      <c r="GN19">
        <v>2.3046899999999999</v>
      </c>
      <c r="GO19">
        <v>1.5466299999999999</v>
      </c>
      <c r="GP19">
        <v>2.3999000000000001</v>
      </c>
      <c r="GQ19">
        <v>31.520600000000002</v>
      </c>
      <c r="GR19">
        <v>15.568</v>
      </c>
      <c r="GS19">
        <v>18</v>
      </c>
      <c r="GT19">
        <v>637.14200000000005</v>
      </c>
      <c r="GU19">
        <v>342.93599999999998</v>
      </c>
      <c r="GV19">
        <v>25.723600000000001</v>
      </c>
      <c r="GW19">
        <v>21.0899</v>
      </c>
      <c r="GX19">
        <v>29.999700000000001</v>
      </c>
      <c r="GY19">
        <v>21.057600000000001</v>
      </c>
      <c r="GZ19">
        <v>21.035</v>
      </c>
      <c r="HA19">
        <v>20.6829</v>
      </c>
      <c r="HB19">
        <v>0</v>
      </c>
      <c r="HC19">
        <v>-30</v>
      </c>
      <c r="HD19">
        <v>25.716799999999999</v>
      </c>
      <c r="HE19">
        <v>400</v>
      </c>
      <c r="HF19">
        <v>0</v>
      </c>
      <c r="HG19">
        <v>100.70099999999999</v>
      </c>
      <c r="HH19">
        <v>96.432400000000001</v>
      </c>
    </row>
    <row r="20" spans="1:216" x14ac:dyDescent="0.25">
      <c r="A20">
        <v>2</v>
      </c>
      <c r="B20">
        <v>1689468522.0999999</v>
      </c>
      <c r="C20">
        <v>64</v>
      </c>
      <c r="D20" t="s">
        <v>355</v>
      </c>
      <c r="E20" t="s">
        <v>356</v>
      </c>
      <c r="F20" t="s">
        <v>347</v>
      </c>
      <c r="G20" t="s">
        <v>410</v>
      </c>
      <c r="H20" t="s">
        <v>348</v>
      </c>
      <c r="I20" t="s">
        <v>349</v>
      </c>
      <c r="J20" t="s">
        <v>409</v>
      </c>
      <c r="K20" t="s">
        <v>411</v>
      </c>
      <c r="L20">
        <v>1689468522.0999999</v>
      </c>
      <c r="M20">
        <f t="shared" si="0"/>
        <v>1.9224683361465209E-3</v>
      </c>
      <c r="N20">
        <f t="shared" si="1"/>
        <v>1.9224683361465209</v>
      </c>
      <c r="O20">
        <f t="shared" si="2"/>
        <v>10.104177324291905</v>
      </c>
      <c r="P20">
        <f t="shared" si="3"/>
        <v>292.64</v>
      </c>
      <c r="Q20">
        <f t="shared" si="4"/>
        <v>185.99872945873392</v>
      </c>
      <c r="R20">
        <f t="shared" si="5"/>
        <v>18.676601383548054</v>
      </c>
      <c r="S20">
        <f t="shared" si="6"/>
        <v>29.384720233231999</v>
      </c>
      <c r="T20">
        <f t="shared" si="7"/>
        <v>0.16208936023962486</v>
      </c>
      <c r="U20">
        <f t="shared" si="8"/>
        <v>3.4003627871514168</v>
      </c>
      <c r="V20">
        <f t="shared" si="9"/>
        <v>0.15791604615419888</v>
      </c>
      <c r="W20">
        <f t="shared" si="10"/>
        <v>9.9063534892177119E-2</v>
      </c>
      <c r="X20">
        <f t="shared" si="11"/>
        <v>297.70620899999994</v>
      </c>
      <c r="Y20">
        <f t="shared" si="12"/>
        <v>26.326321999525256</v>
      </c>
      <c r="Z20">
        <f t="shared" si="13"/>
        <v>25.098299999999998</v>
      </c>
      <c r="AA20">
        <f t="shared" si="14"/>
        <v>3.1983600571393338</v>
      </c>
      <c r="AB20">
        <f t="shared" si="15"/>
        <v>62.269089792966206</v>
      </c>
      <c r="AC20">
        <f t="shared" si="16"/>
        <v>2.00762786836794</v>
      </c>
      <c r="AD20">
        <f t="shared" si="17"/>
        <v>3.2241162911533641</v>
      </c>
      <c r="AE20">
        <f t="shared" si="18"/>
        <v>1.1907321887713938</v>
      </c>
      <c r="AF20">
        <f t="shared" si="19"/>
        <v>-84.780853624061564</v>
      </c>
      <c r="AG20">
        <f t="shared" si="20"/>
        <v>24.693252300848613</v>
      </c>
      <c r="AH20">
        <f t="shared" si="21"/>
        <v>1.5386402782130419</v>
      </c>
      <c r="AI20">
        <f t="shared" si="22"/>
        <v>239.15724795500006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53297.094993210208</v>
      </c>
      <c r="AO20">
        <f t="shared" si="26"/>
        <v>1800.03</v>
      </c>
      <c r="AP20">
        <f t="shared" si="27"/>
        <v>1517.4248999999998</v>
      </c>
      <c r="AQ20">
        <f t="shared" si="28"/>
        <v>0.84299978333694425</v>
      </c>
      <c r="AR20">
        <f t="shared" si="29"/>
        <v>0.16538958184030264</v>
      </c>
      <c r="AS20">
        <v>1689468522.0999999</v>
      </c>
      <c r="AT20">
        <v>292.64</v>
      </c>
      <c r="AU20">
        <v>299.97300000000001</v>
      </c>
      <c r="AV20">
        <v>19.9938</v>
      </c>
      <c r="AW20">
        <v>18.698599999999999</v>
      </c>
      <c r="AX20">
        <v>294.15499999999997</v>
      </c>
      <c r="AY20">
        <v>19.718800000000002</v>
      </c>
      <c r="AZ20">
        <v>600.03300000000002</v>
      </c>
      <c r="BA20">
        <v>100.363</v>
      </c>
      <c r="BB20">
        <v>4.9521299999999997E-2</v>
      </c>
      <c r="BC20">
        <v>25.233000000000001</v>
      </c>
      <c r="BD20">
        <v>25.098299999999998</v>
      </c>
      <c r="BE20">
        <v>999.9</v>
      </c>
      <c r="BF20">
        <v>0</v>
      </c>
      <c r="BG20">
        <v>0</v>
      </c>
      <c r="BH20">
        <v>9983.1200000000008</v>
      </c>
      <c r="BI20">
        <v>0</v>
      </c>
      <c r="BJ20">
        <v>96.926500000000004</v>
      </c>
      <c r="BK20">
        <v>-7.3339800000000004</v>
      </c>
      <c r="BL20">
        <v>298.59800000000001</v>
      </c>
      <c r="BM20">
        <v>305.68900000000002</v>
      </c>
      <c r="BN20">
        <v>1.2592000000000001</v>
      </c>
      <c r="BO20">
        <v>299.97300000000001</v>
      </c>
      <c r="BP20">
        <v>18.698599999999999</v>
      </c>
      <c r="BQ20">
        <v>2.0030299999999999</v>
      </c>
      <c r="BR20">
        <v>1.8766499999999999</v>
      </c>
      <c r="BS20">
        <v>17.468299999999999</v>
      </c>
      <c r="BT20">
        <v>16.440300000000001</v>
      </c>
      <c r="BU20">
        <v>1800.03</v>
      </c>
      <c r="BV20">
        <v>0.90000500000000005</v>
      </c>
      <c r="BW20">
        <v>9.9994899999999998E-2</v>
      </c>
      <c r="BX20">
        <v>0</v>
      </c>
      <c r="BY20">
        <v>2.1031</v>
      </c>
      <c r="BZ20">
        <v>0</v>
      </c>
      <c r="CA20">
        <v>11193.6</v>
      </c>
      <c r="CB20">
        <v>13895.2</v>
      </c>
      <c r="CC20">
        <v>37.686999999999998</v>
      </c>
      <c r="CD20">
        <v>38.875</v>
      </c>
      <c r="CE20">
        <v>38.625</v>
      </c>
      <c r="CF20">
        <v>37.936999999999998</v>
      </c>
      <c r="CG20">
        <v>37.5</v>
      </c>
      <c r="CH20">
        <v>1620.04</v>
      </c>
      <c r="CI20">
        <v>179.99</v>
      </c>
      <c r="CJ20">
        <v>0</v>
      </c>
      <c r="CK20">
        <v>1689468528</v>
      </c>
      <c r="CL20">
        <v>0</v>
      </c>
      <c r="CM20">
        <v>1689468563.0999999</v>
      </c>
      <c r="CN20" t="s">
        <v>357</v>
      </c>
      <c r="CO20">
        <v>1689468546.0999999</v>
      </c>
      <c r="CP20">
        <v>1689468563.0999999</v>
      </c>
      <c r="CQ20">
        <v>51</v>
      </c>
      <c r="CR20">
        <v>2E-3</v>
      </c>
      <c r="CS20">
        <v>3.5999999999999997E-2</v>
      </c>
      <c r="CT20">
        <v>-1.5149999999999999</v>
      </c>
      <c r="CU20">
        <v>0.27500000000000002</v>
      </c>
      <c r="CV20">
        <v>300</v>
      </c>
      <c r="CW20">
        <v>19</v>
      </c>
      <c r="CX20">
        <v>0.2</v>
      </c>
      <c r="CY20">
        <v>0.18</v>
      </c>
      <c r="CZ20">
        <v>10.366740234442201</v>
      </c>
      <c r="DA20">
        <v>1.30261852297669</v>
      </c>
      <c r="DB20">
        <v>0.16325203818102399</v>
      </c>
      <c r="DC20">
        <v>1</v>
      </c>
      <c r="DD20">
        <v>299.97129999999999</v>
      </c>
      <c r="DE20">
        <v>0.14246616541349</v>
      </c>
      <c r="DF20">
        <v>3.0113286104313099E-2</v>
      </c>
      <c r="DG20">
        <v>1</v>
      </c>
      <c r="DH20">
        <v>1800.0105000000001</v>
      </c>
      <c r="DI20">
        <v>5.8948589013585198E-2</v>
      </c>
      <c r="DJ20">
        <v>0.142915184637596</v>
      </c>
      <c r="DK20">
        <v>-1</v>
      </c>
      <c r="DL20">
        <v>2</v>
      </c>
      <c r="DM20">
        <v>2</v>
      </c>
      <c r="DN20" t="s">
        <v>351</v>
      </c>
      <c r="DO20">
        <v>3.2421199999999999</v>
      </c>
      <c r="DP20">
        <v>2.7810100000000002</v>
      </c>
      <c r="DQ20">
        <v>7.64595E-2</v>
      </c>
      <c r="DR20">
        <v>7.7317899999999995E-2</v>
      </c>
      <c r="DS20">
        <v>0.10609300000000001</v>
      </c>
      <c r="DT20">
        <v>0.100123</v>
      </c>
      <c r="DU20">
        <v>26976.9</v>
      </c>
      <c r="DV20">
        <v>28699.3</v>
      </c>
      <c r="DW20">
        <v>27327.1</v>
      </c>
      <c r="DX20">
        <v>29182.1</v>
      </c>
      <c r="DY20">
        <v>32205.1</v>
      </c>
      <c r="DZ20">
        <v>35126.9</v>
      </c>
      <c r="EA20">
        <v>36560.9</v>
      </c>
      <c r="EB20">
        <v>39733.4</v>
      </c>
      <c r="EC20">
        <v>2.32437</v>
      </c>
      <c r="ED20">
        <v>1.7058800000000001</v>
      </c>
      <c r="EE20">
        <v>0.19058600000000001</v>
      </c>
      <c r="EF20">
        <v>0</v>
      </c>
      <c r="EG20">
        <v>21.9636</v>
      </c>
      <c r="EH20">
        <v>999.9</v>
      </c>
      <c r="EI20">
        <v>51.215000000000003</v>
      </c>
      <c r="EJ20">
        <v>29.768999999999998</v>
      </c>
      <c r="EK20">
        <v>21.4527</v>
      </c>
      <c r="EL20">
        <v>62.953099999999999</v>
      </c>
      <c r="EM20">
        <v>33.9223</v>
      </c>
      <c r="EN20">
        <v>1</v>
      </c>
      <c r="EO20">
        <v>-0.48813499999999999</v>
      </c>
      <c r="EP20">
        <v>-0.96658200000000005</v>
      </c>
      <c r="EQ20">
        <v>19.944099999999999</v>
      </c>
      <c r="ER20">
        <v>5.2186399999999997</v>
      </c>
      <c r="ES20">
        <v>11.9201</v>
      </c>
      <c r="ET20">
        <v>4.9551499999999997</v>
      </c>
      <c r="EU20">
        <v>3.29752</v>
      </c>
      <c r="EV20">
        <v>2538.6</v>
      </c>
      <c r="EW20">
        <v>74.2</v>
      </c>
      <c r="EX20">
        <v>36.700000000000003</v>
      </c>
      <c r="EY20">
        <v>8463.7999999999993</v>
      </c>
      <c r="EZ20">
        <v>1.8601700000000001</v>
      </c>
      <c r="FA20">
        <v>1.8593</v>
      </c>
      <c r="FB20">
        <v>1.86493</v>
      </c>
      <c r="FC20">
        <v>1.8689</v>
      </c>
      <c r="FD20">
        <v>1.8637699999999999</v>
      </c>
      <c r="FE20">
        <v>1.86378</v>
      </c>
      <c r="FF20">
        <v>1.8637900000000001</v>
      </c>
      <c r="FG20">
        <v>1.8635600000000001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-1.5149999999999999</v>
      </c>
      <c r="FV20">
        <v>0.27500000000000002</v>
      </c>
      <c r="FW20">
        <v>-1.51600000000002</v>
      </c>
      <c r="FX20">
        <v>0</v>
      </c>
      <c r="FY20">
        <v>0</v>
      </c>
      <c r="FZ20">
        <v>0</v>
      </c>
      <c r="GA20">
        <v>0.239040000000003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1.6</v>
      </c>
      <c r="GJ20">
        <v>1.6</v>
      </c>
      <c r="GK20">
        <v>0.82519500000000001</v>
      </c>
      <c r="GL20">
        <v>2.5769000000000002</v>
      </c>
      <c r="GM20">
        <v>1.4477500000000001</v>
      </c>
      <c r="GN20">
        <v>2.3083499999999999</v>
      </c>
      <c r="GO20">
        <v>1.5466299999999999</v>
      </c>
      <c r="GP20">
        <v>2.4694799999999999</v>
      </c>
      <c r="GQ20">
        <v>31.477</v>
      </c>
      <c r="GR20">
        <v>15.568</v>
      </c>
      <c r="GS20">
        <v>18</v>
      </c>
      <c r="GT20">
        <v>638.15700000000004</v>
      </c>
      <c r="GU20">
        <v>343.59699999999998</v>
      </c>
      <c r="GV20">
        <v>24.642299999999999</v>
      </c>
      <c r="GW20">
        <v>21.036899999999999</v>
      </c>
      <c r="GX20">
        <v>29.9998</v>
      </c>
      <c r="GY20">
        <v>20.988399999999999</v>
      </c>
      <c r="GZ20">
        <v>20.968800000000002</v>
      </c>
      <c r="HA20">
        <v>16.5288</v>
      </c>
      <c r="HB20">
        <v>0</v>
      </c>
      <c r="HC20">
        <v>-30</v>
      </c>
      <c r="HD20">
        <v>24.5977</v>
      </c>
      <c r="HE20">
        <v>300</v>
      </c>
      <c r="HF20">
        <v>0</v>
      </c>
      <c r="HG20">
        <v>100.693</v>
      </c>
      <c r="HH20">
        <v>96.414900000000003</v>
      </c>
    </row>
    <row r="21" spans="1:216" x14ac:dyDescent="0.25">
      <c r="A21">
        <v>3</v>
      </c>
      <c r="B21">
        <v>1689468662.0999999</v>
      </c>
      <c r="C21">
        <v>204</v>
      </c>
      <c r="D21" t="s">
        <v>358</v>
      </c>
      <c r="E21" t="s">
        <v>359</v>
      </c>
      <c r="F21" t="s">
        <v>347</v>
      </c>
      <c r="G21" t="s">
        <v>410</v>
      </c>
      <c r="H21" t="s">
        <v>348</v>
      </c>
      <c r="I21" t="s">
        <v>349</v>
      </c>
      <c r="J21" t="s">
        <v>409</v>
      </c>
      <c r="K21" t="s">
        <v>411</v>
      </c>
      <c r="L21">
        <v>1689468662.0999999</v>
      </c>
      <c r="M21">
        <f t="shared" si="0"/>
        <v>2.0854950903805482E-3</v>
      </c>
      <c r="N21">
        <f t="shared" si="1"/>
        <v>2.0854950903805483</v>
      </c>
      <c r="O21">
        <f t="shared" si="2"/>
        <v>8.0877882109455577</v>
      </c>
      <c r="P21">
        <f t="shared" si="3"/>
        <v>244.083</v>
      </c>
      <c r="Q21">
        <f t="shared" si="4"/>
        <v>167.17097494233406</v>
      </c>
      <c r="R21">
        <f t="shared" si="5"/>
        <v>16.785834370914365</v>
      </c>
      <c r="S21">
        <f t="shared" si="6"/>
        <v>24.508661340099302</v>
      </c>
      <c r="T21">
        <f t="shared" si="7"/>
        <v>0.18165322891990246</v>
      </c>
      <c r="U21">
        <f t="shared" si="8"/>
        <v>3.4089880588276706</v>
      </c>
      <c r="V21">
        <f t="shared" si="9"/>
        <v>0.17644198773018283</v>
      </c>
      <c r="W21">
        <f t="shared" si="10"/>
        <v>0.11073199902591245</v>
      </c>
      <c r="X21">
        <f t="shared" si="11"/>
        <v>297.74030400000004</v>
      </c>
      <c r="Y21">
        <f t="shared" si="12"/>
        <v>26.038718157987155</v>
      </c>
      <c r="Z21">
        <f t="shared" si="13"/>
        <v>24.856300000000001</v>
      </c>
      <c r="AA21">
        <f t="shared" si="14"/>
        <v>3.1525382127295272</v>
      </c>
      <c r="AB21">
        <f t="shared" si="15"/>
        <v>62.835918397706166</v>
      </c>
      <c r="AC21">
        <f t="shared" si="16"/>
        <v>1.99613403627716</v>
      </c>
      <c r="AD21">
        <f t="shared" si="17"/>
        <v>3.1767404490582396</v>
      </c>
      <c r="AE21">
        <f t="shared" si="18"/>
        <v>1.1564041764523671</v>
      </c>
      <c r="AF21">
        <f t="shared" si="19"/>
        <v>-91.970333485782177</v>
      </c>
      <c r="AG21">
        <f t="shared" si="20"/>
        <v>23.561283693967663</v>
      </c>
      <c r="AH21">
        <f t="shared" si="21"/>
        <v>1.4607820501053612</v>
      </c>
      <c r="AI21">
        <f t="shared" si="22"/>
        <v>230.79203625829086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53540.25226055838</v>
      </c>
      <c r="AO21">
        <f t="shared" si="26"/>
        <v>1800.24</v>
      </c>
      <c r="AP21">
        <f t="shared" si="27"/>
        <v>1517.6016</v>
      </c>
      <c r="AQ21">
        <f t="shared" si="28"/>
        <v>0.84299960005332619</v>
      </c>
      <c r="AR21">
        <f t="shared" si="29"/>
        <v>0.16538922810291962</v>
      </c>
      <c r="AS21">
        <v>1689468662.0999999</v>
      </c>
      <c r="AT21">
        <v>244.083</v>
      </c>
      <c r="AU21">
        <v>249.99299999999999</v>
      </c>
      <c r="AV21">
        <v>19.8796</v>
      </c>
      <c r="AW21">
        <v>18.474399999999999</v>
      </c>
      <c r="AX21">
        <v>245.64400000000001</v>
      </c>
      <c r="AY21">
        <v>19.608599999999999</v>
      </c>
      <c r="AZ21">
        <v>600.03200000000004</v>
      </c>
      <c r="BA21">
        <v>100.363</v>
      </c>
      <c r="BB21">
        <v>4.81771E-2</v>
      </c>
      <c r="BC21">
        <v>24.984500000000001</v>
      </c>
      <c r="BD21">
        <v>24.856300000000001</v>
      </c>
      <c r="BE21">
        <v>999.9</v>
      </c>
      <c r="BF21">
        <v>0</v>
      </c>
      <c r="BG21">
        <v>0</v>
      </c>
      <c r="BH21">
        <v>10021.9</v>
      </c>
      <c r="BI21">
        <v>0</v>
      </c>
      <c r="BJ21">
        <v>90.333100000000002</v>
      </c>
      <c r="BK21">
        <v>-5.90977</v>
      </c>
      <c r="BL21">
        <v>249.03399999999999</v>
      </c>
      <c r="BM21">
        <v>254.69800000000001</v>
      </c>
      <c r="BN21">
        <v>1.4052199999999999</v>
      </c>
      <c r="BO21">
        <v>249.99299999999999</v>
      </c>
      <c r="BP21">
        <v>18.474399999999999</v>
      </c>
      <c r="BQ21">
        <v>1.99518</v>
      </c>
      <c r="BR21">
        <v>1.85415</v>
      </c>
      <c r="BS21">
        <v>17.406199999999998</v>
      </c>
      <c r="BT21">
        <v>16.250900000000001</v>
      </c>
      <c r="BU21">
        <v>1800.24</v>
      </c>
      <c r="BV21">
        <v>0.90001100000000001</v>
      </c>
      <c r="BW21">
        <v>9.9989400000000006E-2</v>
      </c>
      <c r="BX21">
        <v>0</v>
      </c>
      <c r="BY21">
        <v>2.1726000000000001</v>
      </c>
      <c r="BZ21">
        <v>0</v>
      </c>
      <c r="CA21">
        <v>11132.8</v>
      </c>
      <c r="CB21">
        <v>13896.8</v>
      </c>
      <c r="CC21">
        <v>38.375</v>
      </c>
      <c r="CD21">
        <v>39.436999999999998</v>
      </c>
      <c r="CE21">
        <v>39.311999999999998</v>
      </c>
      <c r="CF21">
        <v>38.625</v>
      </c>
      <c r="CG21">
        <v>38.125</v>
      </c>
      <c r="CH21">
        <v>1620.24</v>
      </c>
      <c r="CI21">
        <v>180</v>
      </c>
      <c r="CJ21">
        <v>0</v>
      </c>
      <c r="CK21">
        <v>1689468668.4000001</v>
      </c>
      <c r="CL21">
        <v>0</v>
      </c>
      <c r="CM21">
        <v>1689468633.0999999</v>
      </c>
      <c r="CN21" t="s">
        <v>360</v>
      </c>
      <c r="CO21">
        <v>1689468625.0999999</v>
      </c>
      <c r="CP21">
        <v>1689468633.0999999</v>
      </c>
      <c r="CQ21">
        <v>52</v>
      </c>
      <c r="CR21">
        <v>-4.5999999999999999E-2</v>
      </c>
      <c r="CS21">
        <v>-4.0000000000000001E-3</v>
      </c>
      <c r="CT21">
        <v>-1.5609999999999999</v>
      </c>
      <c r="CU21">
        <v>0.27100000000000002</v>
      </c>
      <c r="CV21">
        <v>250</v>
      </c>
      <c r="CW21">
        <v>19</v>
      </c>
      <c r="CX21">
        <v>0.38</v>
      </c>
      <c r="CY21">
        <v>0.08</v>
      </c>
      <c r="CZ21">
        <v>8.3903238613966593</v>
      </c>
      <c r="DA21">
        <v>0.20921674486438099</v>
      </c>
      <c r="DB21">
        <v>4.67575182788579E-2</v>
      </c>
      <c r="DC21">
        <v>1</v>
      </c>
      <c r="DD21">
        <v>250.0162</v>
      </c>
      <c r="DE21">
        <v>8.67969924815893E-2</v>
      </c>
      <c r="DF21">
        <v>2.43384469512762E-2</v>
      </c>
      <c r="DG21">
        <v>1</v>
      </c>
      <c r="DH21">
        <v>1799.9661904761899</v>
      </c>
      <c r="DI21">
        <v>-0.23877286801497499</v>
      </c>
      <c r="DJ21">
        <v>6.8901322848312394E-2</v>
      </c>
      <c r="DK21">
        <v>-1</v>
      </c>
      <c r="DL21">
        <v>2</v>
      </c>
      <c r="DM21">
        <v>2</v>
      </c>
      <c r="DN21" t="s">
        <v>351</v>
      </c>
      <c r="DO21">
        <v>3.24214</v>
      </c>
      <c r="DP21">
        <v>2.7800099999999999</v>
      </c>
      <c r="DQ21">
        <v>6.5785200000000002E-2</v>
      </c>
      <c r="DR21">
        <v>6.6451300000000005E-2</v>
      </c>
      <c r="DS21">
        <v>0.105694</v>
      </c>
      <c r="DT21">
        <v>9.9298200000000003E-2</v>
      </c>
      <c r="DU21">
        <v>27289.5</v>
      </c>
      <c r="DV21">
        <v>29034.1</v>
      </c>
      <c r="DW21">
        <v>27327.8</v>
      </c>
      <c r="DX21">
        <v>29178.799999999999</v>
      </c>
      <c r="DY21">
        <v>32220.9</v>
      </c>
      <c r="DZ21">
        <v>35155.1</v>
      </c>
      <c r="EA21">
        <v>36562.300000000003</v>
      </c>
      <c r="EB21">
        <v>39728.9</v>
      </c>
      <c r="EC21">
        <v>2.3228499999999999</v>
      </c>
      <c r="ED21">
        <v>1.70635</v>
      </c>
      <c r="EE21">
        <v>0.177179</v>
      </c>
      <c r="EF21">
        <v>0</v>
      </c>
      <c r="EG21">
        <v>21.941500000000001</v>
      </c>
      <c r="EH21">
        <v>999.9</v>
      </c>
      <c r="EI21">
        <v>51.134999999999998</v>
      </c>
      <c r="EJ21">
        <v>29.687999999999999</v>
      </c>
      <c r="EK21">
        <v>21.320900000000002</v>
      </c>
      <c r="EL21">
        <v>62.273200000000003</v>
      </c>
      <c r="EM21">
        <v>33.914299999999997</v>
      </c>
      <c r="EN21">
        <v>1</v>
      </c>
      <c r="EO21">
        <v>-0.49144599999999999</v>
      </c>
      <c r="EP21">
        <v>-2.3613</v>
      </c>
      <c r="EQ21">
        <v>19.863199999999999</v>
      </c>
      <c r="ER21">
        <v>5.2166899999999998</v>
      </c>
      <c r="ES21">
        <v>11.9201</v>
      </c>
      <c r="ET21">
        <v>4.9539999999999997</v>
      </c>
      <c r="EU21">
        <v>3.29752</v>
      </c>
      <c r="EV21">
        <v>2541.3000000000002</v>
      </c>
      <c r="EW21">
        <v>74.2</v>
      </c>
      <c r="EX21">
        <v>36.700000000000003</v>
      </c>
      <c r="EY21">
        <v>8463.7999999999993</v>
      </c>
      <c r="EZ21">
        <v>1.86009</v>
      </c>
      <c r="FA21">
        <v>1.8592900000000001</v>
      </c>
      <c r="FB21">
        <v>1.8649</v>
      </c>
      <c r="FC21">
        <v>1.8688899999999999</v>
      </c>
      <c r="FD21">
        <v>1.86374</v>
      </c>
      <c r="FE21">
        <v>1.86375</v>
      </c>
      <c r="FF21">
        <v>1.8637300000000001</v>
      </c>
      <c r="FG21">
        <v>1.8635600000000001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-1.5609999999999999</v>
      </c>
      <c r="FV21">
        <v>0.27100000000000002</v>
      </c>
      <c r="FW21">
        <v>-1.5607272727272901</v>
      </c>
      <c r="FX21">
        <v>0</v>
      </c>
      <c r="FY21">
        <v>0</v>
      </c>
      <c r="FZ21">
        <v>0</v>
      </c>
      <c r="GA21">
        <v>0.27099090909090501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0.6</v>
      </c>
      <c r="GJ21">
        <v>0.5</v>
      </c>
      <c r="GK21">
        <v>0.71899400000000002</v>
      </c>
      <c r="GL21">
        <v>2.5878899999999998</v>
      </c>
      <c r="GM21">
        <v>1.4489700000000001</v>
      </c>
      <c r="GN21">
        <v>2.3034699999999999</v>
      </c>
      <c r="GO21">
        <v>1.5466299999999999</v>
      </c>
      <c r="GP21">
        <v>2.4291999999999998</v>
      </c>
      <c r="GQ21">
        <v>31.433299999999999</v>
      </c>
      <c r="GR21">
        <v>15.5242</v>
      </c>
      <c r="GS21">
        <v>18</v>
      </c>
      <c r="GT21">
        <v>636.11599999999999</v>
      </c>
      <c r="GU21">
        <v>343.22500000000002</v>
      </c>
      <c r="GV21">
        <v>25.094899999999999</v>
      </c>
      <c r="GW21">
        <v>20.9999</v>
      </c>
      <c r="GX21">
        <v>29.9999</v>
      </c>
      <c r="GY21">
        <v>20.908200000000001</v>
      </c>
      <c r="GZ21">
        <v>20.879300000000001</v>
      </c>
      <c r="HA21">
        <v>14.380800000000001</v>
      </c>
      <c r="HB21">
        <v>0</v>
      </c>
      <c r="HC21">
        <v>-30</v>
      </c>
      <c r="HD21">
        <v>25.1556</v>
      </c>
      <c r="HE21">
        <v>250</v>
      </c>
      <c r="HF21">
        <v>0</v>
      </c>
      <c r="HG21">
        <v>100.697</v>
      </c>
      <c r="HH21">
        <v>96.404200000000003</v>
      </c>
    </row>
    <row r="22" spans="1:216" x14ac:dyDescent="0.25">
      <c r="A22">
        <v>4</v>
      </c>
      <c r="B22">
        <v>1689468724.0999999</v>
      </c>
      <c r="C22">
        <v>266</v>
      </c>
      <c r="D22" t="s">
        <v>361</v>
      </c>
      <c r="E22" t="s">
        <v>362</v>
      </c>
      <c r="F22" t="s">
        <v>347</v>
      </c>
      <c r="G22" t="s">
        <v>410</v>
      </c>
      <c r="H22" t="s">
        <v>348</v>
      </c>
      <c r="I22" t="s">
        <v>349</v>
      </c>
      <c r="J22" t="s">
        <v>409</v>
      </c>
      <c r="K22" t="s">
        <v>411</v>
      </c>
      <c r="L22">
        <v>1689468724.0999999</v>
      </c>
      <c r="M22">
        <f t="shared" si="0"/>
        <v>1.9472531390276422E-3</v>
      </c>
      <c r="N22">
        <f t="shared" si="1"/>
        <v>1.9472531390276422</v>
      </c>
      <c r="O22">
        <f t="shared" si="2"/>
        <v>4.99607295871209</v>
      </c>
      <c r="P22">
        <f t="shared" si="3"/>
        <v>171.31100000000001</v>
      </c>
      <c r="Q22">
        <f t="shared" si="4"/>
        <v>118.99172635937468</v>
      </c>
      <c r="R22">
        <f t="shared" si="5"/>
        <v>11.948760367441697</v>
      </c>
      <c r="S22">
        <f t="shared" si="6"/>
        <v>17.202490878438599</v>
      </c>
      <c r="T22">
        <f t="shared" si="7"/>
        <v>0.16514900171519661</v>
      </c>
      <c r="U22">
        <f t="shared" si="8"/>
        <v>3.4047862926933252</v>
      </c>
      <c r="V22">
        <f t="shared" si="9"/>
        <v>0.16082438098487919</v>
      </c>
      <c r="W22">
        <f t="shared" si="10"/>
        <v>0.10089435573125027</v>
      </c>
      <c r="X22">
        <f t="shared" si="11"/>
        <v>297.70896299999998</v>
      </c>
      <c r="Y22">
        <f t="shared" si="12"/>
        <v>26.304303132035464</v>
      </c>
      <c r="Z22">
        <f t="shared" si="13"/>
        <v>25.111899999999999</v>
      </c>
      <c r="AA22">
        <f t="shared" si="14"/>
        <v>3.2009523519524663</v>
      </c>
      <c r="AB22">
        <f t="shared" si="15"/>
        <v>62.606694498504304</v>
      </c>
      <c r="AC22">
        <f t="shared" si="16"/>
        <v>2.0166993658255801</v>
      </c>
      <c r="AD22">
        <f t="shared" si="17"/>
        <v>3.2212200020778288</v>
      </c>
      <c r="AE22">
        <f t="shared" si="18"/>
        <v>1.1842529861268862</v>
      </c>
      <c r="AF22">
        <f t="shared" si="19"/>
        <v>-85.87386343111902</v>
      </c>
      <c r="AG22">
        <f t="shared" si="20"/>
        <v>19.457236892838651</v>
      </c>
      <c r="AH22">
        <f t="shared" si="21"/>
        <v>1.2107990763248382</v>
      </c>
      <c r="AI22">
        <f t="shared" si="22"/>
        <v>232.50313553804449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53401.708525345071</v>
      </c>
      <c r="AO22">
        <f t="shared" si="26"/>
        <v>1800.04</v>
      </c>
      <c r="AP22">
        <f t="shared" si="27"/>
        <v>1517.4339</v>
      </c>
      <c r="AQ22">
        <f t="shared" si="28"/>
        <v>0.84300009999777781</v>
      </c>
      <c r="AR22">
        <f t="shared" si="29"/>
        <v>0.1653901929957112</v>
      </c>
      <c r="AS22">
        <v>1689468724.0999999</v>
      </c>
      <c r="AT22">
        <v>171.31100000000001</v>
      </c>
      <c r="AU22">
        <v>174.97499999999999</v>
      </c>
      <c r="AV22">
        <v>20.083300000000001</v>
      </c>
      <c r="AW22">
        <v>18.7715</v>
      </c>
      <c r="AX22">
        <v>172.798</v>
      </c>
      <c r="AY22">
        <v>19.7943</v>
      </c>
      <c r="AZ22">
        <v>600.02300000000002</v>
      </c>
      <c r="BA22">
        <v>100.36799999999999</v>
      </c>
      <c r="BB22">
        <v>4.8732600000000001E-2</v>
      </c>
      <c r="BC22">
        <v>25.2179</v>
      </c>
      <c r="BD22">
        <v>25.111899999999999</v>
      </c>
      <c r="BE22">
        <v>999.9</v>
      </c>
      <c r="BF22">
        <v>0</v>
      </c>
      <c r="BG22">
        <v>0</v>
      </c>
      <c r="BH22">
        <v>10002.5</v>
      </c>
      <c r="BI22">
        <v>0</v>
      </c>
      <c r="BJ22">
        <v>92.445700000000002</v>
      </c>
      <c r="BK22">
        <v>-3.73705</v>
      </c>
      <c r="BL22">
        <v>174.744</v>
      </c>
      <c r="BM22">
        <v>178.322</v>
      </c>
      <c r="BN22">
        <v>1.2937700000000001</v>
      </c>
      <c r="BO22">
        <v>174.97499999999999</v>
      </c>
      <c r="BP22">
        <v>18.7715</v>
      </c>
      <c r="BQ22">
        <v>2.0139</v>
      </c>
      <c r="BR22">
        <v>1.88405</v>
      </c>
      <c r="BS22">
        <v>17.554099999999998</v>
      </c>
      <c r="BT22">
        <v>16.502099999999999</v>
      </c>
      <c r="BU22">
        <v>1800.04</v>
      </c>
      <c r="BV22">
        <v>0.89999600000000002</v>
      </c>
      <c r="BW22">
        <v>0.100004</v>
      </c>
      <c r="BX22">
        <v>0</v>
      </c>
      <c r="BY22">
        <v>2.1503999999999999</v>
      </c>
      <c r="BZ22">
        <v>0</v>
      </c>
      <c r="CA22">
        <v>11168.8</v>
      </c>
      <c r="CB22">
        <v>13895.2</v>
      </c>
      <c r="CC22">
        <v>38.625</v>
      </c>
      <c r="CD22">
        <v>39.625</v>
      </c>
      <c r="CE22">
        <v>39.561999999999998</v>
      </c>
      <c r="CF22">
        <v>38.811999999999998</v>
      </c>
      <c r="CG22">
        <v>38.311999999999998</v>
      </c>
      <c r="CH22">
        <v>1620.03</v>
      </c>
      <c r="CI22">
        <v>180.01</v>
      </c>
      <c r="CJ22">
        <v>0</v>
      </c>
      <c r="CK22">
        <v>1689468730.2</v>
      </c>
      <c r="CL22">
        <v>0</v>
      </c>
      <c r="CM22">
        <v>1689468762.0999999</v>
      </c>
      <c r="CN22" t="s">
        <v>363</v>
      </c>
      <c r="CO22">
        <v>1689468745.0999999</v>
      </c>
      <c r="CP22">
        <v>1689468762.0999999</v>
      </c>
      <c r="CQ22">
        <v>53</v>
      </c>
      <c r="CR22">
        <v>7.3999999999999996E-2</v>
      </c>
      <c r="CS22">
        <v>1.7999999999999999E-2</v>
      </c>
      <c r="CT22">
        <v>-1.4870000000000001</v>
      </c>
      <c r="CU22">
        <v>0.28899999999999998</v>
      </c>
      <c r="CV22">
        <v>175</v>
      </c>
      <c r="CW22">
        <v>19</v>
      </c>
      <c r="CX22">
        <v>0.25</v>
      </c>
      <c r="CY22">
        <v>0.08</v>
      </c>
      <c r="CZ22">
        <v>5.1504683007485301</v>
      </c>
      <c r="DA22">
        <v>1.3896568837724499</v>
      </c>
      <c r="DB22">
        <v>0.158078780055082</v>
      </c>
      <c r="DC22">
        <v>1</v>
      </c>
      <c r="DD22">
        <v>174.96664999999999</v>
      </c>
      <c r="DE22">
        <v>0.25610526315771898</v>
      </c>
      <c r="DF22">
        <v>3.02262716854052E-2</v>
      </c>
      <c r="DG22">
        <v>1</v>
      </c>
      <c r="DH22">
        <v>1799.991</v>
      </c>
      <c r="DI22">
        <v>6.5837899408875605E-2</v>
      </c>
      <c r="DJ22">
        <v>0.13863260799681301</v>
      </c>
      <c r="DK22">
        <v>-1</v>
      </c>
      <c r="DL22">
        <v>2</v>
      </c>
      <c r="DM22">
        <v>2</v>
      </c>
      <c r="DN22" t="s">
        <v>351</v>
      </c>
      <c r="DO22">
        <v>3.2421500000000001</v>
      </c>
      <c r="DP22">
        <v>2.7803900000000001</v>
      </c>
      <c r="DQ22">
        <v>4.8252900000000001E-2</v>
      </c>
      <c r="DR22">
        <v>4.8564000000000003E-2</v>
      </c>
      <c r="DS22">
        <v>0.10641399999999999</v>
      </c>
      <c r="DT22">
        <v>0.10043000000000001</v>
      </c>
      <c r="DU22">
        <v>27800.799999999999</v>
      </c>
      <c r="DV22">
        <v>29586</v>
      </c>
      <c r="DW22">
        <v>27326.9</v>
      </c>
      <c r="DX22">
        <v>29174.6</v>
      </c>
      <c r="DY22">
        <v>32193.5</v>
      </c>
      <c r="DZ22">
        <v>35106.1</v>
      </c>
      <c r="EA22">
        <v>36561.5</v>
      </c>
      <c r="EB22">
        <v>39723.699999999997</v>
      </c>
      <c r="EC22">
        <v>2.3257500000000002</v>
      </c>
      <c r="ED22">
        <v>1.7073499999999999</v>
      </c>
      <c r="EE22">
        <v>0.18923400000000001</v>
      </c>
      <c r="EF22">
        <v>0</v>
      </c>
      <c r="EG22">
        <v>21.999600000000001</v>
      </c>
      <c r="EH22">
        <v>999.9</v>
      </c>
      <c r="EI22">
        <v>51.093000000000004</v>
      </c>
      <c r="EJ22">
        <v>29.667999999999999</v>
      </c>
      <c r="EK22">
        <v>21.277799999999999</v>
      </c>
      <c r="EL22">
        <v>62.493200000000002</v>
      </c>
      <c r="EM22">
        <v>33.858199999999997</v>
      </c>
      <c r="EN22">
        <v>1</v>
      </c>
      <c r="EO22">
        <v>-0.492205</v>
      </c>
      <c r="EP22">
        <v>-1.3212299999999999</v>
      </c>
      <c r="EQ22">
        <v>19.931799999999999</v>
      </c>
      <c r="ER22">
        <v>5.2193899999999998</v>
      </c>
      <c r="ES22">
        <v>11.9201</v>
      </c>
      <c r="ET22">
        <v>4.9543999999999997</v>
      </c>
      <c r="EU22">
        <v>3.2974000000000001</v>
      </c>
      <c r="EV22">
        <v>2542.5</v>
      </c>
      <c r="EW22">
        <v>74.2</v>
      </c>
      <c r="EX22">
        <v>36.700000000000003</v>
      </c>
      <c r="EY22">
        <v>8463.7999999999993</v>
      </c>
      <c r="EZ22">
        <v>1.8601000000000001</v>
      </c>
      <c r="FA22">
        <v>1.8593</v>
      </c>
      <c r="FB22">
        <v>1.8648800000000001</v>
      </c>
      <c r="FC22">
        <v>1.8689</v>
      </c>
      <c r="FD22">
        <v>1.86372</v>
      </c>
      <c r="FE22">
        <v>1.86372</v>
      </c>
      <c r="FF22">
        <v>1.86381</v>
      </c>
      <c r="FG22">
        <v>1.8635600000000001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-1.4870000000000001</v>
      </c>
      <c r="FV22">
        <v>0.28899999999999998</v>
      </c>
      <c r="FW22">
        <v>-1.5607272727272901</v>
      </c>
      <c r="FX22">
        <v>0</v>
      </c>
      <c r="FY22">
        <v>0</v>
      </c>
      <c r="FZ22">
        <v>0</v>
      </c>
      <c r="GA22">
        <v>0.27099090909090501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1.6</v>
      </c>
      <c r="GJ22">
        <v>1.5</v>
      </c>
      <c r="GK22">
        <v>0.552979</v>
      </c>
      <c r="GL22">
        <v>2.5903299999999998</v>
      </c>
      <c r="GM22">
        <v>1.4489700000000001</v>
      </c>
      <c r="GN22">
        <v>2.3059099999999999</v>
      </c>
      <c r="GO22">
        <v>1.5466299999999999</v>
      </c>
      <c r="GP22">
        <v>2.3999000000000001</v>
      </c>
      <c r="GQ22">
        <v>31.4115</v>
      </c>
      <c r="GR22">
        <v>15.515499999999999</v>
      </c>
      <c r="GS22">
        <v>18</v>
      </c>
      <c r="GT22">
        <v>637.72400000000005</v>
      </c>
      <c r="GU22">
        <v>343.53199999999998</v>
      </c>
      <c r="GV22">
        <v>24.958500000000001</v>
      </c>
      <c r="GW22">
        <v>20.9727</v>
      </c>
      <c r="GX22">
        <v>30</v>
      </c>
      <c r="GY22">
        <v>20.8749</v>
      </c>
      <c r="GZ22">
        <v>20.846900000000002</v>
      </c>
      <c r="HA22">
        <v>11.059799999999999</v>
      </c>
      <c r="HB22">
        <v>0</v>
      </c>
      <c r="HC22">
        <v>-30</v>
      </c>
      <c r="HD22">
        <v>24.863800000000001</v>
      </c>
      <c r="HE22">
        <v>175</v>
      </c>
      <c r="HF22">
        <v>0</v>
      </c>
      <c r="HG22">
        <v>100.694</v>
      </c>
      <c r="HH22">
        <v>96.390900000000002</v>
      </c>
    </row>
    <row r="23" spans="1:216" x14ac:dyDescent="0.25">
      <c r="A23">
        <v>5</v>
      </c>
      <c r="B23">
        <v>1689468870.0999999</v>
      </c>
      <c r="C23">
        <v>412</v>
      </c>
      <c r="D23" t="s">
        <v>364</v>
      </c>
      <c r="E23" t="s">
        <v>365</v>
      </c>
      <c r="F23" t="s">
        <v>347</v>
      </c>
      <c r="G23" t="s">
        <v>410</v>
      </c>
      <c r="H23" t="s">
        <v>348</v>
      </c>
      <c r="I23" t="s">
        <v>349</v>
      </c>
      <c r="J23" t="s">
        <v>409</v>
      </c>
      <c r="K23" t="s">
        <v>411</v>
      </c>
      <c r="L23">
        <v>1689468870.0999999</v>
      </c>
      <c r="M23">
        <f t="shared" si="0"/>
        <v>2.0136275260650063E-3</v>
      </c>
      <c r="N23">
        <f t="shared" si="1"/>
        <v>2.0136275260650063</v>
      </c>
      <c r="O23">
        <f t="shared" si="2"/>
        <v>3.0719213942853534</v>
      </c>
      <c r="P23">
        <f t="shared" si="3"/>
        <v>122.759</v>
      </c>
      <c r="Q23">
        <f t="shared" si="4"/>
        <v>92.404079299961552</v>
      </c>
      <c r="R23">
        <f t="shared" si="5"/>
        <v>9.2787371605705964</v>
      </c>
      <c r="S23">
        <f t="shared" si="6"/>
        <v>12.326820457751801</v>
      </c>
      <c r="T23">
        <f t="shared" si="7"/>
        <v>0.17763468980382929</v>
      </c>
      <c r="U23">
        <f t="shared" si="8"/>
        <v>3.4027953366163177</v>
      </c>
      <c r="V23">
        <f t="shared" si="9"/>
        <v>0.17263925698613047</v>
      </c>
      <c r="W23">
        <f t="shared" si="10"/>
        <v>0.10833665409038087</v>
      </c>
      <c r="X23">
        <f t="shared" si="11"/>
        <v>297.69561600000003</v>
      </c>
      <c r="Y23">
        <f t="shared" si="12"/>
        <v>26.113224652737419</v>
      </c>
      <c r="Z23">
        <f t="shared" si="13"/>
        <v>24.933800000000002</v>
      </c>
      <c r="AA23">
        <f t="shared" si="14"/>
        <v>3.1671497103776978</v>
      </c>
      <c r="AB23">
        <f t="shared" si="15"/>
        <v>63.567762691547614</v>
      </c>
      <c r="AC23">
        <f t="shared" si="16"/>
        <v>2.0262200458357</v>
      </c>
      <c r="AD23">
        <f t="shared" si="17"/>
        <v>3.1874962402996756</v>
      </c>
      <c r="AE23">
        <f t="shared" si="18"/>
        <v>1.1409296645419977</v>
      </c>
      <c r="AF23">
        <f t="shared" si="19"/>
        <v>-88.800973899466783</v>
      </c>
      <c r="AG23">
        <f t="shared" si="20"/>
        <v>19.702691334954274</v>
      </c>
      <c r="AH23">
        <f t="shared" si="21"/>
        <v>1.2246023445435943</v>
      </c>
      <c r="AI23">
        <f t="shared" si="22"/>
        <v>229.82193578003111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53387.470065724388</v>
      </c>
      <c r="AO23">
        <f t="shared" si="26"/>
        <v>1799.96</v>
      </c>
      <c r="AP23">
        <f t="shared" si="27"/>
        <v>1517.3664000000001</v>
      </c>
      <c r="AQ23">
        <f t="shared" si="28"/>
        <v>0.8430000666681482</v>
      </c>
      <c r="AR23">
        <f t="shared" si="29"/>
        <v>0.16539012866952599</v>
      </c>
      <c r="AS23">
        <v>1689468870.0999999</v>
      </c>
      <c r="AT23">
        <v>122.759</v>
      </c>
      <c r="AU23">
        <v>125.041</v>
      </c>
      <c r="AV23">
        <v>20.1785</v>
      </c>
      <c r="AW23">
        <v>18.821999999999999</v>
      </c>
      <c r="AX23">
        <v>124.095</v>
      </c>
      <c r="AY23">
        <v>19.892199999999999</v>
      </c>
      <c r="AZ23">
        <v>599.971</v>
      </c>
      <c r="BA23">
        <v>100.366</v>
      </c>
      <c r="BB23">
        <v>4.8800200000000002E-2</v>
      </c>
      <c r="BC23">
        <v>25.0412</v>
      </c>
      <c r="BD23">
        <v>24.933800000000002</v>
      </c>
      <c r="BE23">
        <v>999.9</v>
      </c>
      <c r="BF23">
        <v>0</v>
      </c>
      <c r="BG23">
        <v>0</v>
      </c>
      <c r="BH23">
        <v>9993.75</v>
      </c>
      <c r="BI23">
        <v>0</v>
      </c>
      <c r="BJ23">
        <v>96.673900000000003</v>
      </c>
      <c r="BK23">
        <v>-2.2823699999999998</v>
      </c>
      <c r="BL23">
        <v>125.28700000000001</v>
      </c>
      <c r="BM23">
        <v>127.44</v>
      </c>
      <c r="BN23">
        <v>1.3565700000000001</v>
      </c>
      <c r="BO23">
        <v>125.041</v>
      </c>
      <c r="BP23">
        <v>18.821999999999999</v>
      </c>
      <c r="BQ23">
        <v>2.0252500000000002</v>
      </c>
      <c r="BR23">
        <v>1.8890899999999999</v>
      </c>
      <c r="BS23">
        <v>17.6431</v>
      </c>
      <c r="BT23">
        <v>16.5442</v>
      </c>
      <c r="BU23">
        <v>1799.96</v>
      </c>
      <c r="BV23">
        <v>0.89999899999999999</v>
      </c>
      <c r="BW23">
        <v>0.10000100000000001</v>
      </c>
      <c r="BX23">
        <v>0</v>
      </c>
      <c r="BY23">
        <v>1.9543999999999999</v>
      </c>
      <c r="BZ23">
        <v>0</v>
      </c>
      <c r="CA23">
        <v>11216</v>
      </c>
      <c r="CB23">
        <v>13894.6</v>
      </c>
      <c r="CC23">
        <v>39.25</v>
      </c>
      <c r="CD23">
        <v>40.186999999999998</v>
      </c>
      <c r="CE23">
        <v>40.186999999999998</v>
      </c>
      <c r="CF23">
        <v>39.311999999999998</v>
      </c>
      <c r="CG23">
        <v>38.875</v>
      </c>
      <c r="CH23">
        <v>1619.96</v>
      </c>
      <c r="CI23">
        <v>180</v>
      </c>
      <c r="CJ23">
        <v>0</v>
      </c>
      <c r="CK23">
        <v>1689468876</v>
      </c>
      <c r="CL23">
        <v>0</v>
      </c>
      <c r="CM23">
        <v>1689468841.0999999</v>
      </c>
      <c r="CN23" t="s">
        <v>366</v>
      </c>
      <c r="CO23">
        <v>1689468835.0999999</v>
      </c>
      <c r="CP23">
        <v>1689468841.0999999</v>
      </c>
      <c r="CQ23">
        <v>54</v>
      </c>
      <c r="CR23">
        <v>0.15</v>
      </c>
      <c r="CS23">
        <v>-3.0000000000000001E-3</v>
      </c>
      <c r="CT23">
        <v>-1.3360000000000001</v>
      </c>
      <c r="CU23">
        <v>0.28599999999999998</v>
      </c>
      <c r="CV23">
        <v>125</v>
      </c>
      <c r="CW23">
        <v>19</v>
      </c>
      <c r="CX23">
        <v>0.24</v>
      </c>
      <c r="CY23">
        <v>0.05</v>
      </c>
      <c r="CZ23">
        <v>3.0971986653174599</v>
      </c>
      <c r="DA23">
        <v>-0.129478657692284</v>
      </c>
      <c r="DB23">
        <v>5.6218324803741698E-2</v>
      </c>
      <c r="DC23">
        <v>1</v>
      </c>
      <c r="DD23">
        <v>124.9999</v>
      </c>
      <c r="DE23">
        <v>-0.14264661654134</v>
      </c>
      <c r="DF23">
        <v>3.5220590568588603E-2</v>
      </c>
      <c r="DG23">
        <v>1</v>
      </c>
      <c r="DH23">
        <v>1799.9855</v>
      </c>
      <c r="DI23">
        <v>-0.12847700778257301</v>
      </c>
      <c r="DJ23">
        <v>1.6575584454235699E-2</v>
      </c>
      <c r="DK23">
        <v>-1</v>
      </c>
      <c r="DL23">
        <v>2</v>
      </c>
      <c r="DM23">
        <v>2</v>
      </c>
      <c r="DN23" t="s">
        <v>351</v>
      </c>
      <c r="DO23">
        <v>3.2420300000000002</v>
      </c>
      <c r="DP23">
        <v>2.7803800000000001</v>
      </c>
      <c r="DQ23">
        <v>3.5459299999999999E-2</v>
      </c>
      <c r="DR23">
        <v>3.5535400000000002E-2</v>
      </c>
      <c r="DS23">
        <v>0.106791</v>
      </c>
      <c r="DT23">
        <v>0.10062599999999999</v>
      </c>
      <c r="DU23">
        <v>28171.599999999999</v>
      </c>
      <c r="DV23">
        <v>29983.7</v>
      </c>
      <c r="DW23">
        <v>27324.1</v>
      </c>
      <c r="DX23">
        <v>29167.4</v>
      </c>
      <c r="DY23">
        <v>32176.2</v>
      </c>
      <c r="DZ23">
        <v>35090.9</v>
      </c>
      <c r="EA23">
        <v>36557.599999999999</v>
      </c>
      <c r="EB23">
        <v>39715.199999999997</v>
      </c>
      <c r="EC23">
        <v>2.3229000000000002</v>
      </c>
      <c r="ED23">
        <v>1.7075</v>
      </c>
      <c r="EE23">
        <v>0.17805799999999999</v>
      </c>
      <c r="EF23">
        <v>0</v>
      </c>
      <c r="EG23">
        <v>22.004899999999999</v>
      </c>
      <c r="EH23">
        <v>999.9</v>
      </c>
      <c r="EI23">
        <v>50.963999999999999</v>
      </c>
      <c r="EJ23">
        <v>29.597999999999999</v>
      </c>
      <c r="EK23">
        <v>21.137899999999998</v>
      </c>
      <c r="EL23">
        <v>62.743200000000002</v>
      </c>
      <c r="EM23">
        <v>33.653799999999997</v>
      </c>
      <c r="EN23">
        <v>1</v>
      </c>
      <c r="EO23">
        <v>-0.49247000000000002</v>
      </c>
      <c r="EP23">
        <v>-2.0330499999999998</v>
      </c>
      <c r="EQ23">
        <v>19.887599999999999</v>
      </c>
      <c r="ER23">
        <v>5.2172900000000002</v>
      </c>
      <c r="ES23">
        <v>11.9201</v>
      </c>
      <c r="ET23">
        <v>4.9554499999999999</v>
      </c>
      <c r="EU23">
        <v>3.2974999999999999</v>
      </c>
      <c r="EV23">
        <v>2545.1999999999998</v>
      </c>
      <c r="EW23">
        <v>74.2</v>
      </c>
      <c r="EX23">
        <v>36.799999999999997</v>
      </c>
      <c r="EY23">
        <v>8463.7999999999993</v>
      </c>
      <c r="EZ23">
        <v>1.86012</v>
      </c>
      <c r="FA23">
        <v>1.8593200000000001</v>
      </c>
      <c r="FB23">
        <v>1.8649100000000001</v>
      </c>
      <c r="FC23">
        <v>1.8689</v>
      </c>
      <c r="FD23">
        <v>1.86372</v>
      </c>
      <c r="FE23">
        <v>1.86372</v>
      </c>
      <c r="FF23">
        <v>1.86374</v>
      </c>
      <c r="FG23">
        <v>1.8635600000000001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-1.3360000000000001</v>
      </c>
      <c r="FV23">
        <v>0.2863</v>
      </c>
      <c r="FW23">
        <v>-1.3361999999999801</v>
      </c>
      <c r="FX23">
        <v>0</v>
      </c>
      <c r="FY23">
        <v>0</v>
      </c>
      <c r="FZ23">
        <v>0</v>
      </c>
      <c r="GA23">
        <v>0.28632000000000002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0.6</v>
      </c>
      <c r="GJ23">
        <v>0.5</v>
      </c>
      <c r="GK23">
        <v>0.43945299999999998</v>
      </c>
      <c r="GL23">
        <v>2.6025399999999999</v>
      </c>
      <c r="GM23">
        <v>1.4489700000000001</v>
      </c>
      <c r="GN23">
        <v>2.3034699999999999</v>
      </c>
      <c r="GO23">
        <v>1.5466299999999999</v>
      </c>
      <c r="GP23">
        <v>2.3999000000000001</v>
      </c>
      <c r="GQ23">
        <v>31.4115</v>
      </c>
      <c r="GR23">
        <v>15.480399999999999</v>
      </c>
      <c r="GS23">
        <v>18</v>
      </c>
      <c r="GT23">
        <v>635.45699999999999</v>
      </c>
      <c r="GU23">
        <v>343.40499999999997</v>
      </c>
      <c r="GV23">
        <v>24.957699999999999</v>
      </c>
      <c r="GW23">
        <v>20.9848</v>
      </c>
      <c r="GX23">
        <v>30.0001</v>
      </c>
      <c r="GY23">
        <v>20.851400000000002</v>
      </c>
      <c r="GZ23">
        <v>20.817399999999999</v>
      </c>
      <c r="HA23">
        <v>8.8011199999999992</v>
      </c>
      <c r="HB23">
        <v>0</v>
      </c>
      <c r="HC23">
        <v>-30</v>
      </c>
      <c r="HD23">
        <v>24.997699999999998</v>
      </c>
      <c r="HE23">
        <v>125</v>
      </c>
      <c r="HF23">
        <v>0</v>
      </c>
      <c r="HG23">
        <v>100.684</v>
      </c>
      <c r="HH23">
        <v>96.369</v>
      </c>
    </row>
    <row r="24" spans="1:216" x14ac:dyDescent="0.25">
      <c r="A24">
        <v>6</v>
      </c>
      <c r="B24">
        <v>1689468961.0999999</v>
      </c>
      <c r="C24">
        <v>503</v>
      </c>
      <c r="D24" t="s">
        <v>367</v>
      </c>
      <c r="E24" t="s">
        <v>368</v>
      </c>
      <c r="F24" t="s">
        <v>347</v>
      </c>
      <c r="G24" t="s">
        <v>410</v>
      </c>
      <c r="H24" t="s">
        <v>348</v>
      </c>
      <c r="I24" t="s">
        <v>349</v>
      </c>
      <c r="J24" t="s">
        <v>409</v>
      </c>
      <c r="K24" t="s">
        <v>411</v>
      </c>
      <c r="L24">
        <v>1689468961.0999999</v>
      </c>
      <c r="M24">
        <f t="shared" si="0"/>
        <v>2.059150239591594E-3</v>
      </c>
      <c r="N24">
        <f t="shared" si="1"/>
        <v>2.0591502395915939</v>
      </c>
      <c r="O24">
        <f t="shared" si="2"/>
        <v>0.78420358583784988</v>
      </c>
      <c r="P24">
        <f t="shared" si="3"/>
        <v>69.327799999999996</v>
      </c>
      <c r="Q24">
        <f t="shared" si="4"/>
        <v>60.990662021435419</v>
      </c>
      <c r="R24">
        <f t="shared" si="5"/>
        <v>6.12452895576729</v>
      </c>
      <c r="S24">
        <f t="shared" si="6"/>
        <v>6.96172339284358</v>
      </c>
      <c r="T24">
        <f t="shared" si="7"/>
        <v>0.1806899018619714</v>
      </c>
      <c r="U24">
        <f t="shared" si="8"/>
        <v>3.4035582587687263</v>
      </c>
      <c r="V24">
        <f t="shared" si="9"/>
        <v>0.17552496710488502</v>
      </c>
      <c r="W24">
        <f t="shared" si="10"/>
        <v>0.11015485582059342</v>
      </c>
      <c r="X24">
        <f t="shared" si="11"/>
        <v>297.66892199999995</v>
      </c>
      <c r="Y24">
        <f t="shared" si="12"/>
        <v>26.099363095571462</v>
      </c>
      <c r="Z24">
        <f t="shared" si="13"/>
        <v>24.900300000000001</v>
      </c>
      <c r="AA24">
        <f t="shared" si="14"/>
        <v>3.16082652674854</v>
      </c>
      <c r="AB24">
        <f t="shared" si="15"/>
        <v>63.169443210069787</v>
      </c>
      <c r="AC24">
        <f t="shared" si="16"/>
        <v>2.01313963608697</v>
      </c>
      <c r="AD24">
        <f t="shared" si="17"/>
        <v>3.1868883653007365</v>
      </c>
      <c r="AE24">
        <f t="shared" si="18"/>
        <v>1.14768689066157</v>
      </c>
      <c r="AF24">
        <f t="shared" si="19"/>
        <v>-90.808525565989299</v>
      </c>
      <c r="AG24">
        <f t="shared" si="20"/>
        <v>25.266935542995824</v>
      </c>
      <c r="AH24">
        <f t="shared" si="21"/>
        <v>1.5698007087362464</v>
      </c>
      <c r="AI24">
        <f t="shared" si="22"/>
        <v>233.6971326857427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53405.678824557137</v>
      </c>
      <c r="AO24">
        <f t="shared" si="26"/>
        <v>1799.8</v>
      </c>
      <c r="AP24">
        <f t="shared" si="27"/>
        <v>1517.2313999999999</v>
      </c>
      <c r="AQ24">
        <f t="shared" si="28"/>
        <v>0.84299999999999997</v>
      </c>
      <c r="AR24">
        <f t="shared" si="29"/>
        <v>0.16538999999999998</v>
      </c>
      <c r="AS24">
        <v>1689468961.0999999</v>
      </c>
      <c r="AT24">
        <v>69.327799999999996</v>
      </c>
      <c r="AU24">
        <v>69.965000000000003</v>
      </c>
      <c r="AV24">
        <v>20.047699999999999</v>
      </c>
      <c r="AW24">
        <v>18.660599999999999</v>
      </c>
      <c r="AX24">
        <v>70.671099999999996</v>
      </c>
      <c r="AY24">
        <v>19.776599999999998</v>
      </c>
      <c r="AZ24">
        <v>600.08000000000004</v>
      </c>
      <c r="BA24">
        <v>100.369</v>
      </c>
      <c r="BB24">
        <v>4.8486099999999997E-2</v>
      </c>
      <c r="BC24">
        <v>25.038</v>
      </c>
      <c r="BD24">
        <v>24.900300000000001</v>
      </c>
      <c r="BE24">
        <v>999.9</v>
      </c>
      <c r="BF24">
        <v>0</v>
      </c>
      <c r="BG24">
        <v>0</v>
      </c>
      <c r="BH24">
        <v>9996.8799999999992</v>
      </c>
      <c r="BI24">
        <v>0</v>
      </c>
      <c r="BJ24">
        <v>102.102</v>
      </c>
      <c r="BK24">
        <v>-0.63722999999999996</v>
      </c>
      <c r="BL24">
        <v>70.746099999999998</v>
      </c>
      <c r="BM24">
        <v>71.295500000000004</v>
      </c>
      <c r="BN24">
        <v>1.3871199999999999</v>
      </c>
      <c r="BO24">
        <v>69.965000000000003</v>
      </c>
      <c r="BP24">
        <v>18.660599999999999</v>
      </c>
      <c r="BQ24">
        <v>2.0121699999999998</v>
      </c>
      <c r="BR24">
        <v>1.87294</v>
      </c>
      <c r="BS24">
        <v>17.540400000000002</v>
      </c>
      <c r="BT24">
        <v>16.409199999999998</v>
      </c>
      <c r="BU24">
        <v>1799.8</v>
      </c>
      <c r="BV24">
        <v>0.89999899999999999</v>
      </c>
      <c r="BW24">
        <v>0.10000100000000001</v>
      </c>
      <c r="BX24">
        <v>0</v>
      </c>
      <c r="BY24">
        <v>2.2404999999999999</v>
      </c>
      <c r="BZ24">
        <v>0</v>
      </c>
      <c r="CA24">
        <v>11291.5</v>
      </c>
      <c r="CB24">
        <v>13893.4</v>
      </c>
      <c r="CC24">
        <v>39.5</v>
      </c>
      <c r="CD24">
        <v>40.5</v>
      </c>
      <c r="CE24">
        <v>40.436999999999998</v>
      </c>
      <c r="CF24">
        <v>39.561999999999998</v>
      </c>
      <c r="CG24">
        <v>39.125</v>
      </c>
      <c r="CH24">
        <v>1619.82</v>
      </c>
      <c r="CI24">
        <v>179.98</v>
      </c>
      <c r="CJ24">
        <v>0</v>
      </c>
      <c r="CK24">
        <v>1689468967.2</v>
      </c>
      <c r="CL24">
        <v>0</v>
      </c>
      <c r="CM24">
        <v>1689468936.0999999</v>
      </c>
      <c r="CN24" t="s">
        <v>369</v>
      </c>
      <c r="CO24">
        <v>1689468932.0999999</v>
      </c>
      <c r="CP24">
        <v>1689468936.0999999</v>
      </c>
      <c r="CQ24">
        <v>55</v>
      </c>
      <c r="CR24">
        <v>-7.0000000000000001E-3</v>
      </c>
      <c r="CS24">
        <v>-1.4999999999999999E-2</v>
      </c>
      <c r="CT24">
        <v>-1.343</v>
      </c>
      <c r="CU24">
        <v>0.27100000000000002</v>
      </c>
      <c r="CV24">
        <v>70</v>
      </c>
      <c r="CW24">
        <v>19</v>
      </c>
      <c r="CX24">
        <v>0.13</v>
      </c>
      <c r="CY24">
        <v>0.03</v>
      </c>
      <c r="CZ24">
        <v>0.79085379281985801</v>
      </c>
      <c r="DA24">
        <v>1.19887425672156</v>
      </c>
      <c r="DB24">
        <v>0.16655815988390199</v>
      </c>
      <c r="DC24">
        <v>1</v>
      </c>
      <c r="DD24">
        <v>69.9816</v>
      </c>
      <c r="DE24">
        <v>0.26196623376633299</v>
      </c>
      <c r="DF24">
        <v>3.18326128066053E-2</v>
      </c>
      <c r="DG24">
        <v>1</v>
      </c>
      <c r="DH24">
        <v>1799.9319047619099</v>
      </c>
      <c r="DI24">
        <v>0.28434684320513498</v>
      </c>
      <c r="DJ24">
        <v>0.15570481986672</v>
      </c>
      <c r="DK24">
        <v>-1</v>
      </c>
      <c r="DL24">
        <v>2</v>
      </c>
      <c r="DM24">
        <v>2</v>
      </c>
      <c r="DN24" t="s">
        <v>351</v>
      </c>
      <c r="DO24">
        <v>3.24227</v>
      </c>
      <c r="DP24">
        <v>2.7801</v>
      </c>
      <c r="DQ24">
        <v>2.0526099999999999E-2</v>
      </c>
      <c r="DR24">
        <v>2.02156E-2</v>
      </c>
      <c r="DS24">
        <v>0.10635699999999999</v>
      </c>
      <c r="DT24">
        <v>0.100025</v>
      </c>
      <c r="DU24">
        <v>28608.3</v>
      </c>
      <c r="DV24">
        <v>30461.599999999999</v>
      </c>
      <c r="DW24">
        <v>27324.5</v>
      </c>
      <c r="DX24">
        <v>29168.799999999999</v>
      </c>
      <c r="DY24">
        <v>32193.1</v>
      </c>
      <c r="DZ24">
        <v>35115.9</v>
      </c>
      <c r="EA24">
        <v>36558.6</v>
      </c>
      <c r="EB24">
        <v>39716.9</v>
      </c>
      <c r="EC24">
        <v>2.3227799999999998</v>
      </c>
      <c r="ED24">
        <v>1.7065300000000001</v>
      </c>
      <c r="EE24">
        <v>0.18043799999999999</v>
      </c>
      <c r="EF24">
        <v>0</v>
      </c>
      <c r="EG24">
        <v>21.931999999999999</v>
      </c>
      <c r="EH24">
        <v>999.9</v>
      </c>
      <c r="EI24">
        <v>50.951999999999998</v>
      </c>
      <c r="EJ24">
        <v>29.547000000000001</v>
      </c>
      <c r="EK24">
        <v>21.073599999999999</v>
      </c>
      <c r="EL24">
        <v>62.8232</v>
      </c>
      <c r="EM24">
        <v>33.649799999999999</v>
      </c>
      <c r="EN24">
        <v>1</v>
      </c>
      <c r="EO24">
        <v>-0.492566</v>
      </c>
      <c r="EP24">
        <v>-2.3279999999999998</v>
      </c>
      <c r="EQ24">
        <v>19.866399999999999</v>
      </c>
      <c r="ER24">
        <v>5.2204300000000003</v>
      </c>
      <c r="ES24">
        <v>11.9201</v>
      </c>
      <c r="ET24">
        <v>4.9546000000000001</v>
      </c>
      <c r="EU24">
        <v>3.2975699999999999</v>
      </c>
      <c r="EV24">
        <v>2547.1999999999998</v>
      </c>
      <c r="EW24">
        <v>74.2</v>
      </c>
      <c r="EX24">
        <v>36.799999999999997</v>
      </c>
      <c r="EY24">
        <v>8463.7999999999993</v>
      </c>
      <c r="EZ24">
        <v>1.8601000000000001</v>
      </c>
      <c r="FA24">
        <v>1.8593200000000001</v>
      </c>
      <c r="FB24">
        <v>1.8648800000000001</v>
      </c>
      <c r="FC24">
        <v>1.8689</v>
      </c>
      <c r="FD24">
        <v>1.86372</v>
      </c>
      <c r="FE24">
        <v>1.86371</v>
      </c>
      <c r="FF24">
        <v>1.8637300000000001</v>
      </c>
      <c r="FG24">
        <v>1.8635600000000001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-1.343</v>
      </c>
      <c r="FV24">
        <v>0.27110000000000001</v>
      </c>
      <c r="FW24">
        <v>-1.3432900000000001</v>
      </c>
      <c r="FX24">
        <v>0</v>
      </c>
      <c r="FY24">
        <v>0</v>
      </c>
      <c r="FZ24">
        <v>0</v>
      </c>
      <c r="GA24">
        <v>0.27106999999999798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0.5</v>
      </c>
      <c r="GJ24">
        <v>0.4</v>
      </c>
      <c r="GK24">
        <v>0.316162</v>
      </c>
      <c r="GL24">
        <v>2.6110799999999998</v>
      </c>
      <c r="GM24">
        <v>1.4489700000000001</v>
      </c>
      <c r="GN24">
        <v>2.3046899999999999</v>
      </c>
      <c r="GO24">
        <v>1.5466299999999999</v>
      </c>
      <c r="GP24">
        <v>2.4487299999999999</v>
      </c>
      <c r="GQ24">
        <v>31.367999999999999</v>
      </c>
      <c r="GR24">
        <v>15.4717</v>
      </c>
      <c r="GS24">
        <v>18</v>
      </c>
      <c r="GT24">
        <v>635.25699999999995</v>
      </c>
      <c r="GU24">
        <v>342.791</v>
      </c>
      <c r="GV24">
        <v>25.138100000000001</v>
      </c>
      <c r="GW24">
        <v>20.982099999999999</v>
      </c>
      <c r="GX24">
        <v>30</v>
      </c>
      <c r="GY24">
        <v>20.842099999999999</v>
      </c>
      <c r="GZ24">
        <v>20.804099999999998</v>
      </c>
      <c r="HA24">
        <v>6.3101099999999999</v>
      </c>
      <c r="HB24">
        <v>0</v>
      </c>
      <c r="HC24">
        <v>-30</v>
      </c>
      <c r="HD24">
        <v>25.190300000000001</v>
      </c>
      <c r="HE24">
        <v>70</v>
      </c>
      <c r="HF24">
        <v>0</v>
      </c>
      <c r="HG24">
        <v>100.68600000000001</v>
      </c>
      <c r="HH24">
        <v>96.3733</v>
      </c>
    </row>
    <row r="25" spans="1:216" x14ac:dyDescent="0.25">
      <c r="A25">
        <v>7</v>
      </c>
      <c r="B25">
        <v>1689469042.0999999</v>
      </c>
      <c r="C25">
        <v>584</v>
      </c>
      <c r="D25" t="s">
        <v>370</v>
      </c>
      <c r="E25" t="s">
        <v>371</v>
      </c>
      <c r="F25" t="s">
        <v>347</v>
      </c>
      <c r="G25" t="s">
        <v>410</v>
      </c>
      <c r="H25" t="s">
        <v>348</v>
      </c>
      <c r="I25" t="s">
        <v>349</v>
      </c>
      <c r="J25" t="s">
        <v>409</v>
      </c>
      <c r="K25" t="s">
        <v>411</v>
      </c>
      <c r="L25">
        <v>1689469042.0999999</v>
      </c>
      <c r="M25">
        <f t="shared" si="0"/>
        <v>1.9918152807474748E-3</v>
      </c>
      <c r="N25">
        <f t="shared" si="1"/>
        <v>1.9918152807474747</v>
      </c>
      <c r="O25">
        <f t="shared" si="2"/>
        <v>-8.6593387329926413E-3</v>
      </c>
      <c r="P25">
        <f t="shared" si="3"/>
        <v>49.916899999999998</v>
      </c>
      <c r="Q25">
        <f t="shared" si="4"/>
        <v>49.056466532927011</v>
      </c>
      <c r="R25">
        <f t="shared" si="5"/>
        <v>4.9260745802943555</v>
      </c>
      <c r="S25">
        <f t="shared" si="6"/>
        <v>5.0124762257805395</v>
      </c>
      <c r="T25">
        <f t="shared" si="7"/>
        <v>0.17117991918569847</v>
      </c>
      <c r="U25">
        <f t="shared" si="8"/>
        <v>3.4042302034162337</v>
      </c>
      <c r="V25">
        <f t="shared" si="9"/>
        <v>0.16653772183903912</v>
      </c>
      <c r="W25">
        <f t="shared" si="10"/>
        <v>0.10449267332256587</v>
      </c>
      <c r="X25">
        <f t="shared" si="11"/>
        <v>297.69996600000002</v>
      </c>
      <c r="Y25">
        <f t="shared" si="12"/>
        <v>26.269359823275348</v>
      </c>
      <c r="Z25">
        <f t="shared" si="13"/>
        <v>25.050799999999999</v>
      </c>
      <c r="AA25">
        <f t="shared" si="14"/>
        <v>3.1893204732653664</v>
      </c>
      <c r="AB25">
        <f t="shared" si="15"/>
        <v>62.786215396179621</v>
      </c>
      <c r="AC25">
        <f t="shared" si="16"/>
        <v>2.0194745542426</v>
      </c>
      <c r="AD25">
        <f t="shared" si="17"/>
        <v>3.216429819029162</v>
      </c>
      <c r="AE25">
        <f t="shared" si="18"/>
        <v>1.1698459190227664</v>
      </c>
      <c r="AF25">
        <f t="shared" si="19"/>
        <v>-87.839053880963647</v>
      </c>
      <c r="AG25">
        <f t="shared" si="20"/>
        <v>26.079450825046962</v>
      </c>
      <c r="AH25">
        <f t="shared" si="21"/>
        <v>1.6224531932550341</v>
      </c>
      <c r="AI25">
        <f t="shared" si="22"/>
        <v>237.56281613733833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53393.383340837368</v>
      </c>
      <c r="AO25">
        <f t="shared" si="26"/>
        <v>1799.98</v>
      </c>
      <c r="AP25">
        <f t="shared" si="27"/>
        <v>1517.3838000000001</v>
      </c>
      <c r="AQ25">
        <f t="shared" si="28"/>
        <v>0.84300036667074085</v>
      </c>
      <c r="AR25">
        <f t="shared" si="29"/>
        <v>0.16539070767452974</v>
      </c>
      <c r="AS25">
        <v>1689469042.0999999</v>
      </c>
      <c r="AT25">
        <v>49.916899999999998</v>
      </c>
      <c r="AU25">
        <v>49.979300000000002</v>
      </c>
      <c r="AV25">
        <v>20.111000000000001</v>
      </c>
      <c r="AW25">
        <v>18.769200000000001</v>
      </c>
      <c r="AX25">
        <v>51.256999999999998</v>
      </c>
      <c r="AY25">
        <v>19.835799999999999</v>
      </c>
      <c r="AZ25">
        <v>600.01499999999999</v>
      </c>
      <c r="BA25">
        <v>100.36799999999999</v>
      </c>
      <c r="BB25">
        <v>4.8416599999999997E-2</v>
      </c>
      <c r="BC25">
        <v>25.192900000000002</v>
      </c>
      <c r="BD25">
        <v>25.050799999999999</v>
      </c>
      <c r="BE25">
        <v>999.9</v>
      </c>
      <c r="BF25">
        <v>0</v>
      </c>
      <c r="BG25">
        <v>0</v>
      </c>
      <c r="BH25">
        <v>10000</v>
      </c>
      <c r="BI25">
        <v>0</v>
      </c>
      <c r="BJ25">
        <v>114.44499999999999</v>
      </c>
      <c r="BK25">
        <v>-6.2480899999999999E-2</v>
      </c>
      <c r="BL25">
        <v>50.941299999999998</v>
      </c>
      <c r="BM25">
        <v>50.935400000000001</v>
      </c>
      <c r="BN25">
        <v>1.3417699999999999</v>
      </c>
      <c r="BO25">
        <v>49.979300000000002</v>
      </c>
      <c r="BP25">
        <v>18.769200000000001</v>
      </c>
      <c r="BQ25">
        <v>2.01851</v>
      </c>
      <c r="BR25">
        <v>1.88384</v>
      </c>
      <c r="BS25">
        <v>17.590299999999999</v>
      </c>
      <c r="BT25">
        <v>16.500399999999999</v>
      </c>
      <c r="BU25">
        <v>1799.98</v>
      </c>
      <c r="BV25">
        <v>0.89998800000000001</v>
      </c>
      <c r="BW25">
        <v>0.100012</v>
      </c>
      <c r="BX25">
        <v>0</v>
      </c>
      <c r="BY25">
        <v>2.0907</v>
      </c>
      <c r="BZ25">
        <v>0</v>
      </c>
      <c r="CA25">
        <v>11366.1</v>
      </c>
      <c r="CB25">
        <v>13894.8</v>
      </c>
      <c r="CC25">
        <v>39.75</v>
      </c>
      <c r="CD25">
        <v>40.686999999999998</v>
      </c>
      <c r="CE25">
        <v>40.686999999999998</v>
      </c>
      <c r="CF25">
        <v>39.75</v>
      </c>
      <c r="CG25">
        <v>39.311999999999998</v>
      </c>
      <c r="CH25">
        <v>1619.96</v>
      </c>
      <c r="CI25">
        <v>180.02</v>
      </c>
      <c r="CJ25">
        <v>0</v>
      </c>
      <c r="CK25">
        <v>1689469048.2</v>
      </c>
      <c r="CL25">
        <v>0</v>
      </c>
      <c r="CM25">
        <v>1689469031.0999999</v>
      </c>
      <c r="CN25" t="s">
        <v>372</v>
      </c>
      <c r="CO25">
        <v>1689469024.0999999</v>
      </c>
      <c r="CP25">
        <v>1689469031.0999999</v>
      </c>
      <c r="CQ25">
        <v>56</v>
      </c>
      <c r="CR25">
        <v>3.0000000000000001E-3</v>
      </c>
      <c r="CS25">
        <v>4.0000000000000001E-3</v>
      </c>
      <c r="CT25">
        <v>-1.34</v>
      </c>
      <c r="CU25">
        <v>0.27500000000000002</v>
      </c>
      <c r="CV25">
        <v>50</v>
      </c>
      <c r="CW25">
        <v>19</v>
      </c>
      <c r="CX25">
        <v>0.26</v>
      </c>
      <c r="CY25">
        <v>0.04</v>
      </c>
      <c r="CZ25">
        <v>-2.7064007014007001E-2</v>
      </c>
      <c r="DA25">
        <v>-0.178992912295209</v>
      </c>
      <c r="DB25">
        <v>3.0158529223938801E-2</v>
      </c>
      <c r="DC25">
        <v>1</v>
      </c>
      <c r="DD25">
        <v>49.9286666666667</v>
      </c>
      <c r="DE25">
        <v>7.6387012987055206E-2</v>
      </c>
      <c r="DF25">
        <v>2.1790612512060801E-2</v>
      </c>
      <c r="DG25">
        <v>1</v>
      </c>
      <c r="DH25">
        <v>1799.99</v>
      </c>
      <c r="DI25">
        <v>4.5179957252526902E-2</v>
      </c>
      <c r="DJ25">
        <v>1.1952286093333099E-2</v>
      </c>
      <c r="DK25">
        <v>-1</v>
      </c>
      <c r="DL25">
        <v>2</v>
      </c>
      <c r="DM25">
        <v>2</v>
      </c>
      <c r="DN25" t="s">
        <v>351</v>
      </c>
      <c r="DO25">
        <v>3.24214</v>
      </c>
      <c r="DP25">
        <v>2.7800500000000001</v>
      </c>
      <c r="DQ25">
        <v>1.49268E-2</v>
      </c>
      <c r="DR25">
        <v>1.4477200000000001E-2</v>
      </c>
      <c r="DS25">
        <v>0.106581</v>
      </c>
      <c r="DT25">
        <v>0.100435</v>
      </c>
      <c r="DU25">
        <v>28772.2</v>
      </c>
      <c r="DV25">
        <v>30639</v>
      </c>
      <c r="DW25">
        <v>27324.7</v>
      </c>
      <c r="DX25">
        <v>29167.7</v>
      </c>
      <c r="DY25">
        <v>32184.799999999999</v>
      </c>
      <c r="DZ25">
        <v>35099</v>
      </c>
      <c r="EA25">
        <v>36558.699999999997</v>
      </c>
      <c r="EB25">
        <v>39716</v>
      </c>
      <c r="EC25">
        <v>2.3184200000000001</v>
      </c>
      <c r="ED25">
        <v>1.7058500000000001</v>
      </c>
      <c r="EE25">
        <v>0.18362700000000001</v>
      </c>
      <c r="EF25">
        <v>0</v>
      </c>
      <c r="EG25">
        <v>22.0306</v>
      </c>
      <c r="EH25">
        <v>999.9</v>
      </c>
      <c r="EI25">
        <v>50.915999999999997</v>
      </c>
      <c r="EJ25">
        <v>29.507000000000001</v>
      </c>
      <c r="EK25">
        <v>21.008400000000002</v>
      </c>
      <c r="EL25">
        <v>62.613199999999999</v>
      </c>
      <c r="EM25">
        <v>33.846200000000003</v>
      </c>
      <c r="EN25">
        <v>1</v>
      </c>
      <c r="EO25">
        <v>-0.492558</v>
      </c>
      <c r="EP25">
        <v>-1.2538800000000001</v>
      </c>
      <c r="EQ25">
        <v>19.929099999999998</v>
      </c>
      <c r="ER25">
        <v>5.2159399999999998</v>
      </c>
      <c r="ES25">
        <v>11.9201</v>
      </c>
      <c r="ET25">
        <v>4.9552500000000004</v>
      </c>
      <c r="EU25">
        <v>3.2970299999999999</v>
      </c>
      <c r="EV25">
        <v>2548.6999999999998</v>
      </c>
      <c r="EW25">
        <v>74.2</v>
      </c>
      <c r="EX25">
        <v>36.799999999999997</v>
      </c>
      <c r="EY25">
        <v>8463.7999999999993</v>
      </c>
      <c r="EZ25">
        <v>1.86009</v>
      </c>
      <c r="FA25">
        <v>1.8593</v>
      </c>
      <c r="FB25">
        <v>1.8649</v>
      </c>
      <c r="FC25">
        <v>1.8689</v>
      </c>
      <c r="FD25">
        <v>1.86371</v>
      </c>
      <c r="FE25">
        <v>1.8637300000000001</v>
      </c>
      <c r="FF25">
        <v>1.86378</v>
      </c>
      <c r="FG25">
        <v>1.8635699999999999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-1.34</v>
      </c>
      <c r="FV25">
        <v>0.2752</v>
      </c>
      <c r="FW25">
        <v>-1.3401000000000001</v>
      </c>
      <c r="FX25">
        <v>0</v>
      </c>
      <c r="FY25">
        <v>0</v>
      </c>
      <c r="FZ25">
        <v>0</v>
      </c>
      <c r="GA25">
        <v>0.27525000000000299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0.3</v>
      </c>
      <c r="GJ25">
        <v>0.2</v>
      </c>
      <c r="GK25">
        <v>0.27099600000000001</v>
      </c>
      <c r="GL25">
        <v>2.6171899999999999</v>
      </c>
      <c r="GM25">
        <v>1.4477500000000001</v>
      </c>
      <c r="GN25">
        <v>2.3046899999999999</v>
      </c>
      <c r="GO25">
        <v>1.5466299999999999</v>
      </c>
      <c r="GP25">
        <v>2.4438499999999999</v>
      </c>
      <c r="GQ25">
        <v>31.3462</v>
      </c>
      <c r="GR25">
        <v>15.4717</v>
      </c>
      <c r="GS25">
        <v>18</v>
      </c>
      <c r="GT25">
        <v>632.22699999999998</v>
      </c>
      <c r="GU25">
        <v>342.35300000000001</v>
      </c>
      <c r="GV25">
        <v>24.567399999999999</v>
      </c>
      <c r="GW25">
        <v>20.966999999999999</v>
      </c>
      <c r="GX25">
        <v>30.0001</v>
      </c>
      <c r="GY25">
        <v>20.8401</v>
      </c>
      <c r="GZ25">
        <v>20.7928</v>
      </c>
      <c r="HA25">
        <v>5.4187200000000004</v>
      </c>
      <c r="HB25">
        <v>0</v>
      </c>
      <c r="HC25">
        <v>-30</v>
      </c>
      <c r="HD25">
        <v>24.555900000000001</v>
      </c>
      <c r="HE25">
        <v>50</v>
      </c>
      <c r="HF25">
        <v>0</v>
      </c>
      <c r="HG25">
        <v>100.68600000000001</v>
      </c>
      <c r="HH25">
        <v>96.370500000000007</v>
      </c>
    </row>
    <row r="26" spans="1:216" x14ac:dyDescent="0.25">
      <c r="A26">
        <v>8</v>
      </c>
      <c r="B26">
        <v>1689469147.0999999</v>
      </c>
      <c r="C26">
        <v>689</v>
      </c>
      <c r="D26" t="s">
        <v>373</v>
      </c>
      <c r="E26" t="s">
        <v>374</v>
      </c>
      <c r="F26" t="s">
        <v>347</v>
      </c>
      <c r="G26" t="s">
        <v>410</v>
      </c>
      <c r="H26" t="s">
        <v>348</v>
      </c>
      <c r="I26" t="s">
        <v>349</v>
      </c>
      <c r="J26" t="s">
        <v>409</v>
      </c>
      <c r="K26" t="s">
        <v>411</v>
      </c>
      <c r="L26">
        <v>1689469147.0999999</v>
      </c>
      <c r="M26">
        <f t="shared" si="0"/>
        <v>1.9233112086776091E-3</v>
      </c>
      <c r="N26">
        <f t="shared" si="1"/>
        <v>1.9233112086776092</v>
      </c>
      <c r="O26">
        <f t="shared" si="2"/>
        <v>13.689910862818678</v>
      </c>
      <c r="P26">
        <f t="shared" si="3"/>
        <v>390.053</v>
      </c>
      <c r="Q26">
        <f t="shared" si="4"/>
        <v>251.83138861872112</v>
      </c>
      <c r="R26">
        <f t="shared" si="5"/>
        <v>25.288541731154091</v>
      </c>
      <c r="S26">
        <f t="shared" si="6"/>
        <v>39.168554888906201</v>
      </c>
      <c r="T26">
        <f t="shared" si="7"/>
        <v>0.16952245208397179</v>
      </c>
      <c r="U26">
        <f t="shared" si="8"/>
        <v>3.4110537566665826</v>
      </c>
      <c r="V26">
        <f t="shared" si="9"/>
        <v>0.16497727581385074</v>
      </c>
      <c r="W26">
        <f t="shared" si="10"/>
        <v>0.10350901309496138</v>
      </c>
      <c r="X26">
        <f t="shared" si="11"/>
        <v>297.71796000000001</v>
      </c>
      <c r="Y26">
        <f t="shared" si="12"/>
        <v>26.293884355299426</v>
      </c>
      <c r="Z26">
        <f t="shared" si="13"/>
        <v>25.046299999999999</v>
      </c>
      <c r="AA26">
        <f t="shared" si="14"/>
        <v>3.1884652504999953</v>
      </c>
      <c r="AB26">
        <f t="shared" si="15"/>
        <v>63.640950342923588</v>
      </c>
      <c r="AC26">
        <f t="shared" si="16"/>
        <v>2.0483073635055797</v>
      </c>
      <c r="AD26">
        <f t="shared" si="17"/>
        <v>3.2185367321959495</v>
      </c>
      <c r="AE26">
        <f t="shared" si="18"/>
        <v>1.1401578869944156</v>
      </c>
      <c r="AF26">
        <f t="shared" si="19"/>
        <v>-84.818024302682559</v>
      </c>
      <c r="AG26">
        <f t="shared" si="20"/>
        <v>28.98212466839523</v>
      </c>
      <c r="AH26">
        <f t="shared" si="21"/>
        <v>1.7994862016047826</v>
      </c>
      <c r="AI26">
        <f t="shared" si="22"/>
        <v>243.68154656731747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53548.577388216705</v>
      </c>
      <c r="AO26">
        <f t="shared" si="26"/>
        <v>1800.1</v>
      </c>
      <c r="AP26">
        <f t="shared" si="27"/>
        <v>1517.4839999999999</v>
      </c>
      <c r="AQ26">
        <f t="shared" si="28"/>
        <v>0.8429998333425921</v>
      </c>
      <c r="AR26">
        <f t="shared" si="29"/>
        <v>0.16538967835120272</v>
      </c>
      <c r="AS26">
        <v>1689469147.0999999</v>
      </c>
      <c r="AT26">
        <v>390.053</v>
      </c>
      <c r="AU26">
        <v>399.97899999999998</v>
      </c>
      <c r="AV26">
        <v>20.3977</v>
      </c>
      <c r="AW26">
        <v>19.102599999999999</v>
      </c>
      <c r="AX26">
        <v>391.45100000000002</v>
      </c>
      <c r="AY26">
        <v>20.122499999999999</v>
      </c>
      <c r="AZ26">
        <v>600.09500000000003</v>
      </c>
      <c r="BA26">
        <v>100.369</v>
      </c>
      <c r="BB26">
        <v>4.9545400000000003E-2</v>
      </c>
      <c r="BC26">
        <v>25.203900000000001</v>
      </c>
      <c r="BD26">
        <v>25.046299999999999</v>
      </c>
      <c r="BE26">
        <v>999.9</v>
      </c>
      <c r="BF26">
        <v>0</v>
      </c>
      <c r="BG26">
        <v>0</v>
      </c>
      <c r="BH26">
        <v>10030.6</v>
      </c>
      <c r="BI26">
        <v>0</v>
      </c>
      <c r="BJ26">
        <v>138.13399999999999</v>
      </c>
      <c r="BK26">
        <v>-9.9261199999999992</v>
      </c>
      <c r="BL26">
        <v>398.17500000000001</v>
      </c>
      <c r="BM26">
        <v>407.76900000000001</v>
      </c>
      <c r="BN26">
        <v>1.29511</v>
      </c>
      <c r="BO26">
        <v>399.97899999999998</v>
      </c>
      <c r="BP26">
        <v>19.102599999999999</v>
      </c>
      <c r="BQ26">
        <v>2.0472999999999999</v>
      </c>
      <c r="BR26">
        <v>1.9173100000000001</v>
      </c>
      <c r="BS26">
        <v>17.815000000000001</v>
      </c>
      <c r="BT26">
        <v>16.7775</v>
      </c>
      <c r="BU26">
        <v>1800.1</v>
      </c>
      <c r="BV26">
        <v>0.90000500000000005</v>
      </c>
      <c r="BW26">
        <v>9.9995000000000001E-2</v>
      </c>
      <c r="BX26">
        <v>0</v>
      </c>
      <c r="BY26">
        <v>2.1358999999999999</v>
      </c>
      <c r="BZ26">
        <v>0</v>
      </c>
      <c r="CA26">
        <v>11467.9</v>
      </c>
      <c r="CB26">
        <v>13895.7</v>
      </c>
      <c r="CC26">
        <v>40.061999999999998</v>
      </c>
      <c r="CD26">
        <v>41</v>
      </c>
      <c r="CE26">
        <v>41</v>
      </c>
      <c r="CF26">
        <v>40.061999999999998</v>
      </c>
      <c r="CG26">
        <v>39.625</v>
      </c>
      <c r="CH26">
        <v>1620.1</v>
      </c>
      <c r="CI26">
        <v>180</v>
      </c>
      <c r="CJ26">
        <v>0</v>
      </c>
      <c r="CK26">
        <v>1689469153.2</v>
      </c>
      <c r="CL26">
        <v>0</v>
      </c>
      <c r="CM26">
        <v>1689469119.0999999</v>
      </c>
      <c r="CN26" t="s">
        <v>375</v>
      </c>
      <c r="CO26">
        <v>1689469098.0999999</v>
      </c>
      <c r="CP26">
        <v>1689469031.0999999</v>
      </c>
      <c r="CQ26">
        <v>57</v>
      </c>
      <c r="CR26">
        <v>-5.8000000000000003E-2</v>
      </c>
      <c r="CS26">
        <v>4.0000000000000001E-3</v>
      </c>
      <c r="CT26">
        <v>-1.397</v>
      </c>
      <c r="CU26">
        <v>0.27500000000000002</v>
      </c>
      <c r="CV26">
        <v>401</v>
      </c>
      <c r="CW26">
        <v>19</v>
      </c>
      <c r="CX26">
        <v>0.27</v>
      </c>
      <c r="CY26">
        <v>0.04</v>
      </c>
      <c r="CZ26">
        <v>13.8990911467515</v>
      </c>
      <c r="DA26">
        <v>1.8035935311795901</v>
      </c>
      <c r="DB26">
        <v>0.17861880777809599</v>
      </c>
      <c r="DC26">
        <v>1</v>
      </c>
      <c r="DD26">
        <v>400.05642857142902</v>
      </c>
      <c r="DE26">
        <v>-0.82807792207828401</v>
      </c>
      <c r="DF26">
        <v>0.10399568279893399</v>
      </c>
      <c r="DG26">
        <v>1</v>
      </c>
      <c r="DH26">
        <v>1799.9942857142901</v>
      </c>
      <c r="DI26">
        <v>0.52634252078454102</v>
      </c>
      <c r="DJ26">
        <v>0.148887027436197</v>
      </c>
      <c r="DK26">
        <v>-1</v>
      </c>
      <c r="DL26">
        <v>2</v>
      </c>
      <c r="DM26">
        <v>2</v>
      </c>
      <c r="DN26" t="s">
        <v>351</v>
      </c>
      <c r="DO26">
        <v>3.2423000000000002</v>
      </c>
      <c r="DP26">
        <v>2.78145</v>
      </c>
      <c r="DQ26">
        <v>9.5951900000000007E-2</v>
      </c>
      <c r="DR26">
        <v>9.7081799999999996E-2</v>
      </c>
      <c r="DS26">
        <v>0.10767</v>
      </c>
      <c r="DT26">
        <v>0.101684</v>
      </c>
      <c r="DU26">
        <v>26403.5</v>
      </c>
      <c r="DV26">
        <v>28064.3</v>
      </c>
      <c r="DW26">
        <v>27322.2</v>
      </c>
      <c r="DX26">
        <v>29160.3</v>
      </c>
      <c r="DY26">
        <v>32141.4</v>
      </c>
      <c r="DZ26">
        <v>35042.6</v>
      </c>
      <c r="EA26">
        <v>36554.800000000003</v>
      </c>
      <c r="EB26">
        <v>39707.1</v>
      </c>
      <c r="EC26">
        <v>2.3233199999999998</v>
      </c>
      <c r="ED26">
        <v>1.70947</v>
      </c>
      <c r="EE26">
        <v>0.17588599999999999</v>
      </c>
      <c r="EF26">
        <v>0</v>
      </c>
      <c r="EG26">
        <v>22.153700000000001</v>
      </c>
      <c r="EH26">
        <v>999.9</v>
      </c>
      <c r="EI26">
        <v>50.94</v>
      </c>
      <c r="EJ26">
        <v>29.457000000000001</v>
      </c>
      <c r="EK26">
        <v>20.956600000000002</v>
      </c>
      <c r="EL26">
        <v>62.343200000000003</v>
      </c>
      <c r="EM26">
        <v>33.581699999999998</v>
      </c>
      <c r="EN26">
        <v>1</v>
      </c>
      <c r="EO26">
        <v>-0.49120900000000001</v>
      </c>
      <c r="EP26">
        <v>-1.1007100000000001</v>
      </c>
      <c r="EQ26">
        <v>19.938800000000001</v>
      </c>
      <c r="ER26">
        <v>5.2175900000000004</v>
      </c>
      <c r="ES26">
        <v>11.9201</v>
      </c>
      <c r="ET26">
        <v>4.9545500000000002</v>
      </c>
      <c r="EU26">
        <v>3.2973300000000001</v>
      </c>
      <c r="EV26">
        <v>2550.8000000000002</v>
      </c>
      <c r="EW26">
        <v>74.2</v>
      </c>
      <c r="EX26">
        <v>36.9</v>
      </c>
      <c r="EY26">
        <v>8463.7999999999993</v>
      </c>
      <c r="EZ26">
        <v>1.86016</v>
      </c>
      <c r="FA26">
        <v>1.85928</v>
      </c>
      <c r="FB26">
        <v>1.8649</v>
      </c>
      <c r="FC26">
        <v>1.8689</v>
      </c>
      <c r="FD26">
        <v>1.86374</v>
      </c>
      <c r="FE26">
        <v>1.86371</v>
      </c>
      <c r="FF26">
        <v>1.8637900000000001</v>
      </c>
      <c r="FG26">
        <v>1.8635600000000001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-1.3979999999999999</v>
      </c>
      <c r="FV26">
        <v>0.2752</v>
      </c>
      <c r="FW26">
        <v>-1.39749999999992</v>
      </c>
      <c r="FX26">
        <v>0</v>
      </c>
      <c r="FY26">
        <v>0</v>
      </c>
      <c r="FZ26">
        <v>0</v>
      </c>
      <c r="GA26">
        <v>0.27525000000000299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0.8</v>
      </c>
      <c r="GJ26">
        <v>1.9</v>
      </c>
      <c r="GK26">
        <v>1.0339400000000001</v>
      </c>
      <c r="GL26">
        <v>2.5939899999999998</v>
      </c>
      <c r="GM26">
        <v>1.4477500000000001</v>
      </c>
      <c r="GN26">
        <v>2.3071299999999999</v>
      </c>
      <c r="GO26">
        <v>1.5466299999999999</v>
      </c>
      <c r="GP26">
        <v>2.4731399999999999</v>
      </c>
      <c r="GQ26">
        <v>31.302600000000002</v>
      </c>
      <c r="GR26">
        <v>15.4542</v>
      </c>
      <c r="GS26">
        <v>18</v>
      </c>
      <c r="GT26">
        <v>635.52300000000002</v>
      </c>
      <c r="GU26">
        <v>344.30099999999999</v>
      </c>
      <c r="GV26">
        <v>24.477399999999999</v>
      </c>
      <c r="GW26">
        <v>20.9893</v>
      </c>
      <c r="GX26">
        <v>30.0002</v>
      </c>
      <c r="GY26">
        <v>20.832799999999999</v>
      </c>
      <c r="GZ26">
        <v>20.7944</v>
      </c>
      <c r="HA26">
        <v>20.7059</v>
      </c>
      <c r="HB26">
        <v>0</v>
      </c>
      <c r="HC26">
        <v>-30</v>
      </c>
      <c r="HD26">
        <v>24.446999999999999</v>
      </c>
      <c r="HE26">
        <v>400</v>
      </c>
      <c r="HF26">
        <v>0</v>
      </c>
      <c r="HG26">
        <v>100.676</v>
      </c>
      <c r="HH26">
        <v>96.347700000000003</v>
      </c>
    </row>
    <row r="27" spans="1:216" x14ac:dyDescent="0.25">
      <c r="A27">
        <v>9</v>
      </c>
      <c r="B27">
        <v>1689469246.0999999</v>
      </c>
      <c r="C27">
        <v>788</v>
      </c>
      <c r="D27" t="s">
        <v>376</v>
      </c>
      <c r="E27" t="s">
        <v>377</v>
      </c>
      <c r="F27" t="s">
        <v>347</v>
      </c>
      <c r="G27" t="s">
        <v>410</v>
      </c>
      <c r="H27" t="s">
        <v>348</v>
      </c>
      <c r="I27" t="s">
        <v>349</v>
      </c>
      <c r="J27" t="s">
        <v>409</v>
      </c>
      <c r="K27" t="s">
        <v>411</v>
      </c>
      <c r="L27">
        <v>1689469246.0999999</v>
      </c>
      <c r="M27">
        <f t="shared" si="0"/>
        <v>1.922055474933407E-3</v>
      </c>
      <c r="N27">
        <f t="shared" si="1"/>
        <v>1.9220554749334071</v>
      </c>
      <c r="O27">
        <f t="shared" si="2"/>
        <v>14.191377285446062</v>
      </c>
      <c r="P27">
        <f t="shared" si="3"/>
        <v>389.72899999999998</v>
      </c>
      <c r="Q27">
        <f t="shared" si="4"/>
        <v>247.29065134440822</v>
      </c>
      <c r="R27">
        <f t="shared" si="5"/>
        <v>24.83165568893439</v>
      </c>
      <c r="S27">
        <f t="shared" si="6"/>
        <v>39.134582271427796</v>
      </c>
      <c r="T27">
        <f t="shared" si="7"/>
        <v>0.17023154059909673</v>
      </c>
      <c r="U27">
        <f t="shared" si="8"/>
        <v>3.4077879663033075</v>
      </c>
      <c r="V27">
        <f t="shared" si="9"/>
        <v>0.16564455028588221</v>
      </c>
      <c r="W27">
        <f t="shared" si="10"/>
        <v>0.10392967188557933</v>
      </c>
      <c r="X27">
        <f t="shared" si="11"/>
        <v>297.69459899999998</v>
      </c>
      <c r="Y27">
        <f t="shared" si="12"/>
        <v>26.3546934404865</v>
      </c>
      <c r="Z27">
        <f t="shared" si="13"/>
        <v>25.092099999999999</v>
      </c>
      <c r="AA27">
        <f t="shared" si="14"/>
        <v>3.1971788845926952</v>
      </c>
      <c r="AB27">
        <f t="shared" si="15"/>
        <v>63.855602878335404</v>
      </c>
      <c r="AC27">
        <f t="shared" si="16"/>
        <v>2.0625312289138198</v>
      </c>
      <c r="AD27">
        <f t="shared" si="17"/>
        <v>3.2299925706497161</v>
      </c>
      <c r="AE27">
        <f t="shared" si="18"/>
        <v>1.1346476556788754</v>
      </c>
      <c r="AF27">
        <f t="shared" si="19"/>
        <v>-84.762646444563245</v>
      </c>
      <c r="AG27">
        <f t="shared" si="20"/>
        <v>31.508094019947809</v>
      </c>
      <c r="AH27">
        <f t="shared" si="21"/>
        <v>1.959236885114428</v>
      </c>
      <c r="AI27">
        <f t="shared" si="22"/>
        <v>246.39928346049896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53462.584322876944</v>
      </c>
      <c r="AO27">
        <f t="shared" si="26"/>
        <v>1799.95</v>
      </c>
      <c r="AP27">
        <f t="shared" si="27"/>
        <v>1517.3582999999999</v>
      </c>
      <c r="AQ27">
        <f t="shared" si="28"/>
        <v>0.84300025000694456</v>
      </c>
      <c r="AR27">
        <f t="shared" si="29"/>
        <v>0.16539048251340313</v>
      </c>
      <c r="AS27">
        <v>1689469246.0999999</v>
      </c>
      <c r="AT27">
        <v>389.72899999999998</v>
      </c>
      <c r="AU27">
        <v>400</v>
      </c>
      <c r="AV27">
        <v>20.540099999999999</v>
      </c>
      <c r="AW27">
        <v>19.245899999999999</v>
      </c>
      <c r="AX27">
        <v>391.298</v>
      </c>
      <c r="AY27">
        <v>20.2498</v>
      </c>
      <c r="AZ27">
        <v>600.03300000000002</v>
      </c>
      <c r="BA27">
        <v>100.366</v>
      </c>
      <c r="BB27">
        <v>4.8858199999999997E-2</v>
      </c>
      <c r="BC27">
        <v>25.2636</v>
      </c>
      <c r="BD27">
        <v>25.092099999999999</v>
      </c>
      <c r="BE27">
        <v>999.9</v>
      </c>
      <c r="BF27">
        <v>0</v>
      </c>
      <c r="BG27">
        <v>0</v>
      </c>
      <c r="BH27">
        <v>10016.200000000001</v>
      </c>
      <c r="BI27">
        <v>0</v>
      </c>
      <c r="BJ27">
        <v>155.98400000000001</v>
      </c>
      <c r="BK27">
        <v>-10.270300000000001</v>
      </c>
      <c r="BL27">
        <v>397.90199999999999</v>
      </c>
      <c r="BM27">
        <v>407.84899999999999</v>
      </c>
      <c r="BN27">
        <v>1.29419</v>
      </c>
      <c r="BO27">
        <v>400</v>
      </c>
      <c r="BP27">
        <v>19.245899999999999</v>
      </c>
      <c r="BQ27">
        <v>2.0615299999999999</v>
      </c>
      <c r="BR27">
        <v>1.93164</v>
      </c>
      <c r="BS27">
        <v>17.925000000000001</v>
      </c>
      <c r="BT27">
        <v>16.8948</v>
      </c>
      <c r="BU27">
        <v>1799.95</v>
      </c>
      <c r="BV27">
        <v>0.89998999999999996</v>
      </c>
      <c r="BW27">
        <v>0.10001</v>
      </c>
      <c r="BX27">
        <v>0</v>
      </c>
      <c r="BY27">
        <v>2.1314000000000002</v>
      </c>
      <c r="BZ27">
        <v>0</v>
      </c>
      <c r="CA27">
        <v>11585.2</v>
      </c>
      <c r="CB27">
        <v>13894.6</v>
      </c>
      <c r="CC27">
        <v>40.25</v>
      </c>
      <c r="CD27">
        <v>41.186999999999998</v>
      </c>
      <c r="CE27">
        <v>41.25</v>
      </c>
      <c r="CF27">
        <v>40.311999999999998</v>
      </c>
      <c r="CG27">
        <v>39.811999999999998</v>
      </c>
      <c r="CH27">
        <v>1619.94</v>
      </c>
      <c r="CI27">
        <v>180.01</v>
      </c>
      <c r="CJ27">
        <v>0</v>
      </c>
      <c r="CK27">
        <v>1689469252.2</v>
      </c>
      <c r="CL27">
        <v>0</v>
      </c>
      <c r="CM27">
        <v>1689469216.0999999</v>
      </c>
      <c r="CN27" t="s">
        <v>378</v>
      </c>
      <c r="CO27">
        <v>1689469216.0999999</v>
      </c>
      <c r="CP27">
        <v>1689469215.0999999</v>
      </c>
      <c r="CQ27">
        <v>58</v>
      </c>
      <c r="CR27">
        <v>-0.17100000000000001</v>
      </c>
      <c r="CS27">
        <v>1.4999999999999999E-2</v>
      </c>
      <c r="CT27">
        <v>-1.5680000000000001</v>
      </c>
      <c r="CU27">
        <v>0.28999999999999998</v>
      </c>
      <c r="CV27">
        <v>400</v>
      </c>
      <c r="CW27">
        <v>19</v>
      </c>
      <c r="CX27">
        <v>0.25</v>
      </c>
      <c r="CY27">
        <v>0.05</v>
      </c>
      <c r="CZ27">
        <v>14.548606018919299</v>
      </c>
      <c r="DA27">
        <v>0.37012526244861099</v>
      </c>
      <c r="DB27">
        <v>6.5914998201601502E-2</v>
      </c>
      <c r="DC27">
        <v>1</v>
      </c>
      <c r="DD27">
        <v>399.98165</v>
      </c>
      <c r="DE27">
        <v>3.3248120301579899E-2</v>
      </c>
      <c r="DF27">
        <v>3.1570991432005001E-2</v>
      </c>
      <c r="DG27">
        <v>1</v>
      </c>
      <c r="DH27">
        <v>1800</v>
      </c>
      <c r="DI27">
        <v>-2.53724628658962E-3</v>
      </c>
      <c r="DJ27">
        <v>9.27361849549381E-2</v>
      </c>
      <c r="DK27">
        <v>-1</v>
      </c>
      <c r="DL27">
        <v>2</v>
      </c>
      <c r="DM27">
        <v>2</v>
      </c>
      <c r="DN27" t="s">
        <v>351</v>
      </c>
      <c r="DO27">
        <v>3.24213</v>
      </c>
      <c r="DP27">
        <v>2.78064</v>
      </c>
      <c r="DQ27">
        <v>9.5915700000000007E-2</v>
      </c>
      <c r="DR27">
        <v>9.7078499999999998E-2</v>
      </c>
      <c r="DS27">
        <v>0.108141</v>
      </c>
      <c r="DT27">
        <v>0.10221</v>
      </c>
      <c r="DU27">
        <v>26401.9</v>
      </c>
      <c r="DV27">
        <v>28058.2</v>
      </c>
      <c r="DW27">
        <v>27319.599999999999</v>
      </c>
      <c r="DX27">
        <v>29154</v>
      </c>
      <c r="DY27">
        <v>32120.9</v>
      </c>
      <c r="DZ27">
        <v>35014.699999999997</v>
      </c>
      <c r="EA27">
        <v>36551.1</v>
      </c>
      <c r="EB27">
        <v>39698.800000000003</v>
      </c>
      <c r="EC27">
        <v>2.3233700000000002</v>
      </c>
      <c r="ED27">
        <v>1.7095199999999999</v>
      </c>
      <c r="EE27">
        <v>0.17852299999999999</v>
      </c>
      <c r="EF27">
        <v>0</v>
      </c>
      <c r="EG27">
        <v>22.156199999999998</v>
      </c>
      <c r="EH27">
        <v>999.9</v>
      </c>
      <c r="EI27">
        <v>50.976999999999997</v>
      </c>
      <c r="EJ27">
        <v>29.416</v>
      </c>
      <c r="EK27">
        <v>20.924399999999999</v>
      </c>
      <c r="EL27">
        <v>62.523200000000003</v>
      </c>
      <c r="EM27">
        <v>33.633800000000001</v>
      </c>
      <c r="EN27">
        <v>1</v>
      </c>
      <c r="EO27">
        <v>-0.488178</v>
      </c>
      <c r="EP27">
        <v>-1.1482399999999999</v>
      </c>
      <c r="EQ27">
        <v>19.936</v>
      </c>
      <c r="ER27">
        <v>5.2189399999999999</v>
      </c>
      <c r="ES27">
        <v>11.9201</v>
      </c>
      <c r="ET27">
        <v>4.9554999999999998</v>
      </c>
      <c r="EU27">
        <v>3.2974800000000002</v>
      </c>
      <c r="EV27">
        <v>2552.6999999999998</v>
      </c>
      <c r="EW27">
        <v>74.2</v>
      </c>
      <c r="EX27">
        <v>36.9</v>
      </c>
      <c r="EY27">
        <v>8463.7999999999993</v>
      </c>
      <c r="EZ27">
        <v>1.8601300000000001</v>
      </c>
      <c r="FA27">
        <v>1.8593299999999999</v>
      </c>
      <c r="FB27">
        <v>1.8649100000000001</v>
      </c>
      <c r="FC27">
        <v>1.8689</v>
      </c>
      <c r="FD27">
        <v>1.86374</v>
      </c>
      <c r="FE27">
        <v>1.86371</v>
      </c>
      <c r="FF27">
        <v>1.8638300000000001</v>
      </c>
      <c r="FG27">
        <v>1.8635699999999999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-1.569</v>
      </c>
      <c r="FV27">
        <v>0.2903</v>
      </c>
      <c r="FW27">
        <v>-1.56818181818193</v>
      </c>
      <c r="FX27">
        <v>0</v>
      </c>
      <c r="FY27">
        <v>0</v>
      </c>
      <c r="FZ27">
        <v>0</v>
      </c>
      <c r="GA27">
        <v>0.290300000000002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0.5</v>
      </c>
      <c r="GJ27">
        <v>0.5</v>
      </c>
      <c r="GK27">
        <v>1.0339400000000001</v>
      </c>
      <c r="GL27">
        <v>2.5952099999999998</v>
      </c>
      <c r="GM27">
        <v>1.4477500000000001</v>
      </c>
      <c r="GN27">
        <v>2.3059099999999999</v>
      </c>
      <c r="GO27">
        <v>1.5466299999999999</v>
      </c>
      <c r="GP27">
        <v>2.4536099999999998</v>
      </c>
      <c r="GQ27">
        <v>31.302600000000002</v>
      </c>
      <c r="GR27">
        <v>15.4367</v>
      </c>
      <c r="GS27">
        <v>18</v>
      </c>
      <c r="GT27">
        <v>635.86800000000005</v>
      </c>
      <c r="GU27">
        <v>344.49799999999999</v>
      </c>
      <c r="GV27">
        <v>24.642900000000001</v>
      </c>
      <c r="GW27">
        <v>21.025400000000001</v>
      </c>
      <c r="GX27">
        <v>30.000399999999999</v>
      </c>
      <c r="GY27">
        <v>20.8582</v>
      </c>
      <c r="GZ27">
        <v>20.8186</v>
      </c>
      <c r="HA27">
        <v>20.6997</v>
      </c>
      <c r="HB27">
        <v>0</v>
      </c>
      <c r="HC27">
        <v>-30</v>
      </c>
      <c r="HD27">
        <v>24.5899</v>
      </c>
      <c r="HE27">
        <v>400</v>
      </c>
      <c r="HF27">
        <v>0</v>
      </c>
      <c r="HG27">
        <v>100.666</v>
      </c>
      <c r="HH27">
        <v>96.327299999999994</v>
      </c>
    </row>
    <row r="28" spans="1:216" x14ac:dyDescent="0.25">
      <c r="A28">
        <v>10</v>
      </c>
      <c r="B28">
        <v>1689469367.0999999</v>
      </c>
      <c r="C28">
        <v>909</v>
      </c>
      <c r="D28" t="s">
        <v>379</v>
      </c>
      <c r="E28" t="s">
        <v>380</v>
      </c>
      <c r="F28" t="s">
        <v>347</v>
      </c>
      <c r="G28" t="s">
        <v>410</v>
      </c>
      <c r="H28" t="s">
        <v>348</v>
      </c>
      <c r="I28" t="s">
        <v>349</v>
      </c>
      <c r="J28" t="s">
        <v>409</v>
      </c>
      <c r="K28" t="s">
        <v>411</v>
      </c>
      <c r="L28">
        <v>1689469367.0999999</v>
      </c>
      <c r="M28">
        <f t="shared" si="0"/>
        <v>1.9074581754066871E-3</v>
      </c>
      <c r="N28">
        <f t="shared" si="1"/>
        <v>1.9074581754066871</v>
      </c>
      <c r="O28">
        <f t="shared" si="2"/>
        <v>14.312178385942628</v>
      </c>
      <c r="P28">
        <f t="shared" si="3"/>
        <v>389.58600000000001</v>
      </c>
      <c r="Q28">
        <f t="shared" si="4"/>
        <v>255.5392789239533</v>
      </c>
      <c r="R28">
        <f t="shared" si="5"/>
        <v>25.66124567565398</v>
      </c>
      <c r="S28">
        <f t="shared" si="6"/>
        <v>39.122212835117395</v>
      </c>
      <c r="T28">
        <f t="shared" si="7"/>
        <v>0.18272584182497864</v>
      </c>
      <c r="U28">
        <f t="shared" si="8"/>
        <v>3.3971987502122407</v>
      </c>
      <c r="V28">
        <f t="shared" si="9"/>
        <v>0.17743611334183851</v>
      </c>
      <c r="W28">
        <f t="shared" si="10"/>
        <v>0.11136007661982697</v>
      </c>
      <c r="X28">
        <f t="shared" si="11"/>
        <v>297.67646399999995</v>
      </c>
      <c r="Y28">
        <f t="shared" si="12"/>
        <v>26.214304928518917</v>
      </c>
      <c r="Z28">
        <f t="shared" si="13"/>
        <v>25.015599999999999</v>
      </c>
      <c r="AA28">
        <f t="shared" si="14"/>
        <v>3.1826360760311792</v>
      </c>
      <c r="AB28">
        <f t="shared" si="15"/>
        <v>66.575981771665496</v>
      </c>
      <c r="AC28">
        <f t="shared" si="16"/>
        <v>2.1316748681388398</v>
      </c>
      <c r="AD28">
        <f t="shared" si="17"/>
        <v>3.2018677177751709</v>
      </c>
      <c r="AE28">
        <f t="shared" si="18"/>
        <v>1.0509612078923394</v>
      </c>
      <c r="AF28">
        <f t="shared" si="19"/>
        <v>-84.118905535434905</v>
      </c>
      <c r="AG28">
        <f t="shared" si="20"/>
        <v>18.516442659068264</v>
      </c>
      <c r="AH28">
        <f t="shared" si="21"/>
        <v>1.1536811407888157</v>
      </c>
      <c r="AI28">
        <f t="shared" si="22"/>
        <v>233.22768226442213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53245.243807346196</v>
      </c>
      <c r="AO28">
        <f t="shared" si="26"/>
        <v>1799.84</v>
      </c>
      <c r="AP28">
        <f t="shared" si="27"/>
        <v>1517.2655999999997</v>
      </c>
      <c r="AQ28">
        <f t="shared" si="28"/>
        <v>0.84300026669037242</v>
      </c>
      <c r="AR28">
        <f t="shared" si="29"/>
        <v>0.16539051471241886</v>
      </c>
      <c r="AS28">
        <v>1689469367.0999999</v>
      </c>
      <c r="AT28">
        <v>389.58600000000001</v>
      </c>
      <c r="AU28">
        <v>399.93700000000001</v>
      </c>
      <c r="AV28">
        <v>21.227599999999999</v>
      </c>
      <c r="AW28">
        <v>19.943999999999999</v>
      </c>
      <c r="AX28">
        <v>391.11200000000002</v>
      </c>
      <c r="AY28">
        <v>20.8828</v>
      </c>
      <c r="AZ28">
        <v>599.97199999999998</v>
      </c>
      <c r="BA28">
        <v>100.371</v>
      </c>
      <c r="BB28">
        <v>4.89659E-2</v>
      </c>
      <c r="BC28">
        <v>25.116700000000002</v>
      </c>
      <c r="BD28">
        <v>25.015599999999999</v>
      </c>
      <c r="BE28">
        <v>999.9</v>
      </c>
      <c r="BF28">
        <v>0</v>
      </c>
      <c r="BG28">
        <v>0</v>
      </c>
      <c r="BH28">
        <v>9968.1200000000008</v>
      </c>
      <c r="BI28">
        <v>0</v>
      </c>
      <c r="BJ28">
        <v>106.566</v>
      </c>
      <c r="BK28">
        <v>-10.351000000000001</v>
      </c>
      <c r="BL28">
        <v>398.03500000000003</v>
      </c>
      <c r="BM28">
        <v>408.07499999999999</v>
      </c>
      <c r="BN28">
        <v>1.28359</v>
      </c>
      <c r="BO28">
        <v>399.93700000000001</v>
      </c>
      <c r="BP28">
        <v>19.943999999999999</v>
      </c>
      <c r="BQ28">
        <v>2.1306400000000001</v>
      </c>
      <c r="BR28">
        <v>2.0017999999999998</v>
      </c>
      <c r="BS28">
        <v>18.450099999999999</v>
      </c>
      <c r="BT28">
        <v>17.458600000000001</v>
      </c>
      <c r="BU28">
        <v>1799.84</v>
      </c>
      <c r="BV28">
        <v>0.89999300000000004</v>
      </c>
      <c r="BW28">
        <v>0.100007</v>
      </c>
      <c r="BX28">
        <v>0</v>
      </c>
      <c r="BY28">
        <v>2.4998</v>
      </c>
      <c r="BZ28">
        <v>0</v>
      </c>
      <c r="CA28">
        <v>11337.4</v>
      </c>
      <c r="CB28">
        <v>13893.7</v>
      </c>
      <c r="CC28">
        <v>40.686999999999998</v>
      </c>
      <c r="CD28">
        <v>41.625</v>
      </c>
      <c r="CE28">
        <v>41.625</v>
      </c>
      <c r="CF28">
        <v>40.686999999999998</v>
      </c>
      <c r="CG28">
        <v>40.186999999999998</v>
      </c>
      <c r="CH28">
        <v>1619.84</v>
      </c>
      <c r="CI28">
        <v>180</v>
      </c>
      <c r="CJ28">
        <v>0</v>
      </c>
      <c r="CK28">
        <v>1689469373.4000001</v>
      </c>
      <c r="CL28">
        <v>0</v>
      </c>
      <c r="CM28">
        <v>1689469340.0999999</v>
      </c>
      <c r="CN28" t="s">
        <v>381</v>
      </c>
      <c r="CO28">
        <v>1689469321.0999999</v>
      </c>
      <c r="CP28">
        <v>1689469340.0999999</v>
      </c>
      <c r="CQ28">
        <v>59</v>
      </c>
      <c r="CR28">
        <v>4.2000000000000003E-2</v>
      </c>
      <c r="CS28">
        <v>5.3999999999999999E-2</v>
      </c>
      <c r="CT28">
        <v>-1.526</v>
      </c>
      <c r="CU28">
        <v>0.34499999999999997</v>
      </c>
      <c r="CV28">
        <v>400</v>
      </c>
      <c r="CW28">
        <v>20</v>
      </c>
      <c r="CX28">
        <v>0.25</v>
      </c>
      <c r="CY28">
        <v>0.17</v>
      </c>
      <c r="CZ28">
        <v>14.6557090646942</v>
      </c>
      <c r="DA28">
        <v>2.9883330856056398</v>
      </c>
      <c r="DB28">
        <v>0.65815729053805405</v>
      </c>
      <c r="DC28">
        <v>0</v>
      </c>
      <c r="DD28">
        <v>399.98505</v>
      </c>
      <c r="DE28">
        <v>0.29625563909742397</v>
      </c>
      <c r="DF28">
        <v>3.7878060932413297E-2</v>
      </c>
      <c r="DG28">
        <v>1</v>
      </c>
      <c r="DH28">
        <v>1799.9985714285699</v>
      </c>
      <c r="DI28">
        <v>0.42558382939225298</v>
      </c>
      <c r="DJ28">
        <v>0.13847075380694801</v>
      </c>
      <c r="DK28">
        <v>-1</v>
      </c>
      <c r="DL28">
        <v>1</v>
      </c>
      <c r="DM28">
        <v>2</v>
      </c>
      <c r="DN28" t="s">
        <v>382</v>
      </c>
      <c r="DO28">
        <v>3.24186</v>
      </c>
      <c r="DP28">
        <v>2.7803300000000002</v>
      </c>
      <c r="DQ28">
        <v>9.5867400000000005E-2</v>
      </c>
      <c r="DR28">
        <v>9.7055100000000005E-2</v>
      </c>
      <c r="DS28">
        <v>0.11049</v>
      </c>
      <c r="DT28">
        <v>0.104771</v>
      </c>
      <c r="DU28">
        <v>26390.799999999999</v>
      </c>
      <c r="DV28">
        <v>28034.5</v>
      </c>
      <c r="DW28">
        <v>27307.3</v>
      </c>
      <c r="DX28">
        <v>29129.200000000001</v>
      </c>
      <c r="DY28">
        <v>32020.3</v>
      </c>
      <c r="DZ28">
        <v>34886.1</v>
      </c>
      <c r="EA28">
        <v>36534.699999999997</v>
      </c>
      <c r="EB28">
        <v>39666.1</v>
      </c>
      <c r="EC28">
        <v>2.32097</v>
      </c>
      <c r="ED28">
        <v>1.7085999999999999</v>
      </c>
      <c r="EE28">
        <v>0.15992999999999999</v>
      </c>
      <c r="EF28">
        <v>0</v>
      </c>
      <c r="EG28">
        <v>22.385899999999999</v>
      </c>
      <c r="EH28">
        <v>999.9</v>
      </c>
      <c r="EI28">
        <v>51.067999999999998</v>
      </c>
      <c r="EJ28">
        <v>29.396000000000001</v>
      </c>
      <c r="EK28">
        <v>20.934699999999999</v>
      </c>
      <c r="EL28">
        <v>62.783200000000001</v>
      </c>
      <c r="EM28">
        <v>33.545699999999997</v>
      </c>
      <c r="EN28">
        <v>1</v>
      </c>
      <c r="EO28">
        <v>-0.47866900000000001</v>
      </c>
      <c r="EP28">
        <v>-0.79497799999999996</v>
      </c>
      <c r="EQ28">
        <v>19.948</v>
      </c>
      <c r="ER28">
        <v>5.2175900000000004</v>
      </c>
      <c r="ES28">
        <v>11.9201</v>
      </c>
      <c r="ET28">
        <v>4.9543499999999998</v>
      </c>
      <c r="EU28">
        <v>3.29752</v>
      </c>
      <c r="EV28">
        <v>2555.1</v>
      </c>
      <c r="EW28">
        <v>74.2</v>
      </c>
      <c r="EX28">
        <v>36.9</v>
      </c>
      <c r="EY28">
        <v>8463.7999999999993</v>
      </c>
      <c r="EZ28">
        <v>1.8601399999999999</v>
      </c>
      <c r="FA28">
        <v>1.8593200000000001</v>
      </c>
      <c r="FB28">
        <v>1.86493</v>
      </c>
      <c r="FC28">
        <v>1.8689</v>
      </c>
      <c r="FD28">
        <v>1.8637999999999999</v>
      </c>
      <c r="FE28">
        <v>1.8637600000000001</v>
      </c>
      <c r="FF28">
        <v>1.8638300000000001</v>
      </c>
      <c r="FG28">
        <v>1.8635600000000001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-1.526</v>
      </c>
      <c r="FV28">
        <v>0.3448</v>
      </c>
      <c r="FW28">
        <v>-1.52640000000002</v>
      </c>
      <c r="FX28">
        <v>0</v>
      </c>
      <c r="FY28">
        <v>0</v>
      </c>
      <c r="FZ28">
        <v>0</v>
      </c>
      <c r="GA28">
        <v>0.34474545454545302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0.8</v>
      </c>
      <c r="GJ28">
        <v>0.5</v>
      </c>
      <c r="GK28">
        <v>1.0339400000000001</v>
      </c>
      <c r="GL28">
        <v>2.5964399999999999</v>
      </c>
      <c r="GM28">
        <v>1.4477500000000001</v>
      </c>
      <c r="GN28">
        <v>2.3010299999999999</v>
      </c>
      <c r="GO28">
        <v>1.5466299999999999</v>
      </c>
      <c r="GP28">
        <v>2.4316399999999998</v>
      </c>
      <c r="GQ28">
        <v>31.302600000000002</v>
      </c>
      <c r="GR28">
        <v>15.410399999999999</v>
      </c>
      <c r="GS28">
        <v>18</v>
      </c>
      <c r="GT28">
        <v>635.36</v>
      </c>
      <c r="GU28">
        <v>344.63900000000001</v>
      </c>
      <c r="GV28">
        <v>23.816299999999998</v>
      </c>
      <c r="GW28">
        <v>21.161300000000001</v>
      </c>
      <c r="GX28">
        <v>30.000599999999999</v>
      </c>
      <c r="GY28">
        <v>20.9529</v>
      </c>
      <c r="GZ28">
        <v>20.909199999999998</v>
      </c>
      <c r="HA28">
        <v>20.710100000000001</v>
      </c>
      <c r="HB28">
        <v>0</v>
      </c>
      <c r="HC28">
        <v>-30</v>
      </c>
      <c r="HD28">
        <v>23.8124</v>
      </c>
      <c r="HE28">
        <v>400</v>
      </c>
      <c r="HF28">
        <v>0</v>
      </c>
      <c r="HG28">
        <v>100.621</v>
      </c>
      <c r="HH28">
        <v>96.246799999999993</v>
      </c>
    </row>
    <row r="29" spans="1:216" x14ac:dyDescent="0.25">
      <c r="A29">
        <v>11</v>
      </c>
      <c r="B29">
        <v>1689469488.0999999</v>
      </c>
      <c r="C29">
        <v>1030</v>
      </c>
      <c r="D29" t="s">
        <v>383</v>
      </c>
      <c r="E29" t="s">
        <v>384</v>
      </c>
      <c r="F29" t="s">
        <v>347</v>
      </c>
      <c r="G29" t="s">
        <v>410</v>
      </c>
      <c r="H29" t="s">
        <v>348</v>
      </c>
      <c r="I29" t="s">
        <v>349</v>
      </c>
      <c r="J29" t="s">
        <v>409</v>
      </c>
      <c r="K29" t="s">
        <v>411</v>
      </c>
      <c r="L29">
        <v>1689469488.0999999</v>
      </c>
      <c r="M29">
        <f t="shared" si="0"/>
        <v>2.1523720619892532E-3</v>
      </c>
      <c r="N29">
        <f t="shared" si="1"/>
        <v>2.152372061989253</v>
      </c>
      <c r="O29">
        <f t="shared" si="2"/>
        <v>17.167981750061749</v>
      </c>
      <c r="P29">
        <f t="shared" si="3"/>
        <v>462.55700000000002</v>
      </c>
      <c r="Q29">
        <f t="shared" si="4"/>
        <v>312.340759055067</v>
      </c>
      <c r="R29">
        <f t="shared" si="5"/>
        <v>31.365948016790231</v>
      </c>
      <c r="S29">
        <f t="shared" si="6"/>
        <v>46.450994294486307</v>
      </c>
      <c r="T29">
        <f t="shared" si="7"/>
        <v>0.19701574172275935</v>
      </c>
      <c r="U29">
        <f t="shared" si="8"/>
        <v>3.4014213629929486</v>
      </c>
      <c r="V29">
        <f t="shared" si="9"/>
        <v>0.19088861719644293</v>
      </c>
      <c r="W29">
        <f t="shared" si="10"/>
        <v>0.11984001051128076</v>
      </c>
      <c r="X29">
        <f t="shared" si="11"/>
        <v>297.69924600000002</v>
      </c>
      <c r="Y29">
        <f t="shared" si="12"/>
        <v>26.127610986522903</v>
      </c>
      <c r="Z29">
        <f t="shared" si="13"/>
        <v>24.933800000000002</v>
      </c>
      <c r="AA29">
        <f t="shared" si="14"/>
        <v>3.1671497103776978</v>
      </c>
      <c r="AB29">
        <f t="shared" si="15"/>
        <v>64.58836712690379</v>
      </c>
      <c r="AC29">
        <f t="shared" si="16"/>
        <v>2.0643290755833501</v>
      </c>
      <c r="AD29">
        <f t="shared" si="17"/>
        <v>3.196131389306279</v>
      </c>
      <c r="AE29">
        <f t="shared" si="18"/>
        <v>1.1028206347943477</v>
      </c>
      <c r="AF29">
        <f t="shared" si="19"/>
        <v>-94.91960793372607</v>
      </c>
      <c r="AG29">
        <f t="shared" si="20"/>
        <v>28.020071078111915</v>
      </c>
      <c r="AH29">
        <f t="shared" si="21"/>
        <v>1.7426630415446189</v>
      </c>
      <c r="AI29">
        <f t="shared" si="22"/>
        <v>232.5423721859305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53347.855585158948</v>
      </c>
      <c r="AO29">
        <f t="shared" si="26"/>
        <v>1799.99</v>
      </c>
      <c r="AP29">
        <f t="shared" si="27"/>
        <v>1517.3910000000001</v>
      </c>
      <c r="AQ29">
        <f t="shared" si="28"/>
        <v>0.84299968333157405</v>
      </c>
      <c r="AR29">
        <f t="shared" si="29"/>
        <v>0.16538938882993795</v>
      </c>
      <c r="AS29">
        <v>1689469488.0999999</v>
      </c>
      <c r="AT29">
        <v>462.55700000000002</v>
      </c>
      <c r="AU29">
        <v>475.04500000000002</v>
      </c>
      <c r="AV29">
        <v>20.5565</v>
      </c>
      <c r="AW29">
        <v>19.107099999999999</v>
      </c>
      <c r="AX29">
        <v>464.16699999999997</v>
      </c>
      <c r="AY29">
        <v>20.261900000000001</v>
      </c>
      <c r="AZ29">
        <v>599.97400000000005</v>
      </c>
      <c r="BA29">
        <v>100.373</v>
      </c>
      <c r="BB29">
        <v>4.9205899999999997E-2</v>
      </c>
      <c r="BC29">
        <v>25.086600000000001</v>
      </c>
      <c r="BD29">
        <v>24.933800000000002</v>
      </c>
      <c r="BE29">
        <v>999.9</v>
      </c>
      <c r="BF29">
        <v>0</v>
      </c>
      <c r="BG29">
        <v>0</v>
      </c>
      <c r="BH29">
        <v>9986.8799999999992</v>
      </c>
      <c r="BI29">
        <v>0</v>
      </c>
      <c r="BJ29">
        <v>93.506500000000003</v>
      </c>
      <c r="BK29">
        <v>-12.487399999999999</v>
      </c>
      <c r="BL29">
        <v>472.26600000000002</v>
      </c>
      <c r="BM29">
        <v>484.298</v>
      </c>
      <c r="BN29">
        <v>1.44937</v>
      </c>
      <c r="BO29">
        <v>475.04500000000002</v>
      </c>
      <c r="BP29">
        <v>19.107099999999999</v>
      </c>
      <c r="BQ29">
        <v>2.06331</v>
      </c>
      <c r="BR29">
        <v>1.9178299999999999</v>
      </c>
      <c r="BS29">
        <v>17.938700000000001</v>
      </c>
      <c r="BT29">
        <v>16.7818</v>
      </c>
      <c r="BU29">
        <v>1799.99</v>
      </c>
      <c r="BV29">
        <v>0.90001100000000001</v>
      </c>
      <c r="BW29">
        <v>9.99892E-2</v>
      </c>
      <c r="BX29">
        <v>0</v>
      </c>
      <c r="BY29">
        <v>2.4283999999999999</v>
      </c>
      <c r="BZ29">
        <v>0</v>
      </c>
      <c r="CA29">
        <v>11418.4</v>
      </c>
      <c r="CB29">
        <v>13894.9</v>
      </c>
      <c r="CC29">
        <v>40.936999999999998</v>
      </c>
      <c r="CD29">
        <v>41.936999999999998</v>
      </c>
      <c r="CE29">
        <v>41.936999999999998</v>
      </c>
      <c r="CF29">
        <v>41</v>
      </c>
      <c r="CG29">
        <v>40.436999999999998</v>
      </c>
      <c r="CH29">
        <v>1620.01</v>
      </c>
      <c r="CI29">
        <v>179.98</v>
      </c>
      <c r="CJ29">
        <v>0</v>
      </c>
      <c r="CK29">
        <v>1689469494</v>
      </c>
      <c r="CL29">
        <v>0</v>
      </c>
      <c r="CM29">
        <v>1689469464.0999999</v>
      </c>
      <c r="CN29" t="s">
        <v>385</v>
      </c>
      <c r="CO29">
        <v>1689469464.0999999</v>
      </c>
      <c r="CP29">
        <v>1689469447.0999999</v>
      </c>
      <c r="CQ29">
        <v>60</v>
      </c>
      <c r="CR29">
        <v>-8.3000000000000004E-2</v>
      </c>
      <c r="CS29">
        <v>-0.05</v>
      </c>
      <c r="CT29">
        <v>-1.61</v>
      </c>
      <c r="CU29">
        <v>0.29499999999999998</v>
      </c>
      <c r="CV29">
        <v>475</v>
      </c>
      <c r="CW29">
        <v>19</v>
      </c>
      <c r="CX29">
        <v>0.32</v>
      </c>
      <c r="CY29">
        <v>0.03</v>
      </c>
      <c r="CZ29">
        <v>16.491628218646301</v>
      </c>
      <c r="DA29">
        <v>18.7048292829001</v>
      </c>
      <c r="DB29">
        <v>2.9763917419517001</v>
      </c>
      <c r="DC29">
        <v>0</v>
      </c>
      <c r="DD29">
        <v>475.08785714285699</v>
      </c>
      <c r="DE29">
        <v>-0.64948051948006302</v>
      </c>
      <c r="DF29">
        <v>9.8026860125801807E-2</v>
      </c>
      <c r="DG29">
        <v>1</v>
      </c>
      <c r="DH29">
        <v>1799.9761904761899</v>
      </c>
      <c r="DI29">
        <v>0.32463572183286599</v>
      </c>
      <c r="DJ29">
        <v>8.6160215682400204E-2</v>
      </c>
      <c r="DK29">
        <v>-1</v>
      </c>
      <c r="DL29">
        <v>1</v>
      </c>
      <c r="DM29">
        <v>2</v>
      </c>
      <c r="DN29" t="s">
        <v>382</v>
      </c>
      <c r="DO29">
        <v>3.2417600000000002</v>
      </c>
      <c r="DP29">
        <v>2.7807300000000001</v>
      </c>
      <c r="DQ29">
        <v>0.10902299999999999</v>
      </c>
      <c r="DR29">
        <v>0.11037</v>
      </c>
      <c r="DS29">
        <v>0.10814500000000001</v>
      </c>
      <c r="DT29">
        <v>0.101657</v>
      </c>
      <c r="DU29">
        <v>26008.1</v>
      </c>
      <c r="DV29">
        <v>27631.5</v>
      </c>
      <c r="DW29">
        <v>27308.7</v>
      </c>
      <c r="DX29">
        <v>29140.2</v>
      </c>
      <c r="DY29">
        <v>32107.9</v>
      </c>
      <c r="DZ29">
        <v>35018.1</v>
      </c>
      <c r="EA29">
        <v>36535.5</v>
      </c>
      <c r="EB29">
        <v>39677.699999999997</v>
      </c>
      <c r="EC29">
        <v>2.31887</v>
      </c>
      <c r="ED29">
        <v>1.7056500000000001</v>
      </c>
      <c r="EE29">
        <v>0.164993</v>
      </c>
      <c r="EF29">
        <v>0</v>
      </c>
      <c r="EG29">
        <v>22.220300000000002</v>
      </c>
      <c r="EH29">
        <v>999.9</v>
      </c>
      <c r="EI29">
        <v>51.16</v>
      </c>
      <c r="EJ29">
        <v>29.376000000000001</v>
      </c>
      <c r="EK29">
        <v>20.948699999999999</v>
      </c>
      <c r="EL29">
        <v>62.713299999999997</v>
      </c>
      <c r="EM29">
        <v>33.685899999999997</v>
      </c>
      <c r="EN29">
        <v>1</v>
      </c>
      <c r="EO29">
        <v>-0.47163899999999997</v>
      </c>
      <c r="EP29">
        <v>-1.84809</v>
      </c>
      <c r="EQ29">
        <v>19.900099999999998</v>
      </c>
      <c r="ER29">
        <v>5.2199900000000001</v>
      </c>
      <c r="ES29">
        <v>11.9201</v>
      </c>
      <c r="ET29">
        <v>4.9554</v>
      </c>
      <c r="EU29">
        <v>3.29718</v>
      </c>
      <c r="EV29">
        <v>2557.4</v>
      </c>
      <c r="EW29">
        <v>74.2</v>
      </c>
      <c r="EX29">
        <v>37</v>
      </c>
      <c r="EY29">
        <v>8463.7999999999993</v>
      </c>
      <c r="EZ29">
        <v>1.86012</v>
      </c>
      <c r="FA29">
        <v>1.8592900000000001</v>
      </c>
      <c r="FB29">
        <v>1.8648899999999999</v>
      </c>
      <c r="FC29">
        <v>1.8689</v>
      </c>
      <c r="FD29">
        <v>1.86374</v>
      </c>
      <c r="FE29">
        <v>1.86371</v>
      </c>
      <c r="FF29">
        <v>1.8637999999999999</v>
      </c>
      <c r="FG29">
        <v>1.8635600000000001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-1.61</v>
      </c>
      <c r="FV29">
        <v>0.29459999999999997</v>
      </c>
      <c r="FW29">
        <v>-1.6095454545455301</v>
      </c>
      <c r="FX29">
        <v>0</v>
      </c>
      <c r="FY29">
        <v>0</v>
      </c>
      <c r="FZ29">
        <v>0</v>
      </c>
      <c r="GA29">
        <v>0.29456000000000099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0.4</v>
      </c>
      <c r="GJ29">
        <v>0.7</v>
      </c>
      <c r="GK29">
        <v>1.18408</v>
      </c>
      <c r="GL29">
        <v>2.5952099999999998</v>
      </c>
      <c r="GM29">
        <v>1.4489700000000001</v>
      </c>
      <c r="GN29">
        <v>2.3059099999999999</v>
      </c>
      <c r="GO29">
        <v>1.5466299999999999</v>
      </c>
      <c r="GP29">
        <v>2.4072300000000002</v>
      </c>
      <c r="GQ29">
        <v>31.280899999999999</v>
      </c>
      <c r="GR29">
        <v>15.3841</v>
      </c>
      <c r="GS29">
        <v>18</v>
      </c>
      <c r="GT29">
        <v>635.024</v>
      </c>
      <c r="GU29">
        <v>343.64299999999997</v>
      </c>
      <c r="GV29">
        <v>24.713999999999999</v>
      </c>
      <c r="GW29">
        <v>21.2639</v>
      </c>
      <c r="GX29">
        <v>30.0002</v>
      </c>
      <c r="GY29">
        <v>21.044699999999999</v>
      </c>
      <c r="GZ29">
        <v>20.992699999999999</v>
      </c>
      <c r="HA29">
        <v>23.6951</v>
      </c>
      <c r="HB29">
        <v>0</v>
      </c>
      <c r="HC29">
        <v>-30</v>
      </c>
      <c r="HD29">
        <v>24.729099999999999</v>
      </c>
      <c r="HE29">
        <v>475</v>
      </c>
      <c r="HF29">
        <v>0</v>
      </c>
      <c r="HG29">
        <v>100.624</v>
      </c>
      <c r="HH29">
        <v>96.278400000000005</v>
      </c>
    </row>
    <row r="30" spans="1:216" x14ac:dyDescent="0.25">
      <c r="A30">
        <v>12</v>
      </c>
      <c r="B30">
        <v>1689469587.0999999</v>
      </c>
      <c r="C30">
        <v>1129</v>
      </c>
      <c r="D30" t="s">
        <v>386</v>
      </c>
      <c r="E30" t="s">
        <v>387</v>
      </c>
      <c r="F30" t="s">
        <v>347</v>
      </c>
      <c r="G30" t="s">
        <v>410</v>
      </c>
      <c r="H30" t="s">
        <v>348</v>
      </c>
      <c r="I30" t="s">
        <v>349</v>
      </c>
      <c r="J30" t="s">
        <v>409</v>
      </c>
      <c r="K30" t="s">
        <v>411</v>
      </c>
      <c r="L30">
        <v>1689469587.0999999</v>
      </c>
      <c r="M30">
        <f t="shared" si="0"/>
        <v>2.0779553780988359E-3</v>
      </c>
      <c r="N30">
        <f t="shared" si="1"/>
        <v>2.077955378098836</v>
      </c>
      <c r="O30">
        <f t="shared" si="2"/>
        <v>20.219119940079381</v>
      </c>
      <c r="P30">
        <f t="shared" si="3"/>
        <v>560.27700000000004</v>
      </c>
      <c r="Q30">
        <f t="shared" si="4"/>
        <v>373.21447726941142</v>
      </c>
      <c r="R30">
        <f t="shared" si="5"/>
        <v>37.479315547432265</v>
      </c>
      <c r="S30">
        <f t="shared" si="6"/>
        <v>56.264694313587299</v>
      </c>
      <c r="T30">
        <f t="shared" si="7"/>
        <v>0.18593095706897728</v>
      </c>
      <c r="U30">
        <f t="shared" si="8"/>
        <v>3.407009566749378</v>
      </c>
      <c r="V30">
        <f t="shared" si="9"/>
        <v>0.18047228847176885</v>
      </c>
      <c r="W30">
        <f t="shared" si="10"/>
        <v>0.1132722709422502</v>
      </c>
      <c r="X30">
        <f t="shared" si="11"/>
        <v>297.74886299999997</v>
      </c>
      <c r="Y30">
        <f t="shared" si="12"/>
        <v>26.273598116752634</v>
      </c>
      <c r="Z30">
        <f t="shared" si="13"/>
        <v>24.992999999999999</v>
      </c>
      <c r="AA30">
        <f t="shared" si="14"/>
        <v>3.1783508455123992</v>
      </c>
      <c r="AB30">
        <f t="shared" si="15"/>
        <v>63.711252809961238</v>
      </c>
      <c r="AC30">
        <f t="shared" si="16"/>
        <v>2.0521941122789498</v>
      </c>
      <c r="AD30">
        <f t="shared" si="17"/>
        <v>3.2210857921759306</v>
      </c>
      <c r="AE30">
        <f t="shared" si="18"/>
        <v>1.1261567332334494</v>
      </c>
      <c r="AF30">
        <f t="shared" si="19"/>
        <v>-91.63783217415866</v>
      </c>
      <c r="AG30">
        <f t="shared" si="20"/>
        <v>41.180764486773185</v>
      </c>
      <c r="AH30">
        <f t="shared" si="21"/>
        <v>2.5594139866300338</v>
      </c>
      <c r="AI30">
        <f t="shared" si="22"/>
        <v>249.85120929924454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53453.153463379269</v>
      </c>
      <c r="AO30">
        <f t="shared" si="26"/>
        <v>1800.29</v>
      </c>
      <c r="AP30">
        <f t="shared" si="27"/>
        <v>1517.6439</v>
      </c>
      <c r="AQ30">
        <f t="shared" si="28"/>
        <v>0.84299968338434361</v>
      </c>
      <c r="AR30">
        <f t="shared" si="29"/>
        <v>0.1653893889317832</v>
      </c>
      <c r="AS30">
        <v>1689469587.0999999</v>
      </c>
      <c r="AT30">
        <v>560.27700000000004</v>
      </c>
      <c r="AU30">
        <v>574.97699999999998</v>
      </c>
      <c r="AV30">
        <v>20.435500000000001</v>
      </c>
      <c r="AW30">
        <v>19.036200000000001</v>
      </c>
      <c r="AX30">
        <v>561.68399999999997</v>
      </c>
      <c r="AY30">
        <v>20.162400000000002</v>
      </c>
      <c r="AZ30">
        <v>600.04300000000001</v>
      </c>
      <c r="BA30">
        <v>100.374</v>
      </c>
      <c r="BB30">
        <v>4.8994900000000001E-2</v>
      </c>
      <c r="BC30">
        <v>25.217199999999998</v>
      </c>
      <c r="BD30">
        <v>24.992999999999999</v>
      </c>
      <c r="BE30">
        <v>999.9</v>
      </c>
      <c r="BF30">
        <v>0</v>
      </c>
      <c r="BG30">
        <v>0</v>
      </c>
      <c r="BH30">
        <v>10011.9</v>
      </c>
      <c r="BI30">
        <v>0</v>
      </c>
      <c r="BJ30">
        <v>94.224400000000003</v>
      </c>
      <c r="BK30">
        <v>-14.7</v>
      </c>
      <c r="BL30">
        <v>571.96500000000003</v>
      </c>
      <c r="BM30">
        <v>586.13400000000001</v>
      </c>
      <c r="BN30">
        <v>1.3993199999999999</v>
      </c>
      <c r="BO30">
        <v>574.97699999999998</v>
      </c>
      <c r="BP30">
        <v>19.036200000000001</v>
      </c>
      <c r="BQ30">
        <v>2.0511900000000001</v>
      </c>
      <c r="BR30">
        <v>1.9107400000000001</v>
      </c>
      <c r="BS30">
        <v>17.845199999999998</v>
      </c>
      <c r="BT30">
        <v>16.723400000000002</v>
      </c>
      <c r="BU30">
        <v>1800.29</v>
      </c>
      <c r="BV30">
        <v>0.90000800000000003</v>
      </c>
      <c r="BW30">
        <v>9.99921E-2</v>
      </c>
      <c r="BX30">
        <v>0</v>
      </c>
      <c r="BY30">
        <v>2.3803000000000001</v>
      </c>
      <c r="BZ30">
        <v>0</v>
      </c>
      <c r="CA30">
        <v>11667.4</v>
      </c>
      <c r="CB30">
        <v>13897.2</v>
      </c>
      <c r="CC30">
        <v>40.5</v>
      </c>
      <c r="CD30">
        <v>41.625</v>
      </c>
      <c r="CE30">
        <v>41.561999999999998</v>
      </c>
      <c r="CF30">
        <v>40.25</v>
      </c>
      <c r="CG30">
        <v>40.125</v>
      </c>
      <c r="CH30">
        <v>1620.28</v>
      </c>
      <c r="CI30">
        <v>180.01</v>
      </c>
      <c r="CJ30">
        <v>0</v>
      </c>
      <c r="CK30">
        <v>1689469593</v>
      </c>
      <c r="CL30">
        <v>0</v>
      </c>
      <c r="CM30">
        <v>1689469558.0999999</v>
      </c>
      <c r="CN30" t="s">
        <v>388</v>
      </c>
      <c r="CO30">
        <v>1689469558.0999999</v>
      </c>
      <c r="CP30">
        <v>1689469552.0999999</v>
      </c>
      <c r="CQ30">
        <v>61</v>
      </c>
      <c r="CR30">
        <v>0.20200000000000001</v>
      </c>
      <c r="CS30">
        <v>-2.1000000000000001E-2</v>
      </c>
      <c r="CT30">
        <v>-1.4079999999999999</v>
      </c>
      <c r="CU30">
        <v>0.27300000000000002</v>
      </c>
      <c r="CV30">
        <v>575</v>
      </c>
      <c r="CW30">
        <v>19</v>
      </c>
      <c r="CX30">
        <v>0.34</v>
      </c>
      <c r="CY30">
        <v>0.06</v>
      </c>
      <c r="CZ30">
        <v>20.789076727166002</v>
      </c>
      <c r="DA30">
        <v>0.77951236908341903</v>
      </c>
      <c r="DB30">
        <v>9.8807089122753294E-2</v>
      </c>
      <c r="DC30">
        <v>1</v>
      </c>
      <c r="DD30">
        <v>574.99547619047598</v>
      </c>
      <c r="DE30">
        <v>-0.107142857142129</v>
      </c>
      <c r="DF30">
        <v>3.5389827765842201E-2</v>
      </c>
      <c r="DG30">
        <v>1</v>
      </c>
      <c r="DH30">
        <v>1800.0319047619</v>
      </c>
      <c r="DI30">
        <v>-0.14048239731304099</v>
      </c>
      <c r="DJ30">
        <v>0.149749602038417</v>
      </c>
      <c r="DK30">
        <v>-1</v>
      </c>
      <c r="DL30">
        <v>2</v>
      </c>
      <c r="DM30">
        <v>2</v>
      </c>
      <c r="DN30" t="s">
        <v>351</v>
      </c>
      <c r="DO30">
        <v>3.2419099999999998</v>
      </c>
      <c r="DP30">
        <v>2.7807400000000002</v>
      </c>
      <c r="DQ30">
        <v>0.12513299999999999</v>
      </c>
      <c r="DR30">
        <v>0.126613</v>
      </c>
      <c r="DS30">
        <v>0.107764</v>
      </c>
      <c r="DT30">
        <v>0.101387</v>
      </c>
      <c r="DU30">
        <v>25539.1</v>
      </c>
      <c r="DV30">
        <v>27129</v>
      </c>
      <c r="DW30">
        <v>27309.5</v>
      </c>
      <c r="DX30">
        <v>29141.7</v>
      </c>
      <c r="DY30">
        <v>32123.7</v>
      </c>
      <c r="DZ30">
        <v>35029.800000000003</v>
      </c>
      <c r="EA30">
        <v>36537.4</v>
      </c>
      <c r="EB30">
        <v>39679</v>
      </c>
      <c r="EC30">
        <v>2.3201000000000001</v>
      </c>
      <c r="ED30">
        <v>1.7070000000000001</v>
      </c>
      <c r="EE30">
        <v>0.172295</v>
      </c>
      <c r="EF30">
        <v>0</v>
      </c>
      <c r="EG30">
        <v>22.159300000000002</v>
      </c>
      <c r="EH30">
        <v>999.9</v>
      </c>
      <c r="EI30">
        <v>51.183999999999997</v>
      </c>
      <c r="EJ30">
        <v>29.346</v>
      </c>
      <c r="EK30">
        <v>20.921800000000001</v>
      </c>
      <c r="EL30">
        <v>62.3232</v>
      </c>
      <c r="EM30">
        <v>33.734000000000002</v>
      </c>
      <c r="EN30">
        <v>1</v>
      </c>
      <c r="EO30">
        <v>-0.47109499999999999</v>
      </c>
      <c r="EP30">
        <v>-1.4149099999999999</v>
      </c>
      <c r="EQ30">
        <v>19.9237</v>
      </c>
      <c r="ER30">
        <v>5.21774</v>
      </c>
      <c r="ES30">
        <v>11.9201</v>
      </c>
      <c r="ET30">
        <v>4.9550999999999998</v>
      </c>
      <c r="EU30">
        <v>3.2973499999999998</v>
      </c>
      <c r="EV30">
        <v>2559.4</v>
      </c>
      <c r="EW30">
        <v>74.2</v>
      </c>
      <c r="EX30">
        <v>37</v>
      </c>
      <c r="EY30">
        <v>8463.7999999999993</v>
      </c>
      <c r="EZ30">
        <v>1.8601000000000001</v>
      </c>
      <c r="FA30">
        <v>1.8592900000000001</v>
      </c>
      <c r="FB30">
        <v>1.8649100000000001</v>
      </c>
      <c r="FC30">
        <v>1.8689</v>
      </c>
      <c r="FD30">
        <v>1.86378</v>
      </c>
      <c r="FE30">
        <v>1.86371</v>
      </c>
      <c r="FF30">
        <v>1.8637699999999999</v>
      </c>
      <c r="FG30">
        <v>1.8635600000000001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-1.407</v>
      </c>
      <c r="FV30">
        <v>0.27310000000000001</v>
      </c>
      <c r="FW30">
        <v>-1.4076</v>
      </c>
      <c r="FX30">
        <v>0</v>
      </c>
      <c r="FY30">
        <v>0</v>
      </c>
      <c r="FZ30">
        <v>0</v>
      </c>
      <c r="GA30">
        <v>0.27311000000000302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0.6</v>
      </c>
      <c r="GK30">
        <v>1.3793899999999999</v>
      </c>
      <c r="GL30">
        <v>2.5952099999999998</v>
      </c>
      <c r="GM30">
        <v>1.4489700000000001</v>
      </c>
      <c r="GN30">
        <v>2.3071299999999999</v>
      </c>
      <c r="GO30">
        <v>1.5466299999999999</v>
      </c>
      <c r="GP30">
        <v>2.4316399999999998</v>
      </c>
      <c r="GQ30">
        <v>31.2591</v>
      </c>
      <c r="GR30">
        <v>15.375400000000001</v>
      </c>
      <c r="GS30">
        <v>18</v>
      </c>
      <c r="GT30">
        <v>636.178</v>
      </c>
      <c r="GU30">
        <v>344.55700000000002</v>
      </c>
      <c r="GV30">
        <v>24.425699999999999</v>
      </c>
      <c r="GW30">
        <v>21.268899999999999</v>
      </c>
      <c r="GX30">
        <v>30</v>
      </c>
      <c r="GY30">
        <v>21.069700000000001</v>
      </c>
      <c r="GZ30">
        <v>21.0197</v>
      </c>
      <c r="HA30">
        <v>27.583600000000001</v>
      </c>
      <c r="HB30">
        <v>0</v>
      </c>
      <c r="HC30">
        <v>-30</v>
      </c>
      <c r="HD30">
        <v>24.4314</v>
      </c>
      <c r="HE30">
        <v>575</v>
      </c>
      <c r="HF30">
        <v>0</v>
      </c>
      <c r="HG30">
        <v>100.629</v>
      </c>
      <c r="HH30">
        <v>96.282300000000006</v>
      </c>
    </row>
    <row r="31" spans="1:216" x14ac:dyDescent="0.25">
      <c r="A31">
        <v>13</v>
      </c>
      <c r="B31">
        <v>1689469650</v>
      </c>
      <c r="C31">
        <v>1191.9000000953699</v>
      </c>
      <c r="D31" t="s">
        <v>389</v>
      </c>
      <c r="E31" t="s">
        <v>390</v>
      </c>
      <c r="F31" t="s">
        <v>347</v>
      </c>
      <c r="G31" t="s">
        <v>410</v>
      </c>
      <c r="H31" t="s">
        <v>348</v>
      </c>
      <c r="I31" t="s">
        <v>349</v>
      </c>
      <c r="J31" t="s">
        <v>409</v>
      </c>
      <c r="K31" t="s">
        <v>411</v>
      </c>
      <c r="L31">
        <v>1689469650</v>
      </c>
      <c r="M31">
        <f t="shared" si="0"/>
        <v>1.999772224166078E-3</v>
      </c>
      <c r="N31">
        <f t="shared" si="1"/>
        <v>1.999772224166078</v>
      </c>
      <c r="O31">
        <f t="shared" si="2"/>
        <v>22.503951813383999</v>
      </c>
      <c r="P31">
        <f t="shared" si="3"/>
        <v>658.58500000000004</v>
      </c>
      <c r="Q31">
        <f t="shared" si="4"/>
        <v>444.43467839676481</v>
      </c>
      <c r="R31">
        <f t="shared" si="5"/>
        <v>44.631070695052209</v>
      </c>
      <c r="S31">
        <f t="shared" si="6"/>
        <v>66.136499068284508</v>
      </c>
      <c r="T31">
        <f t="shared" si="7"/>
        <v>0.18082537025489484</v>
      </c>
      <c r="U31">
        <f t="shared" si="8"/>
        <v>3.4029504354186688</v>
      </c>
      <c r="V31">
        <f t="shared" si="9"/>
        <v>0.17565191190525858</v>
      </c>
      <c r="W31">
        <f t="shared" si="10"/>
        <v>0.11023493074600452</v>
      </c>
      <c r="X31">
        <f t="shared" si="11"/>
        <v>297.680094</v>
      </c>
      <c r="Y31">
        <f t="shared" si="12"/>
        <v>26.329799086141342</v>
      </c>
      <c r="Z31">
        <f t="shared" si="13"/>
        <v>25.099499999999999</v>
      </c>
      <c r="AA31">
        <f t="shared" si="14"/>
        <v>3.1985887152190506</v>
      </c>
      <c r="AB31">
        <f t="shared" si="15"/>
        <v>64.596294897757943</v>
      </c>
      <c r="AC31">
        <f t="shared" si="16"/>
        <v>2.0853756968377701</v>
      </c>
      <c r="AD31">
        <f t="shared" si="17"/>
        <v>3.2283209124276739</v>
      </c>
      <c r="AE31">
        <f t="shared" si="18"/>
        <v>1.1132130183812805</v>
      </c>
      <c r="AF31">
        <f t="shared" si="19"/>
        <v>-88.189955085724037</v>
      </c>
      <c r="AG31">
        <f t="shared" si="20"/>
        <v>28.509662846064902</v>
      </c>
      <c r="AH31">
        <f t="shared" si="21"/>
        <v>1.7752968882022682</v>
      </c>
      <c r="AI31">
        <f t="shared" si="22"/>
        <v>239.77509864854315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53352.938705264205</v>
      </c>
      <c r="AO31">
        <f t="shared" si="26"/>
        <v>1799.87</v>
      </c>
      <c r="AP31">
        <f t="shared" si="27"/>
        <v>1517.2901999999997</v>
      </c>
      <c r="AQ31">
        <f t="shared" si="28"/>
        <v>0.84299988332490672</v>
      </c>
      <c r="AR31">
        <f t="shared" si="29"/>
        <v>0.16538977481707012</v>
      </c>
      <c r="AS31">
        <v>1689469650</v>
      </c>
      <c r="AT31">
        <v>658.58500000000004</v>
      </c>
      <c r="AU31">
        <v>674.96199999999999</v>
      </c>
      <c r="AV31">
        <v>20.766100000000002</v>
      </c>
      <c r="AW31">
        <v>19.419799999999999</v>
      </c>
      <c r="AX31">
        <v>659.77700000000004</v>
      </c>
      <c r="AY31">
        <v>20.4621</v>
      </c>
      <c r="AZ31">
        <v>599.99699999999996</v>
      </c>
      <c r="BA31">
        <v>100.373</v>
      </c>
      <c r="BB31">
        <v>4.9115699999999998E-2</v>
      </c>
      <c r="BC31">
        <v>25.254899999999999</v>
      </c>
      <c r="BD31">
        <v>25.099499999999999</v>
      </c>
      <c r="BE31">
        <v>999.9</v>
      </c>
      <c r="BF31">
        <v>0</v>
      </c>
      <c r="BG31">
        <v>0</v>
      </c>
      <c r="BH31">
        <v>9993.75</v>
      </c>
      <c r="BI31">
        <v>0</v>
      </c>
      <c r="BJ31">
        <v>96.431600000000003</v>
      </c>
      <c r="BK31">
        <v>-16.5928</v>
      </c>
      <c r="BL31">
        <v>672.31</v>
      </c>
      <c r="BM31">
        <v>688.32899999999995</v>
      </c>
      <c r="BN31">
        <v>1.31535</v>
      </c>
      <c r="BO31">
        <v>674.96199999999999</v>
      </c>
      <c r="BP31">
        <v>19.419799999999999</v>
      </c>
      <c r="BQ31">
        <v>2.0812499999999998</v>
      </c>
      <c r="BR31">
        <v>1.94923</v>
      </c>
      <c r="BS31">
        <v>18.0764</v>
      </c>
      <c r="BT31">
        <v>17.037800000000001</v>
      </c>
      <c r="BU31">
        <v>1799.87</v>
      </c>
      <c r="BV31">
        <v>0.90000199999999997</v>
      </c>
      <c r="BW31">
        <v>9.9997900000000001E-2</v>
      </c>
      <c r="BX31">
        <v>0</v>
      </c>
      <c r="BY31">
        <v>2.0503</v>
      </c>
      <c r="BZ31">
        <v>0</v>
      </c>
      <c r="CA31">
        <v>11901.4</v>
      </c>
      <c r="CB31">
        <v>13893.9</v>
      </c>
      <c r="CC31">
        <v>40.125</v>
      </c>
      <c r="CD31">
        <v>41.311999999999998</v>
      </c>
      <c r="CE31">
        <v>41.186999999999998</v>
      </c>
      <c r="CF31">
        <v>39.75</v>
      </c>
      <c r="CG31">
        <v>39.75</v>
      </c>
      <c r="CH31">
        <v>1619.89</v>
      </c>
      <c r="CI31">
        <v>179.98</v>
      </c>
      <c r="CJ31">
        <v>0</v>
      </c>
      <c r="CK31">
        <v>1689469656</v>
      </c>
      <c r="CL31">
        <v>0</v>
      </c>
      <c r="CM31">
        <v>1689469684</v>
      </c>
      <c r="CN31" t="s">
        <v>391</v>
      </c>
      <c r="CO31">
        <v>1689469670</v>
      </c>
      <c r="CP31">
        <v>1689469684</v>
      </c>
      <c r="CQ31">
        <v>62</v>
      </c>
      <c r="CR31">
        <v>0.215</v>
      </c>
      <c r="CS31">
        <v>3.1E-2</v>
      </c>
      <c r="CT31">
        <v>-1.1919999999999999</v>
      </c>
      <c r="CU31">
        <v>0.30399999999999999</v>
      </c>
      <c r="CV31">
        <v>675</v>
      </c>
      <c r="CW31">
        <v>19</v>
      </c>
      <c r="CX31">
        <v>0.13</v>
      </c>
      <c r="CY31">
        <v>0.12</v>
      </c>
      <c r="CZ31">
        <v>23.774711337048899</v>
      </c>
      <c r="DA31">
        <v>-1.2276472440027999</v>
      </c>
      <c r="DB31">
        <v>0.15439682496207599</v>
      </c>
      <c r="DC31">
        <v>1</v>
      </c>
      <c r="DD31">
        <v>674.97754999999995</v>
      </c>
      <c r="DE31">
        <v>0.205398496239627</v>
      </c>
      <c r="DF31">
        <v>4.9867298904189797E-2</v>
      </c>
      <c r="DG31">
        <v>1</v>
      </c>
      <c r="DH31">
        <v>1799.9590476190499</v>
      </c>
      <c r="DI31">
        <v>-0.39976655317417997</v>
      </c>
      <c r="DJ31">
        <v>0.14982226809840299</v>
      </c>
      <c r="DK31">
        <v>-1</v>
      </c>
      <c r="DL31">
        <v>2</v>
      </c>
      <c r="DM31">
        <v>2</v>
      </c>
      <c r="DN31" t="s">
        <v>351</v>
      </c>
      <c r="DO31">
        <v>3.2418</v>
      </c>
      <c r="DP31">
        <v>2.7806999999999999</v>
      </c>
      <c r="DQ31">
        <v>0.13999500000000001</v>
      </c>
      <c r="DR31">
        <v>0.141517</v>
      </c>
      <c r="DS31">
        <v>0.108887</v>
      </c>
      <c r="DT31">
        <v>0.102809</v>
      </c>
      <c r="DU31">
        <v>25104.1</v>
      </c>
      <c r="DV31">
        <v>26661.3</v>
      </c>
      <c r="DW31">
        <v>27307.5</v>
      </c>
      <c r="DX31">
        <v>29135.8</v>
      </c>
      <c r="DY31">
        <v>32080.3</v>
      </c>
      <c r="DZ31">
        <v>34968.1</v>
      </c>
      <c r="EA31">
        <v>36535.1</v>
      </c>
      <c r="EB31">
        <v>39672</v>
      </c>
      <c r="EC31">
        <v>2.3222499999999999</v>
      </c>
      <c r="ED31">
        <v>1.7089300000000001</v>
      </c>
      <c r="EE31">
        <v>0.16909099999999999</v>
      </c>
      <c r="EF31">
        <v>0</v>
      </c>
      <c r="EG31">
        <v>22.319199999999999</v>
      </c>
      <c r="EH31">
        <v>999.9</v>
      </c>
      <c r="EI31">
        <v>51.226999999999997</v>
      </c>
      <c r="EJ31">
        <v>29.335999999999999</v>
      </c>
      <c r="EK31">
        <v>20.927099999999999</v>
      </c>
      <c r="EL31">
        <v>62.683300000000003</v>
      </c>
      <c r="EM31">
        <v>33.617800000000003</v>
      </c>
      <c r="EN31">
        <v>1</v>
      </c>
      <c r="EO31">
        <v>-0.470968</v>
      </c>
      <c r="EP31">
        <v>-0.43670799999999999</v>
      </c>
      <c r="EQ31">
        <v>19.9541</v>
      </c>
      <c r="ER31">
        <v>5.2183400000000004</v>
      </c>
      <c r="ES31">
        <v>11.9201</v>
      </c>
      <c r="ET31">
        <v>4.9555499999999997</v>
      </c>
      <c r="EU31">
        <v>3.2976299999999998</v>
      </c>
      <c r="EV31">
        <v>2560.5</v>
      </c>
      <c r="EW31">
        <v>74.2</v>
      </c>
      <c r="EX31">
        <v>37</v>
      </c>
      <c r="EY31">
        <v>8463.7999999999993</v>
      </c>
      <c r="EZ31">
        <v>1.86006</v>
      </c>
      <c r="FA31">
        <v>1.8593</v>
      </c>
      <c r="FB31">
        <v>1.8649100000000001</v>
      </c>
      <c r="FC31">
        <v>1.8689</v>
      </c>
      <c r="FD31">
        <v>1.8637300000000001</v>
      </c>
      <c r="FE31">
        <v>1.8637300000000001</v>
      </c>
      <c r="FF31">
        <v>1.86382</v>
      </c>
      <c r="FG31">
        <v>1.8635600000000001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-1.1919999999999999</v>
      </c>
      <c r="FV31">
        <v>0.30399999999999999</v>
      </c>
      <c r="FW31">
        <v>-1.4076</v>
      </c>
      <c r="FX31">
        <v>0</v>
      </c>
      <c r="FY31">
        <v>0</v>
      </c>
      <c r="FZ31">
        <v>0</v>
      </c>
      <c r="GA31">
        <v>0.27311000000000302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1.5</v>
      </c>
      <c r="GJ31">
        <v>1.6</v>
      </c>
      <c r="GK31">
        <v>1.5686</v>
      </c>
      <c r="GL31">
        <v>2.5878899999999998</v>
      </c>
      <c r="GM31">
        <v>1.4489700000000001</v>
      </c>
      <c r="GN31">
        <v>2.3022499999999999</v>
      </c>
      <c r="GO31">
        <v>1.5466299999999999</v>
      </c>
      <c r="GP31">
        <v>2.4304199999999998</v>
      </c>
      <c r="GQ31">
        <v>31.237400000000001</v>
      </c>
      <c r="GR31">
        <v>15.3666</v>
      </c>
      <c r="GS31">
        <v>18</v>
      </c>
      <c r="GT31">
        <v>637.82000000000005</v>
      </c>
      <c r="GU31">
        <v>345.71</v>
      </c>
      <c r="GV31">
        <v>23.781199999999998</v>
      </c>
      <c r="GW31">
        <v>21.276499999999999</v>
      </c>
      <c r="GX31">
        <v>30.0001</v>
      </c>
      <c r="GY31">
        <v>21.081800000000001</v>
      </c>
      <c r="GZ31">
        <v>21.0366</v>
      </c>
      <c r="HA31">
        <v>31.385100000000001</v>
      </c>
      <c r="HB31">
        <v>0</v>
      </c>
      <c r="HC31">
        <v>-30</v>
      </c>
      <c r="HD31">
        <v>23.686800000000002</v>
      </c>
      <c r="HE31">
        <v>675</v>
      </c>
      <c r="HF31">
        <v>0</v>
      </c>
      <c r="HG31">
        <v>100.622</v>
      </c>
      <c r="HH31">
        <v>96.264200000000002</v>
      </c>
    </row>
    <row r="32" spans="1:216" x14ac:dyDescent="0.25">
      <c r="A32">
        <v>14</v>
      </c>
      <c r="B32">
        <v>1689469790</v>
      </c>
      <c r="C32">
        <v>1331.9000000953699</v>
      </c>
      <c r="D32" t="s">
        <v>392</v>
      </c>
      <c r="E32" t="s">
        <v>393</v>
      </c>
      <c r="F32" t="s">
        <v>347</v>
      </c>
      <c r="G32" t="s">
        <v>410</v>
      </c>
      <c r="H32" t="s">
        <v>348</v>
      </c>
      <c r="I32" t="s">
        <v>349</v>
      </c>
      <c r="J32" t="s">
        <v>409</v>
      </c>
      <c r="K32" t="s">
        <v>411</v>
      </c>
      <c r="L32">
        <v>1689469790</v>
      </c>
      <c r="M32">
        <f t="shared" si="0"/>
        <v>2.1369405687278308E-3</v>
      </c>
      <c r="N32">
        <f t="shared" si="1"/>
        <v>2.1369405687278307</v>
      </c>
      <c r="O32">
        <f t="shared" si="2"/>
        <v>24.720683547155264</v>
      </c>
      <c r="P32">
        <f t="shared" si="3"/>
        <v>781.93</v>
      </c>
      <c r="Q32">
        <f t="shared" si="4"/>
        <v>559.17621903872805</v>
      </c>
      <c r="R32">
        <f t="shared" si="5"/>
        <v>56.153004616984177</v>
      </c>
      <c r="S32">
        <f t="shared" si="6"/>
        <v>78.522149914815003</v>
      </c>
      <c r="T32">
        <f t="shared" si="7"/>
        <v>0.19290663629819871</v>
      </c>
      <c r="U32">
        <f t="shared" si="8"/>
        <v>3.4064094001267113</v>
      </c>
      <c r="V32">
        <f t="shared" si="9"/>
        <v>0.1870366513971102</v>
      </c>
      <c r="W32">
        <f t="shared" si="10"/>
        <v>0.11741042319241646</v>
      </c>
      <c r="X32">
        <f t="shared" si="11"/>
        <v>297.66732599999995</v>
      </c>
      <c r="Y32">
        <f t="shared" si="12"/>
        <v>26.116309103126177</v>
      </c>
      <c r="Z32">
        <f t="shared" si="13"/>
        <v>24.956199999999999</v>
      </c>
      <c r="AA32">
        <f t="shared" si="14"/>
        <v>3.1713839140279623</v>
      </c>
      <c r="AB32">
        <f t="shared" si="15"/>
        <v>64.312612054683186</v>
      </c>
      <c r="AC32">
        <f t="shared" si="16"/>
        <v>2.0538995562169498</v>
      </c>
      <c r="AD32">
        <f t="shared" si="17"/>
        <v>3.1936186240897468</v>
      </c>
      <c r="AE32">
        <f t="shared" si="18"/>
        <v>1.1174843578110125</v>
      </c>
      <c r="AF32">
        <f t="shared" si="19"/>
        <v>-94.239079080897341</v>
      </c>
      <c r="AG32">
        <f t="shared" si="20"/>
        <v>21.523351467532862</v>
      </c>
      <c r="AH32">
        <f t="shared" si="21"/>
        <v>1.3367117857560895</v>
      </c>
      <c r="AI32">
        <f t="shared" si="22"/>
        <v>226.28831017239156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53465.070930546979</v>
      </c>
      <c r="AO32">
        <f t="shared" si="26"/>
        <v>1799.79</v>
      </c>
      <c r="AP32">
        <f t="shared" si="27"/>
        <v>1517.223</v>
      </c>
      <c r="AQ32">
        <f t="shared" si="28"/>
        <v>0.84300001666861135</v>
      </c>
      <c r="AR32">
        <f t="shared" si="29"/>
        <v>0.16539003217041987</v>
      </c>
      <c r="AS32">
        <v>1689469790</v>
      </c>
      <c r="AT32">
        <v>781.93</v>
      </c>
      <c r="AU32">
        <v>800.07299999999998</v>
      </c>
      <c r="AV32">
        <v>20.4529</v>
      </c>
      <c r="AW32">
        <v>19.0139</v>
      </c>
      <c r="AX32">
        <v>783.09</v>
      </c>
      <c r="AY32">
        <v>20.167300000000001</v>
      </c>
      <c r="AZ32">
        <v>600.04100000000005</v>
      </c>
      <c r="BA32">
        <v>100.372</v>
      </c>
      <c r="BB32">
        <v>4.8945500000000003E-2</v>
      </c>
      <c r="BC32">
        <v>25.073399999999999</v>
      </c>
      <c r="BD32">
        <v>24.956199999999999</v>
      </c>
      <c r="BE32">
        <v>999.9</v>
      </c>
      <c r="BF32">
        <v>0</v>
      </c>
      <c r="BG32">
        <v>0</v>
      </c>
      <c r="BH32">
        <v>10009.4</v>
      </c>
      <c r="BI32">
        <v>0</v>
      </c>
      <c r="BJ32">
        <v>107.32</v>
      </c>
      <c r="BK32">
        <v>-18.1431</v>
      </c>
      <c r="BL32">
        <v>798.25599999999997</v>
      </c>
      <c r="BM32">
        <v>815.58</v>
      </c>
      <c r="BN32">
        <v>1.43893</v>
      </c>
      <c r="BO32">
        <v>800.07299999999998</v>
      </c>
      <c r="BP32">
        <v>19.0139</v>
      </c>
      <c r="BQ32">
        <v>2.0528900000000001</v>
      </c>
      <c r="BR32">
        <v>1.90846</v>
      </c>
      <c r="BS32">
        <v>17.8583</v>
      </c>
      <c r="BT32">
        <v>16.704699999999999</v>
      </c>
      <c r="BU32">
        <v>1799.79</v>
      </c>
      <c r="BV32">
        <v>0.89999700000000005</v>
      </c>
      <c r="BW32">
        <v>0.10000299999999999</v>
      </c>
      <c r="BX32">
        <v>0</v>
      </c>
      <c r="BY32">
        <v>1.9849000000000001</v>
      </c>
      <c r="BZ32">
        <v>0</v>
      </c>
      <c r="CA32">
        <v>12047.2</v>
      </c>
      <c r="CB32">
        <v>13893.3</v>
      </c>
      <c r="CC32">
        <v>39.375</v>
      </c>
      <c r="CD32">
        <v>40.811999999999998</v>
      </c>
      <c r="CE32">
        <v>40.5</v>
      </c>
      <c r="CF32">
        <v>39.186999999999998</v>
      </c>
      <c r="CG32">
        <v>39.125</v>
      </c>
      <c r="CH32">
        <v>1619.81</v>
      </c>
      <c r="CI32">
        <v>179.98</v>
      </c>
      <c r="CJ32">
        <v>0</v>
      </c>
      <c r="CK32">
        <v>1689469796.4000001</v>
      </c>
      <c r="CL32">
        <v>0</v>
      </c>
      <c r="CM32">
        <v>1689469761</v>
      </c>
      <c r="CN32" t="s">
        <v>394</v>
      </c>
      <c r="CO32">
        <v>1689469761</v>
      </c>
      <c r="CP32">
        <v>1689469750</v>
      </c>
      <c r="CQ32">
        <v>63</v>
      </c>
      <c r="CR32">
        <v>3.2000000000000001E-2</v>
      </c>
      <c r="CS32">
        <v>-1.7999999999999999E-2</v>
      </c>
      <c r="CT32">
        <v>-1.1599999999999999</v>
      </c>
      <c r="CU32">
        <v>0.28599999999999998</v>
      </c>
      <c r="CV32">
        <v>800</v>
      </c>
      <c r="CW32">
        <v>19</v>
      </c>
      <c r="CX32">
        <v>0.25</v>
      </c>
      <c r="CY32">
        <v>0.06</v>
      </c>
      <c r="CZ32">
        <v>25.3059615786518</v>
      </c>
      <c r="DA32">
        <v>1.4963558465915501</v>
      </c>
      <c r="DB32">
        <v>0.184799204732846</v>
      </c>
      <c r="DC32">
        <v>1</v>
      </c>
      <c r="DD32">
        <v>800.02319999999997</v>
      </c>
      <c r="DE32">
        <v>-0.106466165412956</v>
      </c>
      <c r="DF32">
        <v>5.1042727199875702E-2</v>
      </c>
      <c r="DG32">
        <v>1</v>
      </c>
      <c r="DH32">
        <v>1800.00952380952</v>
      </c>
      <c r="DI32">
        <v>-7.53186635639575E-2</v>
      </c>
      <c r="DJ32">
        <v>9.1416169793804597E-2</v>
      </c>
      <c r="DK32">
        <v>-1</v>
      </c>
      <c r="DL32">
        <v>2</v>
      </c>
      <c r="DM32">
        <v>2</v>
      </c>
      <c r="DN32" t="s">
        <v>351</v>
      </c>
      <c r="DO32">
        <v>3.2418900000000002</v>
      </c>
      <c r="DP32">
        <v>2.7806600000000001</v>
      </c>
      <c r="DQ32">
        <v>0.157163</v>
      </c>
      <c r="DR32">
        <v>0.158662</v>
      </c>
      <c r="DS32">
        <v>0.10777100000000001</v>
      </c>
      <c r="DT32">
        <v>0.10129199999999999</v>
      </c>
      <c r="DU32">
        <v>24605.7</v>
      </c>
      <c r="DV32">
        <v>26135.9</v>
      </c>
      <c r="DW32">
        <v>27309.599999999999</v>
      </c>
      <c r="DX32">
        <v>29142.6</v>
      </c>
      <c r="DY32">
        <v>32123.4</v>
      </c>
      <c r="DZ32">
        <v>35034.199999999997</v>
      </c>
      <c r="EA32">
        <v>36537.199999999997</v>
      </c>
      <c r="EB32">
        <v>39679.599999999999</v>
      </c>
      <c r="EC32">
        <v>2.3190300000000001</v>
      </c>
      <c r="ED32">
        <v>1.7078</v>
      </c>
      <c r="EE32">
        <v>0.163242</v>
      </c>
      <c r="EF32">
        <v>0</v>
      </c>
      <c r="EG32">
        <v>22.271599999999999</v>
      </c>
      <c r="EH32">
        <v>999.9</v>
      </c>
      <c r="EI32">
        <v>51.305999999999997</v>
      </c>
      <c r="EJ32">
        <v>29.295999999999999</v>
      </c>
      <c r="EK32">
        <v>20.912600000000001</v>
      </c>
      <c r="EL32">
        <v>62.543300000000002</v>
      </c>
      <c r="EM32">
        <v>33.669899999999998</v>
      </c>
      <c r="EN32">
        <v>1</v>
      </c>
      <c r="EO32">
        <v>-0.470221</v>
      </c>
      <c r="EP32">
        <v>-1.13245</v>
      </c>
      <c r="EQ32">
        <v>19.936599999999999</v>
      </c>
      <c r="ER32">
        <v>5.2172900000000002</v>
      </c>
      <c r="ES32">
        <v>11.9201</v>
      </c>
      <c r="ET32">
        <v>4.9542000000000002</v>
      </c>
      <c r="EU32">
        <v>3.2973300000000001</v>
      </c>
      <c r="EV32">
        <v>2563.1999999999998</v>
      </c>
      <c r="EW32">
        <v>74.2</v>
      </c>
      <c r="EX32">
        <v>37</v>
      </c>
      <c r="EY32">
        <v>8463.7999999999993</v>
      </c>
      <c r="EZ32">
        <v>1.86008</v>
      </c>
      <c r="FA32">
        <v>1.8593</v>
      </c>
      <c r="FB32">
        <v>1.8649</v>
      </c>
      <c r="FC32">
        <v>1.8689</v>
      </c>
      <c r="FD32">
        <v>1.86374</v>
      </c>
      <c r="FE32">
        <v>1.86372</v>
      </c>
      <c r="FF32">
        <v>1.8637999999999999</v>
      </c>
      <c r="FG32">
        <v>1.8635600000000001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-1.1599999999999999</v>
      </c>
      <c r="FV32">
        <v>0.28560000000000002</v>
      </c>
      <c r="FW32">
        <v>-1.16009090909085</v>
      </c>
      <c r="FX32">
        <v>0</v>
      </c>
      <c r="FY32">
        <v>0</v>
      </c>
      <c r="FZ32">
        <v>0</v>
      </c>
      <c r="GA32">
        <v>0.28557000000000299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0.5</v>
      </c>
      <c r="GJ32">
        <v>0.7</v>
      </c>
      <c r="GK32">
        <v>1.7981</v>
      </c>
      <c r="GL32">
        <v>2.5830099999999998</v>
      </c>
      <c r="GM32">
        <v>1.4489700000000001</v>
      </c>
      <c r="GN32">
        <v>2.3059099999999999</v>
      </c>
      <c r="GO32">
        <v>1.5466299999999999</v>
      </c>
      <c r="GP32">
        <v>2.4865699999999999</v>
      </c>
      <c r="GQ32">
        <v>31.193899999999999</v>
      </c>
      <c r="GR32">
        <v>15.3491</v>
      </c>
      <c r="GS32">
        <v>18</v>
      </c>
      <c r="GT32">
        <v>635.89</v>
      </c>
      <c r="GU32">
        <v>345.27199999999999</v>
      </c>
      <c r="GV32">
        <v>24.195699999999999</v>
      </c>
      <c r="GW32">
        <v>21.2928</v>
      </c>
      <c r="GX32">
        <v>30.0001</v>
      </c>
      <c r="GY32">
        <v>21.107299999999999</v>
      </c>
      <c r="GZ32">
        <v>21.060300000000002</v>
      </c>
      <c r="HA32">
        <v>35.969499999999996</v>
      </c>
      <c r="HB32">
        <v>0</v>
      </c>
      <c r="HC32">
        <v>-30</v>
      </c>
      <c r="HD32">
        <v>24.230599999999999</v>
      </c>
      <c r="HE32">
        <v>800</v>
      </c>
      <c r="HF32">
        <v>0</v>
      </c>
      <c r="HG32">
        <v>100.629</v>
      </c>
      <c r="HH32">
        <v>96.284400000000005</v>
      </c>
    </row>
    <row r="33" spans="1:216" x14ac:dyDescent="0.25">
      <c r="A33">
        <v>15</v>
      </c>
      <c r="B33">
        <v>1689469893</v>
      </c>
      <c r="C33">
        <v>1434.9000000953699</v>
      </c>
      <c r="D33" t="s">
        <v>395</v>
      </c>
      <c r="E33" t="s">
        <v>396</v>
      </c>
      <c r="F33" t="s">
        <v>347</v>
      </c>
      <c r="G33" t="s">
        <v>410</v>
      </c>
      <c r="H33" t="s">
        <v>348</v>
      </c>
      <c r="I33" t="s">
        <v>349</v>
      </c>
      <c r="J33" t="s">
        <v>409</v>
      </c>
      <c r="K33" t="s">
        <v>411</v>
      </c>
      <c r="L33">
        <v>1689469893</v>
      </c>
      <c r="M33">
        <f t="shared" si="0"/>
        <v>2.055546996084266E-3</v>
      </c>
      <c r="N33">
        <f t="shared" si="1"/>
        <v>2.0555469960842658</v>
      </c>
      <c r="O33">
        <f t="shared" si="2"/>
        <v>26.502549180123797</v>
      </c>
      <c r="P33">
        <f t="shared" si="3"/>
        <v>980.34500000000003</v>
      </c>
      <c r="Q33">
        <f t="shared" si="4"/>
        <v>727.13125308713472</v>
      </c>
      <c r="R33">
        <f t="shared" si="5"/>
        <v>73.016835235617918</v>
      </c>
      <c r="S33">
        <f t="shared" si="6"/>
        <v>98.443972852428004</v>
      </c>
      <c r="T33">
        <f t="shared" si="7"/>
        <v>0.18311187050029951</v>
      </c>
      <c r="U33">
        <f t="shared" si="8"/>
        <v>3.4042523668701614</v>
      </c>
      <c r="V33">
        <f t="shared" si="9"/>
        <v>0.17781078079988485</v>
      </c>
      <c r="W33">
        <f t="shared" si="10"/>
        <v>0.11159523669663499</v>
      </c>
      <c r="X33">
        <f t="shared" si="11"/>
        <v>297.72230999999999</v>
      </c>
      <c r="Y33">
        <f t="shared" si="12"/>
        <v>26.226969000536315</v>
      </c>
      <c r="Z33">
        <f t="shared" si="13"/>
        <v>24.9954</v>
      </c>
      <c r="AA33">
        <f t="shared" si="14"/>
        <v>3.1788056748204774</v>
      </c>
      <c r="AB33">
        <f t="shared" si="15"/>
        <v>63.784657669519987</v>
      </c>
      <c r="AC33">
        <f t="shared" si="16"/>
        <v>2.0481592173033603</v>
      </c>
      <c r="AD33">
        <f t="shared" si="17"/>
        <v>3.2110530841370175</v>
      </c>
      <c r="AE33">
        <f t="shared" si="18"/>
        <v>1.1306464575171171</v>
      </c>
      <c r="AF33">
        <f t="shared" si="19"/>
        <v>-90.649622527316126</v>
      </c>
      <c r="AG33">
        <f t="shared" si="20"/>
        <v>31.089991080298002</v>
      </c>
      <c r="AH33">
        <f t="shared" si="21"/>
        <v>1.9333435861640795</v>
      </c>
      <c r="AI33">
        <f t="shared" si="22"/>
        <v>240.09602213914596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53398.94732956474</v>
      </c>
      <c r="AO33">
        <f t="shared" si="26"/>
        <v>1800.12</v>
      </c>
      <c r="AP33">
        <f t="shared" si="27"/>
        <v>1517.5013999999999</v>
      </c>
      <c r="AQ33">
        <f t="shared" si="28"/>
        <v>0.84300013332444501</v>
      </c>
      <c r="AR33">
        <f t="shared" si="29"/>
        <v>0.16539025731617893</v>
      </c>
      <c r="AS33">
        <v>1689469893</v>
      </c>
      <c r="AT33">
        <v>980.34500000000003</v>
      </c>
      <c r="AU33">
        <v>999.95</v>
      </c>
      <c r="AV33">
        <v>20.3964</v>
      </c>
      <c r="AW33">
        <v>19.0121</v>
      </c>
      <c r="AX33">
        <v>981.36199999999997</v>
      </c>
      <c r="AY33">
        <v>20.1129</v>
      </c>
      <c r="AZ33">
        <v>600.02800000000002</v>
      </c>
      <c r="BA33">
        <v>100.369</v>
      </c>
      <c r="BB33">
        <v>4.8682400000000001E-2</v>
      </c>
      <c r="BC33">
        <v>25.1648</v>
      </c>
      <c r="BD33">
        <v>24.9954</v>
      </c>
      <c r="BE33">
        <v>999.9</v>
      </c>
      <c r="BF33">
        <v>0</v>
      </c>
      <c r="BG33">
        <v>0</v>
      </c>
      <c r="BH33">
        <v>10000</v>
      </c>
      <c r="BI33">
        <v>0</v>
      </c>
      <c r="BJ33">
        <v>114.99</v>
      </c>
      <c r="BK33">
        <v>-19.604600000000001</v>
      </c>
      <c r="BL33">
        <v>1000.76</v>
      </c>
      <c r="BM33">
        <v>1019.33</v>
      </c>
      <c r="BN33">
        <v>1.3842399999999999</v>
      </c>
      <c r="BO33">
        <v>999.95</v>
      </c>
      <c r="BP33">
        <v>19.0121</v>
      </c>
      <c r="BQ33">
        <v>2.0471599999999999</v>
      </c>
      <c r="BR33">
        <v>1.9082300000000001</v>
      </c>
      <c r="BS33">
        <v>17.8139</v>
      </c>
      <c r="BT33">
        <v>16.7027</v>
      </c>
      <c r="BU33">
        <v>1800.12</v>
      </c>
      <c r="BV33">
        <v>0.89999600000000002</v>
      </c>
      <c r="BW33">
        <v>0.100004</v>
      </c>
      <c r="BX33">
        <v>0</v>
      </c>
      <c r="BY33">
        <v>2.5428999999999999</v>
      </c>
      <c r="BZ33">
        <v>0</v>
      </c>
      <c r="CA33">
        <v>12094.4</v>
      </c>
      <c r="CB33">
        <v>13895.9</v>
      </c>
      <c r="CC33">
        <v>38.936999999999998</v>
      </c>
      <c r="CD33">
        <v>40.5</v>
      </c>
      <c r="CE33">
        <v>40.061999999999998</v>
      </c>
      <c r="CF33">
        <v>38.811999999999998</v>
      </c>
      <c r="CG33">
        <v>38.686999999999998</v>
      </c>
      <c r="CH33">
        <v>1620.1</v>
      </c>
      <c r="CI33">
        <v>180.02</v>
      </c>
      <c r="CJ33">
        <v>0</v>
      </c>
      <c r="CK33">
        <v>1689469899</v>
      </c>
      <c r="CL33">
        <v>0</v>
      </c>
      <c r="CM33">
        <v>1689469864</v>
      </c>
      <c r="CN33" t="s">
        <v>397</v>
      </c>
      <c r="CO33">
        <v>1689469864</v>
      </c>
      <c r="CP33">
        <v>1689469858</v>
      </c>
      <c r="CQ33">
        <v>64</v>
      </c>
      <c r="CR33">
        <v>0.14399999999999999</v>
      </c>
      <c r="CS33">
        <v>-2E-3</v>
      </c>
      <c r="CT33">
        <v>-1.016</v>
      </c>
      <c r="CU33">
        <v>0.28299999999999997</v>
      </c>
      <c r="CV33">
        <v>1000</v>
      </c>
      <c r="CW33">
        <v>19</v>
      </c>
      <c r="CX33">
        <v>0.11</v>
      </c>
      <c r="CY33">
        <v>0.08</v>
      </c>
      <c r="CZ33">
        <v>27.275021138919598</v>
      </c>
      <c r="DA33">
        <v>1.71779286382384</v>
      </c>
      <c r="DB33">
        <v>0.17707364123234201</v>
      </c>
      <c r="DC33">
        <v>1</v>
      </c>
      <c r="DD33">
        <v>1000.02766666667</v>
      </c>
      <c r="DE33">
        <v>-0.110025974027279</v>
      </c>
      <c r="DF33">
        <v>8.1928152806126406E-2</v>
      </c>
      <c r="DG33">
        <v>1</v>
      </c>
      <c r="DH33">
        <v>1799.96761904762</v>
      </c>
      <c r="DI33">
        <v>-0.23167077503965999</v>
      </c>
      <c r="DJ33">
        <v>0.150741177169086</v>
      </c>
      <c r="DK33">
        <v>-1</v>
      </c>
      <c r="DL33">
        <v>2</v>
      </c>
      <c r="DM33">
        <v>2</v>
      </c>
      <c r="DN33" t="s">
        <v>351</v>
      </c>
      <c r="DO33">
        <v>3.24187</v>
      </c>
      <c r="DP33">
        <v>2.7803200000000001</v>
      </c>
      <c r="DQ33">
        <v>0.18212999999999999</v>
      </c>
      <c r="DR33">
        <v>0.183471</v>
      </c>
      <c r="DS33">
        <v>0.10756300000000001</v>
      </c>
      <c r="DT33">
        <v>0.101282</v>
      </c>
      <c r="DU33">
        <v>23879.599999999999</v>
      </c>
      <c r="DV33">
        <v>25367.9</v>
      </c>
      <c r="DW33">
        <v>27310.9</v>
      </c>
      <c r="DX33">
        <v>29143.5</v>
      </c>
      <c r="DY33">
        <v>32132.1</v>
      </c>
      <c r="DZ33">
        <v>35035.1</v>
      </c>
      <c r="EA33">
        <v>36538.300000000003</v>
      </c>
      <c r="EB33">
        <v>39680.1</v>
      </c>
      <c r="EC33">
        <v>2.3198500000000002</v>
      </c>
      <c r="ED33">
        <v>1.7088000000000001</v>
      </c>
      <c r="EE33">
        <v>0.17471600000000001</v>
      </c>
      <c r="EF33">
        <v>0</v>
      </c>
      <c r="EG33">
        <v>22.1219</v>
      </c>
      <c r="EH33">
        <v>999.9</v>
      </c>
      <c r="EI33">
        <v>51.372999999999998</v>
      </c>
      <c r="EJ33">
        <v>29.254999999999999</v>
      </c>
      <c r="EK33">
        <v>20.890599999999999</v>
      </c>
      <c r="EL33">
        <v>62.533299999999997</v>
      </c>
      <c r="EM33">
        <v>33.4495</v>
      </c>
      <c r="EN33">
        <v>1</v>
      </c>
      <c r="EO33">
        <v>-0.471773</v>
      </c>
      <c r="EP33">
        <v>-1.6628400000000001</v>
      </c>
      <c r="EQ33">
        <v>19.911200000000001</v>
      </c>
      <c r="ER33">
        <v>5.2180400000000002</v>
      </c>
      <c r="ES33">
        <v>11.9201</v>
      </c>
      <c r="ET33">
        <v>4.9554999999999998</v>
      </c>
      <c r="EU33">
        <v>3.2972800000000002</v>
      </c>
      <c r="EV33">
        <v>2565.1</v>
      </c>
      <c r="EW33">
        <v>74.2</v>
      </c>
      <c r="EX33">
        <v>37.1</v>
      </c>
      <c r="EY33">
        <v>8463.7999999999993</v>
      </c>
      <c r="EZ33">
        <v>1.86012</v>
      </c>
      <c r="FA33">
        <v>1.85928</v>
      </c>
      <c r="FB33">
        <v>1.8649199999999999</v>
      </c>
      <c r="FC33">
        <v>1.8689</v>
      </c>
      <c r="FD33">
        <v>1.86374</v>
      </c>
      <c r="FE33">
        <v>1.8637300000000001</v>
      </c>
      <c r="FF33">
        <v>1.8637900000000001</v>
      </c>
      <c r="FG33">
        <v>1.8635600000000001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-1.0169999999999999</v>
      </c>
      <c r="FV33">
        <v>0.28349999999999997</v>
      </c>
      <c r="FW33">
        <v>-1.0163636363636199</v>
      </c>
      <c r="FX33">
        <v>0</v>
      </c>
      <c r="FY33">
        <v>0</v>
      </c>
      <c r="FZ33">
        <v>0</v>
      </c>
      <c r="GA33">
        <v>0.28342727272727303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0.5</v>
      </c>
      <c r="GJ33">
        <v>0.6</v>
      </c>
      <c r="GK33">
        <v>2.1569799999999999</v>
      </c>
      <c r="GL33">
        <v>2.5805699999999998</v>
      </c>
      <c r="GM33">
        <v>1.4477500000000001</v>
      </c>
      <c r="GN33">
        <v>2.3083499999999999</v>
      </c>
      <c r="GO33">
        <v>1.5466299999999999</v>
      </c>
      <c r="GP33">
        <v>2.4572799999999999</v>
      </c>
      <c r="GQ33">
        <v>31.150400000000001</v>
      </c>
      <c r="GR33">
        <v>15.3316</v>
      </c>
      <c r="GS33">
        <v>18</v>
      </c>
      <c r="GT33">
        <v>636.44200000000001</v>
      </c>
      <c r="GU33">
        <v>345.81599999999997</v>
      </c>
      <c r="GV33">
        <v>24.754799999999999</v>
      </c>
      <c r="GW33">
        <v>21.274699999999999</v>
      </c>
      <c r="GX33">
        <v>30</v>
      </c>
      <c r="GY33">
        <v>21.105599999999999</v>
      </c>
      <c r="GZ33">
        <v>21.061199999999999</v>
      </c>
      <c r="HA33">
        <v>43.131300000000003</v>
      </c>
      <c r="HB33">
        <v>0</v>
      </c>
      <c r="HC33">
        <v>-30</v>
      </c>
      <c r="HD33">
        <v>24.761399999999998</v>
      </c>
      <c r="HE33">
        <v>1000</v>
      </c>
      <c r="HF33">
        <v>0</v>
      </c>
      <c r="HG33">
        <v>100.63200000000001</v>
      </c>
      <c r="HH33">
        <v>96.2864</v>
      </c>
    </row>
    <row r="34" spans="1:216" x14ac:dyDescent="0.25">
      <c r="A34">
        <v>16</v>
      </c>
      <c r="B34">
        <v>1689469988</v>
      </c>
      <c r="C34">
        <v>1529.9000000953699</v>
      </c>
      <c r="D34" t="s">
        <v>398</v>
      </c>
      <c r="E34" t="s">
        <v>399</v>
      </c>
      <c r="F34" t="s">
        <v>347</v>
      </c>
      <c r="G34" t="s">
        <v>410</v>
      </c>
      <c r="H34" t="s">
        <v>348</v>
      </c>
      <c r="I34" t="s">
        <v>349</v>
      </c>
      <c r="J34" t="s">
        <v>409</v>
      </c>
      <c r="K34" t="s">
        <v>411</v>
      </c>
      <c r="L34">
        <v>1689469988</v>
      </c>
      <c r="M34">
        <f t="shared" si="0"/>
        <v>1.9514607602440649E-3</v>
      </c>
      <c r="N34">
        <f t="shared" si="1"/>
        <v>1.9514607602440648</v>
      </c>
      <c r="O34">
        <f t="shared" si="2"/>
        <v>27.640522291888026</v>
      </c>
      <c r="P34">
        <f t="shared" si="3"/>
        <v>1379.25</v>
      </c>
      <c r="Q34">
        <f t="shared" si="4"/>
        <v>1094.7631368375994</v>
      </c>
      <c r="R34">
        <f t="shared" si="5"/>
        <v>109.93638657830017</v>
      </c>
      <c r="S34">
        <f t="shared" si="6"/>
        <v>138.50462815739999</v>
      </c>
      <c r="T34">
        <f t="shared" si="7"/>
        <v>0.17311473552309403</v>
      </c>
      <c r="U34">
        <f t="shared" si="8"/>
        <v>3.4023497618978449</v>
      </c>
      <c r="V34">
        <f t="shared" si="9"/>
        <v>0.16836602618415236</v>
      </c>
      <c r="W34">
        <f t="shared" si="10"/>
        <v>0.10564456908917011</v>
      </c>
      <c r="X34">
        <f t="shared" si="11"/>
        <v>297.70794599999999</v>
      </c>
      <c r="Y34">
        <f t="shared" si="12"/>
        <v>26.236221524011857</v>
      </c>
      <c r="Z34">
        <f t="shared" si="13"/>
        <v>24.994499999999999</v>
      </c>
      <c r="AA34">
        <f t="shared" si="14"/>
        <v>3.1786351071650074</v>
      </c>
      <c r="AB34">
        <f t="shared" si="15"/>
        <v>63.741739847955401</v>
      </c>
      <c r="AC34">
        <f t="shared" si="16"/>
        <v>2.0449780306129597</v>
      </c>
      <c r="AD34">
        <f t="shared" si="17"/>
        <v>3.2082243683509293</v>
      </c>
      <c r="AE34">
        <f t="shared" si="18"/>
        <v>1.1336570765520477</v>
      </c>
      <c r="AF34">
        <f t="shared" si="19"/>
        <v>-86.059419526763264</v>
      </c>
      <c r="AG34">
        <f t="shared" si="20"/>
        <v>28.522973196514389</v>
      </c>
      <c r="AH34">
        <f t="shared" si="21"/>
        <v>1.7745641830548615</v>
      </c>
      <c r="AI34">
        <f t="shared" si="22"/>
        <v>241.94606385280596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53357.838948171411</v>
      </c>
      <c r="AO34">
        <f t="shared" si="26"/>
        <v>1800.03</v>
      </c>
      <c r="AP34">
        <f t="shared" si="27"/>
        <v>1517.4258</v>
      </c>
      <c r="AQ34">
        <f t="shared" si="28"/>
        <v>0.84300028332861121</v>
      </c>
      <c r="AR34">
        <f t="shared" si="29"/>
        <v>0.16539054682421961</v>
      </c>
      <c r="AS34">
        <v>1689469988</v>
      </c>
      <c r="AT34">
        <v>1379.25</v>
      </c>
      <c r="AU34">
        <v>1400.1</v>
      </c>
      <c r="AV34">
        <v>20.3642</v>
      </c>
      <c r="AW34">
        <v>19.0501</v>
      </c>
      <c r="AX34">
        <v>1379.56</v>
      </c>
      <c r="AY34">
        <v>20.090499999999999</v>
      </c>
      <c r="AZ34">
        <v>600.09500000000003</v>
      </c>
      <c r="BA34">
        <v>100.371</v>
      </c>
      <c r="BB34">
        <v>4.9248800000000002E-2</v>
      </c>
      <c r="BC34">
        <v>25.15</v>
      </c>
      <c r="BD34">
        <v>24.994499999999999</v>
      </c>
      <c r="BE34">
        <v>999.9</v>
      </c>
      <c r="BF34">
        <v>0</v>
      </c>
      <c r="BG34">
        <v>0</v>
      </c>
      <c r="BH34">
        <v>9991.25</v>
      </c>
      <c r="BI34">
        <v>0</v>
      </c>
      <c r="BJ34">
        <v>125.316</v>
      </c>
      <c r="BK34">
        <v>-20.854900000000001</v>
      </c>
      <c r="BL34">
        <v>1407.92</v>
      </c>
      <c r="BM34">
        <v>1427.29</v>
      </c>
      <c r="BN34">
        <v>1.3140400000000001</v>
      </c>
      <c r="BO34">
        <v>1400.1</v>
      </c>
      <c r="BP34">
        <v>19.0501</v>
      </c>
      <c r="BQ34">
        <v>2.0439699999999998</v>
      </c>
      <c r="BR34">
        <v>1.91208</v>
      </c>
      <c r="BS34">
        <v>17.789200000000001</v>
      </c>
      <c r="BT34">
        <v>16.734500000000001</v>
      </c>
      <c r="BU34">
        <v>1800.03</v>
      </c>
      <c r="BV34">
        <v>0.89999300000000004</v>
      </c>
      <c r="BW34">
        <v>0.100007</v>
      </c>
      <c r="BX34">
        <v>0</v>
      </c>
      <c r="BY34">
        <v>2.0295999999999998</v>
      </c>
      <c r="BZ34">
        <v>0</v>
      </c>
      <c r="CA34">
        <v>11999.6</v>
      </c>
      <c r="CB34">
        <v>13895.1</v>
      </c>
      <c r="CC34">
        <v>38.625</v>
      </c>
      <c r="CD34">
        <v>40.25</v>
      </c>
      <c r="CE34">
        <v>39.686999999999998</v>
      </c>
      <c r="CF34">
        <v>38.561999999999998</v>
      </c>
      <c r="CG34">
        <v>38.436999999999998</v>
      </c>
      <c r="CH34">
        <v>1620.01</v>
      </c>
      <c r="CI34">
        <v>180.02</v>
      </c>
      <c r="CJ34">
        <v>0</v>
      </c>
      <c r="CK34">
        <v>1689469994.4000001</v>
      </c>
      <c r="CL34">
        <v>0</v>
      </c>
      <c r="CM34">
        <v>1689469953</v>
      </c>
      <c r="CN34" t="s">
        <v>400</v>
      </c>
      <c r="CO34">
        <v>1689469953</v>
      </c>
      <c r="CP34">
        <v>1689469948</v>
      </c>
      <c r="CQ34">
        <v>65</v>
      </c>
      <c r="CR34">
        <v>0.70499999999999996</v>
      </c>
      <c r="CS34">
        <v>-0.01</v>
      </c>
      <c r="CT34">
        <v>-0.311</v>
      </c>
      <c r="CU34">
        <v>0.27400000000000002</v>
      </c>
      <c r="CV34">
        <v>1401</v>
      </c>
      <c r="CW34">
        <v>19</v>
      </c>
      <c r="CX34">
        <v>0.26</v>
      </c>
      <c r="CY34">
        <v>0.1</v>
      </c>
      <c r="CZ34">
        <v>27.888160576692101</v>
      </c>
      <c r="DA34">
        <v>1.2342041524334899</v>
      </c>
      <c r="DB34">
        <v>0.17104143783477699</v>
      </c>
      <c r="DC34">
        <v>1</v>
      </c>
      <c r="DD34">
        <v>1399.9265</v>
      </c>
      <c r="DE34">
        <v>-0.75293233082746602</v>
      </c>
      <c r="DF34">
        <v>9.7993622241444298E-2</v>
      </c>
      <c r="DG34">
        <v>1</v>
      </c>
      <c r="DH34">
        <v>1799.9980952380899</v>
      </c>
      <c r="DI34">
        <v>0.108291649173097</v>
      </c>
      <c r="DJ34">
        <v>1.33163156705684E-2</v>
      </c>
      <c r="DK34">
        <v>-1</v>
      </c>
      <c r="DL34">
        <v>2</v>
      </c>
      <c r="DM34">
        <v>2</v>
      </c>
      <c r="DN34" t="s">
        <v>351</v>
      </c>
      <c r="DO34">
        <v>3.2420300000000002</v>
      </c>
      <c r="DP34">
        <v>2.7808099999999998</v>
      </c>
      <c r="DQ34">
        <v>0.225357</v>
      </c>
      <c r="DR34">
        <v>0.22637199999999999</v>
      </c>
      <c r="DS34">
        <v>0.10748099999999999</v>
      </c>
      <c r="DT34">
        <v>0.101425</v>
      </c>
      <c r="DU34">
        <v>22620.6</v>
      </c>
      <c r="DV34">
        <v>24039.8</v>
      </c>
      <c r="DW34">
        <v>27310.3</v>
      </c>
      <c r="DX34">
        <v>29144.5</v>
      </c>
      <c r="DY34">
        <v>32134.9</v>
      </c>
      <c r="DZ34">
        <v>35030.5</v>
      </c>
      <c r="EA34">
        <v>36538</v>
      </c>
      <c r="EB34">
        <v>39681.199999999997</v>
      </c>
      <c r="EC34">
        <v>2.3210000000000002</v>
      </c>
      <c r="ED34">
        <v>1.7114</v>
      </c>
      <c r="EE34">
        <v>0.176318</v>
      </c>
      <c r="EF34">
        <v>0</v>
      </c>
      <c r="EG34">
        <v>22.0945</v>
      </c>
      <c r="EH34">
        <v>999.9</v>
      </c>
      <c r="EI34">
        <v>51.386000000000003</v>
      </c>
      <c r="EJ34">
        <v>29.215</v>
      </c>
      <c r="EK34">
        <v>20.8477</v>
      </c>
      <c r="EL34">
        <v>62.633299999999998</v>
      </c>
      <c r="EM34">
        <v>33.465499999999999</v>
      </c>
      <c r="EN34">
        <v>1</v>
      </c>
      <c r="EO34">
        <v>-0.472439</v>
      </c>
      <c r="EP34">
        <v>-1.87619</v>
      </c>
      <c r="EQ34">
        <v>19.894200000000001</v>
      </c>
      <c r="ER34">
        <v>5.2145900000000003</v>
      </c>
      <c r="ES34">
        <v>11.9201</v>
      </c>
      <c r="ET34">
        <v>4.9547999999999996</v>
      </c>
      <c r="EU34">
        <v>3.29678</v>
      </c>
      <c r="EV34">
        <v>2567.1</v>
      </c>
      <c r="EW34">
        <v>74.2</v>
      </c>
      <c r="EX34">
        <v>37.1</v>
      </c>
      <c r="EY34">
        <v>8463.7999999999993</v>
      </c>
      <c r="EZ34">
        <v>1.8600699999999999</v>
      </c>
      <c r="FA34">
        <v>1.85928</v>
      </c>
      <c r="FB34">
        <v>1.86486</v>
      </c>
      <c r="FC34">
        <v>1.8689</v>
      </c>
      <c r="FD34">
        <v>1.86371</v>
      </c>
      <c r="FE34">
        <v>1.86372</v>
      </c>
      <c r="FF34">
        <v>1.8637300000000001</v>
      </c>
      <c r="FG34">
        <v>1.8635600000000001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-0.31</v>
      </c>
      <c r="FV34">
        <v>0.2737</v>
      </c>
      <c r="FW34">
        <v>-0.31099999999992201</v>
      </c>
      <c r="FX34">
        <v>0</v>
      </c>
      <c r="FY34">
        <v>0</v>
      </c>
      <c r="FZ34">
        <v>0</v>
      </c>
      <c r="GA34">
        <v>0.27364545454545602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0.6</v>
      </c>
      <c r="GJ34">
        <v>0.7</v>
      </c>
      <c r="GK34">
        <v>2.8418000000000001</v>
      </c>
      <c r="GL34">
        <v>2.5744600000000002</v>
      </c>
      <c r="GM34">
        <v>1.4489700000000001</v>
      </c>
      <c r="GN34">
        <v>2.3059099999999999</v>
      </c>
      <c r="GO34">
        <v>1.5466299999999999</v>
      </c>
      <c r="GP34">
        <v>2.4499499999999999</v>
      </c>
      <c r="GQ34">
        <v>31.128699999999998</v>
      </c>
      <c r="GR34">
        <v>15.3141</v>
      </c>
      <c r="GS34">
        <v>18</v>
      </c>
      <c r="GT34">
        <v>637.22500000000002</v>
      </c>
      <c r="GU34">
        <v>347.23700000000002</v>
      </c>
      <c r="GV34">
        <v>24.893999999999998</v>
      </c>
      <c r="GW34">
        <v>21.267499999999998</v>
      </c>
      <c r="GX34">
        <v>30.0001</v>
      </c>
      <c r="GY34">
        <v>21.104199999999999</v>
      </c>
      <c r="GZ34">
        <v>21.063800000000001</v>
      </c>
      <c r="HA34">
        <v>56.829900000000002</v>
      </c>
      <c r="HB34">
        <v>0</v>
      </c>
      <c r="HC34">
        <v>-30</v>
      </c>
      <c r="HD34">
        <v>24.891300000000001</v>
      </c>
      <c r="HE34">
        <v>1400</v>
      </c>
      <c r="HF34">
        <v>0</v>
      </c>
      <c r="HG34">
        <v>100.631</v>
      </c>
      <c r="HH34">
        <v>96.289400000000001</v>
      </c>
    </row>
    <row r="35" spans="1:216" x14ac:dyDescent="0.25">
      <c r="A35">
        <v>17</v>
      </c>
      <c r="B35">
        <v>1689470054</v>
      </c>
      <c r="C35">
        <v>1595.9000000953699</v>
      </c>
      <c r="D35" t="s">
        <v>401</v>
      </c>
      <c r="E35" t="s">
        <v>402</v>
      </c>
      <c r="F35" t="s">
        <v>347</v>
      </c>
      <c r="G35" t="s">
        <v>410</v>
      </c>
      <c r="H35" t="s">
        <v>348</v>
      </c>
      <c r="I35" t="s">
        <v>349</v>
      </c>
      <c r="J35" t="s">
        <v>409</v>
      </c>
      <c r="K35" t="s">
        <v>411</v>
      </c>
      <c r="L35">
        <v>1689470054</v>
      </c>
      <c r="M35">
        <f t="shared" si="0"/>
        <v>1.9498891378811752E-3</v>
      </c>
      <c r="N35">
        <f t="shared" si="1"/>
        <v>1.9498891378811751</v>
      </c>
      <c r="O35">
        <f t="shared" si="2"/>
        <v>27.749587452831594</v>
      </c>
      <c r="P35">
        <f t="shared" si="3"/>
        <v>1778.47</v>
      </c>
      <c r="Q35">
        <f t="shared" si="4"/>
        <v>1489.4682518511265</v>
      </c>
      <c r="R35">
        <f t="shared" si="5"/>
        <v>149.57037662090806</v>
      </c>
      <c r="S35">
        <f t="shared" si="6"/>
        <v>178.591539214341</v>
      </c>
      <c r="T35">
        <f t="shared" si="7"/>
        <v>0.17546234336331282</v>
      </c>
      <c r="U35">
        <f t="shared" si="8"/>
        <v>3.4024456617377985</v>
      </c>
      <c r="V35">
        <f t="shared" si="9"/>
        <v>0.17058605296905455</v>
      </c>
      <c r="W35">
        <f t="shared" si="10"/>
        <v>0.1070431106429543</v>
      </c>
      <c r="X35">
        <f t="shared" si="11"/>
        <v>297.673272</v>
      </c>
      <c r="Y35">
        <f t="shared" si="12"/>
        <v>26.237869488197045</v>
      </c>
      <c r="Z35">
        <f t="shared" si="13"/>
        <v>25.040700000000001</v>
      </c>
      <c r="AA35">
        <f t="shared" si="14"/>
        <v>3.187401253152736</v>
      </c>
      <c r="AB35">
        <f t="shared" si="15"/>
        <v>64.503693972437119</v>
      </c>
      <c r="AC35">
        <f t="shared" si="16"/>
        <v>2.0696080928549399</v>
      </c>
      <c r="AD35">
        <f t="shared" si="17"/>
        <v>3.2085109633245152</v>
      </c>
      <c r="AE35">
        <f t="shared" si="18"/>
        <v>1.1177931602977962</v>
      </c>
      <c r="AF35">
        <f t="shared" si="19"/>
        <v>-85.990110980559834</v>
      </c>
      <c r="AG35">
        <f t="shared" si="20"/>
        <v>20.324337677128941</v>
      </c>
      <c r="AH35">
        <f t="shared" si="21"/>
        <v>1.2647518085688978</v>
      </c>
      <c r="AI35">
        <f t="shared" si="22"/>
        <v>233.272250505138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53359.734869002459</v>
      </c>
      <c r="AO35">
        <f t="shared" si="26"/>
        <v>1799.82</v>
      </c>
      <c r="AP35">
        <f t="shared" si="27"/>
        <v>1517.2488000000001</v>
      </c>
      <c r="AQ35">
        <f t="shared" si="28"/>
        <v>0.84300030003000304</v>
      </c>
      <c r="AR35">
        <f t="shared" si="29"/>
        <v>0.1653905790579058</v>
      </c>
      <c r="AS35">
        <v>1689470054</v>
      </c>
      <c r="AT35">
        <v>1778.47</v>
      </c>
      <c r="AU35">
        <v>1799.93</v>
      </c>
      <c r="AV35">
        <v>20.6098</v>
      </c>
      <c r="AW35">
        <v>19.297000000000001</v>
      </c>
      <c r="AX35">
        <v>1778.53</v>
      </c>
      <c r="AY35">
        <v>20.306799999999999</v>
      </c>
      <c r="AZ35">
        <v>600.05499999999995</v>
      </c>
      <c r="BA35">
        <v>100.369</v>
      </c>
      <c r="BB35">
        <v>4.9640299999999998E-2</v>
      </c>
      <c r="BC35">
        <v>25.151499999999999</v>
      </c>
      <c r="BD35">
        <v>25.040700000000001</v>
      </c>
      <c r="BE35">
        <v>999.9</v>
      </c>
      <c r="BF35">
        <v>0</v>
      </c>
      <c r="BG35">
        <v>0</v>
      </c>
      <c r="BH35">
        <v>9991.8799999999992</v>
      </c>
      <c r="BI35">
        <v>0</v>
      </c>
      <c r="BJ35">
        <v>148.12100000000001</v>
      </c>
      <c r="BK35">
        <v>-21.711200000000002</v>
      </c>
      <c r="BL35">
        <v>1815.59</v>
      </c>
      <c r="BM35">
        <v>1835.35</v>
      </c>
      <c r="BN35">
        <v>1.28346</v>
      </c>
      <c r="BO35">
        <v>1799.93</v>
      </c>
      <c r="BP35">
        <v>19.297000000000001</v>
      </c>
      <c r="BQ35">
        <v>2.0656500000000002</v>
      </c>
      <c r="BR35">
        <v>1.9368300000000001</v>
      </c>
      <c r="BS35">
        <v>17.956700000000001</v>
      </c>
      <c r="BT35">
        <v>16.937100000000001</v>
      </c>
      <c r="BU35">
        <v>1799.82</v>
      </c>
      <c r="BV35">
        <v>0.89999099999999999</v>
      </c>
      <c r="BW35">
        <v>0.100009</v>
      </c>
      <c r="BX35">
        <v>0</v>
      </c>
      <c r="BY35">
        <v>2.2900999999999998</v>
      </c>
      <c r="BZ35">
        <v>0</v>
      </c>
      <c r="CA35">
        <v>11939</v>
      </c>
      <c r="CB35">
        <v>13893.5</v>
      </c>
      <c r="CC35">
        <v>38.436999999999998</v>
      </c>
      <c r="CD35">
        <v>40.125</v>
      </c>
      <c r="CE35">
        <v>39.5</v>
      </c>
      <c r="CF35">
        <v>38.436999999999998</v>
      </c>
      <c r="CG35">
        <v>38.25</v>
      </c>
      <c r="CH35">
        <v>1619.82</v>
      </c>
      <c r="CI35">
        <v>180</v>
      </c>
      <c r="CJ35">
        <v>0</v>
      </c>
      <c r="CK35">
        <v>1689470060.4000001</v>
      </c>
      <c r="CL35">
        <v>0</v>
      </c>
      <c r="CM35">
        <v>1689470095</v>
      </c>
      <c r="CN35" t="s">
        <v>403</v>
      </c>
      <c r="CO35">
        <v>1689470095</v>
      </c>
      <c r="CP35">
        <v>1689470088</v>
      </c>
      <c r="CQ35">
        <v>66</v>
      </c>
      <c r="CR35">
        <v>0.25</v>
      </c>
      <c r="CS35">
        <v>0.03</v>
      </c>
      <c r="CT35">
        <v>-0.06</v>
      </c>
      <c r="CU35">
        <v>0.30299999999999999</v>
      </c>
      <c r="CV35">
        <v>1800</v>
      </c>
      <c r="CW35">
        <v>19</v>
      </c>
      <c r="CX35">
        <v>0.24</v>
      </c>
      <c r="CY35">
        <v>0.05</v>
      </c>
      <c r="CZ35">
        <v>29.329187180439899</v>
      </c>
      <c r="DA35">
        <v>-0.90638216933759197</v>
      </c>
      <c r="DB35">
        <v>0.19331875352991501</v>
      </c>
      <c r="DC35">
        <v>1</v>
      </c>
      <c r="DD35">
        <v>1800.0070000000001</v>
      </c>
      <c r="DE35">
        <v>0.28691729323387599</v>
      </c>
      <c r="DF35">
        <v>7.0788417131553996E-2</v>
      </c>
      <c r="DG35">
        <v>1</v>
      </c>
      <c r="DH35">
        <v>1799.9835</v>
      </c>
      <c r="DI35">
        <v>-0.11331014645679401</v>
      </c>
      <c r="DJ35">
        <v>0.153044928043995</v>
      </c>
      <c r="DK35">
        <v>-1</v>
      </c>
      <c r="DL35">
        <v>2</v>
      </c>
      <c r="DM35">
        <v>2</v>
      </c>
      <c r="DN35" t="s">
        <v>351</v>
      </c>
      <c r="DO35">
        <v>3.24193</v>
      </c>
      <c r="DP35">
        <v>2.7812100000000002</v>
      </c>
      <c r="DQ35">
        <v>0.26205499999999998</v>
      </c>
      <c r="DR35">
        <v>0.26274500000000001</v>
      </c>
      <c r="DS35">
        <v>0.108293</v>
      </c>
      <c r="DT35">
        <v>0.102341</v>
      </c>
      <c r="DU35">
        <v>21551.3</v>
      </c>
      <c r="DV35">
        <v>22909.200000000001</v>
      </c>
      <c r="DW35">
        <v>27308.2</v>
      </c>
      <c r="DX35">
        <v>29138.799999999999</v>
      </c>
      <c r="DY35">
        <v>32102.7</v>
      </c>
      <c r="DZ35">
        <v>34988.300000000003</v>
      </c>
      <c r="EA35">
        <v>36535.4</v>
      </c>
      <c r="EB35">
        <v>39673.800000000003</v>
      </c>
      <c r="EC35">
        <v>2.32267</v>
      </c>
      <c r="ED35">
        <v>1.7139</v>
      </c>
      <c r="EE35">
        <v>0.17158699999999999</v>
      </c>
      <c r="EF35">
        <v>0</v>
      </c>
      <c r="EG35">
        <v>22.219000000000001</v>
      </c>
      <c r="EH35">
        <v>999.9</v>
      </c>
      <c r="EI35">
        <v>51.41</v>
      </c>
      <c r="EJ35">
        <v>29.184999999999999</v>
      </c>
      <c r="EK35">
        <v>20.821300000000001</v>
      </c>
      <c r="EL35">
        <v>62.813299999999998</v>
      </c>
      <c r="EM35">
        <v>33.3934</v>
      </c>
      <c r="EN35">
        <v>1</v>
      </c>
      <c r="EO35">
        <v>-0.47143299999999999</v>
      </c>
      <c r="EP35">
        <v>-1.00691</v>
      </c>
      <c r="EQ35">
        <v>19.9404</v>
      </c>
      <c r="ER35">
        <v>5.2181899999999999</v>
      </c>
      <c r="ES35">
        <v>11.9201</v>
      </c>
      <c r="ET35">
        <v>4.9555499999999997</v>
      </c>
      <c r="EU35">
        <v>3.2974000000000001</v>
      </c>
      <c r="EV35">
        <v>2568.4</v>
      </c>
      <c r="EW35">
        <v>74.2</v>
      </c>
      <c r="EX35">
        <v>37.1</v>
      </c>
      <c r="EY35">
        <v>8463.7999999999993</v>
      </c>
      <c r="EZ35">
        <v>1.86009</v>
      </c>
      <c r="FA35">
        <v>1.85928</v>
      </c>
      <c r="FB35">
        <v>1.8649199999999999</v>
      </c>
      <c r="FC35">
        <v>1.8689</v>
      </c>
      <c r="FD35">
        <v>1.86374</v>
      </c>
      <c r="FE35">
        <v>1.86371</v>
      </c>
      <c r="FF35">
        <v>1.86374</v>
      </c>
      <c r="FG35">
        <v>1.8635600000000001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-0.06</v>
      </c>
      <c r="FV35">
        <v>0.30299999999999999</v>
      </c>
      <c r="FW35">
        <v>-0.31099999999992201</v>
      </c>
      <c r="FX35">
        <v>0</v>
      </c>
      <c r="FY35">
        <v>0</v>
      </c>
      <c r="FZ35">
        <v>0</v>
      </c>
      <c r="GA35">
        <v>0.27364545454545602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1.7</v>
      </c>
      <c r="GJ35">
        <v>1.8</v>
      </c>
      <c r="GK35">
        <v>3.4863300000000002</v>
      </c>
      <c r="GL35">
        <v>2.5610400000000002</v>
      </c>
      <c r="GM35">
        <v>1.4477500000000001</v>
      </c>
      <c r="GN35">
        <v>2.3046899999999999</v>
      </c>
      <c r="GO35">
        <v>1.5466299999999999</v>
      </c>
      <c r="GP35">
        <v>2.4597199999999999</v>
      </c>
      <c r="GQ35">
        <v>31.106999999999999</v>
      </c>
      <c r="GR35">
        <v>15.3141</v>
      </c>
      <c r="GS35">
        <v>18</v>
      </c>
      <c r="GT35">
        <v>638.45000000000005</v>
      </c>
      <c r="GU35">
        <v>348.64</v>
      </c>
      <c r="GV35">
        <v>24.235900000000001</v>
      </c>
      <c r="GW35">
        <v>21.274699999999999</v>
      </c>
      <c r="GX35">
        <v>30</v>
      </c>
      <c r="GY35">
        <v>21.109200000000001</v>
      </c>
      <c r="GZ35">
        <v>21.070900000000002</v>
      </c>
      <c r="HA35">
        <v>69.701400000000007</v>
      </c>
      <c r="HB35">
        <v>0</v>
      </c>
      <c r="HC35">
        <v>-30</v>
      </c>
      <c r="HD35">
        <v>24.194299999999998</v>
      </c>
      <c r="HE35">
        <v>1800</v>
      </c>
      <c r="HF35">
        <v>0</v>
      </c>
      <c r="HG35">
        <v>100.623</v>
      </c>
      <c r="HH35">
        <v>96.271000000000001</v>
      </c>
    </row>
    <row r="36" spans="1:216" x14ac:dyDescent="0.25">
      <c r="A36">
        <v>18</v>
      </c>
      <c r="B36">
        <v>1689470171</v>
      </c>
      <c r="C36">
        <v>1712.9000000953699</v>
      </c>
      <c r="D36" t="s">
        <v>404</v>
      </c>
      <c r="E36" t="s">
        <v>405</v>
      </c>
      <c r="F36" t="s">
        <v>347</v>
      </c>
      <c r="G36" t="s">
        <v>410</v>
      </c>
      <c r="H36" t="s">
        <v>348</v>
      </c>
      <c r="I36" t="s">
        <v>349</v>
      </c>
      <c r="J36" t="s">
        <v>409</v>
      </c>
      <c r="K36" t="s">
        <v>411</v>
      </c>
      <c r="L36">
        <v>1689470171</v>
      </c>
      <c r="M36">
        <f t="shared" si="0"/>
        <v>1.8518292347993401E-3</v>
      </c>
      <c r="N36">
        <f t="shared" si="1"/>
        <v>1.8518292347993401</v>
      </c>
      <c r="O36">
        <f t="shared" si="2"/>
        <v>12.676068507957485</v>
      </c>
      <c r="P36">
        <f t="shared" si="3"/>
        <v>390.72800000000001</v>
      </c>
      <c r="Q36">
        <f t="shared" si="4"/>
        <v>259.54720272812904</v>
      </c>
      <c r="R36">
        <f t="shared" si="5"/>
        <v>26.063427985014744</v>
      </c>
      <c r="S36">
        <f t="shared" si="6"/>
        <v>39.236450952608003</v>
      </c>
      <c r="T36">
        <f t="shared" si="7"/>
        <v>0.16569503415949499</v>
      </c>
      <c r="U36">
        <f t="shared" si="8"/>
        <v>3.4046971687797072</v>
      </c>
      <c r="V36">
        <f t="shared" si="9"/>
        <v>0.16134206431018874</v>
      </c>
      <c r="W36">
        <f t="shared" si="10"/>
        <v>0.10122036227586814</v>
      </c>
      <c r="X36">
        <f t="shared" si="11"/>
        <v>297.70156200000002</v>
      </c>
      <c r="Y36">
        <f t="shared" si="12"/>
        <v>26.164080061110713</v>
      </c>
      <c r="Z36">
        <f t="shared" si="13"/>
        <v>25.0075</v>
      </c>
      <c r="AA36">
        <f t="shared" si="14"/>
        <v>3.1810996389428148</v>
      </c>
      <c r="AB36">
        <f t="shared" si="15"/>
        <v>64.52654562856911</v>
      </c>
      <c r="AC36">
        <f t="shared" si="16"/>
        <v>2.0585961798836001</v>
      </c>
      <c r="AD36">
        <f t="shared" si="17"/>
        <v>3.1903089803278686</v>
      </c>
      <c r="AE36">
        <f t="shared" si="18"/>
        <v>1.1225034590592147</v>
      </c>
      <c r="AF36">
        <f t="shared" si="19"/>
        <v>-81.665669254650894</v>
      </c>
      <c r="AG36">
        <f t="shared" si="20"/>
        <v>8.9023706375178229</v>
      </c>
      <c r="AH36">
        <f t="shared" si="21"/>
        <v>0.5532558202621144</v>
      </c>
      <c r="AI36">
        <f t="shared" si="22"/>
        <v>225.49151920312909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53428.706371356471</v>
      </c>
      <c r="AO36">
        <f t="shared" si="26"/>
        <v>1799.99</v>
      </c>
      <c r="AP36">
        <f t="shared" si="27"/>
        <v>1517.3922</v>
      </c>
      <c r="AQ36">
        <f t="shared" si="28"/>
        <v>0.8430003500019444</v>
      </c>
      <c r="AR36">
        <f t="shared" si="29"/>
        <v>0.1653906755037528</v>
      </c>
      <c r="AS36">
        <v>1689470171</v>
      </c>
      <c r="AT36">
        <v>390.72800000000001</v>
      </c>
      <c r="AU36">
        <v>399.94</v>
      </c>
      <c r="AV36">
        <v>20.5001</v>
      </c>
      <c r="AW36">
        <v>19.2531</v>
      </c>
      <c r="AX36">
        <v>392.55799999999999</v>
      </c>
      <c r="AY36">
        <v>20.203099999999999</v>
      </c>
      <c r="AZ36">
        <v>600.01599999999996</v>
      </c>
      <c r="BA36">
        <v>100.37</v>
      </c>
      <c r="BB36">
        <v>4.8835999999999997E-2</v>
      </c>
      <c r="BC36">
        <v>25.056000000000001</v>
      </c>
      <c r="BD36">
        <v>25.0075</v>
      </c>
      <c r="BE36">
        <v>999.9</v>
      </c>
      <c r="BF36">
        <v>0</v>
      </c>
      <c r="BG36">
        <v>0</v>
      </c>
      <c r="BH36">
        <v>10001.9</v>
      </c>
      <c r="BI36">
        <v>0</v>
      </c>
      <c r="BJ36">
        <v>151.82599999999999</v>
      </c>
      <c r="BK36">
        <v>-7.4418300000000004</v>
      </c>
      <c r="BL36">
        <v>400.71499999999997</v>
      </c>
      <c r="BM36">
        <v>407.791</v>
      </c>
      <c r="BN36">
        <v>1.25343</v>
      </c>
      <c r="BO36">
        <v>399.94</v>
      </c>
      <c r="BP36">
        <v>19.2531</v>
      </c>
      <c r="BQ36">
        <v>2.0582500000000001</v>
      </c>
      <c r="BR36">
        <v>1.9324399999999999</v>
      </c>
      <c r="BS36">
        <v>17.899699999999999</v>
      </c>
      <c r="BT36">
        <v>16.901399999999999</v>
      </c>
      <c r="BU36">
        <v>1799.99</v>
      </c>
      <c r="BV36">
        <v>0.89998999999999996</v>
      </c>
      <c r="BW36">
        <v>0.100009</v>
      </c>
      <c r="BX36">
        <v>0</v>
      </c>
      <c r="BY36">
        <v>2.1568999999999998</v>
      </c>
      <c r="BZ36">
        <v>0</v>
      </c>
      <c r="CA36">
        <v>11315.4</v>
      </c>
      <c r="CB36">
        <v>13894.8</v>
      </c>
      <c r="CC36">
        <v>38.186999999999998</v>
      </c>
      <c r="CD36">
        <v>39.811999999999998</v>
      </c>
      <c r="CE36">
        <v>39.25</v>
      </c>
      <c r="CF36">
        <v>38.25</v>
      </c>
      <c r="CG36">
        <v>38</v>
      </c>
      <c r="CH36">
        <v>1619.97</v>
      </c>
      <c r="CI36">
        <v>180.02</v>
      </c>
      <c r="CJ36">
        <v>0</v>
      </c>
      <c r="CK36">
        <v>1689470177.4000001</v>
      </c>
      <c r="CL36">
        <v>0</v>
      </c>
      <c r="CM36">
        <v>1689470201</v>
      </c>
      <c r="CN36" t="s">
        <v>406</v>
      </c>
      <c r="CO36">
        <v>1689470195</v>
      </c>
      <c r="CP36">
        <v>1689470201</v>
      </c>
      <c r="CQ36">
        <v>67</v>
      </c>
      <c r="CR36">
        <v>-1.77</v>
      </c>
      <c r="CS36">
        <v>-7.0000000000000001E-3</v>
      </c>
      <c r="CT36">
        <v>-1.83</v>
      </c>
      <c r="CU36">
        <v>0.29699999999999999</v>
      </c>
      <c r="CV36">
        <v>400</v>
      </c>
      <c r="CW36">
        <v>19</v>
      </c>
      <c r="CX36">
        <v>0.22</v>
      </c>
      <c r="CY36">
        <v>7.0000000000000007E-2</v>
      </c>
      <c r="CZ36">
        <v>10.2752970038034</v>
      </c>
      <c r="DA36">
        <v>1.1802606350423599</v>
      </c>
      <c r="DB36">
        <v>0.132016551425923</v>
      </c>
      <c r="DC36">
        <v>1</v>
      </c>
      <c r="DD36">
        <v>399.88095238095201</v>
      </c>
      <c r="DE36">
        <v>0.34792207792320001</v>
      </c>
      <c r="DF36">
        <v>4.3717138614240002E-2</v>
      </c>
      <c r="DG36">
        <v>1</v>
      </c>
      <c r="DH36">
        <v>1799.9842857142901</v>
      </c>
      <c r="DI36">
        <v>6.3613940610250996E-2</v>
      </c>
      <c r="DJ36">
        <v>6.9800493146790696E-2</v>
      </c>
      <c r="DK36">
        <v>-1</v>
      </c>
      <c r="DL36">
        <v>2</v>
      </c>
      <c r="DM36">
        <v>2</v>
      </c>
      <c r="DN36" t="s">
        <v>351</v>
      </c>
      <c r="DO36">
        <v>3.2418100000000001</v>
      </c>
      <c r="DP36">
        <v>2.7804899999999999</v>
      </c>
      <c r="DQ36">
        <v>9.6085400000000001E-2</v>
      </c>
      <c r="DR36">
        <v>9.7000600000000006E-2</v>
      </c>
      <c r="DS36">
        <v>0.10789600000000001</v>
      </c>
      <c r="DT36">
        <v>0.102172</v>
      </c>
      <c r="DU36">
        <v>26384.2</v>
      </c>
      <c r="DV36">
        <v>28044.3</v>
      </c>
      <c r="DW36">
        <v>27307.7</v>
      </c>
      <c r="DX36">
        <v>29138.3</v>
      </c>
      <c r="DY36">
        <v>32115.9</v>
      </c>
      <c r="DZ36">
        <v>34994.5</v>
      </c>
      <c r="EA36">
        <v>36533.9</v>
      </c>
      <c r="EB36">
        <v>39673.699999999997</v>
      </c>
      <c r="EC36">
        <v>2.3222700000000001</v>
      </c>
      <c r="ED36">
        <v>1.7083699999999999</v>
      </c>
      <c r="EE36">
        <v>0.16983599999999999</v>
      </c>
      <c r="EF36">
        <v>0</v>
      </c>
      <c r="EG36">
        <v>22.214500000000001</v>
      </c>
      <c r="EH36">
        <v>999.9</v>
      </c>
      <c r="EI36">
        <v>51.447000000000003</v>
      </c>
      <c r="EJ36">
        <v>29.143999999999998</v>
      </c>
      <c r="EK36">
        <v>20.787600000000001</v>
      </c>
      <c r="EL36">
        <v>62.723300000000002</v>
      </c>
      <c r="EM36">
        <v>33.689900000000002</v>
      </c>
      <c r="EN36">
        <v>1</v>
      </c>
      <c r="EO36">
        <v>-0.46851399999999999</v>
      </c>
      <c r="EP36">
        <v>-1.5931900000000001</v>
      </c>
      <c r="EQ36">
        <v>19.913799999999998</v>
      </c>
      <c r="ER36">
        <v>5.2171399999999997</v>
      </c>
      <c r="ES36">
        <v>11.9201</v>
      </c>
      <c r="ET36">
        <v>4.9553500000000001</v>
      </c>
      <c r="EU36">
        <v>3.29738</v>
      </c>
      <c r="EV36">
        <v>2570.8000000000002</v>
      </c>
      <c r="EW36">
        <v>74.2</v>
      </c>
      <c r="EX36">
        <v>37.1</v>
      </c>
      <c r="EY36">
        <v>8463.7999999999993</v>
      </c>
      <c r="EZ36">
        <v>1.86006</v>
      </c>
      <c r="FA36">
        <v>1.85928</v>
      </c>
      <c r="FB36">
        <v>1.8648800000000001</v>
      </c>
      <c r="FC36">
        <v>1.8689</v>
      </c>
      <c r="FD36">
        <v>1.86371</v>
      </c>
      <c r="FE36">
        <v>1.86371</v>
      </c>
      <c r="FF36">
        <v>1.86374</v>
      </c>
      <c r="FG36">
        <v>1.8635600000000001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-1.83</v>
      </c>
      <c r="FV36">
        <v>0.29699999999999999</v>
      </c>
      <c r="FW36">
        <v>-5.9999999999945403E-2</v>
      </c>
      <c r="FX36">
        <v>0</v>
      </c>
      <c r="FY36">
        <v>0</v>
      </c>
      <c r="FZ36">
        <v>0</v>
      </c>
      <c r="GA36">
        <v>0.30347000000000401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1.3</v>
      </c>
      <c r="GJ36">
        <v>1.4</v>
      </c>
      <c r="GK36">
        <v>1.03149</v>
      </c>
      <c r="GL36">
        <v>2.5695800000000002</v>
      </c>
      <c r="GM36">
        <v>1.4477500000000001</v>
      </c>
      <c r="GN36">
        <v>2.3034699999999999</v>
      </c>
      <c r="GO36">
        <v>1.5466299999999999</v>
      </c>
      <c r="GP36">
        <v>2.4633799999999999</v>
      </c>
      <c r="GQ36">
        <v>31.0853</v>
      </c>
      <c r="GR36">
        <v>15.287800000000001</v>
      </c>
      <c r="GS36">
        <v>18</v>
      </c>
      <c r="GT36">
        <v>638.52200000000005</v>
      </c>
      <c r="GU36">
        <v>345.84399999999999</v>
      </c>
      <c r="GV36">
        <v>24.648499999999999</v>
      </c>
      <c r="GW36">
        <v>21.313500000000001</v>
      </c>
      <c r="GX36">
        <v>30.0002</v>
      </c>
      <c r="GY36">
        <v>21.137799999999999</v>
      </c>
      <c r="GZ36">
        <v>21.0977</v>
      </c>
      <c r="HA36">
        <v>20.6553</v>
      </c>
      <c r="HB36">
        <v>0</v>
      </c>
      <c r="HC36">
        <v>-30</v>
      </c>
      <c r="HD36">
        <v>24.6508</v>
      </c>
      <c r="HE36">
        <v>400</v>
      </c>
      <c r="HF36">
        <v>0</v>
      </c>
      <c r="HG36">
        <v>100.62</v>
      </c>
      <c r="HH36">
        <v>96.270300000000006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baseColWidth="10" defaultColWidth="8.8554687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  <row r="17" spans="1:2" x14ac:dyDescent="0.25">
      <c r="A17" t="s">
        <v>29</v>
      </c>
      <c r="B17" t="s">
        <v>30</v>
      </c>
    </row>
    <row r="18" spans="1:2" x14ac:dyDescent="0.25">
      <c r="A18" t="s">
        <v>31</v>
      </c>
      <c r="B18" t="s">
        <v>32</v>
      </c>
    </row>
    <row r="19" spans="1:2" x14ac:dyDescent="0.25">
      <c r="A19" t="s">
        <v>407</v>
      </c>
      <c r="B19" t="s">
        <v>30</v>
      </c>
    </row>
    <row r="20" spans="1:2" x14ac:dyDescent="0.25">
      <c r="A20" t="s">
        <v>408</v>
      </c>
      <c r="B2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Julien LAMOUR</cp:lastModifiedBy>
  <dcterms:created xsi:type="dcterms:W3CDTF">2023-07-15T17:17:02Z</dcterms:created>
  <dcterms:modified xsi:type="dcterms:W3CDTF">2023-10-16T13:55:36Z</dcterms:modified>
</cp:coreProperties>
</file>