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imely/Library/CloudStorage/Dropbox/TESTwork/NGEE-Arctic/2023_Seward/2023_gasex/2_intermediate/"/>
    </mc:Choice>
  </mc:AlternateContent>
  <xr:revisionPtr revIDLastSave="0" documentId="13_ncr:1_{DB3D51A1-F63F-9F40-8F17-97607083B2CC}" xr6:coauthVersionLast="47" xr6:coauthVersionMax="47" xr10:uidLastSave="{00000000-0000-0000-0000-000000000000}"/>
  <bookViews>
    <workbookView xWindow="7160" yWindow="1420" windowWidth="18900" windowHeight="13520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R36" i="1" l="1"/>
  <c r="AQ36" i="1"/>
  <c r="AO36" i="1"/>
  <c r="AP36" i="1" s="1"/>
  <c r="AN36" i="1"/>
  <c r="AL36" i="1" s="1"/>
  <c r="AD36" i="1"/>
  <c r="AC36" i="1"/>
  <c r="AB36" i="1" s="1"/>
  <c r="U36" i="1"/>
  <c r="AR35" i="1"/>
  <c r="AQ35" i="1"/>
  <c r="AO35" i="1"/>
  <c r="AP35" i="1" s="1"/>
  <c r="AN35" i="1"/>
  <c r="AL35" i="1"/>
  <c r="P35" i="1" s="1"/>
  <c r="AD35" i="1"/>
  <c r="AC35" i="1"/>
  <c r="AB35" i="1"/>
  <c r="U35" i="1"/>
  <c r="AR34" i="1"/>
  <c r="AQ34" i="1"/>
  <c r="AO34" i="1"/>
  <c r="AP34" i="1" s="1"/>
  <c r="AN34" i="1"/>
  <c r="AL34" i="1" s="1"/>
  <c r="AD34" i="1"/>
  <c r="AC34" i="1"/>
  <c r="AB34" i="1" s="1"/>
  <c r="U34" i="1"/>
  <c r="AR33" i="1"/>
  <c r="AQ33" i="1"/>
  <c r="AP33" i="1"/>
  <c r="AO33" i="1"/>
  <c r="AN33" i="1"/>
  <c r="AL33" i="1" s="1"/>
  <c r="AD33" i="1"/>
  <c r="AC33" i="1"/>
  <c r="AB33" i="1" s="1"/>
  <c r="X33" i="1"/>
  <c r="U33" i="1"/>
  <c r="AR32" i="1"/>
  <c r="AQ32" i="1"/>
  <c r="AO32" i="1"/>
  <c r="AP32" i="1" s="1"/>
  <c r="AN32" i="1"/>
  <c r="AL32" i="1" s="1"/>
  <c r="AD32" i="1"/>
  <c r="AC32" i="1"/>
  <c r="AB32" i="1" s="1"/>
  <c r="U32" i="1"/>
  <c r="AR31" i="1"/>
  <c r="AQ31" i="1"/>
  <c r="AO31" i="1"/>
  <c r="AP31" i="1" s="1"/>
  <c r="AN31" i="1"/>
  <c r="AL31" i="1"/>
  <c r="P31" i="1" s="1"/>
  <c r="AD31" i="1"/>
  <c r="AC31" i="1"/>
  <c r="AB31" i="1"/>
  <c r="U31" i="1"/>
  <c r="S31" i="1"/>
  <c r="AR30" i="1"/>
  <c r="X30" i="1" s="1"/>
  <c r="AQ30" i="1"/>
  <c r="AP30" i="1" s="1"/>
  <c r="AO30" i="1"/>
  <c r="AN30" i="1"/>
  <c r="AM30" i="1"/>
  <c r="AL30" i="1"/>
  <c r="N30" i="1" s="1"/>
  <c r="M30" i="1" s="1"/>
  <c r="AD30" i="1"/>
  <c r="AC30" i="1"/>
  <c r="AB30" i="1" s="1"/>
  <c r="U30" i="1"/>
  <c r="S30" i="1"/>
  <c r="P30" i="1"/>
  <c r="O30" i="1"/>
  <c r="AR29" i="1"/>
  <c r="AQ29" i="1"/>
  <c r="AO29" i="1"/>
  <c r="AP29" i="1" s="1"/>
  <c r="AN29" i="1"/>
  <c r="AL29" i="1" s="1"/>
  <c r="AD29" i="1"/>
  <c r="AC29" i="1"/>
  <c r="AB29" i="1" s="1"/>
  <c r="U29" i="1"/>
  <c r="AR28" i="1"/>
  <c r="AQ28" i="1"/>
  <c r="AO28" i="1"/>
  <c r="AP28" i="1" s="1"/>
  <c r="AN28" i="1"/>
  <c r="AM28" i="1"/>
  <c r="AL28" i="1"/>
  <c r="P28" i="1" s="1"/>
  <c r="AD28" i="1"/>
  <c r="AC28" i="1"/>
  <c r="AB28" i="1" s="1"/>
  <c r="U28" i="1"/>
  <c r="AR27" i="1"/>
  <c r="AQ27" i="1"/>
  <c r="AO27" i="1"/>
  <c r="AP27" i="1" s="1"/>
  <c r="AN27" i="1"/>
  <c r="AL27" i="1"/>
  <c r="P27" i="1" s="1"/>
  <c r="AD27" i="1"/>
  <c r="AC27" i="1"/>
  <c r="AB27" i="1"/>
  <c r="U27" i="1"/>
  <c r="S27" i="1"/>
  <c r="AR26" i="1"/>
  <c r="AQ26" i="1"/>
  <c r="AP26" i="1" s="1"/>
  <c r="AO26" i="1"/>
  <c r="AN26" i="1"/>
  <c r="AM26" i="1"/>
  <c r="AL26" i="1"/>
  <c r="N26" i="1" s="1"/>
  <c r="M26" i="1" s="1"/>
  <c r="AD26" i="1"/>
  <c r="AC26" i="1"/>
  <c r="AB26" i="1" s="1"/>
  <c r="X26" i="1"/>
  <c r="U26" i="1"/>
  <c r="S26" i="1"/>
  <c r="P26" i="1"/>
  <c r="O26" i="1"/>
  <c r="AR25" i="1"/>
  <c r="AQ25" i="1"/>
  <c r="AO25" i="1"/>
  <c r="AP25" i="1" s="1"/>
  <c r="AN25" i="1"/>
  <c r="AL25" i="1" s="1"/>
  <c r="AD25" i="1"/>
  <c r="AC25" i="1"/>
  <c r="AB25" i="1" s="1"/>
  <c r="U25" i="1"/>
  <c r="AR24" i="1"/>
  <c r="AQ24" i="1"/>
  <c r="AO24" i="1"/>
  <c r="AP24" i="1" s="1"/>
  <c r="AN24" i="1"/>
  <c r="AL24" i="1"/>
  <c r="P24" i="1" s="1"/>
  <c r="AD24" i="1"/>
  <c r="AC24" i="1"/>
  <c r="AB24" i="1"/>
  <c r="U24" i="1"/>
  <c r="AR23" i="1"/>
  <c r="AQ23" i="1"/>
  <c r="AO23" i="1"/>
  <c r="AP23" i="1" s="1"/>
  <c r="AN23" i="1"/>
  <c r="AL23" i="1"/>
  <c r="P23" i="1" s="1"/>
  <c r="AD23" i="1"/>
  <c r="AC23" i="1"/>
  <c r="AB23" i="1"/>
  <c r="U23" i="1"/>
  <c r="S23" i="1"/>
  <c r="AR22" i="1"/>
  <c r="AQ22" i="1"/>
  <c r="AP22" i="1"/>
  <c r="AO22" i="1"/>
  <c r="AN22" i="1"/>
  <c r="AM22" i="1"/>
  <c r="AL22" i="1"/>
  <c r="N22" i="1" s="1"/>
  <c r="M22" i="1" s="1"/>
  <c r="AD22" i="1"/>
  <c r="AC22" i="1"/>
  <c r="AB22" i="1" s="1"/>
  <c r="X22" i="1"/>
  <c r="U22" i="1"/>
  <c r="S22" i="1"/>
  <c r="P22" i="1"/>
  <c r="O22" i="1"/>
  <c r="AR21" i="1"/>
  <c r="AQ21" i="1"/>
  <c r="AO21" i="1"/>
  <c r="AP21" i="1" s="1"/>
  <c r="AN21" i="1"/>
  <c r="AL21" i="1" s="1"/>
  <c r="AD21" i="1"/>
  <c r="AC21" i="1"/>
  <c r="AB21" i="1" s="1"/>
  <c r="U21" i="1"/>
  <c r="AR20" i="1"/>
  <c r="AQ20" i="1"/>
  <c r="AO20" i="1"/>
  <c r="AP20" i="1" s="1"/>
  <c r="AN20" i="1"/>
  <c r="AL20" i="1"/>
  <c r="N20" i="1" s="1"/>
  <c r="M20" i="1" s="1"/>
  <c r="AD20" i="1"/>
  <c r="AC20" i="1"/>
  <c r="AB20" i="1"/>
  <c r="U20" i="1"/>
  <c r="AR19" i="1"/>
  <c r="AQ19" i="1"/>
  <c r="AO19" i="1"/>
  <c r="AP19" i="1" s="1"/>
  <c r="AN19" i="1"/>
  <c r="AL19" i="1"/>
  <c r="P19" i="1" s="1"/>
  <c r="AD19" i="1"/>
  <c r="AC19" i="1"/>
  <c r="AB19" i="1"/>
  <c r="U19" i="1"/>
  <c r="S19" i="1"/>
  <c r="AF20" i="1" l="1"/>
  <c r="S21" i="1"/>
  <c r="O21" i="1"/>
  <c r="P21" i="1"/>
  <c r="N21" i="1"/>
  <c r="M21" i="1" s="1"/>
  <c r="AM21" i="1"/>
  <c r="Y26" i="1"/>
  <c r="Z26" i="1" s="1"/>
  <c r="AF26" i="1"/>
  <c r="N34" i="1"/>
  <c r="M34" i="1" s="1"/>
  <c r="AM34" i="1"/>
  <c r="S34" i="1"/>
  <c r="P34" i="1"/>
  <c r="O34" i="1"/>
  <c r="S25" i="1"/>
  <c r="P25" i="1"/>
  <c r="O25" i="1"/>
  <c r="AM25" i="1"/>
  <c r="N25" i="1"/>
  <c r="M25" i="1" s="1"/>
  <c r="AF30" i="1"/>
  <c r="AF22" i="1"/>
  <c r="P32" i="1"/>
  <c r="O32" i="1"/>
  <c r="N32" i="1"/>
  <c r="M32" i="1" s="1"/>
  <c r="AM32" i="1"/>
  <c r="S32" i="1"/>
  <c r="S33" i="1"/>
  <c r="P33" i="1"/>
  <c r="O33" i="1"/>
  <c r="N33" i="1"/>
  <c r="M33" i="1" s="1"/>
  <c r="Y33" i="1" s="1"/>
  <c r="Z33" i="1" s="1"/>
  <c r="AM33" i="1"/>
  <c r="P36" i="1"/>
  <c r="O36" i="1"/>
  <c r="N36" i="1"/>
  <c r="M36" i="1" s="1"/>
  <c r="AM36" i="1"/>
  <c r="S36" i="1"/>
  <c r="Y30" i="1"/>
  <c r="Z30" i="1" s="1"/>
  <c r="S29" i="1"/>
  <c r="P29" i="1"/>
  <c r="O29" i="1"/>
  <c r="N29" i="1"/>
  <c r="M29" i="1" s="1"/>
  <c r="AM29" i="1"/>
  <c r="S20" i="1"/>
  <c r="S24" i="1"/>
  <c r="S28" i="1"/>
  <c r="X34" i="1"/>
  <c r="S35" i="1"/>
  <c r="N24" i="1"/>
  <c r="M24" i="1" s="1"/>
  <c r="X25" i="1"/>
  <c r="N28" i="1"/>
  <c r="M28" i="1" s="1"/>
  <c r="X29" i="1"/>
  <c r="AM20" i="1"/>
  <c r="Y22" i="1"/>
  <c r="Z22" i="1" s="1"/>
  <c r="V22" i="1" s="1"/>
  <c r="T22" i="1" s="1"/>
  <c r="W22" i="1" s="1"/>
  <c r="Q22" i="1" s="1"/>
  <c r="R22" i="1" s="1"/>
  <c r="AM24" i="1"/>
  <c r="X21" i="1"/>
  <c r="AM23" i="1"/>
  <c r="O24" i="1"/>
  <c r="AM27" i="1"/>
  <c r="O28" i="1"/>
  <c r="AM31" i="1"/>
  <c r="AM35" i="1"/>
  <c r="O20" i="1"/>
  <c r="P20" i="1"/>
  <c r="X20" i="1"/>
  <c r="N23" i="1"/>
  <c r="M23" i="1" s="1"/>
  <c r="X24" i="1"/>
  <c r="N27" i="1"/>
  <c r="M27" i="1" s="1"/>
  <c r="X28" i="1"/>
  <c r="N31" i="1"/>
  <c r="M31" i="1" s="1"/>
  <c r="X32" i="1"/>
  <c r="N35" i="1"/>
  <c r="M35" i="1" s="1"/>
  <c r="X36" i="1"/>
  <c r="AM19" i="1"/>
  <c r="O19" i="1"/>
  <c r="O27" i="1"/>
  <c r="O31" i="1"/>
  <c r="O35" i="1"/>
  <c r="N19" i="1"/>
  <c r="M19" i="1" s="1"/>
  <c r="O23" i="1"/>
  <c r="X19" i="1"/>
  <c r="X23" i="1"/>
  <c r="X27" i="1"/>
  <c r="X31" i="1"/>
  <c r="X35" i="1"/>
  <c r="AF32" i="1" l="1"/>
  <c r="AF34" i="1"/>
  <c r="AF21" i="1"/>
  <c r="Y32" i="1"/>
  <c r="Z32" i="1" s="1"/>
  <c r="Y21" i="1"/>
  <c r="Z21" i="1" s="1"/>
  <c r="V21" i="1" s="1"/>
  <c r="T21" i="1" s="1"/>
  <c r="W21" i="1" s="1"/>
  <c r="Q21" i="1" s="1"/>
  <c r="R21" i="1" s="1"/>
  <c r="AF31" i="1"/>
  <c r="Y34" i="1"/>
  <c r="Z34" i="1" s="1"/>
  <c r="Y28" i="1"/>
  <c r="Z28" i="1" s="1"/>
  <c r="AH26" i="1"/>
  <c r="AA26" i="1"/>
  <c r="AE26" i="1" s="1"/>
  <c r="AG26" i="1"/>
  <c r="AF24" i="1"/>
  <c r="AF19" i="1"/>
  <c r="Y35" i="1"/>
  <c r="Z35" i="1" s="1"/>
  <c r="V35" i="1" s="1"/>
  <c r="T35" i="1" s="1"/>
  <c r="W35" i="1" s="1"/>
  <c r="Q35" i="1" s="1"/>
  <c r="R35" i="1" s="1"/>
  <c r="AF35" i="1"/>
  <c r="AA33" i="1"/>
  <c r="AE33" i="1" s="1"/>
  <c r="AH33" i="1"/>
  <c r="AH22" i="1"/>
  <c r="AG22" i="1"/>
  <c r="AA22" i="1"/>
  <c r="AE22" i="1" s="1"/>
  <c r="AF33" i="1"/>
  <c r="V33" i="1"/>
  <c r="T33" i="1" s="1"/>
  <c r="W33" i="1" s="1"/>
  <c r="Q33" i="1" s="1"/>
  <c r="R33" i="1" s="1"/>
  <c r="Y31" i="1"/>
  <c r="Z31" i="1" s="1"/>
  <c r="AF27" i="1"/>
  <c r="AG30" i="1"/>
  <c r="AA30" i="1"/>
  <c r="AE30" i="1" s="1"/>
  <c r="AH30" i="1"/>
  <c r="V30" i="1"/>
  <c r="T30" i="1" s="1"/>
  <c r="W30" i="1" s="1"/>
  <c r="Q30" i="1" s="1"/>
  <c r="R30" i="1" s="1"/>
  <c r="V26" i="1"/>
  <c r="T26" i="1" s="1"/>
  <c r="W26" i="1" s="1"/>
  <c r="Q26" i="1" s="1"/>
  <c r="R26" i="1" s="1"/>
  <c r="Y27" i="1"/>
  <c r="Z27" i="1" s="1"/>
  <c r="V27" i="1" s="1"/>
  <c r="T27" i="1" s="1"/>
  <c r="W27" i="1" s="1"/>
  <c r="Q27" i="1" s="1"/>
  <c r="R27" i="1" s="1"/>
  <c r="Y24" i="1"/>
  <c r="Z24" i="1" s="1"/>
  <c r="Y29" i="1"/>
  <c r="Z29" i="1" s="1"/>
  <c r="V29" i="1" s="1"/>
  <c r="T29" i="1" s="1"/>
  <c r="W29" i="1" s="1"/>
  <c r="Q29" i="1" s="1"/>
  <c r="R29" i="1" s="1"/>
  <c r="AF25" i="1"/>
  <c r="Y23" i="1"/>
  <c r="Z23" i="1" s="1"/>
  <c r="V23" i="1" s="1"/>
  <c r="T23" i="1" s="1"/>
  <c r="W23" i="1" s="1"/>
  <c r="Q23" i="1" s="1"/>
  <c r="R23" i="1" s="1"/>
  <c r="AF23" i="1"/>
  <c r="AF28" i="1"/>
  <c r="Y19" i="1"/>
  <c r="Z19" i="1" s="1"/>
  <c r="V19" i="1" s="1"/>
  <c r="T19" i="1" s="1"/>
  <c r="W19" i="1" s="1"/>
  <c r="Q19" i="1" s="1"/>
  <c r="R19" i="1" s="1"/>
  <c r="Y36" i="1"/>
  <c r="Z36" i="1" s="1"/>
  <c r="V36" i="1" s="1"/>
  <c r="T36" i="1" s="1"/>
  <c r="W36" i="1" s="1"/>
  <c r="Q36" i="1" s="1"/>
  <c r="R36" i="1" s="1"/>
  <c r="Y20" i="1"/>
  <c r="Z20" i="1" s="1"/>
  <c r="Y25" i="1"/>
  <c r="Z25" i="1" s="1"/>
  <c r="V25" i="1" s="1"/>
  <c r="T25" i="1" s="1"/>
  <c r="W25" i="1" s="1"/>
  <c r="Q25" i="1" s="1"/>
  <c r="R25" i="1" s="1"/>
  <c r="AF29" i="1"/>
  <c r="AF36" i="1"/>
  <c r="AG33" i="1"/>
  <c r="AI22" i="1" l="1"/>
  <c r="AA34" i="1"/>
  <c r="AE34" i="1" s="1"/>
  <c r="AH34" i="1"/>
  <c r="AG34" i="1"/>
  <c r="AH28" i="1"/>
  <c r="AA28" i="1"/>
  <c r="AE28" i="1" s="1"/>
  <c r="AG28" i="1"/>
  <c r="AH20" i="1"/>
  <c r="AI20" i="1" s="1"/>
  <c r="AA20" i="1"/>
  <c r="AE20" i="1" s="1"/>
  <c r="V20" i="1"/>
  <c r="T20" i="1" s="1"/>
  <c r="W20" i="1" s="1"/>
  <c r="Q20" i="1" s="1"/>
  <c r="R20" i="1" s="1"/>
  <c r="AG20" i="1"/>
  <c r="AH24" i="1"/>
  <c r="AA24" i="1"/>
  <c r="AE24" i="1" s="1"/>
  <c r="AG24" i="1"/>
  <c r="AA23" i="1"/>
  <c r="AE23" i="1" s="1"/>
  <c r="AH23" i="1"/>
  <c r="AG23" i="1"/>
  <c r="AI33" i="1"/>
  <c r="AH36" i="1"/>
  <c r="AA36" i="1"/>
  <c r="AE36" i="1" s="1"/>
  <c r="AG36" i="1"/>
  <c r="AH32" i="1"/>
  <c r="AA32" i="1"/>
  <c r="AE32" i="1" s="1"/>
  <c r="AG32" i="1"/>
  <c r="AA27" i="1"/>
  <c r="AE27" i="1" s="1"/>
  <c r="AH27" i="1"/>
  <c r="AG27" i="1"/>
  <c r="AA31" i="1"/>
  <c r="AE31" i="1" s="1"/>
  <c r="AH31" i="1"/>
  <c r="AG31" i="1"/>
  <c r="V24" i="1"/>
  <c r="T24" i="1" s="1"/>
  <c r="W24" i="1" s="1"/>
  <c r="Q24" i="1" s="1"/>
  <c r="R24" i="1" s="1"/>
  <c r="V31" i="1"/>
  <c r="T31" i="1" s="1"/>
  <c r="W31" i="1" s="1"/>
  <c r="Q31" i="1" s="1"/>
  <c r="R31" i="1" s="1"/>
  <c r="AA19" i="1"/>
  <c r="AE19" i="1" s="1"/>
  <c r="AH19" i="1"/>
  <c r="AG19" i="1"/>
  <c r="V34" i="1"/>
  <c r="T34" i="1" s="1"/>
  <c r="W34" i="1" s="1"/>
  <c r="Q34" i="1" s="1"/>
  <c r="R34" i="1" s="1"/>
  <c r="AA21" i="1"/>
  <c r="AE21" i="1" s="1"/>
  <c r="AH21" i="1"/>
  <c r="AG21" i="1"/>
  <c r="V32" i="1"/>
  <c r="T32" i="1" s="1"/>
  <c r="W32" i="1" s="1"/>
  <c r="Q32" i="1" s="1"/>
  <c r="R32" i="1" s="1"/>
  <c r="AA25" i="1"/>
  <c r="AE25" i="1" s="1"/>
  <c r="AH25" i="1"/>
  <c r="AG25" i="1"/>
  <c r="V28" i="1"/>
  <c r="T28" i="1" s="1"/>
  <c r="W28" i="1" s="1"/>
  <c r="Q28" i="1" s="1"/>
  <c r="R28" i="1" s="1"/>
  <c r="AA29" i="1"/>
  <c r="AE29" i="1" s="1"/>
  <c r="AH29" i="1"/>
  <c r="AG29" i="1"/>
  <c r="AI30" i="1"/>
  <c r="AA35" i="1"/>
  <c r="AE35" i="1" s="1"/>
  <c r="AH35" i="1"/>
  <c r="AG35" i="1"/>
  <c r="AI26" i="1"/>
  <c r="AI19" i="1" l="1"/>
  <c r="AI35" i="1"/>
  <c r="AI25" i="1"/>
  <c r="AI27" i="1"/>
  <c r="AI21" i="1"/>
  <c r="AI32" i="1"/>
  <c r="AI23" i="1"/>
  <c r="AI29" i="1"/>
  <c r="AI31" i="1"/>
  <c r="AI28" i="1"/>
  <c r="AI24" i="1"/>
  <c r="AI36" i="1"/>
  <c r="AI34" i="1"/>
</calcChain>
</file>

<file path=xl/sharedStrings.xml><?xml version="1.0" encoding="utf-8"?>
<sst xmlns="http://schemas.openxmlformats.org/spreadsheetml/2006/main" count="983" uniqueCount="409">
  <si>
    <t>File opened</t>
  </si>
  <si>
    <t>2023-07-16 10:41:21</t>
  </si>
  <si>
    <t>Console s/n</t>
  </si>
  <si>
    <t>68C-811759</t>
  </si>
  <si>
    <t>Console ver</t>
  </si>
  <si>
    <t>Bluestem v.2.1.08</t>
  </si>
  <si>
    <t>Scripts ver</t>
  </si>
  <si>
    <t>2022.05  2.1.08, Aug 2022</t>
  </si>
  <si>
    <t>Head s/n</t>
  </si>
  <si>
    <t>68H-891759</t>
  </si>
  <si>
    <t>Head ver</t>
  </si>
  <si>
    <t>1.4.22</t>
  </si>
  <si>
    <t>Head cal</t>
  </si>
  <si>
    <t>{"co2aspan2": "-0.0349502", "oxygen": "21", "h2oaspan1": "1.00591", "h2obspanconc1": "11.65", "ssa_ref": "34842.2", "co2bspanconc2": "301.4", "co2bspanconc1": "2473", "co2bzero": "0.928369", "co2aspanconc1": "2473", "tazero": "-0.14134", "h2obspan1": "1.00489", "h2obspan2a": "0.0687607", "co2aspanconc2": "301.4", "h2oaspan2b": "0.0685964", "h2oaspan2": "0", "h2obzero": "1.0566", "h2obspan2": "0", "h2oazero": "1.04545", "ssb_ref": "37125.5", "co2aspan2a": "0.292292", "chamberpressurezero": "2.68486", "co2aspan1": "1.00226", "h2oaspanconc1": "11.65", "h2oaspanconc2": "0", "co2bspan2": "-0.0342144", "flowbzero": "0.29043", "h2obspanconc2": "0", "co2azero": "0.925242", "tbzero": "-0.243059", "flowmeterzero": "0.996167", "co2bspan2b": "0.29074", "co2aspan2b": "0.289966", "co2bspan1": "1.0021", "h2obspan2b": "0.0690967", "co2bspan2a": "0.293064", "h2oaspan2a": "0.0681933", "flowazero": "0.2969"}</t>
  </si>
  <si>
    <t>CO2 rangematch</t>
  </si>
  <si>
    <t>Mon Jul 10 11:02</t>
  </si>
  <si>
    <t>H2O rangematch</t>
  </si>
  <si>
    <t>Tue Jun  6 10:36</t>
  </si>
  <si>
    <t>Chamber type</t>
  </si>
  <si>
    <t>6800-01A</t>
  </si>
  <si>
    <t>Chamber s/n</t>
  </si>
  <si>
    <t>MPF-831607</t>
  </si>
  <si>
    <t>Chamber rev</t>
  </si>
  <si>
    <t>0</t>
  </si>
  <si>
    <t>Chamber cal</t>
  </si>
  <si>
    <t>Fluorometer</t>
  </si>
  <si>
    <t>Flr. Version</t>
  </si>
  <si>
    <t>10:41:21</t>
  </si>
  <si>
    <t>Stability Definition:	CO2_r (Meas): Std&lt;0.75 Per=20	Qin (LeafQ): Per=20	A (GasEx): Std&lt;0.2 Per=20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</si>
  <si>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</si>
  <si>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</si>
  <si>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</si>
  <si>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</si>
  <si>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</si>
  <si>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</si>
  <si>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</si>
  <si>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</si>
  <si>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</si>
  <si>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</si>
  <si>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</si>
  <si>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</si>
  <si>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</si>
  <si>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</si>
  <si>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</si>
  <si>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Const</t>
  </si>
  <si>
    <t>S</t>
  </si>
  <si>
    <t>K</t>
  </si>
  <si>
    <t>Geometry</t>
  </si>
  <si>
    <t>0: Broadleaf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</si>
  <si>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</si>
  <si>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</si>
  <si>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</si>
  <si>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</si>
  <si>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</si>
  <si>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</si>
  <si>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</si>
  <si>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</si>
  <si>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</si>
  <si>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</si>
  <si>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</si>
  <si>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</si>
  <si>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</si>
  <si>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</si>
  <si>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</si>
  <si>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</si>
  <si>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</si>
  <si>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</si>
  <si>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</si>
  <si>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</si>
  <si>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</si>
  <si>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</si>
  <si>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</si>
  <si>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</si>
  <si>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</si>
  <si>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</si>
  <si>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</si>
  <si>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</si>
  <si>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</si>
  <si>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</si>
  <si>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</si>
  <si>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</si>
  <si>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</si>
  <si>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</si>
  <si>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</si>
  <si>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</si>
  <si>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</si>
  <si>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1.94601 86.2246 380.01 620.478 852.414 1073.17 1254.51 1361.46</t>
  </si>
  <si>
    <t>Fs_true</t>
  </si>
  <si>
    <t>0.042152 101.435 402.764 601.704 802.257 1001.19 1202.28 1401.05</t>
  </si>
  <si>
    <t>leak_wt</t>
  </si>
  <si>
    <t>SysObs</t>
  </si>
  <si>
    <t>UserDefCon</t>
  </si>
  <si>
    <t>GasEx</t>
  </si>
  <si>
    <t>Leak</t>
  </si>
  <si>
    <t>LeafQ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</si>
  <si>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</si>
  <si>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</si>
  <si>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</si>
  <si>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</si>
  <si>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</si>
  <si>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</si>
  <si>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</si>
  <si>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</si>
  <si>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</si>
  <si>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</si>
  <si>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</si>
  <si>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</si>
  <si>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</si>
  <si>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</si>
  <si>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</si>
  <si>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</si>
  <si>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</si>
  <si>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Machine</t>
  </si>
  <si>
    <t>Date</t>
  </si>
  <si>
    <t>User</t>
  </si>
  <si>
    <t>Species</t>
  </si>
  <si>
    <t>SampleID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</si>
  <si>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</si>
  <si>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</si>
  <si>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</si>
  <si>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</si>
  <si>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</si>
  <si>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</si>
  <si>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</si>
  <si>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</si>
  <si>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</si>
  <si>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</si>
  <si>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</si>
  <si>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</si>
  <si>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</si>
  <si>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</si>
  <si>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</si>
  <si>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</si>
  <si>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</si>
  <si>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</si>
  <si>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</si>
  <si>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</si>
  <si>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</si>
  <si>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</si>
  <si>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</si>
  <si>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</si>
  <si>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</si>
  <si>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</si>
  <si>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</si>
  <si>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</si>
  <si>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</si>
  <si>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</si>
  <si>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</si>
  <si>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</si>
  <si>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</si>
  <si>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</si>
  <si>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</si>
  <si>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</si>
  <si>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</si>
  <si>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</si>
  <si>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</si>
  <si>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</si>
  <si>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</si>
  <si>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</si>
  <si>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</si>
  <si>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</si>
  <si>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</si>
  <si>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</si>
  <si>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</si>
  <si>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</si>
  <si>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</si>
  <si>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</si>
  <si>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</si>
  <si>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</si>
  <si>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</si>
  <si>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</si>
  <si>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</si>
  <si>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</si>
  <si>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</si>
  <si>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</si>
  <si>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</si>
  <si>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</si>
  <si>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</si>
  <si>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</si>
  <si>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</si>
  <si>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</si>
  <si>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</si>
  <si>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</si>
  <si>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</si>
  <si>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</si>
  <si>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</si>
  <si>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</si>
  <si>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</si>
  <si>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</si>
  <si>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</si>
  <si>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</si>
  <si>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</si>
  <si>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</si>
  <si>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</si>
  <si>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</si>
  <si>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</si>
  <si>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</si>
  <si>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</si>
  <si>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</si>
  <si>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</si>
  <si>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</si>
  <si>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</si>
  <si>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</si>
  <si>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</si>
  <si>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</si>
  <si>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</si>
  <si>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</si>
  <si>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</si>
  <si>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</si>
  <si>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CO2_r:MN</t>
  </si>
  <si>
    <t>CO2_r:SLP</t>
  </si>
  <si>
    <t>CO2_r:SD</t>
  </si>
  <si>
    <t>CO2_r:OK</t>
  </si>
  <si>
    <t>Qin:MN</t>
  </si>
  <si>
    <t>Qin:SLP</t>
  </si>
  <si>
    <t>Qin:SD</t>
  </si>
  <si>
    <t>Qin:OK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</si>
  <si>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</si>
  <si>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</si>
  <si>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</si>
  <si>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</si>
  <si>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</si>
  <si>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</si>
  <si>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</si>
  <si>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</si>
  <si>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</si>
  <si>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</si>
  <si>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</si>
  <si>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</si>
  <si>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</si>
  <si>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</si>
  <si>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</si>
  <si>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</si>
  <si>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</si>
  <si>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</si>
  <si>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</si>
  <si>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</si>
  <si>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</si>
  <si>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</si>
  <si>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</si>
  <si>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</si>
  <si>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</si>
  <si>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</si>
  <si>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</si>
  <si>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</si>
  <si>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</si>
  <si>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</si>
  <si>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</si>
  <si>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</si>
  <si>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</si>
  <si>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</si>
  <si>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</si>
  <si>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</si>
  <si>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CO2_hrs</t>
  </si>
  <si>
    <t>AccH2O_hum</t>
  </si>
  <si>
    <t>AccCO2_soda</t>
  </si>
  <si>
    <t>AccH2O_des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</si>
  <si>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</si>
  <si>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</si>
  <si>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</si>
  <si>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</si>
  <si>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</si>
  <si>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</si>
  <si>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</si>
  <si>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</si>
  <si>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</si>
  <si>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</si>
  <si>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</si>
  <si>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</si>
  <si>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</si>
  <si>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</si>
  <si>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</si>
  <si>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</si>
  <si>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</si>
  <si>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</si>
  <si>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</si>
  <si>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</si>
  <si>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</si>
  <si>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</si>
  <si>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</si>
  <si>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</si>
  <si>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</si>
  <si>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</si>
  <si>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</si>
  <si>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</si>
  <si>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</si>
  <si>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</si>
  <si>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</si>
  <si>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</si>
  <si>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</si>
  <si>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</si>
  <si>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</si>
  <si>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</si>
  <si>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</si>
  <si>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</si>
  <si>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</si>
  <si>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</si>
  <si>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</si>
  <si>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</si>
  <si>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</si>
  <si>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</si>
  <si>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</si>
  <si>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</si>
  <si>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</si>
  <si>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</si>
  <si>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</si>
  <si>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</si>
  <si>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</si>
  <si>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</si>
  <si>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</si>
  <si>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</si>
  <si>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</si>
  <si>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</si>
  <si>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</si>
  <si>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</si>
  <si>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</si>
  <si>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</si>
  <si>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</si>
  <si>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</si>
  <si>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</si>
  <si>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</si>
  <si>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</si>
  <si>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</si>
  <si>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</si>
  <si>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</si>
  <si>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</si>
  <si>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</si>
  <si>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</si>
  <si>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</si>
  <si>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mmol mol⁻¹</t>
  </si>
  <si>
    <t>rpm</t>
  </si>
  <si>
    <t>secs</t>
  </si>
  <si>
    <t>µmol/mol</t>
  </si>
  <si>
    <t>mmol/mol</t>
  </si>
  <si>
    <t>µmol m⁻² s⁻¹ min⁻¹</t>
  </si>
  <si>
    <t>µmol mol⁻¹ min⁻¹</t>
  </si>
  <si>
    <t>V</t>
  </si>
  <si>
    <t>mV</t>
  </si>
  <si>
    <t>hrs</t>
  </si>
  <si>
    <t>mg</t>
  </si>
  <si>
    <t>min</t>
  </si>
  <si>
    <t>20230716 11:29:49</t>
  </si>
  <si>
    <t>11:29:49</t>
  </si>
  <si>
    <t>none</t>
  </si>
  <si>
    <t>Lindsey</t>
  </si>
  <si>
    <t>20230716</t>
  </si>
  <si>
    <t>AR</t>
  </si>
  <si>
    <t>SAAL</t>
  </si>
  <si>
    <t>BNL21826</t>
  </si>
  <si>
    <t>11:29:20</t>
  </si>
  <si>
    <t>2/2</t>
  </si>
  <si>
    <t>00000000</t>
  </si>
  <si>
    <t>iiiiiiii</t>
  </si>
  <si>
    <t>off</t>
  </si>
  <si>
    <t>20230716 11:30:50</t>
  </si>
  <si>
    <t>11:30:50</t>
  </si>
  <si>
    <t>11:31:19</t>
  </si>
  <si>
    <t>20230716 11:33:07</t>
  </si>
  <si>
    <t>11:33:07</t>
  </si>
  <si>
    <t>11:32:37</t>
  </si>
  <si>
    <t>20230716 11:34:35</t>
  </si>
  <si>
    <t>11:34:35</t>
  </si>
  <si>
    <t>11:34:05</t>
  </si>
  <si>
    <t>20230716 11:36:06</t>
  </si>
  <si>
    <t>11:36:06</t>
  </si>
  <si>
    <t>11:35:38</t>
  </si>
  <si>
    <t>20230716 11:37:07</t>
  </si>
  <si>
    <t>11:37:07</t>
  </si>
  <si>
    <t>11:37:29</t>
  </si>
  <si>
    <t>20230716 11:38:43</t>
  </si>
  <si>
    <t>11:38:43</t>
  </si>
  <si>
    <t>11:38:32</t>
  </si>
  <si>
    <t>20230716 11:40:15</t>
  </si>
  <si>
    <t>11:40:15</t>
  </si>
  <si>
    <t>11:39:45</t>
  </si>
  <si>
    <t>20230716 11:41:38</t>
  </si>
  <si>
    <t>11:41:38</t>
  </si>
  <si>
    <t>11:41:10</t>
  </si>
  <si>
    <t>20230716 11:43:04</t>
  </si>
  <si>
    <t>11:43:04</t>
  </si>
  <si>
    <t>11:42:36</t>
  </si>
  <si>
    <t>20230716 11:44:35</t>
  </si>
  <si>
    <t>11:44:35</t>
  </si>
  <si>
    <t>11:44:05</t>
  </si>
  <si>
    <t>20230716 11:46:09</t>
  </si>
  <si>
    <t>11:46:09</t>
  </si>
  <si>
    <t>11:45:40</t>
  </si>
  <si>
    <t>20230716 11:47:43</t>
  </si>
  <si>
    <t>11:47:43</t>
  </si>
  <si>
    <t>11:47:13</t>
  </si>
  <si>
    <t>20230716 11:49:09</t>
  </si>
  <si>
    <t>11:49:09</t>
  </si>
  <si>
    <t>11:48:39</t>
  </si>
  <si>
    <t>20230716 11:50:50</t>
  </si>
  <si>
    <t>11:50:50</t>
  </si>
  <si>
    <t>11:50:21</t>
  </si>
  <si>
    <t>20230716 11:52:46</t>
  </si>
  <si>
    <t>11:52:46</t>
  </si>
  <si>
    <t>11:52:16</t>
  </si>
  <si>
    <t>20230716 11:54:29</t>
  </si>
  <si>
    <t>11:54:29</t>
  </si>
  <si>
    <t>11:53:56</t>
  </si>
  <si>
    <t>20230716 11:55:42</t>
  </si>
  <si>
    <t>11:55:42</t>
  </si>
  <si>
    <t>11:56:14</t>
  </si>
  <si>
    <t>11:59:35</t>
  </si>
  <si>
    <t>Stability Definition:	CO2_r (Meas): Std&lt;0.75 Per=20	Qin (LeafQ): Std&lt;1 Per=20	A (GasEx): Std&lt;0.2 Per=20</t>
  </si>
  <si>
    <t>11:59:36</t>
  </si>
  <si>
    <t>Stability Definition:	CO2_r (Meas): Per=20	Qin (LeafQ): Std&lt;1 Per=20	A (GasEx): Std&lt;0.2 Per=20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</si>
</sst>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H36"/>
  <sheetViews>
    <sheetView tabSelected="1" workbookViewId="0">
      <selection activeCell="B7" sqref="B7"/>
    </sheetView>
  </sheetViews>
  <sheetFormatPr baseColWidth="10" defaultColWidth="8.83203125" defaultRowHeight="15" x14ac:dyDescent="0.2"/>
  <sheetData>
    <row r="2" spans="1:216" x14ac:dyDescent="0.2">
      <c r="A2" t="s">
        <v>29</v>
      </c>
      <c r="B2" t="s">
        <v>30</v>
      </c>
      <c r="C2" t="s">
        <v>31</v>
      </c>
    </row>
    <row r="3" spans="1:216" x14ac:dyDescent="0.2">
      <c r="B3">
        <v>4</v>
      </c>
      <c r="C3">
        <v>21</v>
      </c>
    </row>
    <row r="4" spans="1:216" x14ac:dyDescent="0.2">
      <c r="A4" t="s">
        <v>32</v>
      </c>
      <c r="B4" t="s">
        <v>33</v>
      </c>
      <c r="C4" t="s">
        <v>34</v>
      </c>
      <c r="D4" t="s">
        <v>36</v>
      </c>
      <c r="E4" t="s">
        <v>37</v>
      </c>
      <c r="F4" t="s">
        <v>38</v>
      </c>
      <c r="G4" t="s">
        <v>39</v>
      </c>
      <c r="H4" t="s">
        <v>40</v>
      </c>
      <c r="I4" t="s">
        <v>41</v>
      </c>
      <c r="J4" t="s">
        <v>42</v>
      </c>
      <c r="K4" t="s">
        <v>43</v>
      </c>
    </row>
    <row r="5" spans="1:216" x14ac:dyDescent="0.2">
      <c r="B5" t="s">
        <v>19</v>
      </c>
      <c r="C5" t="s">
        <v>35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216" x14ac:dyDescent="0.2">
      <c r="A6" t="s">
        <v>44</v>
      </c>
      <c r="B6" t="s">
        <v>45</v>
      </c>
      <c r="C6" t="s">
        <v>46</v>
      </c>
      <c r="D6" t="s">
        <v>47</v>
      </c>
      <c r="E6" t="s">
        <v>49</v>
      </c>
    </row>
    <row r="7" spans="1:216" x14ac:dyDescent="0.2">
      <c r="B7">
        <v>5.7469999999999999</v>
      </c>
      <c r="C7">
        <v>0.5</v>
      </c>
      <c r="D7" t="s">
        <v>48</v>
      </c>
      <c r="E7">
        <v>2</v>
      </c>
    </row>
    <row r="8" spans="1:216" x14ac:dyDescent="0.2">
      <c r="A8" t="s">
        <v>50</v>
      </c>
      <c r="B8" t="s">
        <v>51</v>
      </c>
      <c r="C8" t="s">
        <v>52</v>
      </c>
      <c r="D8" t="s">
        <v>53</v>
      </c>
      <c r="E8" t="s">
        <v>54</v>
      </c>
    </row>
    <row r="9" spans="1:216" x14ac:dyDescent="0.2">
      <c r="B9">
        <v>0</v>
      </c>
      <c r="C9">
        <v>1</v>
      </c>
      <c r="D9">
        <v>0</v>
      </c>
      <c r="E9">
        <v>0</v>
      </c>
    </row>
    <row r="10" spans="1:216" x14ac:dyDescent="0.2">
      <c r="A10" t="s">
        <v>55</v>
      </c>
      <c r="B10" t="s">
        <v>56</v>
      </c>
      <c r="C10" t="s">
        <v>58</v>
      </c>
      <c r="D10" t="s">
        <v>60</v>
      </c>
      <c r="E10" t="s">
        <v>61</v>
      </c>
      <c r="F10" t="s">
        <v>62</v>
      </c>
      <c r="G10" t="s">
        <v>63</v>
      </c>
      <c r="H10" t="s">
        <v>64</v>
      </c>
      <c r="I10" t="s">
        <v>65</v>
      </c>
      <c r="J10" t="s">
        <v>66</v>
      </c>
      <c r="K10" t="s">
        <v>67</v>
      </c>
      <c r="L10" t="s">
        <v>68</v>
      </c>
      <c r="M10" t="s">
        <v>69</v>
      </c>
      <c r="N10" t="s">
        <v>70</v>
      </c>
      <c r="O10" t="s">
        <v>71</v>
      </c>
      <c r="P10" t="s">
        <v>72</v>
      </c>
      <c r="Q10" t="s">
        <v>73</v>
      </c>
    </row>
    <row r="11" spans="1:216" x14ac:dyDescent="0.2">
      <c r="B11" t="s">
        <v>57</v>
      </c>
      <c r="C11" t="s">
        <v>59</v>
      </c>
      <c r="D11">
        <v>0.8</v>
      </c>
      <c r="E11">
        <v>0.84</v>
      </c>
      <c r="F11">
        <v>0.7</v>
      </c>
      <c r="G11">
        <v>0.87</v>
      </c>
      <c r="H11">
        <v>0.75</v>
      </c>
      <c r="I11">
        <v>0.84</v>
      </c>
      <c r="J11">
        <v>0.87</v>
      </c>
      <c r="K11">
        <v>0.19109999999999999</v>
      </c>
      <c r="L11">
        <v>0.1512</v>
      </c>
      <c r="M11">
        <v>0.161</v>
      </c>
      <c r="N11">
        <v>0.22620000000000001</v>
      </c>
      <c r="O11">
        <v>0.1575</v>
      </c>
      <c r="P11">
        <v>0.15959999999999999</v>
      </c>
      <c r="Q11">
        <v>0.2175</v>
      </c>
    </row>
    <row r="12" spans="1:216" x14ac:dyDescent="0.2">
      <c r="A12" t="s">
        <v>74</v>
      </c>
      <c r="B12" t="s">
        <v>75</v>
      </c>
      <c r="C12" t="s">
        <v>76</v>
      </c>
      <c r="D12" t="s">
        <v>77</v>
      </c>
      <c r="E12" t="s">
        <v>78</v>
      </c>
      <c r="F12" t="s">
        <v>79</v>
      </c>
    </row>
    <row r="13" spans="1:216" x14ac:dyDescent="0.2">
      <c r="B13">
        <v>0</v>
      </c>
      <c r="C13">
        <v>0</v>
      </c>
      <c r="D13">
        <v>0</v>
      </c>
      <c r="E13">
        <v>0</v>
      </c>
      <c r="F13">
        <v>1</v>
      </c>
    </row>
    <row r="14" spans="1:216" x14ac:dyDescent="0.2">
      <c r="A14" t="s">
        <v>80</v>
      </c>
      <c r="B14" t="s">
        <v>81</v>
      </c>
      <c r="C14" t="s">
        <v>82</v>
      </c>
      <c r="D14" t="s">
        <v>83</v>
      </c>
      <c r="E14" t="s">
        <v>84</v>
      </c>
      <c r="F14" t="s">
        <v>85</v>
      </c>
      <c r="G14" t="s">
        <v>87</v>
      </c>
      <c r="H14" t="s">
        <v>89</v>
      </c>
    </row>
    <row r="15" spans="1:216" x14ac:dyDescent="0.2">
      <c r="B15">
        <v>-6276</v>
      </c>
      <c r="C15">
        <v>6.6</v>
      </c>
      <c r="D15">
        <v>1.7090000000000001E-5</v>
      </c>
      <c r="E15">
        <v>3.11</v>
      </c>
      <c r="F15" t="s">
        <v>86</v>
      </c>
      <c r="G15" t="s">
        <v>88</v>
      </c>
      <c r="H15">
        <v>0</v>
      </c>
    </row>
    <row r="16" spans="1:216" x14ac:dyDescent="0.2">
      <c r="A16" t="s">
        <v>90</v>
      </c>
      <c r="B16" t="s">
        <v>90</v>
      </c>
      <c r="C16" t="s">
        <v>90</v>
      </c>
      <c r="D16" t="s">
        <v>90</v>
      </c>
      <c r="E16" t="s">
        <v>90</v>
      </c>
      <c r="F16" t="s">
        <v>90</v>
      </c>
      <c r="G16" t="s">
        <v>91</v>
      </c>
      <c r="H16" t="s">
        <v>91</v>
      </c>
      <c r="I16" t="s">
        <v>91</v>
      </c>
      <c r="J16" t="s">
        <v>91</v>
      </c>
      <c r="K16" t="s">
        <v>91</v>
      </c>
      <c r="L16" t="s">
        <v>92</v>
      </c>
      <c r="M16" t="s">
        <v>92</v>
      </c>
      <c r="N16" t="s">
        <v>92</v>
      </c>
      <c r="O16" t="s">
        <v>92</v>
      </c>
      <c r="P16" t="s">
        <v>92</v>
      </c>
      <c r="Q16" t="s">
        <v>92</v>
      </c>
      <c r="R16" t="s">
        <v>92</v>
      </c>
      <c r="S16" t="s">
        <v>92</v>
      </c>
      <c r="T16" t="s">
        <v>92</v>
      </c>
      <c r="U16" t="s">
        <v>92</v>
      </c>
      <c r="V16" t="s">
        <v>92</v>
      </c>
      <c r="W16" t="s">
        <v>92</v>
      </c>
      <c r="X16" t="s">
        <v>92</v>
      </c>
      <c r="Y16" t="s">
        <v>92</v>
      </c>
      <c r="Z16" t="s">
        <v>92</v>
      </c>
      <c r="AA16" t="s">
        <v>92</v>
      </c>
      <c r="AB16" t="s">
        <v>92</v>
      </c>
      <c r="AC16" t="s">
        <v>92</v>
      </c>
      <c r="AD16" t="s">
        <v>92</v>
      </c>
      <c r="AE16" t="s">
        <v>92</v>
      </c>
      <c r="AF16" t="s">
        <v>92</v>
      </c>
      <c r="AG16" t="s">
        <v>92</v>
      </c>
      <c r="AH16" t="s">
        <v>92</v>
      </c>
      <c r="AI16" t="s">
        <v>92</v>
      </c>
      <c r="AJ16" t="s">
        <v>93</v>
      </c>
      <c r="AK16" t="s">
        <v>93</v>
      </c>
      <c r="AL16" t="s">
        <v>93</v>
      </c>
      <c r="AM16" t="s">
        <v>93</v>
      </c>
      <c r="AN16" t="s">
        <v>93</v>
      </c>
      <c r="AO16" t="s">
        <v>94</v>
      </c>
      <c r="AP16" t="s">
        <v>94</v>
      </c>
      <c r="AQ16" t="s">
        <v>94</v>
      </c>
      <c r="AR16" t="s">
        <v>94</v>
      </c>
      <c r="AS16" t="s">
        <v>95</v>
      </c>
      <c r="AT16" t="s">
        <v>95</v>
      </c>
      <c r="AU16" t="s">
        <v>95</v>
      </c>
      <c r="AV16" t="s">
        <v>95</v>
      </c>
      <c r="AW16" t="s">
        <v>95</v>
      </c>
      <c r="AX16" t="s">
        <v>95</v>
      </c>
      <c r="AY16" t="s">
        <v>95</v>
      </c>
      <c r="AZ16" t="s">
        <v>95</v>
      </c>
      <c r="BA16" t="s">
        <v>95</v>
      </c>
      <c r="BB16" t="s">
        <v>95</v>
      </c>
      <c r="BC16" t="s">
        <v>95</v>
      </c>
      <c r="BD16" t="s">
        <v>95</v>
      </c>
      <c r="BE16" t="s">
        <v>95</v>
      </c>
      <c r="BF16" t="s">
        <v>95</v>
      </c>
      <c r="BG16" t="s">
        <v>95</v>
      </c>
      <c r="BH16" t="s">
        <v>95</v>
      </c>
      <c r="BI16" t="s">
        <v>95</v>
      </c>
      <c r="BJ16" t="s">
        <v>95</v>
      </c>
      <c r="BK16" t="s">
        <v>96</v>
      </c>
      <c r="BL16" t="s">
        <v>96</v>
      </c>
      <c r="BM16" t="s">
        <v>96</v>
      </c>
      <c r="BN16" t="s">
        <v>96</v>
      </c>
      <c r="BO16" t="s">
        <v>96</v>
      </c>
      <c r="BP16" t="s">
        <v>96</v>
      </c>
      <c r="BQ16" t="s">
        <v>96</v>
      </c>
      <c r="BR16" t="s">
        <v>96</v>
      </c>
      <c r="BS16" t="s">
        <v>96</v>
      </c>
      <c r="BT16" t="s">
        <v>96</v>
      </c>
      <c r="BU16" t="s">
        <v>97</v>
      </c>
      <c r="BV16" t="s">
        <v>97</v>
      </c>
      <c r="BW16" t="s">
        <v>97</v>
      </c>
      <c r="BX16" t="s">
        <v>97</v>
      </c>
      <c r="BY16" t="s">
        <v>97</v>
      </c>
      <c r="BZ16" t="s">
        <v>97</v>
      </c>
      <c r="CA16" t="s">
        <v>97</v>
      </c>
      <c r="CB16" t="s">
        <v>97</v>
      </c>
      <c r="CC16" t="s">
        <v>97</v>
      </c>
      <c r="CD16" t="s">
        <v>97</v>
      </c>
      <c r="CE16" t="s">
        <v>97</v>
      </c>
      <c r="CF16" t="s">
        <v>97</v>
      </c>
      <c r="CG16" t="s">
        <v>97</v>
      </c>
      <c r="CH16" t="s">
        <v>97</v>
      </c>
      <c r="CI16" t="s">
        <v>97</v>
      </c>
      <c r="CJ16" t="s">
        <v>97</v>
      </c>
      <c r="CK16" t="s">
        <v>97</v>
      </c>
      <c r="CL16" t="s">
        <v>97</v>
      </c>
      <c r="CM16" t="s">
        <v>98</v>
      </c>
      <c r="CN16" t="s">
        <v>98</v>
      </c>
      <c r="CO16" t="s">
        <v>98</v>
      </c>
      <c r="CP16" t="s">
        <v>98</v>
      </c>
      <c r="CQ16" t="s">
        <v>98</v>
      </c>
      <c r="CR16" t="s">
        <v>98</v>
      </c>
      <c r="CS16" t="s">
        <v>98</v>
      </c>
      <c r="CT16" t="s">
        <v>98</v>
      </c>
      <c r="CU16" t="s">
        <v>98</v>
      </c>
      <c r="CV16" t="s">
        <v>98</v>
      </c>
      <c r="CW16" t="s">
        <v>98</v>
      </c>
      <c r="CX16" t="s">
        <v>98</v>
      </c>
      <c r="CY16" t="s">
        <v>98</v>
      </c>
      <c r="CZ16" t="s">
        <v>99</v>
      </c>
      <c r="DA16" t="s">
        <v>99</v>
      </c>
      <c r="DB16" t="s">
        <v>99</v>
      </c>
      <c r="DC16" t="s">
        <v>99</v>
      </c>
      <c r="DD16" t="s">
        <v>99</v>
      </c>
      <c r="DE16" t="s">
        <v>99</v>
      </c>
      <c r="DF16" t="s">
        <v>99</v>
      </c>
      <c r="DG16" t="s">
        <v>99</v>
      </c>
      <c r="DH16" t="s">
        <v>99</v>
      </c>
      <c r="DI16" t="s">
        <v>99</v>
      </c>
      <c r="DJ16" t="s">
        <v>99</v>
      </c>
      <c r="DK16" t="s">
        <v>99</v>
      </c>
      <c r="DL16" t="s">
        <v>99</v>
      </c>
      <c r="DM16" t="s">
        <v>99</v>
      </c>
      <c r="DN16" t="s">
        <v>99</v>
      </c>
      <c r="DO16" t="s">
        <v>100</v>
      </c>
      <c r="DP16" t="s">
        <v>100</v>
      </c>
      <c r="DQ16" t="s">
        <v>100</v>
      </c>
      <c r="DR16" t="s">
        <v>100</v>
      </c>
      <c r="DS16" t="s">
        <v>100</v>
      </c>
      <c r="DT16" t="s">
        <v>100</v>
      </c>
      <c r="DU16" t="s">
        <v>100</v>
      </c>
      <c r="DV16" t="s">
        <v>100</v>
      </c>
      <c r="DW16" t="s">
        <v>100</v>
      </c>
      <c r="DX16" t="s">
        <v>100</v>
      </c>
      <c r="DY16" t="s">
        <v>100</v>
      </c>
      <c r="DZ16" t="s">
        <v>100</v>
      </c>
      <c r="EA16" t="s">
        <v>100</v>
      </c>
      <c r="EB16" t="s">
        <v>100</v>
      </c>
      <c r="EC16" t="s">
        <v>100</v>
      </c>
      <c r="ED16" t="s">
        <v>100</v>
      </c>
      <c r="EE16" t="s">
        <v>100</v>
      </c>
      <c r="EF16" t="s">
        <v>100</v>
      </c>
      <c r="EG16" t="s">
        <v>101</v>
      </c>
      <c r="EH16" t="s">
        <v>101</v>
      </c>
      <c r="EI16" t="s">
        <v>101</v>
      </c>
      <c r="EJ16" t="s">
        <v>101</v>
      </c>
      <c r="EK16" t="s">
        <v>101</v>
      </c>
      <c r="EL16" t="s">
        <v>101</v>
      </c>
      <c r="EM16" t="s">
        <v>101</v>
      </c>
      <c r="EN16" t="s">
        <v>101</v>
      </c>
      <c r="EO16" t="s">
        <v>101</v>
      </c>
      <c r="EP16" t="s">
        <v>101</v>
      </c>
      <c r="EQ16" t="s">
        <v>101</v>
      </c>
      <c r="ER16" t="s">
        <v>101</v>
      </c>
      <c r="ES16" t="s">
        <v>101</v>
      </c>
      <c r="ET16" t="s">
        <v>101</v>
      </c>
      <c r="EU16" t="s">
        <v>101</v>
      </c>
      <c r="EV16" t="s">
        <v>101</v>
      </c>
      <c r="EW16" t="s">
        <v>101</v>
      </c>
      <c r="EX16" t="s">
        <v>101</v>
      </c>
      <c r="EY16" t="s">
        <v>101</v>
      </c>
      <c r="EZ16" t="s">
        <v>102</v>
      </c>
      <c r="FA16" t="s">
        <v>102</v>
      </c>
      <c r="FB16" t="s">
        <v>102</v>
      </c>
      <c r="FC16" t="s">
        <v>102</v>
      </c>
      <c r="FD16" t="s">
        <v>102</v>
      </c>
      <c r="FE16" t="s">
        <v>102</v>
      </c>
      <c r="FF16" t="s">
        <v>102</v>
      </c>
      <c r="FG16" t="s">
        <v>102</v>
      </c>
      <c r="FH16" t="s">
        <v>102</v>
      </c>
      <c r="FI16" t="s">
        <v>102</v>
      </c>
      <c r="FJ16" t="s">
        <v>102</v>
      </c>
      <c r="FK16" t="s">
        <v>102</v>
      </c>
      <c r="FL16" t="s">
        <v>102</v>
      </c>
      <c r="FM16" t="s">
        <v>102</v>
      </c>
      <c r="FN16" t="s">
        <v>102</v>
      </c>
      <c r="FO16" t="s">
        <v>102</v>
      </c>
      <c r="FP16" t="s">
        <v>102</v>
      </c>
      <c r="FQ16" t="s">
        <v>102</v>
      </c>
      <c r="FR16" t="s">
        <v>102</v>
      </c>
      <c r="FS16" t="s">
        <v>103</v>
      </c>
      <c r="FT16" t="s">
        <v>103</v>
      </c>
      <c r="FU16" t="s">
        <v>103</v>
      </c>
      <c r="FV16" t="s">
        <v>103</v>
      </c>
      <c r="FW16" t="s">
        <v>103</v>
      </c>
      <c r="FX16" t="s">
        <v>103</v>
      </c>
      <c r="FY16" t="s">
        <v>103</v>
      </c>
      <c r="FZ16" t="s">
        <v>103</v>
      </c>
      <c r="GA16" t="s">
        <v>103</v>
      </c>
      <c r="GB16" t="s">
        <v>103</v>
      </c>
      <c r="GC16" t="s">
        <v>103</v>
      </c>
      <c r="GD16" t="s">
        <v>103</v>
      </c>
      <c r="GE16" t="s">
        <v>103</v>
      </c>
      <c r="GF16" t="s">
        <v>103</v>
      </c>
      <c r="GG16" t="s">
        <v>103</v>
      </c>
      <c r="GH16" t="s">
        <v>103</v>
      </c>
      <c r="GI16" t="s">
        <v>103</v>
      </c>
      <c r="GJ16" t="s">
        <v>103</v>
      </c>
      <c r="GK16" t="s">
        <v>104</v>
      </c>
      <c r="GL16" t="s">
        <v>104</v>
      </c>
      <c r="GM16" t="s">
        <v>104</v>
      </c>
      <c r="GN16" t="s">
        <v>104</v>
      </c>
      <c r="GO16" t="s">
        <v>104</v>
      </c>
      <c r="GP16" t="s">
        <v>104</v>
      </c>
      <c r="GQ16" t="s">
        <v>104</v>
      </c>
      <c r="GR16" t="s">
        <v>104</v>
      </c>
      <c r="GS16" t="s">
        <v>105</v>
      </c>
      <c r="GT16" t="s">
        <v>105</v>
      </c>
      <c r="GU16" t="s">
        <v>105</v>
      </c>
      <c r="GV16" t="s">
        <v>105</v>
      </c>
      <c r="GW16" t="s">
        <v>105</v>
      </c>
      <c r="GX16" t="s">
        <v>105</v>
      </c>
      <c r="GY16" t="s">
        <v>105</v>
      </c>
      <c r="GZ16" t="s">
        <v>105</v>
      </c>
      <c r="HA16" t="s">
        <v>105</v>
      </c>
      <c r="HB16" t="s">
        <v>105</v>
      </c>
      <c r="HC16" t="s">
        <v>105</v>
      </c>
      <c r="HD16" t="s">
        <v>105</v>
      </c>
      <c r="HE16" t="s">
        <v>105</v>
      </c>
      <c r="HF16" t="s">
        <v>105</v>
      </c>
      <c r="HG16" t="s">
        <v>105</v>
      </c>
      <c r="HH16" t="s">
        <v>105</v>
      </c>
    </row>
    <row r="17" spans="1:216" x14ac:dyDescent="0.2">
      <c r="A17" t="s">
        <v>106</v>
      </c>
      <c r="B17" t="s">
        <v>107</v>
      </c>
      <c r="C17" t="s">
        <v>108</v>
      </c>
      <c r="D17" t="s">
        <v>109</v>
      </c>
      <c r="E17" t="s">
        <v>110</v>
      </c>
      <c r="F17" t="s">
        <v>111</v>
      </c>
      <c r="G17" t="s">
        <v>112</v>
      </c>
      <c r="H17" t="s">
        <v>113</v>
      </c>
      <c r="I17" t="s">
        <v>114</v>
      </c>
      <c r="J17" t="s">
        <v>115</v>
      </c>
      <c r="K17" t="s">
        <v>116</v>
      </c>
      <c r="L17" t="s">
        <v>117</v>
      </c>
      <c r="M17" t="s">
        <v>118</v>
      </c>
      <c r="N17" t="s">
        <v>119</v>
      </c>
      <c r="O17" t="s">
        <v>120</v>
      </c>
      <c r="P17" t="s">
        <v>121</v>
      </c>
      <c r="Q17" t="s">
        <v>122</v>
      </c>
      <c r="R17" t="s">
        <v>123</v>
      </c>
      <c r="S17" t="s">
        <v>124</v>
      </c>
      <c r="T17" t="s">
        <v>125</v>
      </c>
      <c r="U17" t="s">
        <v>126</v>
      </c>
      <c r="V17" t="s">
        <v>127</v>
      </c>
      <c r="W17" t="s">
        <v>128</v>
      </c>
      <c r="X17" t="s">
        <v>129</v>
      </c>
      <c r="Y17" t="s">
        <v>130</v>
      </c>
      <c r="Z17" t="s">
        <v>131</v>
      </c>
      <c r="AA17" t="s">
        <v>132</v>
      </c>
      <c r="AB17" t="s">
        <v>133</v>
      </c>
      <c r="AC17" t="s">
        <v>134</v>
      </c>
      <c r="AD17" t="s">
        <v>135</v>
      </c>
      <c r="AE17" t="s">
        <v>136</v>
      </c>
      <c r="AF17" t="s">
        <v>137</v>
      </c>
      <c r="AG17" t="s">
        <v>138</v>
      </c>
      <c r="AH17" t="s">
        <v>139</v>
      </c>
      <c r="AI17" t="s">
        <v>140</v>
      </c>
      <c r="AJ17" t="s">
        <v>93</v>
      </c>
      <c r="AK17" t="s">
        <v>141</v>
      </c>
      <c r="AL17" t="s">
        <v>142</v>
      </c>
      <c r="AM17" t="s">
        <v>143</v>
      </c>
      <c r="AN17" t="s">
        <v>144</v>
      </c>
      <c r="AO17" t="s">
        <v>145</v>
      </c>
      <c r="AP17" t="s">
        <v>146</v>
      </c>
      <c r="AQ17" t="s">
        <v>147</v>
      </c>
      <c r="AR17" t="s">
        <v>148</v>
      </c>
      <c r="AS17" t="s">
        <v>117</v>
      </c>
      <c r="AT17" t="s">
        <v>149</v>
      </c>
      <c r="AU17" t="s">
        <v>150</v>
      </c>
      <c r="AV17" t="s">
        <v>151</v>
      </c>
      <c r="AW17" t="s">
        <v>152</v>
      </c>
      <c r="AX17" t="s">
        <v>153</v>
      </c>
      <c r="AY17" t="s">
        <v>154</v>
      </c>
      <c r="AZ17" t="s">
        <v>155</v>
      </c>
      <c r="BA17" t="s">
        <v>156</v>
      </c>
      <c r="BB17" t="s">
        <v>157</v>
      </c>
      <c r="BC17" t="s">
        <v>158</v>
      </c>
      <c r="BD17" t="s">
        <v>159</v>
      </c>
      <c r="BE17" t="s">
        <v>160</v>
      </c>
      <c r="BF17" t="s">
        <v>161</v>
      </c>
      <c r="BG17" t="s">
        <v>162</v>
      </c>
      <c r="BH17" t="s">
        <v>163</v>
      </c>
      <c r="BI17" t="s">
        <v>164</v>
      </c>
      <c r="BJ17" t="s">
        <v>165</v>
      </c>
      <c r="BK17" t="s">
        <v>166</v>
      </c>
      <c r="BL17" t="s">
        <v>167</v>
      </c>
      <c r="BM17" t="s">
        <v>168</v>
      </c>
      <c r="BN17" t="s">
        <v>169</v>
      </c>
      <c r="BO17" t="s">
        <v>170</v>
      </c>
      <c r="BP17" t="s">
        <v>171</v>
      </c>
      <c r="BQ17" t="s">
        <v>172</v>
      </c>
      <c r="BR17" t="s">
        <v>173</v>
      </c>
      <c r="BS17" t="s">
        <v>174</v>
      </c>
      <c r="BT17" t="s">
        <v>175</v>
      </c>
      <c r="BU17" t="s">
        <v>176</v>
      </c>
      <c r="BV17" t="s">
        <v>177</v>
      </c>
      <c r="BW17" t="s">
        <v>178</v>
      </c>
      <c r="BX17" t="s">
        <v>179</v>
      </c>
      <c r="BY17" t="s">
        <v>180</v>
      </c>
      <c r="BZ17" t="s">
        <v>181</v>
      </c>
      <c r="CA17" t="s">
        <v>182</v>
      </c>
      <c r="CB17" t="s">
        <v>183</v>
      </c>
      <c r="CC17" t="s">
        <v>184</v>
      </c>
      <c r="CD17" t="s">
        <v>185</v>
      </c>
      <c r="CE17" t="s">
        <v>186</v>
      </c>
      <c r="CF17" t="s">
        <v>187</v>
      </c>
      <c r="CG17" t="s">
        <v>188</v>
      </c>
      <c r="CH17" t="s">
        <v>189</v>
      </c>
      <c r="CI17" t="s">
        <v>190</v>
      </c>
      <c r="CJ17" t="s">
        <v>191</v>
      </c>
      <c r="CK17" t="s">
        <v>192</v>
      </c>
      <c r="CL17" t="s">
        <v>193</v>
      </c>
      <c r="CM17" t="s">
        <v>107</v>
      </c>
      <c r="CN17" t="s">
        <v>110</v>
      </c>
      <c r="CO17" t="s">
        <v>194</v>
      </c>
      <c r="CP17" t="s">
        <v>195</v>
      </c>
      <c r="CQ17" t="s">
        <v>196</v>
      </c>
      <c r="CR17" t="s">
        <v>197</v>
      </c>
      <c r="CS17" t="s">
        <v>198</v>
      </c>
      <c r="CT17" t="s">
        <v>199</v>
      </c>
      <c r="CU17" t="s">
        <v>200</v>
      </c>
      <c r="CV17" t="s">
        <v>201</v>
      </c>
      <c r="CW17" t="s">
        <v>202</v>
      </c>
      <c r="CX17" t="s">
        <v>203</v>
      </c>
      <c r="CY17" t="s">
        <v>204</v>
      </c>
      <c r="CZ17" t="s">
        <v>205</v>
      </c>
      <c r="DA17" t="s">
        <v>206</v>
      </c>
      <c r="DB17" t="s">
        <v>207</v>
      </c>
      <c r="DC17" t="s">
        <v>208</v>
      </c>
      <c r="DD17" t="s">
        <v>209</v>
      </c>
      <c r="DE17" t="s">
        <v>210</v>
      </c>
      <c r="DF17" t="s">
        <v>211</v>
      </c>
      <c r="DG17" t="s">
        <v>212</v>
      </c>
      <c r="DH17" t="s">
        <v>213</v>
      </c>
      <c r="DI17" t="s">
        <v>214</v>
      </c>
      <c r="DJ17" t="s">
        <v>215</v>
      </c>
      <c r="DK17" t="s">
        <v>216</v>
      </c>
      <c r="DL17" t="s">
        <v>217</v>
      </c>
      <c r="DM17" t="s">
        <v>218</v>
      </c>
      <c r="DN17" t="s">
        <v>219</v>
      </c>
      <c r="DO17" t="s">
        <v>220</v>
      </c>
      <c r="DP17" t="s">
        <v>221</v>
      </c>
      <c r="DQ17" t="s">
        <v>222</v>
      </c>
      <c r="DR17" t="s">
        <v>223</v>
      </c>
      <c r="DS17" t="s">
        <v>224</v>
      </c>
      <c r="DT17" t="s">
        <v>225</v>
      </c>
      <c r="DU17" t="s">
        <v>226</v>
      </c>
      <c r="DV17" t="s">
        <v>227</v>
      </c>
      <c r="DW17" t="s">
        <v>228</v>
      </c>
      <c r="DX17" t="s">
        <v>229</v>
      </c>
      <c r="DY17" t="s">
        <v>230</v>
      </c>
      <c r="DZ17" t="s">
        <v>231</v>
      </c>
      <c r="EA17" t="s">
        <v>232</v>
      </c>
      <c r="EB17" t="s">
        <v>233</v>
      </c>
      <c r="EC17" t="s">
        <v>234</v>
      </c>
      <c r="ED17" t="s">
        <v>235</v>
      </c>
      <c r="EE17" t="s">
        <v>236</v>
      </c>
      <c r="EF17" t="s">
        <v>237</v>
      </c>
      <c r="EG17" t="s">
        <v>238</v>
      </c>
      <c r="EH17" t="s">
        <v>239</v>
      </c>
      <c r="EI17" t="s">
        <v>240</v>
      </c>
      <c r="EJ17" t="s">
        <v>241</v>
      </c>
      <c r="EK17" t="s">
        <v>242</v>
      </c>
      <c r="EL17" t="s">
        <v>243</v>
      </c>
      <c r="EM17" t="s">
        <v>244</v>
      </c>
      <c r="EN17" t="s">
        <v>245</v>
      </c>
      <c r="EO17" t="s">
        <v>246</v>
      </c>
      <c r="EP17" t="s">
        <v>247</v>
      </c>
      <c r="EQ17" t="s">
        <v>248</v>
      </c>
      <c r="ER17" t="s">
        <v>249</v>
      </c>
      <c r="ES17" t="s">
        <v>250</v>
      </c>
      <c r="ET17" t="s">
        <v>251</v>
      </c>
      <c r="EU17" t="s">
        <v>252</v>
      </c>
      <c r="EV17" t="s">
        <v>253</v>
      </c>
      <c r="EW17" t="s">
        <v>254</v>
      </c>
      <c r="EX17" t="s">
        <v>255</v>
      </c>
      <c r="EY17" t="s">
        <v>256</v>
      </c>
      <c r="EZ17" t="s">
        <v>257</v>
      </c>
      <c r="FA17" t="s">
        <v>258</v>
      </c>
      <c r="FB17" t="s">
        <v>259</v>
      </c>
      <c r="FC17" t="s">
        <v>260</v>
      </c>
      <c r="FD17" t="s">
        <v>261</v>
      </c>
      <c r="FE17" t="s">
        <v>262</v>
      </c>
      <c r="FF17" t="s">
        <v>263</v>
      </c>
      <c r="FG17" t="s">
        <v>264</v>
      </c>
      <c r="FH17" t="s">
        <v>265</v>
      </c>
      <c r="FI17" t="s">
        <v>266</v>
      </c>
      <c r="FJ17" t="s">
        <v>267</v>
      </c>
      <c r="FK17" t="s">
        <v>268</v>
      </c>
      <c r="FL17" t="s">
        <v>269</v>
      </c>
      <c r="FM17" t="s">
        <v>270</v>
      </c>
      <c r="FN17" t="s">
        <v>271</v>
      </c>
      <c r="FO17" t="s">
        <v>272</v>
      </c>
      <c r="FP17" t="s">
        <v>273</v>
      </c>
      <c r="FQ17" t="s">
        <v>274</v>
      </c>
      <c r="FR17" t="s">
        <v>275</v>
      </c>
      <c r="FS17" t="s">
        <v>276</v>
      </c>
      <c r="FT17" t="s">
        <v>277</v>
      </c>
      <c r="FU17" t="s">
        <v>278</v>
      </c>
      <c r="FV17" t="s">
        <v>279</v>
      </c>
      <c r="FW17" t="s">
        <v>280</v>
      </c>
      <c r="FX17" t="s">
        <v>281</v>
      </c>
      <c r="FY17" t="s">
        <v>282</v>
      </c>
      <c r="FZ17" t="s">
        <v>283</v>
      </c>
      <c r="GA17" t="s">
        <v>284</v>
      </c>
      <c r="GB17" t="s">
        <v>285</v>
      </c>
      <c r="GC17" t="s">
        <v>286</v>
      </c>
      <c r="GD17" t="s">
        <v>287</v>
      </c>
      <c r="GE17" t="s">
        <v>288</v>
      </c>
      <c r="GF17" t="s">
        <v>289</v>
      </c>
      <c r="GG17" t="s">
        <v>290</v>
      </c>
      <c r="GH17" t="s">
        <v>291</v>
      </c>
      <c r="GI17" t="s">
        <v>292</v>
      </c>
      <c r="GJ17" t="s">
        <v>293</v>
      </c>
      <c r="GK17" t="s">
        <v>294</v>
      </c>
      <c r="GL17" t="s">
        <v>295</v>
      </c>
      <c r="GM17" t="s">
        <v>296</v>
      </c>
      <c r="GN17" t="s">
        <v>297</v>
      </c>
      <c r="GO17" t="s">
        <v>298</v>
      </c>
      <c r="GP17" t="s">
        <v>299</v>
      </c>
      <c r="GQ17" t="s">
        <v>300</v>
      </c>
      <c r="GR17" t="s">
        <v>301</v>
      </c>
      <c r="GS17" t="s">
        <v>302</v>
      </c>
      <c r="GT17" t="s">
        <v>303</v>
      </c>
      <c r="GU17" t="s">
        <v>304</v>
      </c>
      <c r="GV17" t="s">
        <v>305</v>
      </c>
      <c r="GW17" t="s">
        <v>306</v>
      </c>
      <c r="GX17" t="s">
        <v>307</v>
      </c>
      <c r="GY17" t="s">
        <v>308</v>
      </c>
      <c r="GZ17" t="s">
        <v>309</v>
      </c>
      <c r="HA17" t="s">
        <v>310</v>
      </c>
      <c r="HB17" t="s">
        <v>311</v>
      </c>
      <c r="HC17" t="s">
        <v>312</v>
      </c>
      <c r="HD17" t="s">
        <v>313</v>
      </c>
      <c r="HE17" t="s">
        <v>314</v>
      </c>
      <c r="HF17" t="s">
        <v>315</v>
      </c>
      <c r="HG17" t="s">
        <v>316</v>
      </c>
      <c r="HH17" t="s">
        <v>317</v>
      </c>
    </row>
    <row r="18" spans="1:216" x14ac:dyDescent="0.2">
      <c r="B18" t="s">
        <v>318</v>
      </c>
      <c r="C18" t="s">
        <v>318</v>
      </c>
      <c r="F18" t="s">
        <v>318</v>
      </c>
      <c r="L18" t="s">
        <v>318</v>
      </c>
      <c r="M18" t="s">
        <v>319</v>
      </c>
      <c r="N18" t="s">
        <v>320</v>
      </c>
      <c r="O18" t="s">
        <v>321</v>
      </c>
      <c r="P18" t="s">
        <v>322</v>
      </c>
      <c r="Q18" t="s">
        <v>322</v>
      </c>
      <c r="R18" t="s">
        <v>156</v>
      </c>
      <c r="S18" t="s">
        <v>156</v>
      </c>
      <c r="T18" t="s">
        <v>319</v>
      </c>
      <c r="U18" t="s">
        <v>319</v>
      </c>
      <c r="V18" t="s">
        <v>319</v>
      </c>
      <c r="W18" t="s">
        <v>319</v>
      </c>
      <c r="X18" t="s">
        <v>323</v>
      </c>
      <c r="Y18" t="s">
        <v>324</v>
      </c>
      <c r="Z18" t="s">
        <v>324</v>
      </c>
      <c r="AA18" t="s">
        <v>325</v>
      </c>
      <c r="AB18" t="s">
        <v>326</v>
      </c>
      <c r="AC18" t="s">
        <v>325</v>
      </c>
      <c r="AD18" t="s">
        <v>325</v>
      </c>
      <c r="AE18" t="s">
        <v>325</v>
      </c>
      <c r="AF18" t="s">
        <v>323</v>
      </c>
      <c r="AG18" t="s">
        <v>323</v>
      </c>
      <c r="AH18" t="s">
        <v>323</v>
      </c>
      <c r="AI18" t="s">
        <v>323</v>
      </c>
      <c r="AJ18" t="s">
        <v>327</v>
      </c>
      <c r="AK18" t="s">
        <v>326</v>
      </c>
      <c r="AM18" t="s">
        <v>326</v>
      </c>
      <c r="AN18" t="s">
        <v>327</v>
      </c>
      <c r="AO18" t="s">
        <v>321</v>
      </c>
      <c r="AP18" t="s">
        <v>321</v>
      </c>
      <c r="AR18" t="s">
        <v>328</v>
      </c>
      <c r="AS18" t="s">
        <v>318</v>
      </c>
      <c r="AT18" t="s">
        <v>322</v>
      </c>
      <c r="AU18" t="s">
        <v>322</v>
      </c>
      <c r="AV18" t="s">
        <v>329</v>
      </c>
      <c r="AW18" t="s">
        <v>329</v>
      </c>
      <c r="AX18" t="s">
        <v>322</v>
      </c>
      <c r="AY18" t="s">
        <v>329</v>
      </c>
      <c r="AZ18" t="s">
        <v>327</v>
      </c>
      <c r="BA18" t="s">
        <v>325</v>
      </c>
      <c r="BB18" t="s">
        <v>325</v>
      </c>
      <c r="BC18" t="s">
        <v>324</v>
      </c>
      <c r="BD18" t="s">
        <v>324</v>
      </c>
      <c r="BE18" t="s">
        <v>324</v>
      </c>
      <c r="BF18" t="s">
        <v>324</v>
      </c>
      <c r="BG18" t="s">
        <v>324</v>
      </c>
      <c r="BH18" t="s">
        <v>330</v>
      </c>
      <c r="BI18" t="s">
        <v>321</v>
      </c>
      <c r="BJ18" t="s">
        <v>321</v>
      </c>
      <c r="BK18" t="s">
        <v>322</v>
      </c>
      <c r="BL18" t="s">
        <v>322</v>
      </c>
      <c r="BM18" t="s">
        <v>322</v>
      </c>
      <c r="BN18" t="s">
        <v>329</v>
      </c>
      <c r="BO18" t="s">
        <v>322</v>
      </c>
      <c r="BP18" t="s">
        <v>329</v>
      </c>
      <c r="BQ18" t="s">
        <v>325</v>
      </c>
      <c r="BR18" t="s">
        <v>325</v>
      </c>
      <c r="BS18" t="s">
        <v>324</v>
      </c>
      <c r="BT18" t="s">
        <v>324</v>
      </c>
      <c r="BU18" t="s">
        <v>321</v>
      </c>
      <c r="BZ18" t="s">
        <v>321</v>
      </c>
      <c r="CC18" t="s">
        <v>324</v>
      </c>
      <c r="CD18" t="s">
        <v>324</v>
      </c>
      <c r="CE18" t="s">
        <v>324</v>
      </c>
      <c r="CF18" t="s">
        <v>324</v>
      </c>
      <c r="CG18" t="s">
        <v>324</v>
      </c>
      <c r="CH18" t="s">
        <v>321</v>
      </c>
      <c r="CI18" t="s">
        <v>321</v>
      </c>
      <c r="CJ18" t="s">
        <v>321</v>
      </c>
      <c r="CK18" t="s">
        <v>318</v>
      </c>
      <c r="CM18" t="s">
        <v>331</v>
      </c>
      <c r="CO18" t="s">
        <v>318</v>
      </c>
      <c r="CP18" t="s">
        <v>318</v>
      </c>
      <c r="CR18" t="s">
        <v>332</v>
      </c>
      <c r="CS18" t="s">
        <v>333</v>
      </c>
      <c r="CT18" t="s">
        <v>332</v>
      </c>
      <c r="CU18" t="s">
        <v>333</v>
      </c>
      <c r="CV18" t="s">
        <v>332</v>
      </c>
      <c r="CW18" t="s">
        <v>333</v>
      </c>
      <c r="CX18" t="s">
        <v>326</v>
      </c>
      <c r="CY18" t="s">
        <v>326</v>
      </c>
      <c r="CZ18" t="s">
        <v>321</v>
      </c>
      <c r="DA18" t="s">
        <v>334</v>
      </c>
      <c r="DB18" t="s">
        <v>321</v>
      </c>
      <c r="DD18" t="s">
        <v>322</v>
      </c>
      <c r="DE18" t="s">
        <v>335</v>
      </c>
      <c r="DF18" t="s">
        <v>322</v>
      </c>
      <c r="DH18" t="s">
        <v>321</v>
      </c>
      <c r="DI18" t="s">
        <v>334</v>
      </c>
      <c r="DJ18" t="s">
        <v>321</v>
      </c>
      <c r="DO18" t="s">
        <v>336</v>
      </c>
      <c r="DP18" t="s">
        <v>336</v>
      </c>
      <c r="EC18" t="s">
        <v>336</v>
      </c>
      <c r="ED18" t="s">
        <v>336</v>
      </c>
      <c r="EE18" t="s">
        <v>337</v>
      </c>
      <c r="EF18" t="s">
        <v>337</v>
      </c>
      <c r="EG18" t="s">
        <v>324</v>
      </c>
      <c r="EH18" t="s">
        <v>324</v>
      </c>
      <c r="EI18" t="s">
        <v>326</v>
      </c>
      <c r="EJ18" t="s">
        <v>324</v>
      </c>
      <c r="EK18" t="s">
        <v>329</v>
      </c>
      <c r="EL18" t="s">
        <v>326</v>
      </c>
      <c r="EM18" t="s">
        <v>326</v>
      </c>
      <c r="EO18" t="s">
        <v>336</v>
      </c>
      <c r="EP18" t="s">
        <v>336</v>
      </c>
      <c r="EQ18" t="s">
        <v>336</v>
      </c>
      <c r="ER18" t="s">
        <v>336</v>
      </c>
      <c r="ES18" t="s">
        <v>336</v>
      </c>
      <c r="ET18" t="s">
        <v>336</v>
      </c>
      <c r="EU18" t="s">
        <v>336</v>
      </c>
      <c r="EV18" t="s">
        <v>338</v>
      </c>
      <c r="EW18" t="s">
        <v>339</v>
      </c>
      <c r="EX18" t="s">
        <v>339</v>
      </c>
      <c r="EY18" t="s">
        <v>339</v>
      </c>
      <c r="EZ18" t="s">
        <v>336</v>
      </c>
      <c r="FA18" t="s">
        <v>336</v>
      </c>
      <c r="FB18" t="s">
        <v>336</v>
      </c>
      <c r="FC18" t="s">
        <v>336</v>
      </c>
      <c r="FD18" t="s">
        <v>336</v>
      </c>
      <c r="FE18" t="s">
        <v>336</v>
      </c>
      <c r="FF18" t="s">
        <v>336</v>
      </c>
      <c r="FG18" t="s">
        <v>336</v>
      </c>
      <c r="FH18" t="s">
        <v>336</v>
      </c>
      <c r="FI18" t="s">
        <v>336</v>
      </c>
      <c r="FJ18" t="s">
        <v>336</v>
      </c>
      <c r="FK18" t="s">
        <v>336</v>
      </c>
      <c r="FR18" t="s">
        <v>336</v>
      </c>
      <c r="FS18" t="s">
        <v>326</v>
      </c>
      <c r="FT18" t="s">
        <v>326</v>
      </c>
      <c r="FU18" t="s">
        <v>332</v>
      </c>
      <c r="FV18" t="s">
        <v>333</v>
      </c>
      <c r="FW18" t="s">
        <v>333</v>
      </c>
      <c r="GA18" t="s">
        <v>333</v>
      </c>
      <c r="GE18" t="s">
        <v>322</v>
      </c>
      <c r="GF18" t="s">
        <v>322</v>
      </c>
      <c r="GG18" t="s">
        <v>329</v>
      </c>
      <c r="GH18" t="s">
        <v>329</v>
      </c>
      <c r="GI18" t="s">
        <v>340</v>
      </c>
      <c r="GJ18" t="s">
        <v>340</v>
      </c>
      <c r="GK18" t="s">
        <v>336</v>
      </c>
      <c r="GL18" t="s">
        <v>336</v>
      </c>
      <c r="GM18" t="s">
        <v>336</v>
      </c>
      <c r="GN18" t="s">
        <v>336</v>
      </c>
      <c r="GO18" t="s">
        <v>336</v>
      </c>
      <c r="GP18" t="s">
        <v>336</v>
      </c>
      <c r="GQ18" t="s">
        <v>324</v>
      </c>
      <c r="GR18" t="s">
        <v>336</v>
      </c>
      <c r="GT18" t="s">
        <v>327</v>
      </c>
      <c r="GU18" t="s">
        <v>327</v>
      </c>
      <c r="GV18" t="s">
        <v>324</v>
      </c>
      <c r="GW18" t="s">
        <v>324</v>
      </c>
      <c r="GX18" t="s">
        <v>324</v>
      </c>
      <c r="GY18" t="s">
        <v>324</v>
      </c>
      <c r="GZ18" t="s">
        <v>324</v>
      </c>
      <c r="HA18" t="s">
        <v>326</v>
      </c>
      <c r="HB18" t="s">
        <v>326</v>
      </c>
      <c r="HC18" t="s">
        <v>326</v>
      </c>
      <c r="HD18" t="s">
        <v>324</v>
      </c>
      <c r="HE18" t="s">
        <v>322</v>
      </c>
      <c r="HF18" t="s">
        <v>329</v>
      </c>
      <c r="HG18" t="s">
        <v>326</v>
      </c>
      <c r="HH18" t="s">
        <v>326</v>
      </c>
    </row>
    <row r="19" spans="1:216" x14ac:dyDescent="0.2">
      <c r="A19">
        <v>1</v>
      </c>
      <c r="B19">
        <v>1689535789</v>
      </c>
      <c r="C19">
        <v>0</v>
      </c>
      <c r="D19" t="s">
        <v>341</v>
      </c>
      <c r="E19" t="s">
        <v>342</v>
      </c>
      <c r="F19" t="s">
        <v>343</v>
      </c>
      <c r="G19" t="s">
        <v>344</v>
      </c>
      <c r="H19" t="s">
        <v>345</v>
      </c>
      <c r="I19" t="s">
        <v>346</v>
      </c>
      <c r="J19" t="s">
        <v>347</v>
      </c>
      <c r="K19" t="s">
        <v>348</v>
      </c>
      <c r="L19">
        <v>1689535789</v>
      </c>
      <c r="M19">
        <f t="shared" ref="M19:M36" si="0">(N19)/1000</f>
        <v>1.4329620782753221E-3</v>
      </c>
      <c r="N19">
        <f t="shared" ref="N19:N36" si="1">1000*AZ19*AL19*(AV19-AW19)/(100*$B$7*(1000-AL19*AV19))</f>
        <v>1.4329620782753221</v>
      </c>
      <c r="O19">
        <f t="shared" ref="O19:O36" si="2">AZ19*AL19*(AU19-AT19*(1000-AL19*AW19)/(1000-AL19*AV19))/(100*$B$7)</f>
        <v>14.642863095227787</v>
      </c>
      <c r="P19">
        <f t="shared" ref="P19:P36" si="3">AT19 - IF(AL19&gt;1, O19*$B$7*100/(AN19*BH19), 0)</f>
        <v>385.33100000000002</v>
      </c>
      <c r="Q19">
        <f t="shared" ref="Q19:Q36" si="4">((W19-M19/2)*P19-O19)/(W19+M19/2)</f>
        <v>260.89800394214939</v>
      </c>
      <c r="R19">
        <f t="shared" ref="R19:R36" si="5">Q19*(BA19+BB19)/1000</f>
        <v>26.250424233166754</v>
      </c>
      <c r="S19">
        <f t="shared" ref="S19:S36" si="6">(AT19 - IF(AL19&gt;1, O19*$B$7*100/(AN19*BH19), 0))*(BA19+BB19)/1000</f>
        <v>38.770331958665608</v>
      </c>
      <c r="T19">
        <f t="shared" ref="T19:T36" si="7">2/((1/V19-1/U19)+SIGN(V19)*SQRT((1/V19-1/U19)*(1/V19-1/U19) + 4*$C$7/(($C$7+1)*($C$7+1))*(2*1/V19*1/U19-1/U19*1/U19)))</f>
        <v>0.200416482230068</v>
      </c>
      <c r="U19">
        <f t="shared" ref="U19:U36" si="8">IF(LEFT($D$7,1)&lt;&gt;"0",IF(LEFT($D$7,1)="1",3,$E$7),$D$5+$E$5*(BH19*BA19/($K$5*1000))+$F$5*(BH19*BA19/($K$5*1000))*MAX(MIN($B$7,$J$5),$I$5)*MAX(MIN($B$7,$J$5),$I$5)+$G$5*MAX(MIN($B$7,$J$5),$I$5)*(BH19*BA19/($K$5*1000))+$H$5*(BH19*BA19/($K$5*1000))*(BH19*BA19/($K$5*1000)))</f>
        <v>2.9888550525710187</v>
      </c>
      <c r="V19">
        <f t="shared" ref="V19:V36" si="9">M19*(1000-(1000*0.61365*EXP(17.502*Z19/(240.97+Z19))/(BA19+BB19)+AV19)/2)/(1000*0.61365*EXP(17.502*Z19/(240.97+Z19))/(BA19+BB19)-AV19)</f>
        <v>0.19323868003755812</v>
      </c>
      <c r="W19">
        <f t="shared" ref="W19:W36" si="10">1/(($C$7+1)/(T19/1.6)+1/(U19/1.37)) + $C$7/(($C$7+1)/(T19/1.6) + $C$7/(U19/1.37))</f>
        <v>0.12139765497947359</v>
      </c>
      <c r="X19">
        <f t="shared" ref="X19:X36" si="11">(AO19*AR19)</f>
        <v>297.68125199999997</v>
      </c>
      <c r="Y19">
        <f t="shared" ref="Y19:Y36" si="12">(BC19+(X19+2*0.95*0.0000000567*(((BC19+$B$9)+273)^4-(BC19+273)^4)-44100*M19)/(1.84*29.3*U19+8*0.95*0.0000000567*(BC19+273)^3))</f>
        <v>23.076087564494919</v>
      </c>
      <c r="Z19">
        <f t="shared" ref="Z19:Z36" si="13">($C$9*BD19+$D$9*BE19+$E$9*Y19)</f>
        <v>22.002099999999999</v>
      </c>
      <c r="AA19">
        <f t="shared" ref="AA19:AA36" si="14">0.61365*EXP(17.502*Z19/(240.97+Z19))</f>
        <v>2.6538467039370137</v>
      </c>
      <c r="AB19">
        <f t="shared" ref="AB19:AB36" si="15">(AC19/AD19*100)</f>
        <v>73.811687293848465</v>
      </c>
      <c r="AC19">
        <f t="shared" ref="AC19:AC36" si="16">AV19*(BA19+BB19)/1000</f>
        <v>1.9247070989276802</v>
      </c>
      <c r="AD19">
        <f t="shared" ref="AD19:AD36" si="17">0.61365*EXP(17.502*BC19/(240.97+BC19))</f>
        <v>2.6075912494254649</v>
      </c>
      <c r="AE19">
        <f t="shared" ref="AE19:AE36" si="18">(AA19-AV19*(BA19+BB19)/1000)</f>
        <v>0.7291396050093335</v>
      </c>
      <c r="AF19">
        <f t="shared" ref="AF19:AF36" si="19">(-M19*44100)</f>
        <v>-63.193627651941704</v>
      </c>
      <c r="AG19">
        <f t="shared" ref="AG19:AG36" si="20">2*29.3*U19*0.92*(BC19-Z19)</f>
        <v>-46.406924235132166</v>
      </c>
      <c r="AH19">
        <f t="shared" ref="AH19:AH36" si="21">2*0.95*0.0000000567*(((BC19+$B$9)+273)^4-(Z19+273)^4)</f>
        <v>-3.1814743828023482</v>
      </c>
      <c r="AI19">
        <f t="shared" ref="AI19:AI36" si="22">X19+AH19+AF19+AG19</f>
        <v>184.89922573012376</v>
      </c>
      <c r="AJ19">
        <v>0</v>
      </c>
      <c r="AK19">
        <v>0</v>
      </c>
      <c r="AL19">
        <f t="shared" ref="AL19:AL36" si="23">IF(AJ19*$H$15&gt;=AN19,1,(AN19/(AN19-AJ19*$H$15)))</f>
        <v>1</v>
      </c>
      <c r="AM19">
        <f t="shared" ref="AM19:AM36" si="24">(AL19-1)*100</f>
        <v>0</v>
      </c>
      <c r="AN19">
        <f t="shared" ref="AN19:AN36" si="25">MAX(0,($B$15+$C$15*BH19)/(1+$D$15*BH19)*BA19/(BC19+273)*$E$15)</f>
        <v>54188.469630408486</v>
      </c>
      <c r="AO19">
        <f t="shared" ref="AO19:AO36" si="26">$B$13*BI19+$C$13*BJ19+$F$13*BU19*(1-BX19)</f>
        <v>1799.87</v>
      </c>
      <c r="AP19">
        <f t="shared" ref="AP19:AP36" si="27">AO19*AQ19</f>
        <v>1517.2907999999998</v>
      </c>
      <c r="AQ19">
        <f t="shared" ref="AQ19:AQ36" si="28">($B$13*$D$11+$C$13*$D$11+$F$13*((CH19+BZ19)/MAX(CH19+BZ19+CI19, 0.1)*$I$11+CI19/MAX(CH19+BZ19+CI19, 0.1)*$J$11))/($B$13+$C$13+$F$13)</f>
        <v>0.84300021668231584</v>
      </c>
      <c r="AR19">
        <f t="shared" ref="AR19:AR36" si="29">($B$13*$K$11+$C$13*$K$11+$F$13*((CH19+BZ19)/MAX(CH19+BZ19+CI19, 0.1)*$P$11+CI19/MAX(CH19+BZ19+CI19, 0.1)*$Q$11))/($B$13+$C$13+$F$13)</f>
        <v>0.16539041819686978</v>
      </c>
      <c r="AS19">
        <v>1689535789</v>
      </c>
      <c r="AT19">
        <v>385.33100000000002</v>
      </c>
      <c r="AU19">
        <v>399.87900000000002</v>
      </c>
      <c r="AV19">
        <v>19.129300000000001</v>
      </c>
      <c r="AW19">
        <v>17.7836</v>
      </c>
      <c r="AX19">
        <v>386.62</v>
      </c>
      <c r="AY19">
        <v>18.9558</v>
      </c>
      <c r="AZ19">
        <v>600.26</v>
      </c>
      <c r="BA19">
        <v>100.572</v>
      </c>
      <c r="BB19">
        <v>4.3657599999999998E-2</v>
      </c>
      <c r="BC19">
        <v>21.714099999999998</v>
      </c>
      <c r="BD19">
        <v>22.002099999999999</v>
      </c>
      <c r="BE19">
        <v>999.9</v>
      </c>
      <c r="BF19">
        <v>0</v>
      </c>
      <c r="BG19">
        <v>0</v>
      </c>
      <c r="BH19">
        <v>10010.6</v>
      </c>
      <c r="BI19">
        <v>0</v>
      </c>
      <c r="BJ19">
        <v>1443.91</v>
      </c>
      <c r="BK19">
        <v>-14.548400000000001</v>
      </c>
      <c r="BL19">
        <v>392.846</v>
      </c>
      <c r="BM19">
        <v>407.11900000000003</v>
      </c>
      <c r="BN19">
        <v>1.34572</v>
      </c>
      <c r="BO19">
        <v>399.87900000000002</v>
      </c>
      <c r="BP19">
        <v>17.7836</v>
      </c>
      <c r="BQ19">
        <v>1.92387</v>
      </c>
      <c r="BR19">
        <v>1.78853</v>
      </c>
      <c r="BS19">
        <v>16.831399999999999</v>
      </c>
      <c r="BT19">
        <v>15.6869</v>
      </c>
      <c r="BU19">
        <v>1799.87</v>
      </c>
      <c r="BV19">
        <v>0.89999300000000004</v>
      </c>
      <c r="BW19">
        <v>0.100007</v>
      </c>
      <c r="BX19">
        <v>0</v>
      </c>
      <c r="BY19">
        <v>2.5779999999999998</v>
      </c>
      <c r="BZ19">
        <v>0</v>
      </c>
      <c r="CA19">
        <v>16598.8</v>
      </c>
      <c r="CB19">
        <v>17198.400000000001</v>
      </c>
      <c r="CC19">
        <v>40.186999999999998</v>
      </c>
      <c r="CD19">
        <v>41.811999999999998</v>
      </c>
      <c r="CE19">
        <v>41.375</v>
      </c>
      <c r="CF19">
        <v>40.686999999999998</v>
      </c>
      <c r="CG19">
        <v>39.625</v>
      </c>
      <c r="CH19">
        <v>1619.87</v>
      </c>
      <c r="CI19">
        <v>180</v>
      </c>
      <c r="CJ19">
        <v>0</v>
      </c>
      <c r="CK19">
        <v>1689535792.0999999</v>
      </c>
      <c r="CL19">
        <v>0</v>
      </c>
      <c r="CM19">
        <v>1689535760</v>
      </c>
      <c r="CN19" t="s">
        <v>349</v>
      </c>
      <c r="CO19">
        <v>1689535753</v>
      </c>
      <c r="CP19">
        <v>1689535760</v>
      </c>
      <c r="CQ19">
        <v>3</v>
      </c>
      <c r="CR19">
        <v>0.153</v>
      </c>
      <c r="CS19">
        <v>1.2E-2</v>
      </c>
      <c r="CT19">
        <v>-1.2909999999999999</v>
      </c>
      <c r="CU19">
        <v>0.17299999999999999</v>
      </c>
      <c r="CV19">
        <v>400</v>
      </c>
      <c r="CW19">
        <v>18</v>
      </c>
      <c r="CX19">
        <v>0.17</v>
      </c>
      <c r="CY19">
        <v>7.0000000000000007E-2</v>
      </c>
      <c r="CZ19">
        <v>14.1277524163709</v>
      </c>
      <c r="DA19">
        <v>0.13607876286739301</v>
      </c>
      <c r="DB19">
        <v>4.4847165327361299E-2</v>
      </c>
      <c r="DC19">
        <v>1</v>
      </c>
      <c r="DD19">
        <v>399.98252380952403</v>
      </c>
      <c r="DE19">
        <v>-0.272103896103357</v>
      </c>
      <c r="DF19">
        <v>4.5816007857122198E-2</v>
      </c>
      <c r="DG19">
        <v>1</v>
      </c>
      <c r="DH19">
        <v>1800.01714285714</v>
      </c>
      <c r="DI19">
        <v>-2.9259496035812599E-2</v>
      </c>
      <c r="DJ19">
        <v>0.14944796377858299</v>
      </c>
      <c r="DK19">
        <v>-1</v>
      </c>
      <c r="DL19">
        <v>2</v>
      </c>
      <c r="DM19">
        <v>2</v>
      </c>
      <c r="DN19" t="s">
        <v>350</v>
      </c>
      <c r="DO19">
        <v>3.15957</v>
      </c>
      <c r="DP19">
        <v>2.7780800000000001</v>
      </c>
      <c r="DQ19">
        <v>9.26931E-2</v>
      </c>
      <c r="DR19">
        <v>9.5441399999999996E-2</v>
      </c>
      <c r="DS19">
        <v>0.102632</v>
      </c>
      <c r="DT19">
        <v>9.8251000000000005E-2</v>
      </c>
      <c r="DU19">
        <v>28905.8</v>
      </c>
      <c r="DV19">
        <v>30219.1</v>
      </c>
      <c r="DW19">
        <v>29587.1</v>
      </c>
      <c r="DX19">
        <v>31133.8</v>
      </c>
      <c r="DY19">
        <v>34751.5</v>
      </c>
      <c r="DZ19">
        <v>36821.4</v>
      </c>
      <c r="EA19">
        <v>40591.1</v>
      </c>
      <c r="EB19">
        <v>43228.800000000003</v>
      </c>
      <c r="EC19">
        <v>2.2877999999999998</v>
      </c>
      <c r="ED19">
        <v>1.8636699999999999</v>
      </c>
      <c r="EE19">
        <v>0.13745599999999999</v>
      </c>
      <c r="EF19">
        <v>0</v>
      </c>
      <c r="EG19">
        <v>19.731400000000001</v>
      </c>
      <c r="EH19">
        <v>999.9</v>
      </c>
      <c r="EI19">
        <v>57.997</v>
      </c>
      <c r="EJ19">
        <v>27.311</v>
      </c>
      <c r="EK19">
        <v>21.020800000000001</v>
      </c>
      <c r="EL19">
        <v>61.290900000000001</v>
      </c>
      <c r="EM19">
        <v>25.160299999999999</v>
      </c>
      <c r="EN19">
        <v>1</v>
      </c>
      <c r="EO19">
        <v>-0.415323</v>
      </c>
      <c r="EP19">
        <v>1.2014100000000001</v>
      </c>
      <c r="EQ19">
        <v>20.2897</v>
      </c>
      <c r="ER19">
        <v>5.2406499999999996</v>
      </c>
      <c r="ES19">
        <v>11.8255</v>
      </c>
      <c r="ET19">
        <v>4.9813999999999998</v>
      </c>
      <c r="EU19">
        <v>3.2989999999999999</v>
      </c>
      <c r="EV19">
        <v>40.5</v>
      </c>
      <c r="EW19">
        <v>152.19999999999999</v>
      </c>
      <c r="EX19">
        <v>2568.3000000000002</v>
      </c>
      <c r="EY19">
        <v>6268.8</v>
      </c>
      <c r="EZ19">
        <v>1.87347</v>
      </c>
      <c r="FA19">
        <v>1.8791500000000001</v>
      </c>
      <c r="FB19">
        <v>1.87957</v>
      </c>
      <c r="FC19">
        <v>1.88019</v>
      </c>
      <c r="FD19">
        <v>1.8777699999999999</v>
      </c>
      <c r="FE19">
        <v>1.8766799999999999</v>
      </c>
      <c r="FF19">
        <v>1.8772899999999999</v>
      </c>
      <c r="FG19">
        <v>1.87504</v>
      </c>
      <c r="FH19">
        <v>0</v>
      </c>
      <c r="FI19">
        <v>0</v>
      </c>
      <c r="FJ19">
        <v>0</v>
      </c>
      <c r="FK19">
        <v>0</v>
      </c>
      <c r="FL19" t="s">
        <v>351</v>
      </c>
      <c r="FM19" t="s">
        <v>352</v>
      </c>
      <c r="FN19" t="s">
        <v>353</v>
      </c>
      <c r="FO19" t="s">
        <v>353</v>
      </c>
      <c r="FP19" t="s">
        <v>353</v>
      </c>
      <c r="FQ19" t="s">
        <v>353</v>
      </c>
      <c r="FR19">
        <v>0</v>
      </c>
      <c r="FS19">
        <v>100</v>
      </c>
      <c r="FT19">
        <v>100</v>
      </c>
      <c r="FU19">
        <v>-1.2889999999999999</v>
      </c>
      <c r="FV19">
        <v>0.17349999999999999</v>
      </c>
      <c r="FW19">
        <v>-1.2922529554153901</v>
      </c>
      <c r="FX19">
        <v>1.4527828764109799E-4</v>
      </c>
      <c r="FY19">
        <v>-4.3579519040863002E-7</v>
      </c>
      <c r="FZ19">
        <v>2.0799061152897499E-10</v>
      </c>
      <c r="GA19">
        <v>0.173472727272724</v>
      </c>
      <c r="GB19">
        <v>0</v>
      </c>
      <c r="GC19">
        <v>0</v>
      </c>
      <c r="GD19">
        <v>0</v>
      </c>
      <c r="GE19">
        <v>4</v>
      </c>
      <c r="GF19">
        <v>2147</v>
      </c>
      <c r="GG19">
        <v>-1</v>
      </c>
      <c r="GH19">
        <v>-1</v>
      </c>
      <c r="GI19">
        <v>0.6</v>
      </c>
      <c r="GJ19">
        <v>0.5</v>
      </c>
      <c r="GK19">
        <v>1.03149</v>
      </c>
      <c r="GL19">
        <v>2.5793499999999998</v>
      </c>
      <c r="GM19">
        <v>1.54541</v>
      </c>
      <c r="GN19">
        <v>2.2839399999999999</v>
      </c>
      <c r="GO19">
        <v>1.5979000000000001</v>
      </c>
      <c r="GP19">
        <v>2.3168899999999999</v>
      </c>
      <c r="GQ19">
        <v>31.586099999999998</v>
      </c>
      <c r="GR19">
        <v>15.480399999999999</v>
      </c>
      <c r="GS19">
        <v>18</v>
      </c>
      <c r="GT19">
        <v>632.86199999999997</v>
      </c>
      <c r="GU19">
        <v>396.68</v>
      </c>
      <c r="GV19">
        <v>19.274999999999999</v>
      </c>
      <c r="GW19">
        <v>21.484500000000001</v>
      </c>
      <c r="GX19">
        <v>30.000299999999999</v>
      </c>
      <c r="GY19">
        <v>21.400200000000002</v>
      </c>
      <c r="GZ19">
        <v>21.363499999999998</v>
      </c>
      <c r="HA19">
        <v>20.6981</v>
      </c>
      <c r="HB19">
        <v>20</v>
      </c>
      <c r="HC19">
        <v>-30</v>
      </c>
      <c r="HD19">
        <v>19.2789</v>
      </c>
      <c r="HE19">
        <v>400</v>
      </c>
      <c r="HF19">
        <v>0</v>
      </c>
      <c r="HG19">
        <v>100.709</v>
      </c>
      <c r="HH19">
        <v>100.15</v>
      </c>
    </row>
    <row r="20" spans="1:216" x14ac:dyDescent="0.2">
      <c r="A20">
        <v>2</v>
      </c>
      <c r="B20">
        <v>1689535850</v>
      </c>
      <c r="C20">
        <v>61</v>
      </c>
      <c r="D20" t="s">
        <v>354</v>
      </c>
      <c r="E20" t="s">
        <v>355</v>
      </c>
      <c r="F20" t="s">
        <v>343</v>
      </c>
      <c r="G20" t="s">
        <v>344</v>
      </c>
      <c r="H20" t="s">
        <v>345</v>
      </c>
      <c r="I20" t="s">
        <v>346</v>
      </c>
      <c r="J20" t="s">
        <v>347</v>
      </c>
      <c r="K20" t="s">
        <v>348</v>
      </c>
      <c r="L20">
        <v>1689535850</v>
      </c>
      <c r="M20">
        <f t="shared" si="0"/>
        <v>1.3165430277316836E-3</v>
      </c>
      <c r="N20">
        <f t="shared" si="1"/>
        <v>1.3165430277316836</v>
      </c>
      <c r="O20">
        <f t="shared" si="2"/>
        <v>10.784066642447433</v>
      </c>
      <c r="P20">
        <f t="shared" si="3"/>
        <v>289.32600000000002</v>
      </c>
      <c r="Q20">
        <f t="shared" si="4"/>
        <v>190.53246243104007</v>
      </c>
      <c r="R20">
        <f t="shared" si="5"/>
        <v>19.170432090927441</v>
      </c>
      <c r="S20">
        <f t="shared" si="6"/>
        <v>29.110548220344</v>
      </c>
      <c r="T20">
        <f t="shared" si="7"/>
        <v>0.18505953633031111</v>
      </c>
      <c r="U20">
        <f t="shared" si="8"/>
        <v>2.9837466036922002</v>
      </c>
      <c r="V20">
        <f t="shared" si="9"/>
        <v>0.17891133233525902</v>
      </c>
      <c r="W20">
        <f t="shared" si="10"/>
        <v>0.11235495835145345</v>
      </c>
      <c r="X20">
        <f t="shared" si="11"/>
        <v>297.70615110450325</v>
      </c>
      <c r="Y20">
        <f t="shared" si="12"/>
        <v>23.057729046938789</v>
      </c>
      <c r="Z20">
        <f t="shared" si="13"/>
        <v>21.978300000000001</v>
      </c>
      <c r="AA20">
        <f t="shared" si="14"/>
        <v>2.6499971692979321</v>
      </c>
      <c r="AB20">
        <f t="shared" si="15"/>
        <v>74.107255091404298</v>
      </c>
      <c r="AC20">
        <f t="shared" si="16"/>
        <v>1.9264460629547997</v>
      </c>
      <c r="AD20">
        <f t="shared" si="17"/>
        <v>2.599537738347899</v>
      </c>
      <c r="AE20">
        <f t="shared" si="18"/>
        <v>0.72355110634313236</v>
      </c>
      <c r="AF20">
        <f t="shared" si="19"/>
        <v>-58.059547522967243</v>
      </c>
      <c r="AG20">
        <f t="shared" si="20"/>
        <v>-50.638648323570607</v>
      </c>
      <c r="AH20">
        <f t="shared" si="21"/>
        <v>-3.4762123770276605</v>
      </c>
      <c r="AI20">
        <f t="shared" si="22"/>
        <v>185.53174288093774</v>
      </c>
      <c r="AJ20">
        <v>0</v>
      </c>
      <c r="AK20">
        <v>0</v>
      </c>
      <c r="AL20">
        <f t="shared" si="23"/>
        <v>1</v>
      </c>
      <c r="AM20">
        <f t="shared" si="24"/>
        <v>0</v>
      </c>
      <c r="AN20">
        <f t="shared" si="25"/>
        <v>54050.762680132386</v>
      </c>
      <c r="AO20">
        <f t="shared" si="26"/>
        <v>1800.03</v>
      </c>
      <c r="AP20">
        <f t="shared" si="27"/>
        <v>1517.4248700023331</v>
      </c>
      <c r="AQ20">
        <f t="shared" si="28"/>
        <v>0.84299976667185172</v>
      </c>
      <c r="AR20">
        <f t="shared" si="29"/>
        <v>0.16538954967667385</v>
      </c>
      <c r="AS20">
        <v>1689535850</v>
      </c>
      <c r="AT20">
        <v>289.32600000000002</v>
      </c>
      <c r="AU20">
        <v>300.01600000000002</v>
      </c>
      <c r="AV20">
        <v>19.146699999999999</v>
      </c>
      <c r="AW20">
        <v>17.910299999999999</v>
      </c>
      <c r="AX20">
        <v>290.50200000000001</v>
      </c>
      <c r="AY20">
        <v>18.967700000000001</v>
      </c>
      <c r="AZ20">
        <v>600.23500000000001</v>
      </c>
      <c r="BA20">
        <v>100.57</v>
      </c>
      <c r="BB20">
        <v>4.5044000000000001E-2</v>
      </c>
      <c r="BC20">
        <v>21.663499999999999</v>
      </c>
      <c r="BD20">
        <v>21.978300000000001</v>
      </c>
      <c r="BE20">
        <v>999.9</v>
      </c>
      <c r="BF20">
        <v>0</v>
      </c>
      <c r="BG20">
        <v>0</v>
      </c>
      <c r="BH20">
        <v>9982.5</v>
      </c>
      <c r="BI20">
        <v>0</v>
      </c>
      <c r="BJ20">
        <v>1437.36</v>
      </c>
      <c r="BK20">
        <v>-10.7957</v>
      </c>
      <c r="BL20">
        <v>294.86399999999998</v>
      </c>
      <c r="BM20">
        <v>305.48700000000002</v>
      </c>
      <c r="BN20">
        <v>1.2309399999999999</v>
      </c>
      <c r="BO20">
        <v>300.01600000000002</v>
      </c>
      <c r="BP20">
        <v>17.910299999999999</v>
      </c>
      <c r="BQ20">
        <v>1.9250400000000001</v>
      </c>
      <c r="BR20">
        <v>1.80124</v>
      </c>
      <c r="BS20">
        <v>16.840900000000001</v>
      </c>
      <c r="BT20">
        <v>15.797599999999999</v>
      </c>
      <c r="BU20">
        <v>1800.03</v>
      </c>
      <c r="BV20">
        <v>0.90000999999999998</v>
      </c>
      <c r="BW20">
        <v>9.9990399999999993E-2</v>
      </c>
      <c r="BX20">
        <v>0</v>
      </c>
      <c r="BY20">
        <v>1.9801</v>
      </c>
      <c r="BZ20">
        <v>0</v>
      </c>
      <c r="CA20">
        <v>16512.3</v>
      </c>
      <c r="CB20">
        <v>17199.900000000001</v>
      </c>
      <c r="CC20">
        <v>40.311999999999998</v>
      </c>
      <c r="CD20">
        <v>41.875</v>
      </c>
      <c r="CE20">
        <v>41.5</v>
      </c>
      <c r="CF20">
        <v>40.75</v>
      </c>
      <c r="CG20">
        <v>39.686999999999998</v>
      </c>
      <c r="CH20">
        <v>1620.05</v>
      </c>
      <c r="CI20">
        <v>179.99</v>
      </c>
      <c r="CJ20">
        <v>0</v>
      </c>
      <c r="CK20">
        <v>1689535853.3</v>
      </c>
      <c r="CL20">
        <v>0</v>
      </c>
      <c r="CM20">
        <v>1689535879</v>
      </c>
      <c r="CN20" t="s">
        <v>356</v>
      </c>
      <c r="CO20">
        <v>1689535879</v>
      </c>
      <c r="CP20">
        <v>1689535877</v>
      </c>
      <c r="CQ20">
        <v>4</v>
      </c>
      <c r="CR20">
        <v>0.106</v>
      </c>
      <c r="CS20">
        <v>6.0000000000000001E-3</v>
      </c>
      <c r="CT20">
        <v>-1.1759999999999999</v>
      </c>
      <c r="CU20">
        <v>0.17899999999999999</v>
      </c>
      <c r="CV20">
        <v>300</v>
      </c>
      <c r="CW20">
        <v>18</v>
      </c>
      <c r="CX20">
        <v>0.13</v>
      </c>
      <c r="CY20">
        <v>0.08</v>
      </c>
      <c r="CZ20">
        <v>10.2377871915879</v>
      </c>
      <c r="DA20">
        <v>1.62214239791198</v>
      </c>
      <c r="DB20">
        <v>0.18562987958153099</v>
      </c>
      <c r="DC20">
        <v>1</v>
      </c>
      <c r="DD20">
        <v>299.96590476190499</v>
      </c>
      <c r="DE20">
        <v>-7.41038961033164E-2</v>
      </c>
      <c r="DF20">
        <v>3.8717419190238397E-2</v>
      </c>
      <c r="DG20">
        <v>1</v>
      </c>
      <c r="DH20">
        <v>1800.00523809524</v>
      </c>
      <c r="DI20">
        <v>0.226721519584174</v>
      </c>
      <c r="DJ20">
        <v>0.108786337010574</v>
      </c>
      <c r="DK20">
        <v>-1</v>
      </c>
      <c r="DL20">
        <v>2</v>
      </c>
      <c r="DM20">
        <v>2</v>
      </c>
      <c r="DN20" t="s">
        <v>350</v>
      </c>
      <c r="DO20">
        <v>3.1594899999999999</v>
      </c>
      <c r="DP20">
        <v>2.77922</v>
      </c>
      <c r="DQ20">
        <v>7.3949399999999998E-2</v>
      </c>
      <c r="DR20">
        <v>7.6185100000000006E-2</v>
      </c>
      <c r="DS20">
        <v>0.102669</v>
      </c>
      <c r="DT20">
        <v>9.8746200000000006E-2</v>
      </c>
      <c r="DU20">
        <v>29501.4</v>
      </c>
      <c r="DV20">
        <v>30860.1</v>
      </c>
      <c r="DW20">
        <v>29585.4</v>
      </c>
      <c r="DX20">
        <v>31131.5</v>
      </c>
      <c r="DY20">
        <v>34746.800000000003</v>
      </c>
      <c r="DZ20">
        <v>36796.400000000001</v>
      </c>
      <c r="EA20">
        <v>40589.4</v>
      </c>
      <c r="EB20">
        <v>43225.9</v>
      </c>
      <c r="EC20">
        <v>2.28918</v>
      </c>
      <c r="ED20">
        <v>1.86222</v>
      </c>
      <c r="EE20">
        <v>0.13008</v>
      </c>
      <c r="EF20">
        <v>0</v>
      </c>
      <c r="EG20">
        <v>19.829599999999999</v>
      </c>
      <c r="EH20">
        <v>999.9</v>
      </c>
      <c r="EI20">
        <v>57.936</v>
      </c>
      <c r="EJ20">
        <v>27.431999999999999</v>
      </c>
      <c r="EK20">
        <v>21.147200000000002</v>
      </c>
      <c r="EL20">
        <v>61.370899999999999</v>
      </c>
      <c r="EM20">
        <v>25.024000000000001</v>
      </c>
      <c r="EN20">
        <v>1</v>
      </c>
      <c r="EO20">
        <v>-0.41172999999999998</v>
      </c>
      <c r="EP20">
        <v>1.9609799999999999</v>
      </c>
      <c r="EQ20">
        <v>20.2819</v>
      </c>
      <c r="ER20">
        <v>5.2408000000000001</v>
      </c>
      <c r="ES20">
        <v>11.828900000000001</v>
      </c>
      <c r="ET20">
        <v>4.9816000000000003</v>
      </c>
      <c r="EU20">
        <v>3.2989999999999999</v>
      </c>
      <c r="EV20">
        <v>40.5</v>
      </c>
      <c r="EW20">
        <v>152.19999999999999</v>
      </c>
      <c r="EX20">
        <v>2569.8000000000002</v>
      </c>
      <c r="EY20">
        <v>6273.8</v>
      </c>
      <c r="EZ20">
        <v>1.87347</v>
      </c>
      <c r="FA20">
        <v>1.8791199999999999</v>
      </c>
      <c r="FB20">
        <v>1.8795500000000001</v>
      </c>
      <c r="FC20">
        <v>1.88019</v>
      </c>
      <c r="FD20">
        <v>1.87775</v>
      </c>
      <c r="FE20">
        <v>1.8766799999999999</v>
      </c>
      <c r="FF20">
        <v>1.8772899999999999</v>
      </c>
      <c r="FG20">
        <v>1.8750100000000001</v>
      </c>
      <c r="FH20">
        <v>0</v>
      </c>
      <c r="FI20">
        <v>0</v>
      </c>
      <c r="FJ20">
        <v>0</v>
      </c>
      <c r="FK20">
        <v>0</v>
      </c>
      <c r="FL20" t="s">
        <v>351</v>
      </c>
      <c r="FM20" t="s">
        <v>352</v>
      </c>
      <c r="FN20" t="s">
        <v>353</v>
      </c>
      <c r="FO20" t="s">
        <v>353</v>
      </c>
      <c r="FP20" t="s">
        <v>353</v>
      </c>
      <c r="FQ20" t="s">
        <v>353</v>
      </c>
      <c r="FR20">
        <v>0</v>
      </c>
      <c r="FS20">
        <v>100</v>
      </c>
      <c r="FT20">
        <v>100</v>
      </c>
      <c r="FU20">
        <v>-1.1759999999999999</v>
      </c>
      <c r="FV20">
        <v>0.17899999999999999</v>
      </c>
      <c r="FW20">
        <v>-1.2922529554153901</v>
      </c>
      <c r="FX20">
        <v>1.4527828764109799E-4</v>
      </c>
      <c r="FY20">
        <v>-4.3579519040863002E-7</v>
      </c>
      <c r="FZ20">
        <v>2.0799061152897499E-10</v>
      </c>
      <c r="GA20">
        <v>0.173472727272724</v>
      </c>
      <c r="GB20">
        <v>0</v>
      </c>
      <c r="GC20">
        <v>0</v>
      </c>
      <c r="GD20">
        <v>0</v>
      </c>
      <c r="GE20">
        <v>4</v>
      </c>
      <c r="GF20">
        <v>2147</v>
      </c>
      <c r="GG20">
        <v>-1</v>
      </c>
      <c r="GH20">
        <v>-1</v>
      </c>
      <c r="GI20">
        <v>1.6</v>
      </c>
      <c r="GJ20">
        <v>1.5</v>
      </c>
      <c r="GK20">
        <v>0.82153299999999996</v>
      </c>
      <c r="GL20">
        <v>2.5415000000000001</v>
      </c>
      <c r="GM20">
        <v>1.54541</v>
      </c>
      <c r="GN20">
        <v>2.2839399999999999</v>
      </c>
      <c r="GO20">
        <v>1.5979000000000001</v>
      </c>
      <c r="GP20">
        <v>2.4389599999999998</v>
      </c>
      <c r="GQ20">
        <v>31.695499999999999</v>
      </c>
      <c r="GR20">
        <v>15.4717</v>
      </c>
      <c r="GS20">
        <v>18</v>
      </c>
      <c r="GT20">
        <v>634.24</v>
      </c>
      <c r="GU20">
        <v>396.15100000000001</v>
      </c>
      <c r="GV20">
        <v>18.668099999999999</v>
      </c>
      <c r="GW20">
        <v>21.510999999999999</v>
      </c>
      <c r="GX20">
        <v>30.000299999999999</v>
      </c>
      <c r="GY20">
        <v>21.431100000000001</v>
      </c>
      <c r="GZ20">
        <v>21.398299999999999</v>
      </c>
      <c r="HA20">
        <v>16.4998</v>
      </c>
      <c r="HB20">
        <v>20</v>
      </c>
      <c r="HC20">
        <v>-30</v>
      </c>
      <c r="HD20">
        <v>18.68</v>
      </c>
      <c r="HE20">
        <v>300</v>
      </c>
      <c r="HF20">
        <v>0</v>
      </c>
      <c r="HG20">
        <v>100.70399999999999</v>
      </c>
      <c r="HH20">
        <v>100.143</v>
      </c>
    </row>
    <row r="21" spans="1:216" x14ac:dyDescent="0.2">
      <c r="A21">
        <v>3</v>
      </c>
      <c r="B21">
        <v>1689535987</v>
      </c>
      <c r="C21">
        <v>198</v>
      </c>
      <c r="D21" t="s">
        <v>357</v>
      </c>
      <c r="E21" t="s">
        <v>358</v>
      </c>
      <c r="F21" t="s">
        <v>343</v>
      </c>
      <c r="G21" t="s">
        <v>344</v>
      </c>
      <c r="H21" t="s">
        <v>345</v>
      </c>
      <c r="I21" t="s">
        <v>346</v>
      </c>
      <c r="J21" t="s">
        <v>347</v>
      </c>
      <c r="K21" t="s">
        <v>348</v>
      </c>
      <c r="L21">
        <v>1689535987</v>
      </c>
      <c r="M21">
        <f t="shared" si="0"/>
        <v>1.3636348231475404E-3</v>
      </c>
      <c r="N21">
        <f t="shared" si="1"/>
        <v>1.3636348231475404</v>
      </c>
      <c r="O21">
        <f t="shared" si="2"/>
        <v>8.516783858940487</v>
      </c>
      <c r="P21">
        <f t="shared" si="3"/>
        <v>241.52199999999999</v>
      </c>
      <c r="Q21">
        <f t="shared" si="4"/>
        <v>167.74259840648671</v>
      </c>
      <c r="R21">
        <f t="shared" si="5"/>
        <v>16.879631949984901</v>
      </c>
      <c r="S21">
        <f t="shared" si="6"/>
        <v>24.303918662002797</v>
      </c>
      <c r="T21">
        <f t="shared" si="7"/>
        <v>0.19670937260015078</v>
      </c>
      <c r="U21">
        <f t="shared" si="8"/>
        <v>2.9871400621649054</v>
      </c>
      <c r="V21">
        <f t="shared" si="9"/>
        <v>0.18978589635973056</v>
      </c>
      <c r="W21">
        <f t="shared" si="10"/>
        <v>0.11921793072455752</v>
      </c>
      <c r="X21">
        <f t="shared" si="11"/>
        <v>297.70084199999997</v>
      </c>
      <c r="Y21">
        <f t="shared" si="12"/>
        <v>23.151849309970096</v>
      </c>
      <c r="Z21">
        <f t="shared" si="13"/>
        <v>22.043199999999999</v>
      </c>
      <c r="AA21">
        <f t="shared" si="14"/>
        <v>2.6605059552812098</v>
      </c>
      <c r="AB21">
        <f t="shared" si="15"/>
        <v>74.675823025193694</v>
      </c>
      <c r="AC21">
        <f t="shared" si="16"/>
        <v>1.95405832565964</v>
      </c>
      <c r="AD21">
        <f t="shared" si="17"/>
        <v>2.616721512396845</v>
      </c>
      <c r="AE21">
        <f t="shared" si="18"/>
        <v>0.70644762962156982</v>
      </c>
      <c r="AF21">
        <f t="shared" si="19"/>
        <v>-60.136295700806535</v>
      </c>
      <c r="AG21">
        <f t="shared" si="20"/>
        <v>-43.787508779046803</v>
      </c>
      <c r="AH21">
        <f t="shared" si="21"/>
        <v>-3.0051233236278723</v>
      </c>
      <c r="AI21">
        <f t="shared" si="22"/>
        <v>190.77191419651876</v>
      </c>
      <c r="AJ21">
        <v>0</v>
      </c>
      <c r="AK21">
        <v>0</v>
      </c>
      <c r="AL21">
        <f t="shared" si="23"/>
        <v>1</v>
      </c>
      <c r="AM21">
        <f t="shared" si="24"/>
        <v>0</v>
      </c>
      <c r="AN21">
        <f t="shared" si="25"/>
        <v>54128.857167482893</v>
      </c>
      <c r="AO21">
        <f t="shared" si="26"/>
        <v>1800</v>
      </c>
      <c r="AP21">
        <f t="shared" si="27"/>
        <v>1517.3993999999998</v>
      </c>
      <c r="AQ21">
        <f t="shared" si="28"/>
        <v>0.84299966666666659</v>
      </c>
      <c r="AR21">
        <f t="shared" si="29"/>
        <v>0.16538935666666665</v>
      </c>
      <c r="AS21">
        <v>1689535987</v>
      </c>
      <c r="AT21">
        <v>241.52199999999999</v>
      </c>
      <c r="AU21">
        <v>249.99199999999999</v>
      </c>
      <c r="AV21">
        <v>19.418600000000001</v>
      </c>
      <c r="AW21">
        <v>18.138300000000001</v>
      </c>
      <c r="AX21">
        <v>242.54300000000001</v>
      </c>
      <c r="AY21">
        <v>19.2409</v>
      </c>
      <c r="AZ21">
        <v>600.221</v>
      </c>
      <c r="BA21">
        <v>100.583</v>
      </c>
      <c r="BB21">
        <v>4.51774E-2</v>
      </c>
      <c r="BC21">
        <v>21.7713</v>
      </c>
      <c r="BD21">
        <v>22.043199999999999</v>
      </c>
      <c r="BE21">
        <v>999.9</v>
      </c>
      <c r="BF21">
        <v>0</v>
      </c>
      <c r="BG21">
        <v>0</v>
      </c>
      <c r="BH21">
        <v>10000</v>
      </c>
      <c r="BI21">
        <v>0</v>
      </c>
      <c r="BJ21">
        <v>1440.51</v>
      </c>
      <c r="BK21">
        <v>-8.4699100000000005</v>
      </c>
      <c r="BL21">
        <v>246.30500000000001</v>
      </c>
      <c r="BM21">
        <v>254.61</v>
      </c>
      <c r="BN21">
        <v>1.28026</v>
      </c>
      <c r="BO21">
        <v>249.99199999999999</v>
      </c>
      <c r="BP21">
        <v>18.138300000000001</v>
      </c>
      <c r="BQ21">
        <v>1.9531700000000001</v>
      </c>
      <c r="BR21">
        <v>1.8244</v>
      </c>
      <c r="BS21">
        <v>17.069700000000001</v>
      </c>
      <c r="BT21">
        <v>15.997400000000001</v>
      </c>
      <c r="BU21">
        <v>1800</v>
      </c>
      <c r="BV21">
        <v>0.90000999999999998</v>
      </c>
      <c r="BW21">
        <v>9.9990399999999993E-2</v>
      </c>
      <c r="BX21">
        <v>0</v>
      </c>
      <c r="BY21">
        <v>2.3628</v>
      </c>
      <c r="BZ21">
        <v>0</v>
      </c>
      <c r="CA21">
        <v>16470.900000000001</v>
      </c>
      <c r="CB21">
        <v>17199.7</v>
      </c>
      <c r="CC21">
        <v>40.375</v>
      </c>
      <c r="CD21">
        <v>42</v>
      </c>
      <c r="CE21">
        <v>41.625</v>
      </c>
      <c r="CF21">
        <v>40.875</v>
      </c>
      <c r="CG21">
        <v>39.75</v>
      </c>
      <c r="CH21">
        <v>1620.02</v>
      </c>
      <c r="CI21">
        <v>179.98</v>
      </c>
      <c r="CJ21">
        <v>0</v>
      </c>
      <c r="CK21">
        <v>1689535990.0999999</v>
      </c>
      <c r="CL21">
        <v>0</v>
      </c>
      <c r="CM21">
        <v>1689535957</v>
      </c>
      <c r="CN21" t="s">
        <v>359</v>
      </c>
      <c r="CO21">
        <v>1689535957</v>
      </c>
      <c r="CP21">
        <v>1689535952</v>
      </c>
      <c r="CQ21">
        <v>5</v>
      </c>
      <c r="CR21">
        <v>0.152</v>
      </c>
      <c r="CS21">
        <v>-2E-3</v>
      </c>
      <c r="CT21">
        <v>-1.022</v>
      </c>
      <c r="CU21">
        <v>0.17799999999999999</v>
      </c>
      <c r="CV21">
        <v>250</v>
      </c>
      <c r="CW21">
        <v>18</v>
      </c>
      <c r="CX21">
        <v>0.17</v>
      </c>
      <c r="CY21">
        <v>0.05</v>
      </c>
      <c r="CZ21">
        <v>8.1695701435991293</v>
      </c>
      <c r="DA21">
        <v>0.124900054884756</v>
      </c>
      <c r="DB21">
        <v>3.03972559861653E-2</v>
      </c>
      <c r="DC21">
        <v>1</v>
      </c>
      <c r="DD21">
        <v>250.00004999999999</v>
      </c>
      <c r="DE21">
        <v>0.17815037593966901</v>
      </c>
      <c r="DF21">
        <v>2.6723538313628399E-2</v>
      </c>
      <c r="DG21">
        <v>1</v>
      </c>
      <c r="DH21">
        <v>1800.02</v>
      </c>
      <c r="DI21">
        <v>-1.30675192082177E-2</v>
      </c>
      <c r="DJ21">
        <v>6.4652919500968895E-2</v>
      </c>
      <c r="DK21">
        <v>-1</v>
      </c>
      <c r="DL21">
        <v>2</v>
      </c>
      <c r="DM21">
        <v>2</v>
      </c>
      <c r="DN21" t="s">
        <v>350</v>
      </c>
      <c r="DO21">
        <v>3.1593800000000001</v>
      </c>
      <c r="DP21">
        <v>2.7795100000000001</v>
      </c>
      <c r="DQ21">
        <v>6.3662300000000005E-2</v>
      </c>
      <c r="DR21">
        <v>6.5548499999999996E-2</v>
      </c>
      <c r="DS21">
        <v>0.103727</v>
      </c>
      <c r="DT21">
        <v>9.9636100000000005E-2</v>
      </c>
      <c r="DU21">
        <v>29820.6</v>
      </c>
      <c r="DV21">
        <v>31204.7</v>
      </c>
      <c r="DW21">
        <v>29577.3</v>
      </c>
      <c r="DX21">
        <v>31121.200000000001</v>
      </c>
      <c r="DY21">
        <v>34696.300000000003</v>
      </c>
      <c r="DZ21">
        <v>36746.6</v>
      </c>
      <c r="EA21">
        <v>40580.6</v>
      </c>
      <c r="EB21">
        <v>43211.9</v>
      </c>
      <c r="EC21">
        <v>2.28565</v>
      </c>
      <c r="ED21">
        <v>1.8578300000000001</v>
      </c>
      <c r="EE21">
        <v>0.14544299999999999</v>
      </c>
      <c r="EF21">
        <v>0</v>
      </c>
      <c r="EG21">
        <v>19.6404</v>
      </c>
      <c r="EH21">
        <v>999.9</v>
      </c>
      <c r="EI21">
        <v>57.765000000000001</v>
      </c>
      <c r="EJ21">
        <v>27.704000000000001</v>
      </c>
      <c r="EK21">
        <v>21.421900000000001</v>
      </c>
      <c r="EL21">
        <v>61.620899999999999</v>
      </c>
      <c r="EM21">
        <v>25.228400000000001</v>
      </c>
      <c r="EN21">
        <v>1</v>
      </c>
      <c r="EO21">
        <v>-0.40242099999999997</v>
      </c>
      <c r="EP21">
        <v>1.7387300000000001</v>
      </c>
      <c r="EQ21">
        <v>20.284400000000002</v>
      </c>
      <c r="ER21">
        <v>5.2409499999999998</v>
      </c>
      <c r="ES21">
        <v>11.827999999999999</v>
      </c>
      <c r="ET21">
        <v>4.9815500000000004</v>
      </c>
      <c r="EU21">
        <v>3.2990300000000001</v>
      </c>
      <c r="EV21">
        <v>40.6</v>
      </c>
      <c r="EW21">
        <v>152.19999999999999</v>
      </c>
      <c r="EX21">
        <v>2572.4</v>
      </c>
      <c r="EY21">
        <v>6282.8</v>
      </c>
      <c r="EZ21">
        <v>1.8735200000000001</v>
      </c>
      <c r="FA21">
        <v>1.87924</v>
      </c>
      <c r="FB21">
        <v>1.87958</v>
      </c>
      <c r="FC21">
        <v>1.88019</v>
      </c>
      <c r="FD21">
        <v>1.87778</v>
      </c>
      <c r="FE21">
        <v>1.8766799999999999</v>
      </c>
      <c r="FF21">
        <v>1.8773500000000001</v>
      </c>
      <c r="FG21">
        <v>1.87507</v>
      </c>
      <c r="FH21">
        <v>0</v>
      </c>
      <c r="FI21">
        <v>0</v>
      </c>
      <c r="FJ21">
        <v>0</v>
      </c>
      <c r="FK21">
        <v>0</v>
      </c>
      <c r="FL21" t="s">
        <v>351</v>
      </c>
      <c r="FM21" t="s">
        <v>352</v>
      </c>
      <c r="FN21" t="s">
        <v>353</v>
      </c>
      <c r="FO21" t="s">
        <v>353</v>
      </c>
      <c r="FP21" t="s">
        <v>353</v>
      </c>
      <c r="FQ21" t="s">
        <v>353</v>
      </c>
      <c r="FR21">
        <v>0</v>
      </c>
      <c r="FS21">
        <v>100</v>
      </c>
      <c r="FT21">
        <v>100</v>
      </c>
      <c r="FU21">
        <v>-1.0209999999999999</v>
      </c>
      <c r="FV21">
        <v>0.1777</v>
      </c>
      <c r="FW21">
        <v>-1.0339956129193999</v>
      </c>
      <c r="FX21">
        <v>1.4527828764109799E-4</v>
      </c>
      <c r="FY21">
        <v>-4.3579519040863002E-7</v>
      </c>
      <c r="FZ21">
        <v>2.0799061152897499E-10</v>
      </c>
      <c r="GA21">
        <v>0.17765454545454401</v>
      </c>
      <c r="GB21">
        <v>0</v>
      </c>
      <c r="GC21">
        <v>0</v>
      </c>
      <c r="GD21">
        <v>0</v>
      </c>
      <c r="GE21">
        <v>4</v>
      </c>
      <c r="GF21">
        <v>2147</v>
      </c>
      <c r="GG21">
        <v>-1</v>
      </c>
      <c r="GH21">
        <v>-1</v>
      </c>
      <c r="GI21">
        <v>0.5</v>
      </c>
      <c r="GJ21">
        <v>0.6</v>
      </c>
      <c r="GK21">
        <v>0.71411100000000005</v>
      </c>
      <c r="GL21">
        <v>2.5573700000000001</v>
      </c>
      <c r="GM21">
        <v>1.54541</v>
      </c>
      <c r="GN21">
        <v>2.2827099999999998</v>
      </c>
      <c r="GO21">
        <v>1.5979000000000001</v>
      </c>
      <c r="GP21">
        <v>2.4230999999999998</v>
      </c>
      <c r="GQ21">
        <v>31.980499999999999</v>
      </c>
      <c r="GR21">
        <v>15.4542</v>
      </c>
      <c r="GS21">
        <v>18</v>
      </c>
      <c r="GT21">
        <v>633.10299999999995</v>
      </c>
      <c r="GU21">
        <v>394.60300000000001</v>
      </c>
      <c r="GV21">
        <v>19.204699999999999</v>
      </c>
      <c r="GW21">
        <v>21.621500000000001</v>
      </c>
      <c r="GX21">
        <v>30.000499999999999</v>
      </c>
      <c r="GY21">
        <v>21.543199999999999</v>
      </c>
      <c r="GZ21">
        <v>21.5107</v>
      </c>
      <c r="HA21">
        <v>14.3491</v>
      </c>
      <c r="HB21">
        <v>20</v>
      </c>
      <c r="HC21">
        <v>-30</v>
      </c>
      <c r="HD21">
        <v>19.177600000000002</v>
      </c>
      <c r="HE21">
        <v>250</v>
      </c>
      <c r="HF21">
        <v>0</v>
      </c>
      <c r="HG21">
        <v>100.679</v>
      </c>
      <c r="HH21">
        <v>100.111</v>
      </c>
    </row>
    <row r="22" spans="1:216" x14ac:dyDescent="0.2">
      <c r="A22">
        <v>4</v>
      </c>
      <c r="B22">
        <v>1689536075</v>
      </c>
      <c r="C22">
        <v>286</v>
      </c>
      <c r="D22" t="s">
        <v>360</v>
      </c>
      <c r="E22" t="s">
        <v>361</v>
      </c>
      <c r="F22" t="s">
        <v>343</v>
      </c>
      <c r="G22" t="s">
        <v>344</v>
      </c>
      <c r="H22" t="s">
        <v>345</v>
      </c>
      <c r="I22" t="s">
        <v>346</v>
      </c>
      <c r="J22" t="s">
        <v>347</v>
      </c>
      <c r="K22" t="s">
        <v>348</v>
      </c>
      <c r="L22">
        <v>1689536075</v>
      </c>
      <c r="M22">
        <f t="shared" si="0"/>
        <v>1.2697837119353596E-3</v>
      </c>
      <c r="N22">
        <f t="shared" si="1"/>
        <v>1.2697837119353597</v>
      </c>
      <c r="O22">
        <f t="shared" si="2"/>
        <v>5.3221821009015251</v>
      </c>
      <c r="P22">
        <f t="shared" si="3"/>
        <v>169.71899999999999</v>
      </c>
      <c r="Q22">
        <f t="shared" si="4"/>
        <v>121.00615080472929</v>
      </c>
      <c r="R22">
        <f t="shared" si="5"/>
        <v>12.176682463117015</v>
      </c>
      <c r="S22">
        <f t="shared" si="6"/>
        <v>17.078589453627899</v>
      </c>
      <c r="T22">
        <f t="shared" si="7"/>
        <v>0.18622420661373609</v>
      </c>
      <c r="U22">
        <f t="shared" si="8"/>
        <v>2.9870461032933493</v>
      </c>
      <c r="V22">
        <f t="shared" si="9"/>
        <v>0.18000640083697081</v>
      </c>
      <c r="W22">
        <f t="shared" si="10"/>
        <v>0.1130453509175367</v>
      </c>
      <c r="X22">
        <f t="shared" si="11"/>
        <v>297.70882199999994</v>
      </c>
      <c r="Y22">
        <f t="shared" si="12"/>
        <v>23.045908219445181</v>
      </c>
      <c r="Z22">
        <f t="shared" si="13"/>
        <v>21.980599999999999</v>
      </c>
      <c r="AA22">
        <f t="shared" si="14"/>
        <v>2.6503689696820807</v>
      </c>
      <c r="AB22">
        <f t="shared" si="15"/>
        <v>75.377093878805894</v>
      </c>
      <c r="AC22">
        <f t="shared" si="16"/>
        <v>1.95677390993655</v>
      </c>
      <c r="AD22">
        <f t="shared" si="17"/>
        <v>2.5959795068283262</v>
      </c>
      <c r="AE22">
        <f t="shared" si="18"/>
        <v>0.69359505974553071</v>
      </c>
      <c r="AF22">
        <f t="shared" si="19"/>
        <v>-55.997461696349362</v>
      </c>
      <c r="AG22">
        <f t="shared" si="20"/>
        <v>-54.67227522229458</v>
      </c>
      <c r="AH22">
        <f t="shared" si="21"/>
        <v>-3.7485815436051104</v>
      </c>
      <c r="AI22">
        <f t="shared" si="22"/>
        <v>183.29050353775088</v>
      </c>
      <c r="AJ22">
        <v>0</v>
      </c>
      <c r="AK22">
        <v>0</v>
      </c>
      <c r="AL22">
        <f t="shared" si="23"/>
        <v>1</v>
      </c>
      <c r="AM22">
        <f t="shared" si="24"/>
        <v>0</v>
      </c>
      <c r="AN22">
        <f t="shared" si="25"/>
        <v>54150.094444708186</v>
      </c>
      <c r="AO22">
        <f t="shared" si="26"/>
        <v>1800.05</v>
      </c>
      <c r="AP22">
        <f t="shared" si="27"/>
        <v>1517.4413999999999</v>
      </c>
      <c r="AQ22">
        <f t="shared" si="28"/>
        <v>0.8429995833449071</v>
      </c>
      <c r="AR22">
        <f t="shared" si="29"/>
        <v>0.16538919585567066</v>
      </c>
      <c r="AS22">
        <v>1689536075</v>
      </c>
      <c r="AT22">
        <v>169.71899999999999</v>
      </c>
      <c r="AU22">
        <v>175.02099999999999</v>
      </c>
      <c r="AV22">
        <v>19.445499999999999</v>
      </c>
      <c r="AW22">
        <v>18.253399999999999</v>
      </c>
      <c r="AX22">
        <v>170.64400000000001</v>
      </c>
      <c r="AY22">
        <v>19.268999999999998</v>
      </c>
      <c r="AZ22">
        <v>600.24699999999996</v>
      </c>
      <c r="BA22">
        <v>100.584</v>
      </c>
      <c r="BB22">
        <v>4.46241E-2</v>
      </c>
      <c r="BC22">
        <v>21.641100000000002</v>
      </c>
      <c r="BD22">
        <v>21.980599999999999</v>
      </c>
      <c r="BE22">
        <v>999.9</v>
      </c>
      <c r="BF22">
        <v>0</v>
      </c>
      <c r="BG22">
        <v>0</v>
      </c>
      <c r="BH22">
        <v>9999.3799999999992</v>
      </c>
      <c r="BI22">
        <v>0</v>
      </c>
      <c r="BJ22">
        <v>1420.17</v>
      </c>
      <c r="BK22">
        <v>-5.3011600000000003</v>
      </c>
      <c r="BL22">
        <v>173.08500000000001</v>
      </c>
      <c r="BM22">
        <v>178.27500000000001</v>
      </c>
      <c r="BN22">
        <v>1.19207</v>
      </c>
      <c r="BO22">
        <v>175.02099999999999</v>
      </c>
      <c r="BP22">
        <v>18.253399999999999</v>
      </c>
      <c r="BQ22">
        <v>1.95591</v>
      </c>
      <c r="BR22">
        <v>1.8360000000000001</v>
      </c>
      <c r="BS22">
        <v>17.091799999999999</v>
      </c>
      <c r="BT22">
        <v>16.096699999999998</v>
      </c>
      <c r="BU22">
        <v>1800.05</v>
      </c>
      <c r="BV22">
        <v>0.90001299999999995</v>
      </c>
      <c r="BW22">
        <v>9.9986699999999998E-2</v>
      </c>
      <c r="BX22">
        <v>0</v>
      </c>
      <c r="BY22">
        <v>2.1989000000000001</v>
      </c>
      <c r="BZ22">
        <v>0</v>
      </c>
      <c r="CA22">
        <v>16383.3</v>
      </c>
      <c r="CB22">
        <v>17200.099999999999</v>
      </c>
      <c r="CC22">
        <v>39.875</v>
      </c>
      <c r="CD22">
        <v>41.625</v>
      </c>
      <c r="CE22">
        <v>41.125</v>
      </c>
      <c r="CF22">
        <v>40.186999999999998</v>
      </c>
      <c r="CG22">
        <v>39.311999999999998</v>
      </c>
      <c r="CH22">
        <v>1620.07</v>
      </c>
      <c r="CI22">
        <v>179.98</v>
      </c>
      <c r="CJ22">
        <v>0</v>
      </c>
      <c r="CK22">
        <v>1689536078.3</v>
      </c>
      <c r="CL22">
        <v>0</v>
      </c>
      <c r="CM22">
        <v>1689536045</v>
      </c>
      <c r="CN22" t="s">
        <v>362</v>
      </c>
      <c r="CO22">
        <v>1689536043</v>
      </c>
      <c r="CP22">
        <v>1689536045</v>
      </c>
      <c r="CQ22">
        <v>6</v>
      </c>
      <c r="CR22">
        <v>9.7000000000000003E-2</v>
      </c>
      <c r="CS22">
        <v>-1E-3</v>
      </c>
      <c r="CT22">
        <v>-0.92400000000000004</v>
      </c>
      <c r="CU22">
        <v>0.17599999999999999</v>
      </c>
      <c r="CV22">
        <v>175</v>
      </c>
      <c r="CW22">
        <v>18</v>
      </c>
      <c r="CX22">
        <v>0.3</v>
      </c>
      <c r="CY22">
        <v>0.05</v>
      </c>
      <c r="CZ22">
        <v>5.1047991471385901</v>
      </c>
      <c r="DA22">
        <v>-0.20144547812955099</v>
      </c>
      <c r="DB22">
        <v>2.8669443702485801E-2</v>
      </c>
      <c r="DC22">
        <v>1</v>
      </c>
      <c r="DD22">
        <v>174.97184999999999</v>
      </c>
      <c r="DE22">
        <v>-2.9007518796767801E-2</v>
      </c>
      <c r="DF22">
        <v>1.8191412809342899E-2</v>
      </c>
      <c r="DG22">
        <v>1</v>
      </c>
      <c r="DH22">
        <v>1800.03238095238</v>
      </c>
      <c r="DI22">
        <v>3.6609209405943199E-2</v>
      </c>
      <c r="DJ22">
        <v>7.4444275222307899E-2</v>
      </c>
      <c r="DK22">
        <v>-1</v>
      </c>
      <c r="DL22">
        <v>2</v>
      </c>
      <c r="DM22">
        <v>2</v>
      </c>
      <c r="DN22" t="s">
        <v>350</v>
      </c>
      <c r="DO22">
        <v>3.1593200000000001</v>
      </c>
      <c r="DP22">
        <v>2.77894</v>
      </c>
      <c r="DQ22">
        <v>4.6849500000000002E-2</v>
      </c>
      <c r="DR22">
        <v>4.8113000000000003E-2</v>
      </c>
      <c r="DS22">
        <v>0.103806</v>
      </c>
      <c r="DT22">
        <v>0.10006</v>
      </c>
      <c r="DU22">
        <v>30347.7</v>
      </c>
      <c r="DV22">
        <v>31775.5</v>
      </c>
      <c r="DW22">
        <v>29569.4</v>
      </c>
      <c r="DX22">
        <v>31110.3</v>
      </c>
      <c r="DY22">
        <v>34683.800000000003</v>
      </c>
      <c r="DZ22">
        <v>36715.4</v>
      </c>
      <c r="EA22">
        <v>40570.9</v>
      </c>
      <c r="EB22">
        <v>43197.7</v>
      </c>
      <c r="EC22">
        <v>2.2835000000000001</v>
      </c>
      <c r="ED22">
        <v>1.8539000000000001</v>
      </c>
      <c r="EE22">
        <v>0.13047500000000001</v>
      </c>
      <c r="EF22">
        <v>0</v>
      </c>
      <c r="EG22">
        <v>19.825299999999999</v>
      </c>
      <c r="EH22">
        <v>999.9</v>
      </c>
      <c r="EI22">
        <v>57.624000000000002</v>
      </c>
      <c r="EJ22">
        <v>27.885000000000002</v>
      </c>
      <c r="EK22">
        <v>21.596800000000002</v>
      </c>
      <c r="EL22">
        <v>61.460900000000002</v>
      </c>
      <c r="EM22">
        <v>24.5913</v>
      </c>
      <c r="EN22">
        <v>1</v>
      </c>
      <c r="EO22">
        <v>-0.38944600000000001</v>
      </c>
      <c r="EP22">
        <v>2.1931099999999999</v>
      </c>
      <c r="EQ22">
        <v>20.279399999999999</v>
      </c>
      <c r="ER22">
        <v>5.2411000000000003</v>
      </c>
      <c r="ES22">
        <v>11.8294</v>
      </c>
      <c r="ET22">
        <v>4.9817999999999998</v>
      </c>
      <c r="EU22">
        <v>3.2989999999999999</v>
      </c>
      <c r="EV22">
        <v>40.6</v>
      </c>
      <c r="EW22">
        <v>152.19999999999999</v>
      </c>
      <c r="EX22">
        <v>2574.1999999999998</v>
      </c>
      <c r="EY22">
        <v>6289.2</v>
      </c>
      <c r="EZ22">
        <v>1.8735599999999999</v>
      </c>
      <c r="FA22">
        <v>1.87924</v>
      </c>
      <c r="FB22">
        <v>1.87958</v>
      </c>
      <c r="FC22">
        <v>1.8802000000000001</v>
      </c>
      <c r="FD22">
        <v>1.8777699999999999</v>
      </c>
      <c r="FE22">
        <v>1.8766799999999999</v>
      </c>
      <c r="FF22">
        <v>1.87731</v>
      </c>
      <c r="FG22">
        <v>1.87504</v>
      </c>
      <c r="FH22">
        <v>0</v>
      </c>
      <c r="FI22">
        <v>0</v>
      </c>
      <c r="FJ22">
        <v>0</v>
      </c>
      <c r="FK22">
        <v>0</v>
      </c>
      <c r="FL22" t="s">
        <v>351</v>
      </c>
      <c r="FM22" t="s">
        <v>352</v>
      </c>
      <c r="FN22" t="s">
        <v>353</v>
      </c>
      <c r="FO22" t="s">
        <v>353</v>
      </c>
      <c r="FP22" t="s">
        <v>353</v>
      </c>
      <c r="FQ22" t="s">
        <v>353</v>
      </c>
      <c r="FR22">
        <v>0</v>
      </c>
      <c r="FS22">
        <v>100</v>
      </c>
      <c r="FT22">
        <v>100</v>
      </c>
      <c r="FU22">
        <v>-0.92500000000000004</v>
      </c>
      <c r="FV22">
        <v>0.17649999999999999</v>
      </c>
      <c r="FW22">
        <v>-0.93738398179901405</v>
      </c>
      <c r="FX22">
        <v>1.4527828764109799E-4</v>
      </c>
      <c r="FY22">
        <v>-4.3579519040863002E-7</v>
      </c>
      <c r="FZ22">
        <v>2.0799061152897499E-10</v>
      </c>
      <c r="GA22">
        <v>0.17649090909090501</v>
      </c>
      <c r="GB22">
        <v>0</v>
      </c>
      <c r="GC22">
        <v>0</v>
      </c>
      <c r="GD22">
        <v>0</v>
      </c>
      <c r="GE22">
        <v>4</v>
      </c>
      <c r="GF22">
        <v>2147</v>
      </c>
      <c r="GG22">
        <v>-1</v>
      </c>
      <c r="GH22">
        <v>-1</v>
      </c>
      <c r="GI22">
        <v>0.5</v>
      </c>
      <c r="GJ22">
        <v>0.5</v>
      </c>
      <c r="GK22">
        <v>0.54809600000000003</v>
      </c>
      <c r="GL22">
        <v>2.5561500000000001</v>
      </c>
      <c r="GM22">
        <v>1.54541</v>
      </c>
      <c r="GN22">
        <v>2.2827099999999998</v>
      </c>
      <c r="GO22">
        <v>1.5979000000000001</v>
      </c>
      <c r="GP22">
        <v>2.4328599999999998</v>
      </c>
      <c r="GQ22">
        <v>32.068399999999997</v>
      </c>
      <c r="GR22">
        <v>15.4367</v>
      </c>
      <c r="GS22">
        <v>18</v>
      </c>
      <c r="GT22">
        <v>633.16999999999996</v>
      </c>
      <c r="GU22">
        <v>393.48399999999998</v>
      </c>
      <c r="GV22">
        <v>18.487400000000001</v>
      </c>
      <c r="GW22">
        <v>21.765599999999999</v>
      </c>
      <c r="GX22">
        <v>30.000800000000002</v>
      </c>
      <c r="GY22">
        <v>21.672899999999998</v>
      </c>
      <c r="GZ22">
        <v>21.643699999999999</v>
      </c>
      <c r="HA22">
        <v>11.036</v>
      </c>
      <c r="HB22">
        <v>20</v>
      </c>
      <c r="HC22">
        <v>-30</v>
      </c>
      <c r="HD22">
        <v>18.481300000000001</v>
      </c>
      <c r="HE22">
        <v>175</v>
      </c>
      <c r="HF22">
        <v>0</v>
      </c>
      <c r="HG22">
        <v>100.654</v>
      </c>
      <c r="HH22">
        <v>100.077</v>
      </c>
    </row>
    <row r="23" spans="1:216" x14ac:dyDescent="0.2">
      <c r="A23">
        <v>5</v>
      </c>
      <c r="B23">
        <v>1689536166</v>
      </c>
      <c r="C23">
        <v>377</v>
      </c>
      <c r="D23" t="s">
        <v>363</v>
      </c>
      <c r="E23" t="s">
        <v>364</v>
      </c>
      <c r="F23" t="s">
        <v>343</v>
      </c>
      <c r="G23" t="s">
        <v>344</v>
      </c>
      <c r="H23" t="s">
        <v>345</v>
      </c>
      <c r="I23" t="s">
        <v>346</v>
      </c>
      <c r="J23" t="s">
        <v>347</v>
      </c>
      <c r="K23" t="s">
        <v>348</v>
      </c>
      <c r="L23">
        <v>1689536166</v>
      </c>
      <c r="M23">
        <f t="shared" si="0"/>
        <v>1.4172136471973468E-3</v>
      </c>
      <c r="N23">
        <f t="shared" si="1"/>
        <v>1.4172136471973469</v>
      </c>
      <c r="O23">
        <f t="shared" si="2"/>
        <v>3.1236289796904715</v>
      </c>
      <c r="P23">
        <f t="shared" si="3"/>
        <v>121.907</v>
      </c>
      <c r="Q23">
        <f t="shared" si="4"/>
        <v>96.836241282836525</v>
      </c>
      <c r="R23">
        <f t="shared" si="5"/>
        <v>9.7451521716769207</v>
      </c>
      <c r="S23">
        <f t="shared" si="6"/>
        <v>12.2681575622368</v>
      </c>
      <c r="T23">
        <f t="shared" si="7"/>
        <v>0.21642921172816801</v>
      </c>
      <c r="U23">
        <f t="shared" si="8"/>
        <v>2.9885107437356226</v>
      </c>
      <c r="V23">
        <f t="shared" si="9"/>
        <v>0.20808338116178979</v>
      </c>
      <c r="W23">
        <f t="shared" si="10"/>
        <v>0.13077513808287827</v>
      </c>
      <c r="X23">
        <f t="shared" si="11"/>
        <v>297.69721199999998</v>
      </c>
      <c r="Y23">
        <f t="shared" si="12"/>
        <v>22.99683599236624</v>
      </c>
      <c r="Z23">
        <f t="shared" si="13"/>
        <v>22.001999999999999</v>
      </c>
      <c r="AA23">
        <f t="shared" si="14"/>
        <v>2.6538305191875207</v>
      </c>
      <c r="AB23">
        <f t="shared" si="15"/>
        <v>76.483826937222773</v>
      </c>
      <c r="AC23">
        <f t="shared" si="16"/>
        <v>1.9842177712425597</v>
      </c>
      <c r="AD23">
        <f t="shared" si="17"/>
        <v>2.5942971876540479</v>
      </c>
      <c r="AE23">
        <f t="shared" si="18"/>
        <v>0.66961274794496095</v>
      </c>
      <c r="AF23">
        <f t="shared" si="19"/>
        <v>-62.499121841402996</v>
      </c>
      <c r="AG23">
        <f t="shared" si="20"/>
        <v>-59.854813636845726</v>
      </c>
      <c r="AH23">
        <f t="shared" si="21"/>
        <v>-4.1021344916506521</v>
      </c>
      <c r="AI23">
        <f t="shared" si="22"/>
        <v>171.2411420301006</v>
      </c>
      <c r="AJ23">
        <v>0</v>
      </c>
      <c r="AK23">
        <v>0</v>
      </c>
      <c r="AL23">
        <f t="shared" si="23"/>
        <v>1</v>
      </c>
      <c r="AM23">
        <f t="shared" si="24"/>
        <v>0</v>
      </c>
      <c r="AN23">
        <f t="shared" si="25"/>
        <v>54194.331851053328</v>
      </c>
      <c r="AO23">
        <f t="shared" si="26"/>
        <v>1799.97</v>
      </c>
      <c r="AP23">
        <f t="shared" si="27"/>
        <v>1517.3748000000001</v>
      </c>
      <c r="AQ23">
        <f t="shared" si="28"/>
        <v>0.84300005000083333</v>
      </c>
      <c r="AR23">
        <f t="shared" si="29"/>
        <v>0.16539009650160835</v>
      </c>
      <c r="AS23">
        <v>1689536166</v>
      </c>
      <c r="AT23">
        <v>121.907</v>
      </c>
      <c r="AU23">
        <v>125.063</v>
      </c>
      <c r="AV23">
        <v>19.716899999999999</v>
      </c>
      <c r="AW23">
        <v>18.386800000000001</v>
      </c>
      <c r="AX23">
        <v>122.825</v>
      </c>
      <c r="AY23">
        <v>19.537299999999998</v>
      </c>
      <c r="AZ23">
        <v>600.26599999999996</v>
      </c>
      <c r="BA23">
        <v>100.59</v>
      </c>
      <c r="BB23">
        <v>4.5382400000000003E-2</v>
      </c>
      <c r="BC23">
        <v>21.630500000000001</v>
      </c>
      <c r="BD23">
        <v>22.001999999999999</v>
      </c>
      <c r="BE23">
        <v>999.9</v>
      </c>
      <c r="BF23">
        <v>0</v>
      </c>
      <c r="BG23">
        <v>0</v>
      </c>
      <c r="BH23">
        <v>10006.9</v>
      </c>
      <c r="BI23">
        <v>0</v>
      </c>
      <c r="BJ23">
        <v>249.06299999999999</v>
      </c>
      <c r="BK23">
        <v>-3.1560899999999998</v>
      </c>
      <c r="BL23">
        <v>124.35899999999999</v>
      </c>
      <c r="BM23">
        <v>127.405</v>
      </c>
      <c r="BN23">
        <v>1.3301000000000001</v>
      </c>
      <c r="BO23">
        <v>125.063</v>
      </c>
      <c r="BP23">
        <v>18.386800000000001</v>
      </c>
      <c r="BQ23">
        <v>1.98332</v>
      </c>
      <c r="BR23">
        <v>1.8495200000000001</v>
      </c>
      <c r="BS23">
        <v>17.311800000000002</v>
      </c>
      <c r="BT23">
        <v>16.2117</v>
      </c>
      <c r="BU23">
        <v>1799.97</v>
      </c>
      <c r="BV23">
        <v>0.89999600000000002</v>
      </c>
      <c r="BW23">
        <v>0.100004</v>
      </c>
      <c r="BX23">
        <v>0</v>
      </c>
      <c r="BY23">
        <v>2.7631999999999999</v>
      </c>
      <c r="BZ23">
        <v>0</v>
      </c>
      <c r="CA23">
        <v>16332.2</v>
      </c>
      <c r="CB23">
        <v>17199.3</v>
      </c>
      <c r="CC23">
        <v>39.5</v>
      </c>
      <c r="CD23">
        <v>41.311999999999998</v>
      </c>
      <c r="CE23">
        <v>40.75</v>
      </c>
      <c r="CF23">
        <v>39.75</v>
      </c>
      <c r="CG23">
        <v>38.936999999999998</v>
      </c>
      <c r="CH23">
        <v>1619.97</v>
      </c>
      <c r="CI23">
        <v>180</v>
      </c>
      <c r="CJ23">
        <v>0</v>
      </c>
      <c r="CK23">
        <v>1689536169.5</v>
      </c>
      <c r="CL23">
        <v>0</v>
      </c>
      <c r="CM23">
        <v>1689536138</v>
      </c>
      <c r="CN23" t="s">
        <v>365</v>
      </c>
      <c r="CO23">
        <v>1689536135</v>
      </c>
      <c r="CP23">
        <v>1689536138</v>
      </c>
      <c r="CQ23">
        <v>7</v>
      </c>
      <c r="CR23">
        <v>7.0000000000000001E-3</v>
      </c>
      <c r="CS23">
        <v>3.0000000000000001E-3</v>
      </c>
      <c r="CT23">
        <v>-0.91800000000000004</v>
      </c>
      <c r="CU23">
        <v>0.18</v>
      </c>
      <c r="CV23">
        <v>125</v>
      </c>
      <c r="CW23">
        <v>18</v>
      </c>
      <c r="CX23">
        <v>0.21</v>
      </c>
      <c r="CY23">
        <v>0.11</v>
      </c>
      <c r="CZ23">
        <v>2.9417925803098801</v>
      </c>
      <c r="DA23">
        <v>6.50666557978683E-2</v>
      </c>
      <c r="DB23">
        <v>2.6628897397989799E-2</v>
      </c>
      <c r="DC23">
        <v>1</v>
      </c>
      <c r="DD23">
        <v>124.976142857143</v>
      </c>
      <c r="DE23">
        <v>0.35181818181848401</v>
      </c>
      <c r="DF23">
        <v>3.8045443647207598E-2</v>
      </c>
      <c r="DG23">
        <v>1</v>
      </c>
      <c r="DH23">
        <v>1800.0161904761901</v>
      </c>
      <c r="DI23">
        <v>-0.31345973471708399</v>
      </c>
      <c r="DJ23">
        <v>0.11874246604574901</v>
      </c>
      <c r="DK23">
        <v>-1</v>
      </c>
      <c r="DL23">
        <v>2</v>
      </c>
      <c r="DM23">
        <v>2</v>
      </c>
      <c r="DN23" t="s">
        <v>350</v>
      </c>
      <c r="DO23">
        <v>3.1592699999999998</v>
      </c>
      <c r="DP23">
        <v>2.7797700000000001</v>
      </c>
      <c r="DQ23">
        <v>3.4649699999999999E-2</v>
      </c>
      <c r="DR23">
        <v>3.5384600000000002E-2</v>
      </c>
      <c r="DS23">
        <v>0.10482900000000001</v>
      </c>
      <c r="DT23">
        <v>0.100562</v>
      </c>
      <c r="DU23">
        <v>30728.6</v>
      </c>
      <c r="DV23">
        <v>32189.5</v>
      </c>
      <c r="DW23">
        <v>29562.2</v>
      </c>
      <c r="DX23">
        <v>31100</v>
      </c>
      <c r="DY23">
        <v>34635.599999999999</v>
      </c>
      <c r="DZ23">
        <v>36680.800000000003</v>
      </c>
      <c r="EA23">
        <v>40563.199999999997</v>
      </c>
      <c r="EB23">
        <v>43182.7</v>
      </c>
      <c r="EC23">
        <v>2.28268</v>
      </c>
      <c r="ED23">
        <v>1.85032</v>
      </c>
      <c r="EE23">
        <v>0.13009499999999999</v>
      </c>
      <c r="EF23">
        <v>0</v>
      </c>
      <c r="EG23">
        <v>19.853100000000001</v>
      </c>
      <c r="EH23">
        <v>999.9</v>
      </c>
      <c r="EI23">
        <v>57.527000000000001</v>
      </c>
      <c r="EJ23">
        <v>28.036999999999999</v>
      </c>
      <c r="EK23">
        <v>21.748699999999999</v>
      </c>
      <c r="EL23">
        <v>61.480899999999998</v>
      </c>
      <c r="EM23">
        <v>25.220400000000001</v>
      </c>
      <c r="EN23">
        <v>1</v>
      </c>
      <c r="EO23">
        <v>-0.382635</v>
      </c>
      <c r="EP23">
        <v>1.08022</v>
      </c>
      <c r="EQ23">
        <v>20.290500000000002</v>
      </c>
      <c r="ER23">
        <v>5.2404999999999999</v>
      </c>
      <c r="ES23">
        <v>11.826499999999999</v>
      </c>
      <c r="ET23">
        <v>4.9815500000000004</v>
      </c>
      <c r="EU23">
        <v>3.2989999999999999</v>
      </c>
      <c r="EV23">
        <v>40.6</v>
      </c>
      <c r="EW23">
        <v>152.19999999999999</v>
      </c>
      <c r="EX23">
        <v>2576.1999999999998</v>
      </c>
      <c r="EY23">
        <v>6296.4</v>
      </c>
      <c r="EZ23">
        <v>1.87358</v>
      </c>
      <c r="FA23">
        <v>1.87924</v>
      </c>
      <c r="FB23">
        <v>1.87958</v>
      </c>
      <c r="FC23">
        <v>1.88019</v>
      </c>
      <c r="FD23">
        <v>1.87782</v>
      </c>
      <c r="FE23">
        <v>1.8766799999999999</v>
      </c>
      <c r="FF23">
        <v>1.8773599999999999</v>
      </c>
      <c r="FG23">
        <v>1.8751199999999999</v>
      </c>
      <c r="FH23">
        <v>0</v>
      </c>
      <c r="FI23">
        <v>0</v>
      </c>
      <c r="FJ23">
        <v>0</v>
      </c>
      <c r="FK23">
        <v>0</v>
      </c>
      <c r="FL23" t="s">
        <v>351</v>
      </c>
      <c r="FM23" t="s">
        <v>352</v>
      </c>
      <c r="FN23" t="s">
        <v>353</v>
      </c>
      <c r="FO23" t="s">
        <v>353</v>
      </c>
      <c r="FP23" t="s">
        <v>353</v>
      </c>
      <c r="FQ23" t="s">
        <v>353</v>
      </c>
      <c r="FR23">
        <v>0</v>
      </c>
      <c r="FS23">
        <v>100</v>
      </c>
      <c r="FT23">
        <v>100</v>
      </c>
      <c r="FU23">
        <v>-0.91800000000000004</v>
      </c>
      <c r="FV23">
        <v>0.17960000000000001</v>
      </c>
      <c r="FW23">
        <v>-0.93019549016183101</v>
      </c>
      <c r="FX23">
        <v>1.4527828764109799E-4</v>
      </c>
      <c r="FY23">
        <v>-4.3579519040863002E-7</v>
      </c>
      <c r="FZ23">
        <v>2.0799061152897499E-10</v>
      </c>
      <c r="GA23">
        <v>0.179554545454543</v>
      </c>
      <c r="GB23">
        <v>0</v>
      </c>
      <c r="GC23">
        <v>0</v>
      </c>
      <c r="GD23">
        <v>0</v>
      </c>
      <c r="GE23">
        <v>4</v>
      </c>
      <c r="GF23">
        <v>2147</v>
      </c>
      <c r="GG23">
        <v>-1</v>
      </c>
      <c r="GH23">
        <v>-1</v>
      </c>
      <c r="GI23">
        <v>0.5</v>
      </c>
      <c r="GJ23">
        <v>0.5</v>
      </c>
      <c r="GK23">
        <v>0.43579099999999998</v>
      </c>
      <c r="GL23">
        <v>2.5756800000000002</v>
      </c>
      <c r="GM23">
        <v>1.54541</v>
      </c>
      <c r="GN23">
        <v>2.2814899999999998</v>
      </c>
      <c r="GO23">
        <v>1.5979000000000001</v>
      </c>
      <c r="GP23">
        <v>2.3913600000000002</v>
      </c>
      <c r="GQ23">
        <v>32.200499999999998</v>
      </c>
      <c r="GR23">
        <v>15.427899999999999</v>
      </c>
      <c r="GS23">
        <v>18</v>
      </c>
      <c r="GT23">
        <v>634.08100000000002</v>
      </c>
      <c r="GU23">
        <v>392.45699999999999</v>
      </c>
      <c r="GV23">
        <v>19.4178</v>
      </c>
      <c r="GW23">
        <v>21.878</v>
      </c>
      <c r="GX23">
        <v>30.000699999999998</v>
      </c>
      <c r="GY23">
        <v>21.793700000000001</v>
      </c>
      <c r="GZ23">
        <v>21.764099999999999</v>
      </c>
      <c r="HA23">
        <v>8.7771799999999995</v>
      </c>
      <c r="HB23">
        <v>20</v>
      </c>
      <c r="HC23">
        <v>-30</v>
      </c>
      <c r="HD23">
        <v>19.417300000000001</v>
      </c>
      <c r="HE23">
        <v>125</v>
      </c>
      <c r="HF23">
        <v>0</v>
      </c>
      <c r="HG23">
        <v>100.633</v>
      </c>
      <c r="HH23">
        <v>100.04300000000001</v>
      </c>
    </row>
    <row r="24" spans="1:216" x14ac:dyDescent="0.2">
      <c r="A24">
        <v>6</v>
      </c>
      <c r="B24">
        <v>1689536227</v>
      </c>
      <c r="C24">
        <v>438</v>
      </c>
      <c r="D24" t="s">
        <v>366</v>
      </c>
      <c r="E24" t="s">
        <v>367</v>
      </c>
      <c r="F24" t="s">
        <v>343</v>
      </c>
      <c r="G24" t="s">
        <v>344</v>
      </c>
      <c r="H24" t="s">
        <v>345</v>
      </c>
      <c r="I24" t="s">
        <v>346</v>
      </c>
      <c r="J24" t="s">
        <v>347</v>
      </c>
      <c r="K24" t="s">
        <v>348</v>
      </c>
      <c r="L24">
        <v>1689536227</v>
      </c>
      <c r="M24">
        <f t="shared" si="0"/>
        <v>1.2440776978381149E-3</v>
      </c>
      <c r="N24">
        <f t="shared" si="1"/>
        <v>1.2440776978381149</v>
      </c>
      <c r="O24">
        <f t="shared" si="2"/>
        <v>0.58900540784318911</v>
      </c>
      <c r="P24">
        <f t="shared" si="3"/>
        <v>69.316699999999997</v>
      </c>
      <c r="Q24">
        <f t="shared" si="4"/>
        <v>63.427037727199419</v>
      </c>
      <c r="R24">
        <f t="shared" si="5"/>
        <v>6.3835745891835174</v>
      </c>
      <c r="S24">
        <f t="shared" si="6"/>
        <v>6.9763359693575104</v>
      </c>
      <c r="T24">
        <f t="shared" si="7"/>
        <v>0.18788293831325745</v>
      </c>
      <c r="U24">
        <f t="shared" si="8"/>
        <v>2.9900249948746538</v>
      </c>
      <c r="V24">
        <f t="shared" si="9"/>
        <v>0.18156197325183018</v>
      </c>
      <c r="W24">
        <f t="shared" si="10"/>
        <v>0.11402643115237368</v>
      </c>
      <c r="X24">
        <f t="shared" si="11"/>
        <v>297.74668799999995</v>
      </c>
      <c r="Y24">
        <f t="shared" si="12"/>
        <v>23.01962976774637</v>
      </c>
      <c r="Z24">
        <f t="shared" si="13"/>
        <v>21.987200000000001</v>
      </c>
      <c r="AA24">
        <f t="shared" si="14"/>
        <v>2.6514361286462038</v>
      </c>
      <c r="AB24">
        <f t="shared" si="15"/>
        <v>76.330426053039503</v>
      </c>
      <c r="AC24">
        <f t="shared" si="16"/>
        <v>1.9776720390825298</v>
      </c>
      <c r="AD24">
        <f t="shared" si="17"/>
        <v>2.5909354124504826</v>
      </c>
      <c r="AE24">
        <f t="shared" si="18"/>
        <v>0.67376408956367406</v>
      </c>
      <c r="AF24">
        <f t="shared" si="19"/>
        <v>-54.863826474660868</v>
      </c>
      <c r="AG24">
        <f t="shared" si="20"/>
        <v>-60.916810181199608</v>
      </c>
      <c r="AH24">
        <f t="shared" si="21"/>
        <v>-4.1720396272457529</v>
      </c>
      <c r="AI24">
        <f t="shared" si="22"/>
        <v>177.79401171689375</v>
      </c>
      <c r="AJ24">
        <v>0</v>
      </c>
      <c r="AK24">
        <v>0</v>
      </c>
      <c r="AL24">
        <f t="shared" si="23"/>
        <v>1</v>
      </c>
      <c r="AM24">
        <f t="shared" si="24"/>
        <v>0</v>
      </c>
      <c r="AN24">
        <f t="shared" si="25"/>
        <v>54242.033735034929</v>
      </c>
      <c r="AO24">
        <f t="shared" si="26"/>
        <v>1800.28</v>
      </c>
      <c r="AP24">
        <f t="shared" si="27"/>
        <v>1517.6351999999999</v>
      </c>
      <c r="AQ24">
        <f t="shared" si="28"/>
        <v>0.8429995334059146</v>
      </c>
      <c r="AR24">
        <f t="shared" si="29"/>
        <v>0.16538909947341524</v>
      </c>
      <c r="AS24">
        <v>1689536227</v>
      </c>
      <c r="AT24">
        <v>69.316699999999997</v>
      </c>
      <c r="AU24">
        <v>69.963300000000004</v>
      </c>
      <c r="AV24">
        <v>19.650099999999998</v>
      </c>
      <c r="AW24">
        <v>18.482199999999999</v>
      </c>
      <c r="AX24">
        <v>70.192700000000002</v>
      </c>
      <c r="AY24">
        <v>19.4681</v>
      </c>
      <c r="AZ24">
        <v>600.15599999999995</v>
      </c>
      <c r="BA24">
        <v>100.599</v>
      </c>
      <c r="BB24">
        <v>4.53753E-2</v>
      </c>
      <c r="BC24">
        <v>21.609300000000001</v>
      </c>
      <c r="BD24">
        <v>21.987200000000001</v>
      </c>
      <c r="BE24">
        <v>999.9</v>
      </c>
      <c r="BF24">
        <v>0</v>
      </c>
      <c r="BG24">
        <v>0</v>
      </c>
      <c r="BH24">
        <v>10014.4</v>
      </c>
      <c r="BI24">
        <v>0</v>
      </c>
      <c r="BJ24">
        <v>248.17599999999999</v>
      </c>
      <c r="BK24">
        <v>-0.69271099999999997</v>
      </c>
      <c r="BL24">
        <v>70.658900000000003</v>
      </c>
      <c r="BM24">
        <v>71.280699999999996</v>
      </c>
      <c r="BN24">
        <v>1.1654</v>
      </c>
      <c r="BO24">
        <v>69.963300000000004</v>
      </c>
      <c r="BP24">
        <v>18.482199999999999</v>
      </c>
      <c r="BQ24">
        <v>1.9765299999999999</v>
      </c>
      <c r="BR24">
        <v>1.8593</v>
      </c>
      <c r="BS24">
        <v>17.2576</v>
      </c>
      <c r="BT24">
        <v>16.2944</v>
      </c>
      <c r="BU24">
        <v>1800.28</v>
      </c>
      <c r="BV24">
        <v>0.90001299999999995</v>
      </c>
      <c r="BW24">
        <v>9.9986699999999998E-2</v>
      </c>
      <c r="BX24">
        <v>0</v>
      </c>
      <c r="BY24">
        <v>2.0133000000000001</v>
      </c>
      <c r="BZ24">
        <v>0</v>
      </c>
      <c r="CA24">
        <v>16468.5</v>
      </c>
      <c r="CB24">
        <v>17202.3</v>
      </c>
      <c r="CC24">
        <v>39.436999999999998</v>
      </c>
      <c r="CD24">
        <v>41.436999999999998</v>
      </c>
      <c r="CE24">
        <v>40.686999999999998</v>
      </c>
      <c r="CF24">
        <v>39.75</v>
      </c>
      <c r="CG24">
        <v>38.936999999999998</v>
      </c>
      <c r="CH24">
        <v>1620.28</v>
      </c>
      <c r="CI24">
        <v>180</v>
      </c>
      <c r="CJ24">
        <v>0</v>
      </c>
      <c r="CK24">
        <v>1689536230.0999999</v>
      </c>
      <c r="CL24">
        <v>0</v>
      </c>
      <c r="CM24">
        <v>1689536249</v>
      </c>
      <c r="CN24" t="s">
        <v>368</v>
      </c>
      <c r="CO24">
        <v>1689536247</v>
      </c>
      <c r="CP24">
        <v>1689536249</v>
      </c>
      <c r="CQ24">
        <v>8</v>
      </c>
      <c r="CR24">
        <v>4.5999999999999999E-2</v>
      </c>
      <c r="CS24">
        <v>2E-3</v>
      </c>
      <c r="CT24">
        <v>-0.876</v>
      </c>
      <c r="CU24">
        <v>0.182</v>
      </c>
      <c r="CV24">
        <v>70</v>
      </c>
      <c r="CW24">
        <v>19</v>
      </c>
      <c r="CX24">
        <v>0.51</v>
      </c>
      <c r="CY24">
        <v>0.05</v>
      </c>
      <c r="CZ24">
        <v>0.54400218456162797</v>
      </c>
      <c r="DA24">
        <v>0.79276898052630196</v>
      </c>
      <c r="DB24">
        <v>8.5853163898943402E-2</v>
      </c>
      <c r="DC24">
        <v>1</v>
      </c>
      <c r="DD24">
        <v>69.963345000000004</v>
      </c>
      <c r="DE24">
        <v>8.9246616541346593E-2</v>
      </c>
      <c r="DF24">
        <v>4.3804012087936099E-2</v>
      </c>
      <c r="DG24">
        <v>1</v>
      </c>
      <c r="DH24">
        <v>1799.98</v>
      </c>
      <c r="DI24">
        <v>-0.26776944684663401</v>
      </c>
      <c r="DJ24">
        <v>9.0221948549105702E-2</v>
      </c>
      <c r="DK24">
        <v>-1</v>
      </c>
      <c r="DL24">
        <v>2</v>
      </c>
      <c r="DM24">
        <v>2</v>
      </c>
      <c r="DN24" t="s">
        <v>350</v>
      </c>
      <c r="DO24">
        <v>3.1589399999999999</v>
      </c>
      <c r="DP24">
        <v>2.77982</v>
      </c>
      <c r="DQ24">
        <v>2.0287699999999999E-2</v>
      </c>
      <c r="DR24">
        <v>2.0312E-2</v>
      </c>
      <c r="DS24">
        <v>0.10453999999999999</v>
      </c>
      <c r="DT24">
        <v>0.10091899999999999</v>
      </c>
      <c r="DU24">
        <v>31179.200000000001</v>
      </c>
      <c r="DV24">
        <v>32682</v>
      </c>
      <c r="DW24">
        <v>29556.1</v>
      </c>
      <c r="DX24">
        <v>31090.1</v>
      </c>
      <c r="DY24">
        <v>34639.9</v>
      </c>
      <c r="DZ24">
        <v>36654.400000000001</v>
      </c>
      <c r="EA24">
        <v>40556</v>
      </c>
      <c r="EB24">
        <v>43170.5</v>
      </c>
      <c r="EC24">
        <v>2.28233</v>
      </c>
      <c r="ED24">
        <v>1.8481799999999999</v>
      </c>
      <c r="EE24">
        <v>0.12321</v>
      </c>
      <c r="EF24">
        <v>0</v>
      </c>
      <c r="EG24">
        <v>19.952100000000002</v>
      </c>
      <c r="EH24">
        <v>999.9</v>
      </c>
      <c r="EI24">
        <v>57.441000000000003</v>
      </c>
      <c r="EJ24">
        <v>28.146999999999998</v>
      </c>
      <c r="EK24">
        <v>21.8551</v>
      </c>
      <c r="EL24">
        <v>61.440899999999999</v>
      </c>
      <c r="EM24">
        <v>24.98</v>
      </c>
      <c r="EN24">
        <v>1</v>
      </c>
      <c r="EO24">
        <v>-0.370473</v>
      </c>
      <c r="EP24">
        <v>1.83968</v>
      </c>
      <c r="EQ24">
        <v>20.283200000000001</v>
      </c>
      <c r="ER24">
        <v>5.2404999999999999</v>
      </c>
      <c r="ES24">
        <v>11.828799999999999</v>
      </c>
      <c r="ET24">
        <v>4.9817999999999998</v>
      </c>
      <c r="EU24">
        <v>3.2989999999999999</v>
      </c>
      <c r="EV24">
        <v>40.700000000000003</v>
      </c>
      <c r="EW24">
        <v>152.19999999999999</v>
      </c>
      <c r="EX24">
        <v>2577.4</v>
      </c>
      <c r="EY24">
        <v>6300.7</v>
      </c>
      <c r="EZ24">
        <v>1.8735999999999999</v>
      </c>
      <c r="FA24">
        <v>1.8792500000000001</v>
      </c>
      <c r="FB24">
        <v>1.87958</v>
      </c>
      <c r="FC24">
        <v>1.8802099999999999</v>
      </c>
      <c r="FD24">
        <v>1.87785</v>
      </c>
      <c r="FE24">
        <v>1.8767100000000001</v>
      </c>
      <c r="FF24">
        <v>1.87737</v>
      </c>
      <c r="FG24">
        <v>1.87514</v>
      </c>
      <c r="FH24">
        <v>0</v>
      </c>
      <c r="FI24">
        <v>0</v>
      </c>
      <c r="FJ24">
        <v>0</v>
      </c>
      <c r="FK24">
        <v>0</v>
      </c>
      <c r="FL24" t="s">
        <v>351</v>
      </c>
      <c r="FM24" t="s">
        <v>352</v>
      </c>
      <c r="FN24" t="s">
        <v>353</v>
      </c>
      <c r="FO24" t="s">
        <v>353</v>
      </c>
      <c r="FP24" t="s">
        <v>353</v>
      </c>
      <c r="FQ24" t="s">
        <v>353</v>
      </c>
      <c r="FR24">
        <v>0</v>
      </c>
      <c r="FS24">
        <v>100</v>
      </c>
      <c r="FT24">
        <v>100</v>
      </c>
      <c r="FU24">
        <v>-0.876</v>
      </c>
      <c r="FV24">
        <v>0.182</v>
      </c>
      <c r="FW24">
        <v>-0.93019549016183101</v>
      </c>
      <c r="FX24">
        <v>1.4527828764109799E-4</v>
      </c>
      <c r="FY24">
        <v>-4.3579519040863002E-7</v>
      </c>
      <c r="FZ24">
        <v>2.0799061152897499E-10</v>
      </c>
      <c r="GA24">
        <v>0.179554545454543</v>
      </c>
      <c r="GB24">
        <v>0</v>
      </c>
      <c r="GC24">
        <v>0</v>
      </c>
      <c r="GD24">
        <v>0</v>
      </c>
      <c r="GE24">
        <v>4</v>
      </c>
      <c r="GF24">
        <v>2147</v>
      </c>
      <c r="GG24">
        <v>-1</v>
      </c>
      <c r="GH24">
        <v>-1</v>
      </c>
      <c r="GI24">
        <v>1.5</v>
      </c>
      <c r="GJ24">
        <v>1.5</v>
      </c>
      <c r="GK24">
        <v>0.31005899999999997</v>
      </c>
      <c r="GL24">
        <v>2.5854499999999998</v>
      </c>
      <c r="GM24">
        <v>1.54541</v>
      </c>
      <c r="GN24">
        <v>2.2814899999999998</v>
      </c>
      <c r="GO24">
        <v>1.5979000000000001</v>
      </c>
      <c r="GP24">
        <v>2.3864700000000001</v>
      </c>
      <c r="GQ24">
        <v>32.310699999999997</v>
      </c>
      <c r="GR24">
        <v>15.4192</v>
      </c>
      <c r="GS24">
        <v>18</v>
      </c>
      <c r="GT24">
        <v>635.18899999999996</v>
      </c>
      <c r="GU24">
        <v>392.16199999999998</v>
      </c>
      <c r="GV24">
        <v>18.667300000000001</v>
      </c>
      <c r="GW24">
        <v>21.992899999999999</v>
      </c>
      <c r="GX24">
        <v>30.000699999999998</v>
      </c>
      <c r="GY24">
        <v>21.903400000000001</v>
      </c>
      <c r="GZ24">
        <v>21.877700000000001</v>
      </c>
      <c r="HA24">
        <v>6.2736099999999997</v>
      </c>
      <c r="HB24">
        <v>20</v>
      </c>
      <c r="HC24">
        <v>-30</v>
      </c>
      <c r="HD24">
        <v>18.9069</v>
      </c>
      <c r="HE24">
        <v>70</v>
      </c>
      <c r="HF24">
        <v>0</v>
      </c>
      <c r="HG24">
        <v>100.614</v>
      </c>
      <c r="HH24">
        <v>100.01300000000001</v>
      </c>
    </row>
    <row r="25" spans="1:216" x14ac:dyDescent="0.2">
      <c r="A25">
        <v>7</v>
      </c>
      <c r="B25">
        <v>1689536323</v>
      </c>
      <c r="C25">
        <v>534</v>
      </c>
      <c r="D25" t="s">
        <v>369</v>
      </c>
      <c r="E25" t="s">
        <v>370</v>
      </c>
      <c r="F25" t="s">
        <v>343</v>
      </c>
      <c r="G25" t="s">
        <v>344</v>
      </c>
      <c r="H25" t="s">
        <v>345</v>
      </c>
      <c r="I25" t="s">
        <v>346</v>
      </c>
      <c r="J25" t="s">
        <v>347</v>
      </c>
      <c r="K25" t="s">
        <v>348</v>
      </c>
      <c r="L25">
        <v>1689536323</v>
      </c>
      <c r="M25">
        <f t="shared" si="0"/>
        <v>1.3282967027301313E-3</v>
      </c>
      <c r="N25">
        <f t="shared" si="1"/>
        <v>1.3282967027301313</v>
      </c>
      <c r="O25">
        <f t="shared" si="2"/>
        <v>-0.28430221767376812</v>
      </c>
      <c r="P25">
        <f t="shared" si="3"/>
        <v>50.21</v>
      </c>
      <c r="Q25">
        <f t="shared" si="4"/>
        <v>51.883725533221629</v>
      </c>
      <c r="R25">
        <f t="shared" si="5"/>
        <v>5.2216032597633282</v>
      </c>
      <c r="S25">
        <f t="shared" si="6"/>
        <v>5.0531587116820003</v>
      </c>
      <c r="T25">
        <f t="shared" si="7"/>
        <v>0.2139838509225318</v>
      </c>
      <c r="U25">
        <f t="shared" si="8"/>
        <v>2.9915394462067626</v>
      </c>
      <c r="V25">
        <f t="shared" si="9"/>
        <v>0.20582964823824831</v>
      </c>
      <c r="W25">
        <f t="shared" si="10"/>
        <v>0.12935026315780757</v>
      </c>
      <c r="X25">
        <f t="shared" si="11"/>
        <v>297.71839799999998</v>
      </c>
      <c r="Y25">
        <f t="shared" si="12"/>
        <v>22.897331700623102</v>
      </c>
      <c r="Z25">
        <f t="shared" si="13"/>
        <v>21.887</v>
      </c>
      <c r="AA25">
        <f t="shared" si="14"/>
        <v>2.635275136894935</v>
      </c>
      <c r="AB25">
        <f t="shared" si="15"/>
        <v>77.695631701264972</v>
      </c>
      <c r="AC25">
        <f t="shared" si="16"/>
        <v>2.0007630180412597</v>
      </c>
      <c r="AD25">
        <f t="shared" si="17"/>
        <v>2.5751293531328416</v>
      </c>
      <c r="AE25">
        <f t="shared" si="18"/>
        <v>0.63451211885367531</v>
      </c>
      <c r="AF25">
        <f t="shared" si="19"/>
        <v>-58.577884590398789</v>
      </c>
      <c r="AG25">
        <f t="shared" si="20"/>
        <v>-60.915408645446789</v>
      </c>
      <c r="AH25">
        <f t="shared" si="21"/>
        <v>-4.1655854040412068</v>
      </c>
      <c r="AI25">
        <f t="shared" si="22"/>
        <v>174.0595193601132</v>
      </c>
      <c r="AJ25">
        <v>0</v>
      </c>
      <c r="AK25">
        <v>0</v>
      </c>
      <c r="AL25">
        <f t="shared" si="23"/>
        <v>1</v>
      </c>
      <c r="AM25">
        <f t="shared" si="24"/>
        <v>0</v>
      </c>
      <c r="AN25">
        <f t="shared" si="25"/>
        <v>54304.021991318201</v>
      </c>
      <c r="AO25">
        <f t="shared" si="26"/>
        <v>1800.11</v>
      </c>
      <c r="AP25">
        <f t="shared" si="27"/>
        <v>1517.4918</v>
      </c>
      <c r="AQ25">
        <f t="shared" si="28"/>
        <v>0.84299948336490549</v>
      </c>
      <c r="AR25">
        <f t="shared" si="29"/>
        <v>0.16538900289426756</v>
      </c>
      <c r="AS25">
        <v>1689536323</v>
      </c>
      <c r="AT25">
        <v>50.21</v>
      </c>
      <c r="AU25">
        <v>50.0017</v>
      </c>
      <c r="AV25">
        <v>19.880299999999998</v>
      </c>
      <c r="AW25">
        <v>18.6341</v>
      </c>
      <c r="AX25">
        <v>51.084800000000001</v>
      </c>
      <c r="AY25">
        <v>19.6966</v>
      </c>
      <c r="AZ25">
        <v>600.38199999999995</v>
      </c>
      <c r="BA25">
        <v>100.596</v>
      </c>
      <c r="BB25">
        <v>4.4484200000000002E-2</v>
      </c>
      <c r="BC25">
        <v>21.5093</v>
      </c>
      <c r="BD25">
        <v>21.887</v>
      </c>
      <c r="BE25">
        <v>999.9</v>
      </c>
      <c r="BF25">
        <v>0</v>
      </c>
      <c r="BG25">
        <v>0</v>
      </c>
      <c r="BH25">
        <v>10023.1</v>
      </c>
      <c r="BI25">
        <v>0</v>
      </c>
      <c r="BJ25">
        <v>246.941</v>
      </c>
      <c r="BK25">
        <v>0.20826700000000001</v>
      </c>
      <c r="BL25">
        <v>51.228400000000001</v>
      </c>
      <c r="BM25">
        <v>50.951099999999997</v>
      </c>
      <c r="BN25">
        <v>1.2462500000000001</v>
      </c>
      <c r="BO25">
        <v>50.0017</v>
      </c>
      <c r="BP25">
        <v>18.6341</v>
      </c>
      <c r="BQ25">
        <v>1.99987</v>
      </c>
      <c r="BR25">
        <v>1.8745099999999999</v>
      </c>
      <c r="BS25">
        <v>17.443300000000001</v>
      </c>
      <c r="BT25">
        <v>16.4223</v>
      </c>
      <c r="BU25">
        <v>1800.11</v>
      </c>
      <c r="BV25">
        <v>0.90001500000000001</v>
      </c>
      <c r="BW25">
        <v>9.9984900000000002E-2</v>
      </c>
      <c r="BX25">
        <v>0</v>
      </c>
      <c r="BY25">
        <v>2.7616000000000001</v>
      </c>
      <c r="BZ25">
        <v>0</v>
      </c>
      <c r="CA25">
        <v>16498.8</v>
      </c>
      <c r="CB25">
        <v>17200.7</v>
      </c>
      <c r="CC25">
        <v>39.436999999999998</v>
      </c>
      <c r="CD25">
        <v>41.561999999999998</v>
      </c>
      <c r="CE25">
        <v>40.686999999999998</v>
      </c>
      <c r="CF25">
        <v>39.811999999999998</v>
      </c>
      <c r="CG25">
        <v>38.875</v>
      </c>
      <c r="CH25">
        <v>1620.13</v>
      </c>
      <c r="CI25">
        <v>179.98</v>
      </c>
      <c r="CJ25">
        <v>0</v>
      </c>
      <c r="CK25">
        <v>1689536326.0999999</v>
      </c>
      <c r="CL25">
        <v>0</v>
      </c>
      <c r="CM25">
        <v>1689536312</v>
      </c>
      <c r="CN25" t="s">
        <v>371</v>
      </c>
      <c r="CO25">
        <v>1689536312</v>
      </c>
      <c r="CP25">
        <v>1689536306</v>
      </c>
      <c r="CQ25">
        <v>9</v>
      </c>
      <c r="CR25">
        <v>3.0000000000000001E-3</v>
      </c>
      <c r="CS25">
        <v>2E-3</v>
      </c>
      <c r="CT25">
        <v>-0.875</v>
      </c>
      <c r="CU25">
        <v>0.184</v>
      </c>
      <c r="CV25">
        <v>50</v>
      </c>
      <c r="CW25">
        <v>19</v>
      </c>
      <c r="CX25">
        <v>0.27</v>
      </c>
      <c r="CY25">
        <v>0.06</v>
      </c>
      <c r="CZ25">
        <v>-6.3341878158708495E-2</v>
      </c>
      <c r="DA25">
        <v>-1.0276339589279699</v>
      </c>
      <c r="DB25">
        <v>0.11886423460501901</v>
      </c>
      <c r="DC25">
        <v>1</v>
      </c>
      <c r="DD25">
        <v>49.924754999999998</v>
      </c>
      <c r="DE25">
        <v>7.3664661654118793E-2</v>
      </c>
      <c r="DF25">
        <v>2.8294495489404999E-2</v>
      </c>
      <c r="DG25">
        <v>1</v>
      </c>
      <c r="DH25">
        <v>1800.0150000000001</v>
      </c>
      <c r="DI25">
        <v>3.7839828937221397E-2</v>
      </c>
      <c r="DJ25">
        <v>9.2978492136601698E-2</v>
      </c>
      <c r="DK25">
        <v>-1</v>
      </c>
      <c r="DL25">
        <v>2</v>
      </c>
      <c r="DM25">
        <v>2</v>
      </c>
      <c r="DN25" t="s">
        <v>350</v>
      </c>
      <c r="DO25">
        <v>3.1592699999999998</v>
      </c>
      <c r="DP25">
        <v>2.77901</v>
      </c>
      <c r="DQ25">
        <v>1.4852199999999999E-2</v>
      </c>
      <c r="DR25">
        <v>1.46079E-2</v>
      </c>
      <c r="DS25">
        <v>0.10537299999999999</v>
      </c>
      <c r="DT25">
        <v>0.101463</v>
      </c>
      <c r="DU25">
        <v>31339.200000000001</v>
      </c>
      <c r="DV25">
        <v>32858</v>
      </c>
      <c r="DW25">
        <v>29544.5</v>
      </c>
      <c r="DX25">
        <v>31077.4</v>
      </c>
      <c r="DY25">
        <v>34595.5</v>
      </c>
      <c r="DZ25">
        <v>36618</v>
      </c>
      <c r="EA25">
        <v>40542.400000000001</v>
      </c>
      <c r="EB25">
        <v>43154.2</v>
      </c>
      <c r="EC25">
        <v>2.2728799999999998</v>
      </c>
      <c r="ED25">
        <v>1.84083</v>
      </c>
      <c r="EE25">
        <v>0.12238300000000001</v>
      </c>
      <c r="EF25">
        <v>0</v>
      </c>
      <c r="EG25">
        <v>19.865300000000001</v>
      </c>
      <c r="EH25">
        <v>999.9</v>
      </c>
      <c r="EI25">
        <v>57.319000000000003</v>
      </c>
      <c r="EJ25">
        <v>28.329000000000001</v>
      </c>
      <c r="EK25">
        <v>22.0428</v>
      </c>
      <c r="EL25">
        <v>61.620899999999999</v>
      </c>
      <c r="EM25">
        <v>24.7196</v>
      </c>
      <c r="EN25">
        <v>1</v>
      </c>
      <c r="EO25">
        <v>-0.35626799999999997</v>
      </c>
      <c r="EP25">
        <v>1.3589500000000001</v>
      </c>
      <c r="EQ25">
        <v>20.288799999999998</v>
      </c>
      <c r="ER25">
        <v>5.2381099999999998</v>
      </c>
      <c r="ES25">
        <v>11.8292</v>
      </c>
      <c r="ET25">
        <v>4.9808000000000003</v>
      </c>
      <c r="EU25">
        <v>3.2984499999999999</v>
      </c>
      <c r="EV25">
        <v>40.700000000000003</v>
      </c>
      <c r="EW25">
        <v>152.19999999999999</v>
      </c>
      <c r="EX25">
        <v>2579.4</v>
      </c>
      <c r="EY25">
        <v>6307.7</v>
      </c>
      <c r="EZ25">
        <v>1.8736299999999999</v>
      </c>
      <c r="FA25">
        <v>1.87927</v>
      </c>
      <c r="FB25">
        <v>1.8795999999999999</v>
      </c>
      <c r="FC25">
        <v>1.8803099999999999</v>
      </c>
      <c r="FD25">
        <v>1.8778999999999999</v>
      </c>
      <c r="FE25">
        <v>1.8767499999999999</v>
      </c>
      <c r="FF25">
        <v>1.8774200000000001</v>
      </c>
      <c r="FG25">
        <v>1.8751500000000001</v>
      </c>
      <c r="FH25">
        <v>0</v>
      </c>
      <c r="FI25">
        <v>0</v>
      </c>
      <c r="FJ25">
        <v>0</v>
      </c>
      <c r="FK25">
        <v>0</v>
      </c>
      <c r="FL25" t="s">
        <v>351</v>
      </c>
      <c r="FM25" t="s">
        <v>352</v>
      </c>
      <c r="FN25" t="s">
        <v>353</v>
      </c>
      <c r="FO25" t="s">
        <v>353</v>
      </c>
      <c r="FP25" t="s">
        <v>353</v>
      </c>
      <c r="FQ25" t="s">
        <v>353</v>
      </c>
      <c r="FR25">
        <v>0</v>
      </c>
      <c r="FS25">
        <v>100</v>
      </c>
      <c r="FT25">
        <v>100</v>
      </c>
      <c r="FU25">
        <v>-0.875</v>
      </c>
      <c r="FV25">
        <v>0.1837</v>
      </c>
      <c r="FW25">
        <v>-0.88114148551468296</v>
      </c>
      <c r="FX25">
        <v>1.4527828764109799E-4</v>
      </c>
      <c r="FY25">
        <v>-4.3579519040863002E-7</v>
      </c>
      <c r="FZ25">
        <v>2.0799061152897499E-10</v>
      </c>
      <c r="GA25">
        <v>0.18375000000000299</v>
      </c>
      <c r="GB25">
        <v>0</v>
      </c>
      <c r="GC25">
        <v>0</v>
      </c>
      <c r="GD25">
        <v>0</v>
      </c>
      <c r="GE25">
        <v>4</v>
      </c>
      <c r="GF25">
        <v>2147</v>
      </c>
      <c r="GG25">
        <v>-1</v>
      </c>
      <c r="GH25">
        <v>-1</v>
      </c>
      <c r="GI25">
        <v>0.2</v>
      </c>
      <c r="GJ25">
        <v>0.3</v>
      </c>
      <c r="GK25">
        <v>0.26489299999999999</v>
      </c>
      <c r="GL25">
        <v>2.6049799999999999</v>
      </c>
      <c r="GM25">
        <v>1.54541</v>
      </c>
      <c r="GN25">
        <v>2.2814899999999998</v>
      </c>
      <c r="GO25">
        <v>1.5979000000000001</v>
      </c>
      <c r="GP25">
        <v>2.2692899999999998</v>
      </c>
      <c r="GQ25">
        <v>32.509700000000002</v>
      </c>
      <c r="GR25">
        <v>15.392899999999999</v>
      </c>
      <c r="GS25">
        <v>18</v>
      </c>
      <c r="GT25">
        <v>630.91800000000001</v>
      </c>
      <c r="GU25">
        <v>389.642</v>
      </c>
      <c r="GV25">
        <v>19.096499999999999</v>
      </c>
      <c r="GW25">
        <v>22.207000000000001</v>
      </c>
      <c r="GX25">
        <v>30.000699999999998</v>
      </c>
      <c r="GY25">
        <v>22.109200000000001</v>
      </c>
      <c r="GZ25">
        <v>22.0747</v>
      </c>
      <c r="HA25">
        <v>5.3721699999999997</v>
      </c>
      <c r="HB25">
        <v>20</v>
      </c>
      <c r="HC25">
        <v>-30</v>
      </c>
      <c r="HD25">
        <v>19.154800000000002</v>
      </c>
      <c r="HE25">
        <v>50</v>
      </c>
      <c r="HF25">
        <v>0</v>
      </c>
      <c r="HG25">
        <v>100.578</v>
      </c>
      <c r="HH25">
        <v>99.973799999999997</v>
      </c>
    </row>
    <row r="26" spans="1:216" x14ac:dyDescent="0.2">
      <c r="A26">
        <v>8</v>
      </c>
      <c r="B26">
        <v>1689536415</v>
      </c>
      <c r="C26">
        <v>626</v>
      </c>
      <c r="D26" t="s">
        <v>372</v>
      </c>
      <c r="E26" t="s">
        <v>373</v>
      </c>
      <c r="F26" t="s">
        <v>343</v>
      </c>
      <c r="G26" t="s">
        <v>344</v>
      </c>
      <c r="H26" t="s">
        <v>345</v>
      </c>
      <c r="I26" t="s">
        <v>346</v>
      </c>
      <c r="J26" t="s">
        <v>347</v>
      </c>
      <c r="K26" t="s">
        <v>348</v>
      </c>
      <c r="L26">
        <v>1689536415</v>
      </c>
      <c r="M26">
        <f t="shared" si="0"/>
        <v>1.286493082651759E-3</v>
      </c>
      <c r="N26">
        <f t="shared" si="1"/>
        <v>1.2864930826517591</v>
      </c>
      <c r="O26">
        <f t="shared" si="2"/>
        <v>14.605958732196967</v>
      </c>
      <c r="P26">
        <f t="shared" si="3"/>
        <v>385.54199999999997</v>
      </c>
      <c r="Q26">
        <f t="shared" si="4"/>
        <v>264.61503992240034</v>
      </c>
      <c r="R26">
        <f t="shared" si="5"/>
        <v>26.632635989627669</v>
      </c>
      <c r="S26">
        <f t="shared" si="6"/>
        <v>38.803537953565197</v>
      </c>
      <c r="T26">
        <f t="shared" si="7"/>
        <v>0.20525787390213779</v>
      </c>
      <c r="U26">
        <f t="shared" si="8"/>
        <v>2.9917553713982254</v>
      </c>
      <c r="V26">
        <f t="shared" si="9"/>
        <v>0.19774310542488555</v>
      </c>
      <c r="W26">
        <f t="shared" si="10"/>
        <v>0.12424169093314348</v>
      </c>
      <c r="X26">
        <f t="shared" si="11"/>
        <v>297.70577099999997</v>
      </c>
      <c r="Y26">
        <f t="shared" si="12"/>
        <v>23.110979143640719</v>
      </c>
      <c r="Z26">
        <f t="shared" si="13"/>
        <v>21.995899999999999</v>
      </c>
      <c r="AA26">
        <f t="shared" si="14"/>
        <v>2.6528434128272118</v>
      </c>
      <c r="AB26">
        <f t="shared" si="15"/>
        <v>77.213438644714316</v>
      </c>
      <c r="AC26">
        <f t="shared" si="16"/>
        <v>2.01322628748974</v>
      </c>
      <c r="AD26">
        <f t="shared" si="17"/>
        <v>2.6073521951966017</v>
      </c>
      <c r="AE26">
        <f t="shared" si="18"/>
        <v>0.63961712533747184</v>
      </c>
      <c r="AF26">
        <f t="shared" si="19"/>
        <v>-56.734344944942571</v>
      </c>
      <c r="AG26">
        <f t="shared" si="20"/>
        <v>-45.69388636461332</v>
      </c>
      <c r="AH26">
        <f t="shared" si="21"/>
        <v>-3.1294318768355383</v>
      </c>
      <c r="AI26">
        <f t="shared" si="22"/>
        <v>192.14810781360853</v>
      </c>
      <c r="AJ26">
        <v>0</v>
      </c>
      <c r="AK26">
        <v>0</v>
      </c>
      <c r="AL26">
        <f t="shared" si="23"/>
        <v>1</v>
      </c>
      <c r="AM26">
        <f t="shared" si="24"/>
        <v>0</v>
      </c>
      <c r="AN26">
        <f t="shared" si="25"/>
        <v>54272.892033205731</v>
      </c>
      <c r="AO26">
        <f t="shared" si="26"/>
        <v>1800.02</v>
      </c>
      <c r="AP26">
        <f t="shared" si="27"/>
        <v>1517.4170999999999</v>
      </c>
      <c r="AQ26">
        <f t="shared" si="28"/>
        <v>0.84300013333185186</v>
      </c>
      <c r="AR26">
        <f t="shared" si="29"/>
        <v>0.16539025733047411</v>
      </c>
      <c r="AS26">
        <v>1689536415</v>
      </c>
      <c r="AT26">
        <v>385.54199999999997</v>
      </c>
      <c r="AU26">
        <v>400</v>
      </c>
      <c r="AV26">
        <v>20.0029</v>
      </c>
      <c r="AW26">
        <v>18.7959</v>
      </c>
      <c r="AX26">
        <v>386.738</v>
      </c>
      <c r="AY26">
        <v>19.811</v>
      </c>
      <c r="AZ26">
        <v>600.29700000000003</v>
      </c>
      <c r="BA26">
        <v>100.601</v>
      </c>
      <c r="BB26">
        <v>4.57206E-2</v>
      </c>
      <c r="BC26">
        <v>21.712599999999998</v>
      </c>
      <c r="BD26">
        <v>21.995899999999999</v>
      </c>
      <c r="BE26">
        <v>999.9</v>
      </c>
      <c r="BF26">
        <v>0</v>
      </c>
      <c r="BG26">
        <v>0</v>
      </c>
      <c r="BH26">
        <v>10023.799999999999</v>
      </c>
      <c r="BI26">
        <v>0</v>
      </c>
      <c r="BJ26">
        <v>245.58099999999999</v>
      </c>
      <c r="BK26">
        <v>-14.457800000000001</v>
      </c>
      <c r="BL26">
        <v>393.411</v>
      </c>
      <c r="BM26">
        <v>407.66199999999998</v>
      </c>
      <c r="BN26">
        <v>1.2069099999999999</v>
      </c>
      <c r="BO26">
        <v>400</v>
      </c>
      <c r="BP26">
        <v>18.7959</v>
      </c>
      <c r="BQ26">
        <v>2.0123099999999998</v>
      </c>
      <c r="BR26">
        <v>1.89089</v>
      </c>
      <c r="BS26">
        <v>17.541499999999999</v>
      </c>
      <c r="BT26">
        <v>16.559100000000001</v>
      </c>
      <c r="BU26">
        <v>1800.02</v>
      </c>
      <c r="BV26">
        <v>0.89999799999999996</v>
      </c>
      <c r="BW26">
        <v>0.10000199999999999</v>
      </c>
      <c r="BX26">
        <v>0</v>
      </c>
      <c r="BY26">
        <v>2.3248000000000002</v>
      </c>
      <c r="BZ26">
        <v>0</v>
      </c>
      <c r="CA26">
        <v>16183.8</v>
      </c>
      <c r="CB26">
        <v>17199.8</v>
      </c>
      <c r="CC26">
        <v>39.25</v>
      </c>
      <c r="CD26">
        <v>41.5</v>
      </c>
      <c r="CE26">
        <v>40.561999999999998</v>
      </c>
      <c r="CF26">
        <v>39.625</v>
      </c>
      <c r="CG26">
        <v>38.686999999999998</v>
      </c>
      <c r="CH26">
        <v>1620.01</v>
      </c>
      <c r="CI26">
        <v>180.01</v>
      </c>
      <c r="CJ26">
        <v>0</v>
      </c>
      <c r="CK26">
        <v>1689536418.5</v>
      </c>
      <c r="CL26">
        <v>0</v>
      </c>
      <c r="CM26">
        <v>1689536385</v>
      </c>
      <c r="CN26" t="s">
        <v>374</v>
      </c>
      <c r="CO26">
        <v>1689536385</v>
      </c>
      <c r="CP26">
        <v>1689536383</v>
      </c>
      <c r="CQ26">
        <v>10</v>
      </c>
      <c r="CR26">
        <v>-0.318</v>
      </c>
      <c r="CS26">
        <v>8.0000000000000002E-3</v>
      </c>
      <c r="CT26">
        <v>-1.198</v>
      </c>
      <c r="CU26">
        <v>0.192</v>
      </c>
      <c r="CV26">
        <v>400</v>
      </c>
      <c r="CW26">
        <v>19</v>
      </c>
      <c r="CX26">
        <v>0.08</v>
      </c>
      <c r="CY26">
        <v>0.04</v>
      </c>
      <c r="CZ26">
        <v>13.975546960704699</v>
      </c>
      <c r="DA26">
        <v>0.61609068638793596</v>
      </c>
      <c r="DB26">
        <v>7.3164295359873704E-2</v>
      </c>
      <c r="DC26">
        <v>1</v>
      </c>
      <c r="DD26">
        <v>400.02695</v>
      </c>
      <c r="DE26">
        <v>2.71127819540024E-2</v>
      </c>
      <c r="DF26">
        <v>3.5402648206029397E-2</v>
      </c>
      <c r="DG26">
        <v>1</v>
      </c>
      <c r="DH26">
        <v>1799.99238095238</v>
      </c>
      <c r="DI26">
        <v>6.2310345509889703E-2</v>
      </c>
      <c r="DJ26">
        <v>8.1092316028147197E-3</v>
      </c>
      <c r="DK26">
        <v>-1</v>
      </c>
      <c r="DL26">
        <v>2</v>
      </c>
      <c r="DM26">
        <v>2</v>
      </c>
      <c r="DN26" t="s">
        <v>350</v>
      </c>
      <c r="DO26">
        <v>3.1589999999999998</v>
      </c>
      <c r="DP26">
        <v>2.7802600000000002</v>
      </c>
      <c r="DQ26">
        <v>9.2555200000000004E-2</v>
      </c>
      <c r="DR26">
        <v>9.5302100000000001E-2</v>
      </c>
      <c r="DS26">
        <v>0.105798</v>
      </c>
      <c r="DT26">
        <v>0.102078</v>
      </c>
      <c r="DU26">
        <v>28860.7</v>
      </c>
      <c r="DV26">
        <v>30159.9</v>
      </c>
      <c r="DW26">
        <v>29540</v>
      </c>
      <c r="DX26">
        <v>31072</v>
      </c>
      <c r="DY26">
        <v>34581.699999999997</v>
      </c>
      <c r="DZ26">
        <v>36595.300000000003</v>
      </c>
      <c r="EA26">
        <v>40536.300000000003</v>
      </c>
      <c r="EB26">
        <v>43146.7</v>
      </c>
      <c r="EC26">
        <v>2.2764199999999999</v>
      </c>
      <c r="ED26">
        <v>1.84172</v>
      </c>
      <c r="EE26">
        <v>0.147901</v>
      </c>
      <c r="EF26">
        <v>0</v>
      </c>
      <c r="EG26">
        <v>19.552199999999999</v>
      </c>
      <c r="EH26">
        <v>999.9</v>
      </c>
      <c r="EI26">
        <v>57.197000000000003</v>
      </c>
      <c r="EJ26">
        <v>28.5</v>
      </c>
      <c r="EK26">
        <v>22.2117</v>
      </c>
      <c r="EL26">
        <v>61.450899999999997</v>
      </c>
      <c r="EM26">
        <v>24.6434</v>
      </c>
      <c r="EN26">
        <v>1</v>
      </c>
      <c r="EO26">
        <v>-0.34649099999999999</v>
      </c>
      <c r="EP26">
        <v>2.1724000000000001</v>
      </c>
      <c r="EQ26">
        <v>20.279599999999999</v>
      </c>
      <c r="ER26">
        <v>5.2406499999999996</v>
      </c>
      <c r="ES26">
        <v>11.8283</v>
      </c>
      <c r="ET26">
        <v>4.9817999999999998</v>
      </c>
      <c r="EU26">
        <v>3.2989999999999999</v>
      </c>
      <c r="EV26">
        <v>40.700000000000003</v>
      </c>
      <c r="EW26">
        <v>152.19999999999999</v>
      </c>
      <c r="EX26">
        <v>2581.1999999999998</v>
      </c>
      <c r="EY26">
        <v>6314.3</v>
      </c>
      <c r="EZ26">
        <v>1.8736200000000001</v>
      </c>
      <c r="FA26">
        <v>1.87927</v>
      </c>
      <c r="FB26">
        <v>1.8795900000000001</v>
      </c>
      <c r="FC26">
        <v>1.88029</v>
      </c>
      <c r="FD26">
        <v>1.8778999999999999</v>
      </c>
      <c r="FE26">
        <v>1.8767</v>
      </c>
      <c r="FF26">
        <v>1.8774</v>
      </c>
      <c r="FG26">
        <v>1.87513</v>
      </c>
      <c r="FH26">
        <v>0</v>
      </c>
      <c r="FI26">
        <v>0</v>
      </c>
      <c r="FJ26">
        <v>0</v>
      </c>
      <c r="FK26">
        <v>0</v>
      </c>
      <c r="FL26" t="s">
        <v>351</v>
      </c>
      <c r="FM26" t="s">
        <v>352</v>
      </c>
      <c r="FN26" t="s">
        <v>353</v>
      </c>
      <c r="FO26" t="s">
        <v>353</v>
      </c>
      <c r="FP26" t="s">
        <v>353</v>
      </c>
      <c r="FQ26" t="s">
        <v>353</v>
      </c>
      <c r="FR26">
        <v>0</v>
      </c>
      <c r="FS26">
        <v>100</v>
      </c>
      <c r="FT26">
        <v>100</v>
      </c>
      <c r="FU26">
        <v>-1.196</v>
      </c>
      <c r="FV26">
        <v>0.19189999999999999</v>
      </c>
      <c r="FW26">
        <v>-1.1993273938155899</v>
      </c>
      <c r="FX26">
        <v>1.4527828764109799E-4</v>
      </c>
      <c r="FY26">
        <v>-4.3579519040863002E-7</v>
      </c>
      <c r="FZ26">
        <v>2.0799061152897499E-10</v>
      </c>
      <c r="GA26">
        <v>0.19185000000000199</v>
      </c>
      <c r="GB26">
        <v>0</v>
      </c>
      <c r="GC26">
        <v>0</v>
      </c>
      <c r="GD26">
        <v>0</v>
      </c>
      <c r="GE26">
        <v>4</v>
      </c>
      <c r="GF26">
        <v>2147</v>
      </c>
      <c r="GG26">
        <v>-1</v>
      </c>
      <c r="GH26">
        <v>-1</v>
      </c>
      <c r="GI26">
        <v>0.5</v>
      </c>
      <c r="GJ26">
        <v>0.5</v>
      </c>
      <c r="GK26">
        <v>1.03271</v>
      </c>
      <c r="GL26">
        <v>2.5708000000000002</v>
      </c>
      <c r="GM26">
        <v>1.54541</v>
      </c>
      <c r="GN26">
        <v>2.2814899999999998</v>
      </c>
      <c r="GO26">
        <v>1.5979000000000001</v>
      </c>
      <c r="GP26">
        <v>2.4316399999999998</v>
      </c>
      <c r="GQ26">
        <v>32.642600000000002</v>
      </c>
      <c r="GR26">
        <v>15.392899999999999</v>
      </c>
      <c r="GS26">
        <v>18</v>
      </c>
      <c r="GT26">
        <v>634.62900000000002</v>
      </c>
      <c r="GU26">
        <v>390.85399999999998</v>
      </c>
      <c r="GV26">
        <v>19.398199999999999</v>
      </c>
      <c r="GW26">
        <v>22.293399999999998</v>
      </c>
      <c r="GX26">
        <v>30.000900000000001</v>
      </c>
      <c r="GY26">
        <v>22.202500000000001</v>
      </c>
      <c r="GZ26">
        <v>22.1663</v>
      </c>
      <c r="HA26">
        <v>20.736999999999998</v>
      </c>
      <c r="HB26">
        <v>20</v>
      </c>
      <c r="HC26">
        <v>-30</v>
      </c>
      <c r="HD26">
        <v>19.396999999999998</v>
      </c>
      <c r="HE26">
        <v>400</v>
      </c>
      <c r="HF26">
        <v>0</v>
      </c>
      <c r="HG26">
        <v>100.562</v>
      </c>
      <c r="HH26">
        <v>99.956500000000005</v>
      </c>
    </row>
    <row r="27" spans="1:216" x14ac:dyDescent="0.2">
      <c r="A27">
        <v>9</v>
      </c>
      <c r="B27">
        <v>1689536498</v>
      </c>
      <c r="C27">
        <v>709</v>
      </c>
      <c r="D27" t="s">
        <v>375</v>
      </c>
      <c r="E27" t="s">
        <v>376</v>
      </c>
      <c r="F27" t="s">
        <v>343</v>
      </c>
      <c r="G27" t="s">
        <v>344</v>
      </c>
      <c r="H27" t="s">
        <v>345</v>
      </c>
      <c r="I27" t="s">
        <v>346</v>
      </c>
      <c r="J27" t="s">
        <v>347</v>
      </c>
      <c r="K27" t="s">
        <v>348</v>
      </c>
      <c r="L27">
        <v>1689536498</v>
      </c>
      <c r="M27">
        <f t="shared" si="0"/>
        <v>1.4065390059794921E-3</v>
      </c>
      <c r="N27">
        <f t="shared" si="1"/>
        <v>1.4065390059794922</v>
      </c>
      <c r="O27">
        <f t="shared" si="2"/>
        <v>14.79007988365829</v>
      </c>
      <c r="P27">
        <f t="shared" si="3"/>
        <v>385.36</v>
      </c>
      <c r="Q27">
        <f t="shared" si="4"/>
        <v>276.26711375383928</v>
      </c>
      <c r="R27">
        <f t="shared" si="5"/>
        <v>27.804437048600022</v>
      </c>
      <c r="S27">
        <f t="shared" si="6"/>
        <v>38.78390632696</v>
      </c>
      <c r="T27">
        <f t="shared" si="7"/>
        <v>0.23198011450061315</v>
      </c>
      <c r="U27">
        <f t="shared" si="8"/>
        <v>2.9883115167329666</v>
      </c>
      <c r="V27">
        <f t="shared" si="9"/>
        <v>0.22241974073967621</v>
      </c>
      <c r="W27">
        <f t="shared" si="10"/>
        <v>0.13983846775022293</v>
      </c>
      <c r="X27">
        <f t="shared" si="11"/>
        <v>297.67907700000001</v>
      </c>
      <c r="Y27">
        <f t="shared" si="12"/>
        <v>23.173495330195049</v>
      </c>
      <c r="Z27">
        <f t="shared" si="13"/>
        <v>22.007999999999999</v>
      </c>
      <c r="AA27">
        <f t="shared" si="14"/>
        <v>2.6548017570908766</v>
      </c>
      <c r="AB27">
        <f t="shared" si="15"/>
        <v>77.541474982156274</v>
      </c>
      <c r="AC27">
        <f t="shared" si="16"/>
        <v>2.0331760401598</v>
      </c>
      <c r="AD27">
        <f t="shared" si="17"/>
        <v>2.6220497361285315</v>
      </c>
      <c r="AE27">
        <f t="shared" si="18"/>
        <v>0.6216257169310766</v>
      </c>
      <c r="AF27">
        <f t="shared" si="19"/>
        <v>-62.028370163695605</v>
      </c>
      <c r="AG27">
        <f t="shared" si="20"/>
        <v>-32.768929989687656</v>
      </c>
      <c r="AH27">
        <f t="shared" si="21"/>
        <v>-2.2480180940148378</v>
      </c>
      <c r="AI27">
        <f t="shared" si="22"/>
        <v>200.63375875260195</v>
      </c>
      <c r="AJ27">
        <v>0</v>
      </c>
      <c r="AK27">
        <v>0</v>
      </c>
      <c r="AL27">
        <f t="shared" si="23"/>
        <v>1</v>
      </c>
      <c r="AM27">
        <f t="shared" si="24"/>
        <v>0</v>
      </c>
      <c r="AN27">
        <f t="shared" si="25"/>
        <v>54156.771610347925</v>
      </c>
      <c r="AO27">
        <f t="shared" si="26"/>
        <v>1799.86</v>
      </c>
      <c r="AP27">
        <f t="shared" si="27"/>
        <v>1517.2820999999999</v>
      </c>
      <c r="AQ27">
        <f t="shared" si="28"/>
        <v>0.84300006667185223</v>
      </c>
      <c r="AR27">
        <f t="shared" si="29"/>
        <v>0.16539012867667485</v>
      </c>
      <c r="AS27">
        <v>1689536498</v>
      </c>
      <c r="AT27">
        <v>385.36</v>
      </c>
      <c r="AU27">
        <v>400.041</v>
      </c>
      <c r="AV27">
        <v>20.201799999999999</v>
      </c>
      <c r="AW27">
        <v>18.882200000000001</v>
      </c>
      <c r="AX27">
        <v>386.59399999999999</v>
      </c>
      <c r="AY27">
        <v>20.007899999999999</v>
      </c>
      <c r="AZ27">
        <v>600.18799999999999</v>
      </c>
      <c r="BA27">
        <v>100.598</v>
      </c>
      <c r="BB27">
        <v>4.5310999999999997E-2</v>
      </c>
      <c r="BC27">
        <v>21.804600000000001</v>
      </c>
      <c r="BD27">
        <v>22.007999999999999</v>
      </c>
      <c r="BE27">
        <v>999.9</v>
      </c>
      <c r="BF27">
        <v>0</v>
      </c>
      <c r="BG27">
        <v>0</v>
      </c>
      <c r="BH27">
        <v>10005</v>
      </c>
      <c r="BI27">
        <v>0</v>
      </c>
      <c r="BJ27">
        <v>252.52600000000001</v>
      </c>
      <c r="BK27">
        <v>-14.681800000000001</v>
      </c>
      <c r="BL27">
        <v>393.30500000000001</v>
      </c>
      <c r="BM27">
        <v>407.74</v>
      </c>
      <c r="BN27">
        <v>1.31962</v>
      </c>
      <c r="BO27">
        <v>400.041</v>
      </c>
      <c r="BP27">
        <v>18.882200000000001</v>
      </c>
      <c r="BQ27">
        <v>2.03226</v>
      </c>
      <c r="BR27">
        <v>1.89951</v>
      </c>
      <c r="BS27">
        <v>17.697900000000001</v>
      </c>
      <c r="BT27">
        <v>16.630700000000001</v>
      </c>
      <c r="BU27">
        <v>1799.86</v>
      </c>
      <c r="BV27">
        <v>0.9</v>
      </c>
      <c r="BW27">
        <v>0.1</v>
      </c>
      <c r="BX27">
        <v>0</v>
      </c>
      <c r="BY27">
        <v>2.3445</v>
      </c>
      <c r="BZ27">
        <v>0</v>
      </c>
      <c r="CA27">
        <v>16255.4</v>
      </c>
      <c r="CB27">
        <v>17198.3</v>
      </c>
      <c r="CC27">
        <v>39.061999999999998</v>
      </c>
      <c r="CD27">
        <v>41.375</v>
      </c>
      <c r="CE27">
        <v>40.25</v>
      </c>
      <c r="CF27">
        <v>39.436999999999998</v>
      </c>
      <c r="CG27">
        <v>38.561999999999998</v>
      </c>
      <c r="CH27">
        <v>1619.87</v>
      </c>
      <c r="CI27">
        <v>179.99</v>
      </c>
      <c r="CJ27">
        <v>0</v>
      </c>
      <c r="CK27">
        <v>1689536501.3</v>
      </c>
      <c r="CL27">
        <v>0</v>
      </c>
      <c r="CM27">
        <v>1689536470</v>
      </c>
      <c r="CN27" t="s">
        <v>377</v>
      </c>
      <c r="CO27">
        <v>1689536470</v>
      </c>
      <c r="CP27">
        <v>1689536468</v>
      </c>
      <c r="CQ27">
        <v>11</v>
      </c>
      <c r="CR27">
        <v>-3.7999999999999999E-2</v>
      </c>
      <c r="CS27">
        <v>2E-3</v>
      </c>
      <c r="CT27">
        <v>-1.236</v>
      </c>
      <c r="CU27">
        <v>0.19400000000000001</v>
      </c>
      <c r="CV27">
        <v>400</v>
      </c>
      <c r="CW27">
        <v>19</v>
      </c>
      <c r="CX27">
        <v>0.11</v>
      </c>
      <c r="CY27">
        <v>0.05</v>
      </c>
      <c r="CZ27">
        <v>14.070783397075401</v>
      </c>
      <c r="DA27">
        <v>1.1553241673030801</v>
      </c>
      <c r="DB27">
        <v>0.121348709526926</v>
      </c>
      <c r="DC27">
        <v>1</v>
      </c>
      <c r="DD27">
        <v>400.00314285714302</v>
      </c>
      <c r="DE27">
        <v>0.38002597402596799</v>
      </c>
      <c r="DF27">
        <v>5.6329207271504499E-2</v>
      </c>
      <c r="DG27">
        <v>1</v>
      </c>
      <c r="DH27">
        <v>1799.98238095238</v>
      </c>
      <c r="DI27">
        <v>-9.2320783827629094E-2</v>
      </c>
      <c r="DJ27">
        <v>0.16520996055255999</v>
      </c>
      <c r="DK27">
        <v>-1</v>
      </c>
      <c r="DL27">
        <v>2</v>
      </c>
      <c r="DM27">
        <v>2</v>
      </c>
      <c r="DN27" t="s">
        <v>350</v>
      </c>
      <c r="DO27">
        <v>3.1587499999999999</v>
      </c>
      <c r="DP27">
        <v>2.7796799999999999</v>
      </c>
      <c r="DQ27">
        <v>9.25145E-2</v>
      </c>
      <c r="DR27">
        <v>9.5293199999999995E-2</v>
      </c>
      <c r="DS27">
        <v>0.106542</v>
      </c>
      <c r="DT27">
        <v>0.102396</v>
      </c>
      <c r="DU27">
        <v>28859.9</v>
      </c>
      <c r="DV27">
        <v>30156.400000000001</v>
      </c>
      <c r="DW27">
        <v>29538</v>
      </c>
      <c r="DX27">
        <v>31068.2</v>
      </c>
      <c r="DY27">
        <v>34550.800000000003</v>
      </c>
      <c r="DZ27">
        <v>36577.300000000003</v>
      </c>
      <c r="EA27">
        <v>40534.699999999997</v>
      </c>
      <c r="EB27">
        <v>43141</v>
      </c>
      <c r="EC27">
        <v>2.2764000000000002</v>
      </c>
      <c r="ED27">
        <v>1.84067</v>
      </c>
      <c r="EE27">
        <v>0.16330900000000001</v>
      </c>
      <c r="EF27">
        <v>0</v>
      </c>
      <c r="EG27">
        <v>19.309200000000001</v>
      </c>
      <c r="EH27">
        <v>999.9</v>
      </c>
      <c r="EI27">
        <v>57.057000000000002</v>
      </c>
      <c r="EJ27">
        <v>28.681000000000001</v>
      </c>
      <c r="EK27">
        <v>22.392199999999999</v>
      </c>
      <c r="EL27">
        <v>61.490900000000003</v>
      </c>
      <c r="EM27">
        <v>24.683499999999999</v>
      </c>
      <c r="EN27">
        <v>1</v>
      </c>
      <c r="EO27">
        <v>-0.348638</v>
      </c>
      <c r="EP27">
        <v>0.74293799999999999</v>
      </c>
      <c r="EQ27">
        <v>20.293500000000002</v>
      </c>
      <c r="ER27">
        <v>5.2394499999999997</v>
      </c>
      <c r="ES27">
        <v>11.8279</v>
      </c>
      <c r="ET27">
        <v>4.9813999999999998</v>
      </c>
      <c r="EU27">
        <v>3.2989999999999999</v>
      </c>
      <c r="EV27">
        <v>40.700000000000003</v>
      </c>
      <c r="EW27">
        <v>152.19999999999999</v>
      </c>
      <c r="EX27">
        <v>2583</v>
      </c>
      <c r="EY27">
        <v>6320.8</v>
      </c>
      <c r="EZ27">
        <v>1.87361</v>
      </c>
      <c r="FA27">
        <v>1.87927</v>
      </c>
      <c r="FB27">
        <v>1.8795900000000001</v>
      </c>
      <c r="FC27">
        <v>1.8802300000000001</v>
      </c>
      <c r="FD27">
        <v>1.8778900000000001</v>
      </c>
      <c r="FE27">
        <v>1.8766799999999999</v>
      </c>
      <c r="FF27">
        <v>1.8773500000000001</v>
      </c>
      <c r="FG27">
        <v>1.87514</v>
      </c>
      <c r="FH27">
        <v>0</v>
      </c>
      <c r="FI27">
        <v>0</v>
      </c>
      <c r="FJ27">
        <v>0</v>
      </c>
      <c r="FK27">
        <v>0</v>
      </c>
      <c r="FL27" t="s">
        <v>351</v>
      </c>
      <c r="FM27" t="s">
        <v>352</v>
      </c>
      <c r="FN27" t="s">
        <v>353</v>
      </c>
      <c r="FO27" t="s">
        <v>353</v>
      </c>
      <c r="FP27" t="s">
        <v>353</v>
      </c>
      <c r="FQ27" t="s">
        <v>353</v>
      </c>
      <c r="FR27">
        <v>0</v>
      </c>
      <c r="FS27">
        <v>100</v>
      </c>
      <c r="FT27">
        <v>100</v>
      </c>
      <c r="FU27">
        <v>-1.234</v>
      </c>
      <c r="FV27">
        <v>0.19389999999999999</v>
      </c>
      <c r="FW27">
        <v>-1.2376565131158299</v>
      </c>
      <c r="FX27">
        <v>1.4527828764109799E-4</v>
      </c>
      <c r="FY27">
        <v>-4.3579519040863002E-7</v>
      </c>
      <c r="FZ27">
        <v>2.0799061152897499E-10</v>
      </c>
      <c r="GA27">
        <v>0.19394999999999701</v>
      </c>
      <c r="GB27">
        <v>0</v>
      </c>
      <c r="GC27">
        <v>0</v>
      </c>
      <c r="GD27">
        <v>0</v>
      </c>
      <c r="GE27">
        <v>4</v>
      </c>
      <c r="GF27">
        <v>2147</v>
      </c>
      <c r="GG27">
        <v>-1</v>
      </c>
      <c r="GH27">
        <v>-1</v>
      </c>
      <c r="GI27">
        <v>0.5</v>
      </c>
      <c r="GJ27">
        <v>0.5</v>
      </c>
      <c r="GK27">
        <v>1.03271</v>
      </c>
      <c r="GL27">
        <v>2.5708000000000002</v>
      </c>
      <c r="GM27">
        <v>1.54541</v>
      </c>
      <c r="GN27">
        <v>2.2814899999999998</v>
      </c>
      <c r="GO27">
        <v>1.5979000000000001</v>
      </c>
      <c r="GP27">
        <v>2.4597199999999999</v>
      </c>
      <c r="GQ27">
        <v>32.753500000000003</v>
      </c>
      <c r="GR27">
        <v>15.392899999999999</v>
      </c>
      <c r="GS27">
        <v>18</v>
      </c>
      <c r="GT27">
        <v>635.29399999999998</v>
      </c>
      <c r="GU27">
        <v>390.72899999999998</v>
      </c>
      <c r="GV27">
        <v>20.0349</v>
      </c>
      <c r="GW27">
        <v>22.310300000000002</v>
      </c>
      <c r="GX27">
        <v>30.0001</v>
      </c>
      <c r="GY27">
        <v>22.2576</v>
      </c>
      <c r="GZ27">
        <v>22.224699999999999</v>
      </c>
      <c r="HA27">
        <v>20.7287</v>
      </c>
      <c r="HB27">
        <v>20</v>
      </c>
      <c r="HC27">
        <v>-30</v>
      </c>
      <c r="HD27">
        <v>20.0425</v>
      </c>
      <c r="HE27">
        <v>400</v>
      </c>
      <c r="HF27">
        <v>0</v>
      </c>
      <c r="HG27">
        <v>100.557</v>
      </c>
      <c r="HH27">
        <v>99.943700000000007</v>
      </c>
    </row>
    <row r="28" spans="1:216" x14ac:dyDescent="0.2">
      <c r="A28">
        <v>10</v>
      </c>
      <c r="B28">
        <v>1689536584</v>
      </c>
      <c r="C28">
        <v>795</v>
      </c>
      <c r="D28" t="s">
        <v>378</v>
      </c>
      <c r="E28" t="s">
        <v>379</v>
      </c>
      <c r="F28" t="s">
        <v>343</v>
      </c>
      <c r="G28" t="s">
        <v>344</v>
      </c>
      <c r="H28" t="s">
        <v>345</v>
      </c>
      <c r="I28" t="s">
        <v>346</v>
      </c>
      <c r="J28" t="s">
        <v>347</v>
      </c>
      <c r="K28" t="s">
        <v>348</v>
      </c>
      <c r="L28">
        <v>1689536584</v>
      </c>
      <c r="M28">
        <f t="shared" si="0"/>
        <v>1.3551958834879857E-3</v>
      </c>
      <c r="N28">
        <f t="shared" si="1"/>
        <v>1.3551958834879856</v>
      </c>
      <c r="O28">
        <f t="shared" si="2"/>
        <v>15.199454891068472</v>
      </c>
      <c r="P28">
        <f t="shared" si="3"/>
        <v>384.99099999999999</v>
      </c>
      <c r="Q28">
        <f t="shared" si="4"/>
        <v>270.00964170135774</v>
      </c>
      <c r="R28">
        <f t="shared" si="5"/>
        <v>27.175063930017068</v>
      </c>
      <c r="S28">
        <f t="shared" si="6"/>
        <v>38.747338693381892</v>
      </c>
      <c r="T28">
        <f t="shared" si="7"/>
        <v>0.22546501468205671</v>
      </c>
      <c r="U28">
        <f t="shared" si="8"/>
        <v>2.9909443922725441</v>
      </c>
      <c r="V28">
        <f t="shared" si="9"/>
        <v>0.21643046401291396</v>
      </c>
      <c r="W28">
        <f t="shared" si="10"/>
        <v>0.1360505929760879</v>
      </c>
      <c r="X28">
        <f t="shared" si="11"/>
        <v>297.70838400000002</v>
      </c>
      <c r="Y28">
        <f t="shared" si="12"/>
        <v>23.138821964493744</v>
      </c>
      <c r="Z28">
        <f t="shared" si="13"/>
        <v>21.999300000000002</v>
      </c>
      <c r="AA28">
        <f t="shared" si="14"/>
        <v>2.6533935636073593</v>
      </c>
      <c r="AB28">
        <f t="shared" si="15"/>
        <v>77.94409602794866</v>
      </c>
      <c r="AC28">
        <f t="shared" si="16"/>
        <v>2.0378859195804697</v>
      </c>
      <c r="AD28">
        <f t="shared" si="17"/>
        <v>2.6145481485213948</v>
      </c>
      <c r="AE28">
        <f t="shared" si="18"/>
        <v>0.61550764402688962</v>
      </c>
      <c r="AF28">
        <f t="shared" si="19"/>
        <v>-59.764138461820167</v>
      </c>
      <c r="AG28">
        <f t="shared" si="20"/>
        <v>-38.957467048809583</v>
      </c>
      <c r="AH28">
        <f t="shared" si="21"/>
        <v>-2.6694573105044452</v>
      </c>
      <c r="AI28">
        <f t="shared" si="22"/>
        <v>196.31732117886583</v>
      </c>
      <c r="AJ28">
        <v>0</v>
      </c>
      <c r="AK28">
        <v>0</v>
      </c>
      <c r="AL28">
        <f t="shared" si="23"/>
        <v>1</v>
      </c>
      <c r="AM28">
        <f t="shared" si="24"/>
        <v>0</v>
      </c>
      <c r="AN28">
        <f t="shared" si="25"/>
        <v>54241.214735803253</v>
      </c>
      <c r="AO28">
        <f t="shared" si="26"/>
        <v>1800.04</v>
      </c>
      <c r="AP28">
        <f t="shared" si="27"/>
        <v>1517.4336000000001</v>
      </c>
      <c r="AQ28">
        <f t="shared" si="28"/>
        <v>0.84299993333481482</v>
      </c>
      <c r="AR28">
        <f t="shared" si="29"/>
        <v>0.16538987133619254</v>
      </c>
      <c r="AS28">
        <v>1689536584</v>
      </c>
      <c r="AT28">
        <v>384.99099999999999</v>
      </c>
      <c r="AU28">
        <v>400.03899999999999</v>
      </c>
      <c r="AV28">
        <v>20.2483</v>
      </c>
      <c r="AW28">
        <v>18.977399999999999</v>
      </c>
      <c r="AX28">
        <v>386.238</v>
      </c>
      <c r="AY28">
        <v>20.053699999999999</v>
      </c>
      <c r="AZ28">
        <v>600.41</v>
      </c>
      <c r="BA28">
        <v>100.6</v>
      </c>
      <c r="BB28">
        <v>4.4790900000000002E-2</v>
      </c>
      <c r="BC28">
        <v>21.7577</v>
      </c>
      <c r="BD28">
        <v>21.999300000000002</v>
      </c>
      <c r="BE28">
        <v>999.9</v>
      </c>
      <c r="BF28">
        <v>0</v>
      </c>
      <c r="BG28">
        <v>0</v>
      </c>
      <c r="BH28">
        <v>10019.4</v>
      </c>
      <c r="BI28">
        <v>0</v>
      </c>
      <c r="BJ28">
        <v>238.08099999999999</v>
      </c>
      <c r="BK28">
        <v>-15.0479</v>
      </c>
      <c r="BL28">
        <v>392.94799999999998</v>
      </c>
      <c r="BM28">
        <v>407.77800000000002</v>
      </c>
      <c r="BN28">
        <v>1.27092</v>
      </c>
      <c r="BO28">
        <v>400.03899999999999</v>
      </c>
      <c r="BP28">
        <v>18.977399999999999</v>
      </c>
      <c r="BQ28">
        <v>2.0369700000000002</v>
      </c>
      <c r="BR28">
        <v>1.9091199999999999</v>
      </c>
      <c r="BS28">
        <v>17.7347</v>
      </c>
      <c r="BT28">
        <v>16.710100000000001</v>
      </c>
      <c r="BU28">
        <v>1800.04</v>
      </c>
      <c r="BV28">
        <v>0.9</v>
      </c>
      <c r="BW28">
        <v>0.1</v>
      </c>
      <c r="BX28">
        <v>0</v>
      </c>
      <c r="BY28">
        <v>2.4565000000000001</v>
      </c>
      <c r="BZ28">
        <v>0</v>
      </c>
      <c r="CA28">
        <v>16361.4</v>
      </c>
      <c r="CB28">
        <v>17200</v>
      </c>
      <c r="CC28">
        <v>38.936999999999998</v>
      </c>
      <c r="CD28">
        <v>41.25</v>
      </c>
      <c r="CE28">
        <v>40.186999999999998</v>
      </c>
      <c r="CF28">
        <v>39.311999999999998</v>
      </c>
      <c r="CG28">
        <v>38.436999999999998</v>
      </c>
      <c r="CH28">
        <v>1620.04</v>
      </c>
      <c r="CI28">
        <v>180</v>
      </c>
      <c r="CJ28">
        <v>0</v>
      </c>
      <c r="CK28">
        <v>1689536587.0999999</v>
      </c>
      <c r="CL28">
        <v>0</v>
      </c>
      <c r="CM28">
        <v>1689536556</v>
      </c>
      <c r="CN28" t="s">
        <v>380</v>
      </c>
      <c r="CO28">
        <v>1689536556</v>
      </c>
      <c r="CP28">
        <v>1689536552</v>
      </c>
      <c r="CQ28">
        <v>12</v>
      </c>
      <c r="CR28">
        <v>-1.2E-2</v>
      </c>
      <c r="CS28">
        <v>1E-3</v>
      </c>
      <c r="CT28">
        <v>-1.248</v>
      </c>
      <c r="CU28">
        <v>0.19500000000000001</v>
      </c>
      <c r="CV28">
        <v>400</v>
      </c>
      <c r="CW28">
        <v>19</v>
      </c>
      <c r="CX28">
        <v>7.0000000000000007E-2</v>
      </c>
      <c r="CY28">
        <v>0.05</v>
      </c>
      <c r="CZ28">
        <v>14.463325611835799</v>
      </c>
      <c r="DA28">
        <v>0.39957398699072899</v>
      </c>
      <c r="DB28">
        <v>5.2715898940680198E-2</v>
      </c>
      <c r="DC28">
        <v>1</v>
      </c>
      <c r="DD28">
        <v>399.97228571428599</v>
      </c>
      <c r="DE28">
        <v>0.27179220779185098</v>
      </c>
      <c r="DF28">
        <v>4.0698827474797597E-2</v>
      </c>
      <c r="DG28">
        <v>1</v>
      </c>
      <c r="DH28">
        <v>1800.0170000000001</v>
      </c>
      <c r="DI28">
        <v>9.90552832946449E-2</v>
      </c>
      <c r="DJ28">
        <v>1.18743420870271E-2</v>
      </c>
      <c r="DK28">
        <v>-1</v>
      </c>
      <c r="DL28">
        <v>2</v>
      </c>
      <c r="DM28">
        <v>2</v>
      </c>
      <c r="DN28" t="s">
        <v>350</v>
      </c>
      <c r="DO28">
        <v>3.15924</v>
      </c>
      <c r="DP28">
        <v>2.77929</v>
      </c>
      <c r="DQ28">
        <v>9.2444899999999997E-2</v>
      </c>
      <c r="DR28">
        <v>9.5288200000000003E-2</v>
      </c>
      <c r="DS28">
        <v>0.106713</v>
      </c>
      <c r="DT28">
        <v>0.10276100000000001</v>
      </c>
      <c r="DU28">
        <v>28863.4</v>
      </c>
      <c r="DV28">
        <v>30157.9</v>
      </c>
      <c r="DW28">
        <v>29539.200000000001</v>
      </c>
      <c r="DX28">
        <v>31069.599999999999</v>
      </c>
      <c r="DY28">
        <v>34545.5</v>
      </c>
      <c r="DZ28">
        <v>36564.199999999997</v>
      </c>
      <c r="EA28">
        <v>40536.6</v>
      </c>
      <c r="EB28">
        <v>43143.3</v>
      </c>
      <c r="EC28">
        <v>2.27658</v>
      </c>
      <c r="ED28">
        <v>1.8392299999999999</v>
      </c>
      <c r="EE28">
        <v>0.15398899999999999</v>
      </c>
      <c r="EF28">
        <v>0</v>
      </c>
      <c r="EG28">
        <v>19.454799999999999</v>
      </c>
      <c r="EH28">
        <v>999.9</v>
      </c>
      <c r="EI28">
        <v>56.886000000000003</v>
      </c>
      <c r="EJ28">
        <v>28.841999999999999</v>
      </c>
      <c r="EK28">
        <v>22.5352</v>
      </c>
      <c r="EL28">
        <v>61.320900000000002</v>
      </c>
      <c r="EM28">
        <v>24.507200000000001</v>
      </c>
      <c r="EN28">
        <v>1</v>
      </c>
      <c r="EO28">
        <v>-0.34856199999999998</v>
      </c>
      <c r="EP28">
        <v>1.3837999999999999</v>
      </c>
      <c r="EQ28">
        <v>20.289400000000001</v>
      </c>
      <c r="ER28">
        <v>5.2411000000000003</v>
      </c>
      <c r="ES28">
        <v>11.829800000000001</v>
      </c>
      <c r="ET28">
        <v>4.9817499999999999</v>
      </c>
      <c r="EU28">
        <v>3.2990300000000001</v>
      </c>
      <c r="EV28">
        <v>40.799999999999997</v>
      </c>
      <c r="EW28">
        <v>152.19999999999999</v>
      </c>
      <c r="EX28">
        <v>2584.8000000000002</v>
      </c>
      <c r="EY28">
        <v>6327.4</v>
      </c>
      <c r="EZ28">
        <v>1.87361</v>
      </c>
      <c r="FA28">
        <v>1.87927</v>
      </c>
      <c r="FB28">
        <v>1.87961</v>
      </c>
      <c r="FC28">
        <v>1.88032</v>
      </c>
      <c r="FD28">
        <v>1.87788</v>
      </c>
      <c r="FE28">
        <v>1.87669</v>
      </c>
      <c r="FF28">
        <v>1.87741</v>
      </c>
      <c r="FG28">
        <v>1.8751500000000001</v>
      </c>
      <c r="FH28">
        <v>0</v>
      </c>
      <c r="FI28">
        <v>0</v>
      </c>
      <c r="FJ28">
        <v>0</v>
      </c>
      <c r="FK28">
        <v>0</v>
      </c>
      <c r="FL28" t="s">
        <v>351</v>
      </c>
      <c r="FM28" t="s">
        <v>352</v>
      </c>
      <c r="FN28" t="s">
        <v>353</v>
      </c>
      <c r="FO28" t="s">
        <v>353</v>
      </c>
      <c r="FP28" t="s">
        <v>353</v>
      </c>
      <c r="FQ28" t="s">
        <v>353</v>
      </c>
      <c r="FR28">
        <v>0</v>
      </c>
      <c r="FS28">
        <v>100</v>
      </c>
      <c r="FT28">
        <v>100</v>
      </c>
      <c r="FU28">
        <v>-1.2470000000000001</v>
      </c>
      <c r="FV28">
        <v>0.1946</v>
      </c>
      <c r="FW28">
        <v>-1.24983787466116</v>
      </c>
      <c r="FX28">
        <v>1.4527828764109799E-4</v>
      </c>
      <c r="FY28">
        <v>-4.3579519040863002E-7</v>
      </c>
      <c r="FZ28">
        <v>2.0799061152897499E-10</v>
      </c>
      <c r="GA28">
        <v>0.19461818181818599</v>
      </c>
      <c r="GB28">
        <v>0</v>
      </c>
      <c r="GC28">
        <v>0</v>
      </c>
      <c r="GD28">
        <v>0</v>
      </c>
      <c r="GE28">
        <v>4</v>
      </c>
      <c r="GF28">
        <v>2147</v>
      </c>
      <c r="GG28">
        <v>-1</v>
      </c>
      <c r="GH28">
        <v>-1</v>
      </c>
      <c r="GI28">
        <v>0.5</v>
      </c>
      <c r="GJ28">
        <v>0.5</v>
      </c>
      <c r="GK28">
        <v>1.03271</v>
      </c>
      <c r="GL28">
        <v>2.5683600000000002</v>
      </c>
      <c r="GM28">
        <v>1.54541</v>
      </c>
      <c r="GN28">
        <v>2.2814899999999998</v>
      </c>
      <c r="GO28">
        <v>1.5979000000000001</v>
      </c>
      <c r="GP28">
        <v>2.4706999999999999</v>
      </c>
      <c r="GQ28">
        <v>32.864699999999999</v>
      </c>
      <c r="GR28">
        <v>15.375400000000001</v>
      </c>
      <c r="GS28">
        <v>18</v>
      </c>
      <c r="GT28">
        <v>635.75099999999998</v>
      </c>
      <c r="GU28">
        <v>390.15899999999999</v>
      </c>
      <c r="GV28">
        <v>19.514600000000002</v>
      </c>
      <c r="GW28">
        <v>22.308399999999999</v>
      </c>
      <c r="GX28">
        <v>30.0002</v>
      </c>
      <c r="GY28">
        <v>22.284500000000001</v>
      </c>
      <c r="GZ28">
        <v>22.2546</v>
      </c>
      <c r="HA28">
        <v>20.732500000000002</v>
      </c>
      <c r="HB28">
        <v>20</v>
      </c>
      <c r="HC28">
        <v>-30</v>
      </c>
      <c r="HD28">
        <v>19.505199999999999</v>
      </c>
      <c r="HE28">
        <v>400</v>
      </c>
      <c r="HF28">
        <v>0</v>
      </c>
      <c r="HG28">
        <v>100.562</v>
      </c>
      <c r="HH28">
        <v>99.948700000000002</v>
      </c>
    </row>
    <row r="29" spans="1:216" x14ac:dyDescent="0.2">
      <c r="A29">
        <v>11</v>
      </c>
      <c r="B29">
        <v>1689536675</v>
      </c>
      <c r="C29">
        <v>886</v>
      </c>
      <c r="D29" t="s">
        <v>381</v>
      </c>
      <c r="E29" t="s">
        <v>382</v>
      </c>
      <c r="F29" t="s">
        <v>343</v>
      </c>
      <c r="G29" t="s">
        <v>344</v>
      </c>
      <c r="H29" t="s">
        <v>345</v>
      </c>
      <c r="I29" t="s">
        <v>346</v>
      </c>
      <c r="J29" t="s">
        <v>347</v>
      </c>
      <c r="K29" t="s">
        <v>348</v>
      </c>
      <c r="L29">
        <v>1689536675</v>
      </c>
      <c r="M29">
        <f t="shared" si="0"/>
        <v>1.3412701701587613E-3</v>
      </c>
      <c r="N29">
        <f t="shared" si="1"/>
        <v>1.3412701701587613</v>
      </c>
      <c r="O29">
        <f t="shared" si="2"/>
        <v>17.959937361975971</v>
      </c>
      <c r="P29">
        <f t="shared" si="3"/>
        <v>457.202</v>
      </c>
      <c r="Q29">
        <f t="shared" si="4"/>
        <v>322.10635896717872</v>
      </c>
      <c r="R29">
        <f t="shared" si="5"/>
        <v>32.418299251401358</v>
      </c>
      <c r="S29">
        <f t="shared" si="6"/>
        <v>46.0149600953686</v>
      </c>
      <c r="T29">
        <f t="shared" si="7"/>
        <v>0.22677496753941973</v>
      </c>
      <c r="U29">
        <f t="shared" si="8"/>
        <v>2.9892494216839749</v>
      </c>
      <c r="V29">
        <f t="shared" si="9"/>
        <v>0.21763246142510159</v>
      </c>
      <c r="W29">
        <f t="shared" si="10"/>
        <v>0.13681099366562602</v>
      </c>
      <c r="X29">
        <f t="shared" si="11"/>
        <v>297.72332700000004</v>
      </c>
      <c r="Y29">
        <f t="shared" si="12"/>
        <v>23.101346054028198</v>
      </c>
      <c r="Z29">
        <f t="shared" si="13"/>
        <v>21.964099999999998</v>
      </c>
      <c r="AA29">
        <f t="shared" si="14"/>
        <v>2.6477027169118057</v>
      </c>
      <c r="AB29">
        <f t="shared" si="15"/>
        <v>78.297072608122377</v>
      </c>
      <c r="AC29">
        <f t="shared" si="16"/>
        <v>2.0418797608384001</v>
      </c>
      <c r="AD29">
        <f t="shared" si="17"/>
        <v>2.6078622007466721</v>
      </c>
      <c r="AE29">
        <f t="shared" si="18"/>
        <v>0.60582295607340564</v>
      </c>
      <c r="AF29">
        <f t="shared" si="19"/>
        <v>-59.150014504001376</v>
      </c>
      <c r="AG29">
        <f t="shared" si="20"/>
        <v>-40.015137800259005</v>
      </c>
      <c r="AH29">
        <f t="shared" si="21"/>
        <v>-2.7424103188692284</v>
      </c>
      <c r="AI29">
        <f t="shared" si="22"/>
        <v>195.81576437687042</v>
      </c>
      <c r="AJ29">
        <v>0</v>
      </c>
      <c r="AK29">
        <v>0</v>
      </c>
      <c r="AL29">
        <f t="shared" si="23"/>
        <v>1</v>
      </c>
      <c r="AM29">
        <f t="shared" si="24"/>
        <v>0</v>
      </c>
      <c r="AN29">
        <f t="shared" si="25"/>
        <v>54200.128282272672</v>
      </c>
      <c r="AO29">
        <f t="shared" si="26"/>
        <v>1800.13</v>
      </c>
      <c r="AP29">
        <f t="shared" si="27"/>
        <v>1517.5095000000001</v>
      </c>
      <c r="AQ29">
        <f t="shared" si="28"/>
        <v>0.84299995000361083</v>
      </c>
      <c r="AR29">
        <f t="shared" si="29"/>
        <v>0.16538990350696894</v>
      </c>
      <c r="AS29">
        <v>1689536675</v>
      </c>
      <c r="AT29">
        <v>457.202</v>
      </c>
      <c r="AU29">
        <v>474.98</v>
      </c>
      <c r="AV29">
        <v>20.288</v>
      </c>
      <c r="AW29">
        <v>19.030200000000001</v>
      </c>
      <c r="AX29">
        <v>458.43900000000002</v>
      </c>
      <c r="AY29">
        <v>20.088100000000001</v>
      </c>
      <c r="AZ29">
        <v>600.40499999999997</v>
      </c>
      <c r="BA29">
        <v>100.6</v>
      </c>
      <c r="BB29">
        <v>4.4704300000000002E-2</v>
      </c>
      <c r="BC29">
        <v>21.715800000000002</v>
      </c>
      <c r="BD29">
        <v>21.964099999999998</v>
      </c>
      <c r="BE29">
        <v>999.9</v>
      </c>
      <c r="BF29">
        <v>0</v>
      </c>
      <c r="BG29">
        <v>0</v>
      </c>
      <c r="BH29">
        <v>10010</v>
      </c>
      <c r="BI29">
        <v>0</v>
      </c>
      <c r="BJ29">
        <v>184.59899999999999</v>
      </c>
      <c r="BK29">
        <v>-17.778700000000001</v>
      </c>
      <c r="BL29">
        <v>466.66899999999998</v>
      </c>
      <c r="BM29">
        <v>484.19499999999999</v>
      </c>
      <c r="BN29">
        <v>1.25776</v>
      </c>
      <c r="BO29">
        <v>474.98</v>
      </c>
      <c r="BP29">
        <v>19.030200000000001</v>
      </c>
      <c r="BQ29">
        <v>2.0409799999999998</v>
      </c>
      <c r="BR29">
        <v>1.91445</v>
      </c>
      <c r="BS29">
        <v>17.765899999999998</v>
      </c>
      <c r="BT29">
        <v>16.754000000000001</v>
      </c>
      <c r="BU29">
        <v>1800.13</v>
      </c>
      <c r="BV29">
        <v>0.90000199999999997</v>
      </c>
      <c r="BW29">
        <v>9.9998199999999995E-2</v>
      </c>
      <c r="BX29">
        <v>0</v>
      </c>
      <c r="BY29">
        <v>2.4422000000000001</v>
      </c>
      <c r="BZ29">
        <v>0</v>
      </c>
      <c r="CA29">
        <v>16626.5</v>
      </c>
      <c r="CB29">
        <v>17200.900000000001</v>
      </c>
      <c r="CC29">
        <v>38.625</v>
      </c>
      <c r="CD29">
        <v>40.936999999999998</v>
      </c>
      <c r="CE29">
        <v>39.936999999999998</v>
      </c>
      <c r="CF29">
        <v>39.061999999999998</v>
      </c>
      <c r="CG29">
        <v>38.125</v>
      </c>
      <c r="CH29">
        <v>1620.12</v>
      </c>
      <c r="CI29">
        <v>180.01</v>
      </c>
      <c r="CJ29">
        <v>0</v>
      </c>
      <c r="CK29">
        <v>1689536678.3</v>
      </c>
      <c r="CL29">
        <v>0</v>
      </c>
      <c r="CM29">
        <v>1689536645</v>
      </c>
      <c r="CN29" t="s">
        <v>383</v>
      </c>
      <c r="CO29">
        <v>1689536645</v>
      </c>
      <c r="CP29">
        <v>1689536642</v>
      </c>
      <c r="CQ29">
        <v>13</v>
      </c>
      <c r="CR29">
        <v>1.7999999999999999E-2</v>
      </c>
      <c r="CS29">
        <v>5.0000000000000001E-3</v>
      </c>
      <c r="CT29">
        <v>-1.2390000000000001</v>
      </c>
      <c r="CU29">
        <v>0.2</v>
      </c>
      <c r="CV29">
        <v>475</v>
      </c>
      <c r="CW29">
        <v>19</v>
      </c>
      <c r="CX29">
        <v>0.16</v>
      </c>
      <c r="CY29">
        <v>0.05</v>
      </c>
      <c r="CZ29">
        <v>17.1737325657034</v>
      </c>
      <c r="DA29">
        <v>0.32996829247020798</v>
      </c>
      <c r="DB29">
        <v>5.9043270780242699E-2</v>
      </c>
      <c r="DC29">
        <v>1</v>
      </c>
      <c r="DD29">
        <v>474.99340000000001</v>
      </c>
      <c r="DE29">
        <v>-0.20427067669077201</v>
      </c>
      <c r="DF29">
        <v>3.8802577233988403E-2</v>
      </c>
      <c r="DG29">
        <v>1</v>
      </c>
      <c r="DH29">
        <v>1800.0190476190501</v>
      </c>
      <c r="DI29">
        <v>-0.14247023323431701</v>
      </c>
      <c r="DJ29">
        <v>0.14444985163438401</v>
      </c>
      <c r="DK29">
        <v>-1</v>
      </c>
      <c r="DL29">
        <v>2</v>
      </c>
      <c r="DM29">
        <v>2</v>
      </c>
      <c r="DN29" t="s">
        <v>350</v>
      </c>
      <c r="DO29">
        <v>3.1592500000000001</v>
      </c>
      <c r="DP29">
        <v>2.7791199999999998</v>
      </c>
      <c r="DQ29">
        <v>0.10517899999999999</v>
      </c>
      <c r="DR29">
        <v>0.10832700000000001</v>
      </c>
      <c r="DS29">
        <v>0.106849</v>
      </c>
      <c r="DT29">
        <v>0.102969</v>
      </c>
      <c r="DU29">
        <v>28459</v>
      </c>
      <c r="DV29">
        <v>29723.599999999999</v>
      </c>
      <c r="DW29">
        <v>29539.7</v>
      </c>
      <c r="DX29">
        <v>31069.8</v>
      </c>
      <c r="DY29">
        <v>34542.1</v>
      </c>
      <c r="DZ29">
        <v>36556.800000000003</v>
      </c>
      <c r="EA29">
        <v>40537.5</v>
      </c>
      <c r="EB29">
        <v>43143.3</v>
      </c>
      <c r="EC29">
        <v>2.2766700000000002</v>
      </c>
      <c r="ED29">
        <v>1.839</v>
      </c>
      <c r="EE29">
        <v>0.152729</v>
      </c>
      <c r="EF29">
        <v>0</v>
      </c>
      <c r="EG29">
        <v>19.4404</v>
      </c>
      <c r="EH29">
        <v>999.9</v>
      </c>
      <c r="EI29">
        <v>56.695999999999998</v>
      </c>
      <c r="EJ29">
        <v>29.013999999999999</v>
      </c>
      <c r="EK29">
        <v>22.68</v>
      </c>
      <c r="EL29">
        <v>61.430900000000001</v>
      </c>
      <c r="EM29">
        <v>24.943899999999999</v>
      </c>
      <c r="EN29">
        <v>1</v>
      </c>
      <c r="EO29">
        <v>-0.35195900000000002</v>
      </c>
      <c r="EP29">
        <v>1.01305</v>
      </c>
      <c r="EQ29">
        <v>20.291899999999998</v>
      </c>
      <c r="ER29">
        <v>5.2408000000000001</v>
      </c>
      <c r="ES29">
        <v>11.8291</v>
      </c>
      <c r="ET29">
        <v>4.9814999999999996</v>
      </c>
      <c r="EU29">
        <v>3.2989999999999999</v>
      </c>
      <c r="EV29">
        <v>40.799999999999997</v>
      </c>
      <c r="EW29">
        <v>152.19999999999999</v>
      </c>
      <c r="EX29">
        <v>2586.6</v>
      </c>
      <c r="EY29">
        <v>6334</v>
      </c>
      <c r="EZ29">
        <v>1.8735900000000001</v>
      </c>
      <c r="FA29">
        <v>1.87924</v>
      </c>
      <c r="FB29">
        <v>1.87958</v>
      </c>
      <c r="FC29">
        <v>1.8802300000000001</v>
      </c>
      <c r="FD29">
        <v>1.87785</v>
      </c>
      <c r="FE29">
        <v>1.8766799999999999</v>
      </c>
      <c r="FF29">
        <v>1.8773</v>
      </c>
      <c r="FG29">
        <v>1.8751199999999999</v>
      </c>
      <c r="FH29">
        <v>0</v>
      </c>
      <c r="FI29">
        <v>0</v>
      </c>
      <c r="FJ29">
        <v>0</v>
      </c>
      <c r="FK29">
        <v>0</v>
      </c>
      <c r="FL29" t="s">
        <v>351</v>
      </c>
      <c r="FM29" t="s">
        <v>352</v>
      </c>
      <c r="FN29" t="s">
        <v>353</v>
      </c>
      <c r="FO29" t="s">
        <v>353</v>
      </c>
      <c r="FP29" t="s">
        <v>353</v>
      </c>
      <c r="FQ29" t="s">
        <v>353</v>
      </c>
      <c r="FR29">
        <v>0</v>
      </c>
      <c r="FS29">
        <v>100</v>
      </c>
      <c r="FT29">
        <v>100</v>
      </c>
      <c r="FU29">
        <v>-1.2370000000000001</v>
      </c>
      <c r="FV29">
        <v>0.19989999999999999</v>
      </c>
      <c r="FW29">
        <v>-1.23188338946849</v>
      </c>
      <c r="FX29">
        <v>1.4527828764109799E-4</v>
      </c>
      <c r="FY29">
        <v>-4.3579519040863002E-7</v>
      </c>
      <c r="FZ29">
        <v>2.0799061152897499E-10</v>
      </c>
      <c r="GA29">
        <v>0.19987000000000099</v>
      </c>
      <c r="GB29">
        <v>0</v>
      </c>
      <c r="GC29">
        <v>0</v>
      </c>
      <c r="GD29">
        <v>0</v>
      </c>
      <c r="GE29">
        <v>4</v>
      </c>
      <c r="GF29">
        <v>2147</v>
      </c>
      <c r="GG29">
        <v>-1</v>
      </c>
      <c r="GH29">
        <v>-1</v>
      </c>
      <c r="GI29">
        <v>0.5</v>
      </c>
      <c r="GJ29">
        <v>0.6</v>
      </c>
      <c r="GK29">
        <v>1.1853</v>
      </c>
      <c r="GL29">
        <v>2.5647000000000002</v>
      </c>
      <c r="GM29">
        <v>1.54541</v>
      </c>
      <c r="GN29">
        <v>2.2814899999999998</v>
      </c>
      <c r="GO29">
        <v>1.5979000000000001</v>
      </c>
      <c r="GP29">
        <v>2.4414099999999999</v>
      </c>
      <c r="GQ29">
        <v>32.953699999999998</v>
      </c>
      <c r="GR29">
        <v>15.3666</v>
      </c>
      <c r="GS29">
        <v>18</v>
      </c>
      <c r="GT29">
        <v>635.721</v>
      </c>
      <c r="GU29">
        <v>389.95699999999999</v>
      </c>
      <c r="GV29">
        <v>19.642900000000001</v>
      </c>
      <c r="GW29">
        <v>22.275200000000002</v>
      </c>
      <c r="GX29">
        <v>29.999400000000001</v>
      </c>
      <c r="GY29">
        <v>22.2761</v>
      </c>
      <c r="GZ29">
        <v>22.244499999999999</v>
      </c>
      <c r="HA29">
        <v>23.788</v>
      </c>
      <c r="HB29">
        <v>20</v>
      </c>
      <c r="HC29">
        <v>-30</v>
      </c>
      <c r="HD29">
        <v>19.673999999999999</v>
      </c>
      <c r="HE29">
        <v>475</v>
      </c>
      <c r="HF29">
        <v>0</v>
      </c>
      <c r="HG29">
        <v>100.56399999999999</v>
      </c>
      <c r="HH29">
        <v>99.948899999999995</v>
      </c>
    </row>
    <row r="30" spans="1:216" x14ac:dyDescent="0.2">
      <c r="A30">
        <v>12</v>
      </c>
      <c r="B30">
        <v>1689536769</v>
      </c>
      <c r="C30">
        <v>980</v>
      </c>
      <c r="D30" t="s">
        <v>384</v>
      </c>
      <c r="E30" t="s">
        <v>385</v>
      </c>
      <c r="F30" t="s">
        <v>343</v>
      </c>
      <c r="G30" t="s">
        <v>344</v>
      </c>
      <c r="H30" t="s">
        <v>345</v>
      </c>
      <c r="I30" t="s">
        <v>346</v>
      </c>
      <c r="J30" t="s">
        <v>347</v>
      </c>
      <c r="K30" t="s">
        <v>348</v>
      </c>
      <c r="L30">
        <v>1689536769</v>
      </c>
      <c r="M30">
        <f t="shared" si="0"/>
        <v>1.3486240350362669E-3</v>
      </c>
      <c r="N30">
        <f t="shared" si="1"/>
        <v>1.348624035036267</v>
      </c>
      <c r="O30">
        <f t="shared" si="2"/>
        <v>20.383348904220256</v>
      </c>
      <c r="P30">
        <f t="shared" si="3"/>
        <v>554.73199999999997</v>
      </c>
      <c r="Q30">
        <f t="shared" si="4"/>
        <v>401.54550497956313</v>
      </c>
      <c r="R30">
        <f t="shared" si="5"/>
        <v>40.41327698807963</v>
      </c>
      <c r="S30">
        <f t="shared" si="6"/>
        <v>55.830628638944397</v>
      </c>
      <c r="T30">
        <f t="shared" si="7"/>
        <v>0.22757895853663745</v>
      </c>
      <c r="U30">
        <f t="shared" si="8"/>
        <v>2.9846063690309363</v>
      </c>
      <c r="V30">
        <f t="shared" si="9"/>
        <v>0.21835922855626069</v>
      </c>
      <c r="W30">
        <f t="shared" si="10"/>
        <v>0.13727175045753764</v>
      </c>
      <c r="X30">
        <f t="shared" si="11"/>
        <v>297.73130699999996</v>
      </c>
      <c r="Y30">
        <f t="shared" si="12"/>
        <v>23.181251208303394</v>
      </c>
      <c r="Z30">
        <f t="shared" si="13"/>
        <v>22.030799999999999</v>
      </c>
      <c r="AA30">
        <f t="shared" si="14"/>
        <v>2.6584952991434152</v>
      </c>
      <c r="AB30">
        <f t="shared" si="15"/>
        <v>78.281177357767646</v>
      </c>
      <c r="AC30">
        <f t="shared" si="16"/>
        <v>2.0514433755587702</v>
      </c>
      <c r="AD30">
        <f t="shared" si="17"/>
        <v>2.6206087399312863</v>
      </c>
      <c r="AE30">
        <f t="shared" si="18"/>
        <v>0.60705192358464499</v>
      </c>
      <c r="AF30">
        <f t="shared" si="19"/>
        <v>-59.474319945099374</v>
      </c>
      <c r="AG30">
        <f t="shared" si="20"/>
        <v>-37.845114383004301</v>
      </c>
      <c r="AH30">
        <f t="shared" si="21"/>
        <v>-2.5996607205042124</v>
      </c>
      <c r="AI30">
        <f t="shared" si="22"/>
        <v>197.81221195139204</v>
      </c>
      <c r="AJ30">
        <v>0</v>
      </c>
      <c r="AK30">
        <v>0</v>
      </c>
      <c r="AL30">
        <f t="shared" si="23"/>
        <v>1</v>
      </c>
      <c r="AM30">
        <f t="shared" si="24"/>
        <v>0</v>
      </c>
      <c r="AN30">
        <f t="shared" si="25"/>
        <v>54051.886810734206</v>
      </c>
      <c r="AO30">
        <f t="shared" si="26"/>
        <v>1800.18</v>
      </c>
      <c r="AP30">
        <f t="shared" si="27"/>
        <v>1517.5515</v>
      </c>
      <c r="AQ30">
        <f t="shared" si="28"/>
        <v>0.8429998666799986</v>
      </c>
      <c r="AR30">
        <f t="shared" si="29"/>
        <v>0.1653897426923974</v>
      </c>
      <c r="AS30">
        <v>1689536769</v>
      </c>
      <c r="AT30">
        <v>554.73199999999997</v>
      </c>
      <c r="AU30">
        <v>574.96400000000006</v>
      </c>
      <c r="AV30">
        <v>20.383099999999999</v>
      </c>
      <c r="AW30">
        <v>19.118200000000002</v>
      </c>
      <c r="AX30">
        <v>556.02200000000005</v>
      </c>
      <c r="AY30">
        <v>20.183700000000002</v>
      </c>
      <c r="AZ30">
        <v>600.25</v>
      </c>
      <c r="BA30">
        <v>100.599</v>
      </c>
      <c r="BB30">
        <v>4.5326699999999998E-2</v>
      </c>
      <c r="BC30">
        <v>21.7956</v>
      </c>
      <c r="BD30">
        <v>22.030799999999999</v>
      </c>
      <c r="BE30">
        <v>999.9</v>
      </c>
      <c r="BF30">
        <v>0</v>
      </c>
      <c r="BG30">
        <v>0</v>
      </c>
      <c r="BH30">
        <v>9984.3799999999992</v>
      </c>
      <c r="BI30">
        <v>0</v>
      </c>
      <c r="BJ30">
        <v>203.78800000000001</v>
      </c>
      <c r="BK30">
        <v>-20.232099999999999</v>
      </c>
      <c r="BL30">
        <v>566.274</v>
      </c>
      <c r="BM30">
        <v>586.16999999999996</v>
      </c>
      <c r="BN30">
        <v>1.2648699999999999</v>
      </c>
      <c r="BO30">
        <v>574.96400000000006</v>
      </c>
      <c r="BP30">
        <v>19.118200000000002</v>
      </c>
      <c r="BQ30">
        <v>2.0505100000000001</v>
      </c>
      <c r="BR30">
        <v>1.92327</v>
      </c>
      <c r="BS30">
        <v>17.8399</v>
      </c>
      <c r="BT30">
        <v>16.8264</v>
      </c>
      <c r="BU30">
        <v>1800.18</v>
      </c>
      <c r="BV30">
        <v>0.90000199999999997</v>
      </c>
      <c r="BW30">
        <v>9.9998199999999995E-2</v>
      </c>
      <c r="BX30">
        <v>0</v>
      </c>
      <c r="BY30">
        <v>2.5592000000000001</v>
      </c>
      <c r="BZ30">
        <v>0</v>
      </c>
      <c r="CA30">
        <v>16902</v>
      </c>
      <c r="CB30">
        <v>17201.400000000001</v>
      </c>
      <c r="CC30">
        <v>38.561999999999998</v>
      </c>
      <c r="CD30">
        <v>40.811999999999998</v>
      </c>
      <c r="CE30">
        <v>39.811999999999998</v>
      </c>
      <c r="CF30">
        <v>39</v>
      </c>
      <c r="CG30">
        <v>38</v>
      </c>
      <c r="CH30">
        <v>1620.17</v>
      </c>
      <c r="CI30">
        <v>180.01</v>
      </c>
      <c r="CJ30">
        <v>0</v>
      </c>
      <c r="CK30">
        <v>1689536772.5</v>
      </c>
      <c r="CL30">
        <v>0</v>
      </c>
      <c r="CM30">
        <v>1689536740</v>
      </c>
      <c r="CN30" t="s">
        <v>386</v>
      </c>
      <c r="CO30">
        <v>1689536740</v>
      </c>
      <c r="CP30">
        <v>1689536732</v>
      </c>
      <c r="CQ30">
        <v>14</v>
      </c>
      <c r="CR30">
        <v>-0.04</v>
      </c>
      <c r="CS30">
        <v>0</v>
      </c>
      <c r="CT30">
        <v>-1.294</v>
      </c>
      <c r="CU30">
        <v>0.19900000000000001</v>
      </c>
      <c r="CV30">
        <v>575</v>
      </c>
      <c r="CW30">
        <v>19</v>
      </c>
      <c r="CX30">
        <v>0.18</v>
      </c>
      <c r="CY30">
        <v>7.0000000000000007E-2</v>
      </c>
      <c r="CZ30">
        <v>19.535069853385799</v>
      </c>
      <c r="DA30">
        <v>-2.5565049386475198E-2</v>
      </c>
      <c r="DB30">
        <v>3.1926818001906603E-2</v>
      </c>
      <c r="DC30">
        <v>1</v>
      </c>
      <c r="DD30">
        <v>574.95349999999996</v>
      </c>
      <c r="DE30">
        <v>0.17783458646641201</v>
      </c>
      <c r="DF30">
        <v>4.09114898286475E-2</v>
      </c>
      <c r="DG30">
        <v>1</v>
      </c>
      <c r="DH30">
        <v>1799.9909523809499</v>
      </c>
      <c r="DI30">
        <v>-0.56960197576296101</v>
      </c>
      <c r="DJ30">
        <v>0.174953184538233</v>
      </c>
      <c r="DK30">
        <v>-1</v>
      </c>
      <c r="DL30">
        <v>2</v>
      </c>
      <c r="DM30">
        <v>2</v>
      </c>
      <c r="DN30" t="s">
        <v>350</v>
      </c>
      <c r="DO30">
        <v>3.15896</v>
      </c>
      <c r="DP30">
        <v>2.7795100000000001</v>
      </c>
      <c r="DQ30">
        <v>0.120964</v>
      </c>
      <c r="DR30">
        <v>0.124274</v>
      </c>
      <c r="DS30">
        <v>0.107221</v>
      </c>
      <c r="DT30">
        <v>0.103312</v>
      </c>
      <c r="DU30">
        <v>27958.9</v>
      </c>
      <c r="DV30">
        <v>29194.3</v>
      </c>
      <c r="DW30">
        <v>29541.3</v>
      </c>
      <c r="DX30">
        <v>31071.7</v>
      </c>
      <c r="DY30">
        <v>34531.1</v>
      </c>
      <c r="DZ30">
        <v>36546.199999999997</v>
      </c>
      <c r="EA30">
        <v>40540.400000000001</v>
      </c>
      <c r="EB30">
        <v>43145.8</v>
      </c>
      <c r="EC30">
        <v>2.2777799999999999</v>
      </c>
      <c r="ED30">
        <v>1.8392500000000001</v>
      </c>
      <c r="EE30">
        <v>0.16145399999999999</v>
      </c>
      <c r="EF30">
        <v>0</v>
      </c>
      <c r="EG30">
        <v>19.3628</v>
      </c>
      <c r="EH30">
        <v>999.9</v>
      </c>
      <c r="EI30">
        <v>56.500999999999998</v>
      </c>
      <c r="EJ30">
        <v>29.175000000000001</v>
      </c>
      <c r="EK30">
        <v>22.817900000000002</v>
      </c>
      <c r="EL30">
        <v>61.540900000000001</v>
      </c>
      <c r="EM30">
        <v>24.463100000000001</v>
      </c>
      <c r="EN30">
        <v>1</v>
      </c>
      <c r="EO30">
        <v>-0.355549</v>
      </c>
      <c r="EP30">
        <v>1.38107</v>
      </c>
      <c r="EQ30">
        <v>20.2897</v>
      </c>
      <c r="ER30">
        <v>5.24125</v>
      </c>
      <c r="ES30">
        <v>11.8285</v>
      </c>
      <c r="ET30">
        <v>4.9817999999999998</v>
      </c>
      <c r="EU30">
        <v>3.2989999999999999</v>
      </c>
      <c r="EV30">
        <v>40.799999999999997</v>
      </c>
      <c r="EW30">
        <v>152.19999999999999</v>
      </c>
      <c r="EX30">
        <v>2588.3000000000002</v>
      </c>
      <c r="EY30">
        <v>6340.6</v>
      </c>
      <c r="EZ30">
        <v>1.87361</v>
      </c>
      <c r="FA30">
        <v>1.87927</v>
      </c>
      <c r="FB30">
        <v>1.8795900000000001</v>
      </c>
      <c r="FC30">
        <v>1.88025</v>
      </c>
      <c r="FD30">
        <v>1.87788</v>
      </c>
      <c r="FE30">
        <v>1.8766799999999999</v>
      </c>
      <c r="FF30">
        <v>1.87738</v>
      </c>
      <c r="FG30">
        <v>1.87514</v>
      </c>
      <c r="FH30">
        <v>0</v>
      </c>
      <c r="FI30">
        <v>0</v>
      </c>
      <c r="FJ30">
        <v>0</v>
      </c>
      <c r="FK30">
        <v>0</v>
      </c>
      <c r="FL30" t="s">
        <v>351</v>
      </c>
      <c r="FM30" t="s">
        <v>352</v>
      </c>
      <c r="FN30" t="s">
        <v>353</v>
      </c>
      <c r="FO30" t="s">
        <v>353</v>
      </c>
      <c r="FP30" t="s">
        <v>353</v>
      </c>
      <c r="FQ30" t="s">
        <v>353</v>
      </c>
      <c r="FR30">
        <v>0</v>
      </c>
      <c r="FS30">
        <v>100</v>
      </c>
      <c r="FT30">
        <v>100</v>
      </c>
      <c r="FU30">
        <v>-1.29</v>
      </c>
      <c r="FV30">
        <v>0.19939999999999999</v>
      </c>
      <c r="FW30">
        <v>-1.2723698659045699</v>
      </c>
      <c r="FX30">
        <v>1.4527828764109799E-4</v>
      </c>
      <c r="FY30">
        <v>-4.3579519040863002E-7</v>
      </c>
      <c r="FZ30">
        <v>2.0799061152897499E-10</v>
      </c>
      <c r="GA30">
        <v>0.199380000000005</v>
      </c>
      <c r="GB30">
        <v>0</v>
      </c>
      <c r="GC30">
        <v>0</v>
      </c>
      <c r="GD30">
        <v>0</v>
      </c>
      <c r="GE30">
        <v>4</v>
      </c>
      <c r="GF30">
        <v>2147</v>
      </c>
      <c r="GG30">
        <v>-1</v>
      </c>
      <c r="GH30">
        <v>-1</v>
      </c>
      <c r="GI30">
        <v>0.5</v>
      </c>
      <c r="GJ30">
        <v>0.6</v>
      </c>
      <c r="GK30">
        <v>1.38428</v>
      </c>
      <c r="GL30">
        <v>2.5793499999999998</v>
      </c>
      <c r="GM30">
        <v>1.54541</v>
      </c>
      <c r="GN30">
        <v>2.2802699999999998</v>
      </c>
      <c r="GO30">
        <v>1.5979000000000001</v>
      </c>
      <c r="GP30">
        <v>2.3132299999999999</v>
      </c>
      <c r="GQ30">
        <v>33.042900000000003</v>
      </c>
      <c r="GR30">
        <v>15.340400000000001</v>
      </c>
      <c r="GS30">
        <v>18</v>
      </c>
      <c r="GT30">
        <v>636.24</v>
      </c>
      <c r="GU30">
        <v>389.97699999999998</v>
      </c>
      <c r="GV30">
        <v>19.743500000000001</v>
      </c>
      <c r="GW30">
        <v>22.220500000000001</v>
      </c>
      <c r="GX30">
        <v>29.9999</v>
      </c>
      <c r="GY30">
        <v>22.253499999999999</v>
      </c>
      <c r="GZ30">
        <v>22.229299999999999</v>
      </c>
      <c r="HA30">
        <v>27.7514</v>
      </c>
      <c r="HB30">
        <v>20</v>
      </c>
      <c r="HC30">
        <v>-30</v>
      </c>
      <c r="HD30">
        <v>19.734300000000001</v>
      </c>
      <c r="HE30">
        <v>575</v>
      </c>
      <c r="HF30">
        <v>0</v>
      </c>
      <c r="HG30">
        <v>100.57</v>
      </c>
      <c r="HH30">
        <v>99.954899999999995</v>
      </c>
    </row>
    <row r="31" spans="1:216" x14ac:dyDescent="0.2">
      <c r="A31">
        <v>13</v>
      </c>
      <c r="B31">
        <v>1689536863</v>
      </c>
      <c r="C31">
        <v>1074</v>
      </c>
      <c r="D31" t="s">
        <v>387</v>
      </c>
      <c r="E31" t="s">
        <v>388</v>
      </c>
      <c r="F31" t="s">
        <v>343</v>
      </c>
      <c r="G31" t="s">
        <v>344</v>
      </c>
      <c r="H31" t="s">
        <v>345</v>
      </c>
      <c r="I31" t="s">
        <v>346</v>
      </c>
      <c r="J31" t="s">
        <v>347</v>
      </c>
      <c r="K31" t="s">
        <v>348</v>
      </c>
      <c r="L31">
        <v>1689536863</v>
      </c>
      <c r="M31">
        <f t="shared" si="0"/>
        <v>1.2630037483127052E-3</v>
      </c>
      <c r="N31">
        <f t="shared" si="1"/>
        <v>1.2630037483127052</v>
      </c>
      <c r="O31">
        <f t="shared" si="2"/>
        <v>22.34806492811056</v>
      </c>
      <c r="P31">
        <f t="shared" si="3"/>
        <v>652.85599999999999</v>
      </c>
      <c r="Q31">
        <f t="shared" si="4"/>
        <v>476.54134754950354</v>
      </c>
      <c r="R31">
        <f t="shared" si="5"/>
        <v>47.960095744437773</v>
      </c>
      <c r="S31">
        <f t="shared" si="6"/>
        <v>65.704762930519991</v>
      </c>
      <c r="T31">
        <f t="shared" si="7"/>
        <v>0.21646181439384235</v>
      </c>
      <c r="U31">
        <f t="shared" si="8"/>
        <v>2.9898809010324294</v>
      </c>
      <c r="V31">
        <f t="shared" si="9"/>
        <v>0.20811718848550623</v>
      </c>
      <c r="W31">
        <f t="shared" si="10"/>
        <v>0.13079617121572001</v>
      </c>
      <c r="X31">
        <f t="shared" si="11"/>
        <v>297.66688799999997</v>
      </c>
      <c r="Y31">
        <f t="shared" si="12"/>
        <v>23.144663921456569</v>
      </c>
      <c r="Z31">
        <f t="shared" si="13"/>
        <v>21.989799999999999</v>
      </c>
      <c r="AA31">
        <f t="shared" si="14"/>
        <v>2.6518566278551816</v>
      </c>
      <c r="AB31">
        <f t="shared" si="15"/>
        <v>78.699415592240584</v>
      </c>
      <c r="AC31">
        <f t="shared" si="16"/>
        <v>2.0553722282169997</v>
      </c>
      <c r="AD31">
        <f t="shared" si="17"/>
        <v>2.6116740673988565</v>
      </c>
      <c r="AE31">
        <f t="shared" si="18"/>
        <v>0.59648439963818189</v>
      </c>
      <c r="AF31">
        <f t="shared" si="19"/>
        <v>-55.6984653005903</v>
      </c>
      <c r="AG31">
        <f t="shared" si="20"/>
        <v>-40.313733830028696</v>
      </c>
      <c r="AH31">
        <f t="shared" si="21"/>
        <v>-2.7629879638186692</v>
      </c>
      <c r="AI31">
        <f t="shared" si="22"/>
        <v>198.89170090556232</v>
      </c>
      <c r="AJ31">
        <v>0</v>
      </c>
      <c r="AK31">
        <v>0</v>
      </c>
      <c r="AL31">
        <f t="shared" si="23"/>
        <v>1</v>
      </c>
      <c r="AM31">
        <f t="shared" si="24"/>
        <v>0</v>
      </c>
      <c r="AN31">
        <f t="shared" si="25"/>
        <v>54213.843364798486</v>
      </c>
      <c r="AO31">
        <f t="shared" si="26"/>
        <v>1799.78</v>
      </c>
      <c r="AP31">
        <f t="shared" si="27"/>
        <v>1517.2151999999999</v>
      </c>
      <c r="AQ31">
        <f t="shared" si="28"/>
        <v>0.84300036671148693</v>
      </c>
      <c r="AR31">
        <f t="shared" si="29"/>
        <v>0.16539070775316983</v>
      </c>
      <c r="AS31">
        <v>1689536863</v>
      </c>
      <c r="AT31">
        <v>652.85599999999999</v>
      </c>
      <c r="AU31">
        <v>675.04700000000003</v>
      </c>
      <c r="AV31">
        <v>20.422599999999999</v>
      </c>
      <c r="AW31">
        <v>19.2378</v>
      </c>
      <c r="AX31">
        <v>654.50599999999997</v>
      </c>
      <c r="AY31">
        <v>20.222000000000001</v>
      </c>
      <c r="AZ31">
        <v>600.12199999999996</v>
      </c>
      <c r="BA31">
        <v>100.59699999999999</v>
      </c>
      <c r="BB31">
        <v>4.5045000000000002E-2</v>
      </c>
      <c r="BC31">
        <v>21.739699999999999</v>
      </c>
      <c r="BD31">
        <v>21.989799999999999</v>
      </c>
      <c r="BE31">
        <v>999.9</v>
      </c>
      <c r="BF31">
        <v>0</v>
      </c>
      <c r="BG31">
        <v>0</v>
      </c>
      <c r="BH31">
        <v>10013.799999999999</v>
      </c>
      <c r="BI31">
        <v>0</v>
      </c>
      <c r="BJ31">
        <v>202.47</v>
      </c>
      <c r="BK31">
        <v>-22.191299999999998</v>
      </c>
      <c r="BL31">
        <v>666.46699999999998</v>
      </c>
      <c r="BM31">
        <v>688.28899999999999</v>
      </c>
      <c r="BN31">
        <v>1.1848000000000001</v>
      </c>
      <c r="BO31">
        <v>675.04700000000003</v>
      </c>
      <c r="BP31">
        <v>19.2378</v>
      </c>
      <c r="BQ31">
        <v>2.05444</v>
      </c>
      <c r="BR31">
        <v>1.93526</v>
      </c>
      <c r="BS31">
        <v>17.8703</v>
      </c>
      <c r="BT31">
        <v>16.924299999999999</v>
      </c>
      <c r="BU31">
        <v>1799.78</v>
      </c>
      <c r="BV31">
        <v>0.89998500000000003</v>
      </c>
      <c r="BW31">
        <v>0.10001500000000001</v>
      </c>
      <c r="BX31">
        <v>0</v>
      </c>
      <c r="BY31">
        <v>2.2183000000000002</v>
      </c>
      <c r="BZ31">
        <v>0</v>
      </c>
      <c r="CA31">
        <v>17007.099999999999</v>
      </c>
      <c r="CB31">
        <v>17197.5</v>
      </c>
      <c r="CC31">
        <v>38.625</v>
      </c>
      <c r="CD31">
        <v>40.936999999999998</v>
      </c>
      <c r="CE31">
        <v>39.875</v>
      </c>
      <c r="CF31">
        <v>39.125</v>
      </c>
      <c r="CG31">
        <v>38.061999999999998</v>
      </c>
      <c r="CH31">
        <v>1619.78</v>
      </c>
      <c r="CI31">
        <v>180</v>
      </c>
      <c r="CJ31">
        <v>0</v>
      </c>
      <c r="CK31">
        <v>1689536866.0999999</v>
      </c>
      <c r="CL31">
        <v>0</v>
      </c>
      <c r="CM31">
        <v>1689536833</v>
      </c>
      <c r="CN31" t="s">
        <v>389</v>
      </c>
      <c r="CO31">
        <v>1689536833</v>
      </c>
      <c r="CP31">
        <v>1689536825</v>
      </c>
      <c r="CQ31">
        <v>15</v>
      </c>
      <c r="CR31">
        <v>-0.34399999999999997</v>
      </c>
      <c r="CS31">
        <v>1E-3</v>
      </c>
      <c r="CT31">
        <v>-1.653</v>
      </c>
      <c r="CU31">
        <v>0.20100000000000001</v>
      </c>
      <c r="CV31">
        <v>675</v>
      </c>
      <c r="CW31">
        <v>19</v>
      </c>
      <c r="CX31">
        <v>0.1</v>
      </c>
      <c r="CY31">
        <v>0.04</v>
      </c>
      <c r="CZ31">
        <v>21.264156775724999</v>
      </c>
      <c r="DA31">
        <v>0.22445418637961301</v>
      </c>
      <c r="DB31">
        <v>6.5389281142733804E-2</v>
      </c>
      <c r="DC31">
        <v>1</v>
      </c>
      <c r="DD31">
        <v>674.97974999999997</v>
      </c>
      <c r="DE31">
        <v>0.10326315789479</v>
      </c>
      <c r="DF31">
        <v>3.7290581920898701E-2</v>
      </c>
      <c r="DG31">
        <v>1</v>
      </c>
      <c r="DH31">
        <v>1799.9829999999999</v>
      </c>
      <c r="DI31">
        <v>5.3262922859502902E-3</v>
      </c>
      <c r="DJ31">
        <v>0.15175967843927399</v>
      </c>
      <c r="DK31">
        <v>-1</v>
      </c>
      <c r="DL31">
        <v>2</v>
      </c>
      <c r="DM31">
        <v>2</v>
      </c>
      <c r="DN31" t="s">
        <v>350</v>
      </c>
      <c r="DO31">
        <v>3.1586799999999999</v>
      </c>
      <c r="DP31">
        <v>2.77949</v>
      </c>
      <c r="DQ31">
        <v>0.13555700000000001</v>
      </c>
      <c r="DR31">
        <v>0.138904</v>
      </c>
      <c r="DS31">
        <v>0.107366</v>
      </c>
      <c r="DT31">
        <v>0.103771</v>
      </c>
      <c r="DU31">
        <v>27499</v>
      </c>
      <c r="DV31">
        <v>28708</v>
      </c>
      <c r="DW31">
        <v>29545.5</v>
      </c>
      <c r="DX31">
        <v>31072.799999999999</v>
      </c>
      <c r="DY31">
        <v>34531.4</v>
      </c>
      <c r="DZ31">
        <v>36529.199999999997</v>
      </c>
      <c r="EA31">
        <v>40545.9</v>
      </c>
      <c r="EB31">
        <v>43146.3</v>
      </c>
      <c r="EC31">
        <v>2.27772</v>
      </c>
      <c r="ED31">
        <v>1.8388500000000001</v>
      </c>
      <c r="EE31">
        <v>0.15711800000000001</v>
      </c>
      <c r="EF31">
        <v>0</v>
      </c>
      <c r="EG31">
        <v>19.3934</v>
      </c>
      <c r="EH31">
        <v>999.9</v>
      </c>
      <c r="EI31">
        <v>56.3</v>
      </c>
      <c r="EJ31">
        <v>29.306000000000001</v>
      </c>
      <c r="EK31">
        <v>22.908799999999999</v>
      </c>
      <c r="EL31">
        <v>61.290900000000001</v>
      </c>
      <c r="EM31">
        <v>24.683499999999999</v>
      </c>
      <c r="EN31">
        <v>1</v>
      </c>
      <c r="EO31">
        <v>-0.35669000000000001</v>
      </c>
      <c r="EP31">
        <v>1.12222</v>
      </c>
      <c r="EQ31">
        <v>20.2913</v>
      </c>
      <c r="ER31">
        <v>5.2398999999999996</v>
      </c>
      <c r="ES31">
        <v>11.8294</v>
      </c>
      <c r="ET31">
        <v>4.9818499999999997</v>
      </c>
      <c r="EU31">
        <v>3.2990499999999998</v>
      </c>
      <c r="EV31">
        <v>40.799999999999997</v>
      </c>
      <c r="EW31">
        <v>152.19999999999999</v>
      </c>
      <c r="EX31">
        <v>2590.4</v>
      </c>
      <c r="EY31">
        <v>6348.1</v>
      </c>
      <c r="EZ31">
        <v>1.87361</v>
      </c>
      <c r="FA31">
        <v>1.87927</v>
      </c>
      <c r="FB31">
        <v>1.8795999999999999</v>
      </c>
      <c r="FC31">
        <v>1.8802700000000001</v>
      </c>
      <c r="FD31">
        <v>1.87788</v>
      </c>
      <c r="FE31">
        <v>1.8766799999999999</v>
      </c>
      <c r="FF31">
        <v>1.87738</v>
      </c>
      <c r="FG31">
        <v>1.87514</v>
      </c>
      <c r="FH31">
        <v>0</v>
      </c>
      <c r="FI31">
        <v>0</v>
      </c>
      <c r="FJ31">
        <v>0</v>
      </c>
      <c r="FK31">
        <v>0</v>
      </c>
      <c r="FL31" t="s">
        <v>351</v>
      </c>
      <c r="FM31" t="s">
        <v>352</v>
      </c>
      <c r="FN31" t="s">
        <v>353</v>
      </c>
      <c r="FO31" t="s">
        <v>353</v>
      </c>
      <c r="FP31" t="s">
        <v>353</v>
      </c>
      <c r="FQ31" t="s">
        <v>353</v>
      </c>
      <c r="FR31">
        <v>0</v>
      </c>
      <c r="FS31">
        <v>100</v>
      </c>
      <c r="FT31">
        <v>100</v>
      </c>
      <c r="FU31">
        <v>-1.65</v>
      </c>
      <c r="FV31">
        <v>0.2006</v>
      </c>
      <c r="FW31">
        <v>-1.61629449656716</v>
      </c>
      <c r="FX31">
        <v>1.4527828764109799E-4</v>
      </c>
      <c r="FY31">
        <v>-4.3579519040863002E-7</v>
      </c>
      <c r="FZ31">
        <v>2.0799061152897499E-10</v>
      </c>
      <c r="GA31">
        <v>0.20060999999999801</v>
      </c>
      <c r="GB31">
        <v>0</v>
      </c>
      <c r="GC31">
        <v>0</v>
      </c>
      <c r="GD31">
        <v>0</v>
      </c>
      <c r="GE31">
        <v>4</v>
      </c>
      <c r="GF31">
        <v>2147</v>
      </c>
      <c r="GG31">
        <v>-1</v>
      </c>
      <c r="GH31">
        <v>-1</v>
      </c>
      <c r="GI31">
        <v>0.5</v>
      </c>
      <c r="GJ31">
        <v>0.6</v>
      </c>
      <c r="GK31">
        <v>1.5771500000000001</v>
      </c>
      <c r="GL31">
        <v>2.5683600000000002</v>
      </c>
      <c r="GM31">
        <v>1.54541</v>
      </c>
      <c r="GN31">
        <v>2.2802699999999998</v>
      </c>
      <c r="GO31">
        <v>1.5979000000000001</v>
      </c>
      <c r="GP31">
        <v>2.4340799999999998</v>
      </c>
      <c r="GQ31">
        <v>33.154499999999999</v>
      </c>
      <c r="GR31">
        <v>15.340400000000001</v>
      </c>
      <c r="GS31">
        <v>18</v>
      </c>
      <c r="GT31">
        <v>636.27099999999996</v>
      </c>
      <c r="GU31">
        <v>389.84800000000001</v>
      </c>
      <c r="GV31">
        <v>19.421600000000002</v>
      </c>
      <c r="GW31">
        <v>22.2134</v>
      </c>
      <c r="GX31">
        <v>30</v>
      </c>
      <c r="GY31">
        <v>22.259</v>
      </c>
      <c r="GZ31">
        <v>22.241299999999999</v>
      </c>
      <c r="HA31">
        <v>31.6159</v>
      </c>
      <c r="HB31">
        <v>20</v>
      </c>
      <c r="HC31">
        <v>-30</v>
      </c>
      <c r="HD31">
        <v>19.592600000000001</v>
      </c>
      <c r="HE31">
        <v>675</v>
      </c>
      <c r="HF31">
        <v>0</v>
      </c>
      <c r="HG31">
        <v>100.584</v>
      </c>
      <c r="HH31">
        <v>99.957099999999997</v>
      </c>
    </row>
    <row r="32" spans="1:216" x14ac:dyDescent="0.2">
      <c r="A32">
        <v>14</v>
      </c>
      <c r="B32">
        <v>1689536949</v>
      </c>
      <c r="C32">
        <v>1160</v>
      </c>
      <c r="D32" t="s">
        <v>390</v>
      </c>
      <c r="E32" t="s">
        <v>391</v>
      </c>
      <c r="F32" t="s">
        <v>343</v>
      </c>
      <c r="G32" t="s">
        <v>344</v>
      </c>
      <c r="H32" t="s">
        <v>345</v>
      </c>
      <c r="I32" t="s">
        <v>346</v>
      </c>
      <c r="J32" t="s">
        <v>347</v>
      </c>
      <c r="K32" t="s">
        <v>348</v>
      </c>
      <c r="L32">
        <v>1689536949</v>
      </c>
      <c r="M32">
        <f t="shared" si="0"/>
        <v>1.3534805029182622E-3</v>
      </c>
      <c r="N32">
        <f t="shared" si="1"/>
        <v>1.3534805029182622</v>
      </c>
      <c r="O32">
        <f t="shared" si="2"/>
        <v>23.555794229161737</v>
      </c>
      <c r="P32">
        <f t="shared" si="3"/>
        <v>776.36599999999999</v>
      </c>
      <c r="Q32">
        <f t="shared" si="4"/>
        <v>602.83533308660355</v>
      </c>
      <c r="R32">
        <f t="shared" si="5"/>
        <v>60.670284607376331</v>
      </c>
      <c r="S32">
        <f t="shared" si="6"/>
        <v>78.134680557490796</v>
      </c>
      <c r="T32">
        <f t="shared" si="7"/>
        <v>0.23420077560429256</v>
      </c>
      <c r="U32">
        <f t="shared" si="8"/>
        <v>2.9845705036704224</v>
      </c>
      <c r="V32">
        <f t="shared" si="9"/>
        <v>0.22444895926353697</v>
      </c>
      <c r="W32">
        <f t="shared" si="10"/>
        <v>0.14112292496604811</v>
      </c>
      <c r="X32">
        <f t="shared" si="11"/>
        <v>297.71476799999999</v>
      </c>
      <c r="Y32">
        <f t="shared" si="12"/>
        <v>23.166736959312825</v>
      </c>
      <c r="Z32">
        <f t="shared" si="13"/>
        <v>22.058499999999999</v>
      </c>
      <c r="AA32">
        <f t="shared" si="14"/>
        <v>2.6629886797703213</v>
      </c>
      <c r="AB32">
        <f t="shared" si="15"/>
        <v>79.067045777302695</v>
      </c>
      <c r="AC32">
        <f t="shared" si="16"/>
        <v>2.0703678523074598</v>
      </c>
      <c r="AD32">
        <f t="shared" si="17"/>
        <v>2.6184965328523604</v>
      </c>
      <c r="AE32">
        <f t="shared" si="18"/>
        <v>0.59262082746286149</v>
      </c>
      <c r="AF32">
        <f t="shared" si="19"/>
        <v>-59.688490178695361</v>
      </c>
      <c r="AG32">
        <f t="shared" si="20"/>
        <v>-44.425639954810158</v>
      </c>
      <c r="AH32">
        <f t="shared" si="21"/>
        <v>-3.0519528274168795</v>
      </c>
      <c r="AI32">
        <f t="shared" si="22"/>
        <v>190.54868503907761</v>
      </c>
      <c r="AJ32">
        <v>0</v>
      </c>
      <c r="AK32">
        <v>0</v>
      </c>
      <c r="AL32">
        <f t="shared" si="23"/>
        <v>1</v>
      </c>
      <c r="AM32">
        <f t="shared" si="24"/>
        <v>0</v>
      </c>
      <c r="AN32">
        <f t="shared" si="25"/>
        <v>54053.232539975877</v>
      </c>
      <c r="AO32">
        <f t="shared" si="26"/>
        <v>1800.08</v>
      </c>
      <c r="AP32">
        <f t="shared" si="27"/>
        <v>1517.4671999999998</v>
      </c>
      <c r="AQ32">
        <f t="shared" si="28"/>
        <v>0.8429998666725923</v>
      </c>
      <c r="AR32">
        <f t="shared" si="29"/>
        <v>0.16538974267810319</v>
      </c>
      <c r="AS32">
        <v>1689536949</v>
      </c>
      <c r="AT32">
        <v>776.36599999999999</v>
      </c>
      <c r="AU32">
        <v>799.92499999999995</v>
      </c>
      <c r="AV32">
        <v>20.5717</v>
      </c>
      <c r="AW32">
        <v>19.302499999999998</v>
      </c>
      <c r="AX32">
        <v>777.90899999999999</v>
      </c>
      <c r="AY32">
        <v>20.368500000000001</v>
      </c>
      <c r="AZ32">
        <v>600.255</v>
      </c>
      <c r="BA32">
        <v>100.59699999999999</v>
      </c>
      <c r="BB32">
        <v>4.4553799999999998E-2</v>
      </c>
      <c r="BC32">
        <v>21.782399999999999</v>
      </c>
      <c r="BD32">
        <v>22.058499999999999</v>
      </c>
      <c r="BE32">
        <v>999.9</v>
      </c>
      <c r="BF32">
        <v>0</v>
      </c>
      <c r="BG32">
        <v>0</v>
      </c>
      <c r="BH32">
        <v>9984.3799999999992</v>
      </c>
      <c r="BI32">
        <v>0</v>
      </c>
      <c r="BJ32">
        <v>210.5</v>
      </c>
      <c r="BK32">
        <v>-23.558299999999999</v>
      </c>
      <c r="BL32">
        <v>792.673</v>
      </c>
      <c r="BM32">
        <v>815.66899999999998</v>
      </c>
      <c r="BN32">
        <v>1.2692099999999999</v>
      </c>
      <c r="BO32">
        <v>799.92499999999995</v>
      </c>
      <c r="BP32">
        <v>19.302499999999998</v>
      </c>
      <c r="BQ32">
        <v>2.0694599999999999</v>
      </c>
      <c r="BR32">
        <v>1.9417800000000001</v>
      </c>
      <c r="BS32">
        <v>17.986000000000001</v>
      </c>
      <c r="BT32">
        <v>16.977399999999999</v>
      </c>
      <c r="BU32">
        <v>1800.08</v>
      </c>
      <c r="BV32">
        <v>0.90000199999999997</v>
      </c>
      <c r="BW32">
        <v>9.9998199999999995E-2</v>
      </c>
      <c r="BX32">
        <v>0</v>
      </c>
      <c r="BY32">
        <v>2.4647999999999999</v>
      </c>
      <c r="BZ32">
        <v>0</v>
      </c>
      <c r="CA32">
        <v>17148.3</v>
      </c>
      <c r="CB32">
        <v>17200.400000000001</v>
      </c>
      <c r="CC32">
        <v>38.686999999999998</v>
      </c>
      <c r="CD32">
        <v>41.186999999999998</v>
      </c>
      <c r="CE32">
        <v>40</v>
      </c>
      <c r="CF32">
        <v>39.311999999999998</v>
      </c>
      <c r="CG32">
        <v>38.186999999999998</v>
      </c>
      <c r="CH32">
        <v>1620.08</v>
      </c>
      <c r="CI32">
        <v>180</v>
      </c>
      <c r="CJ32">
        <v>0</v>
      </c>
      <c r="CK32">
        <v>1689536952.5</v>
      </c>
      <c r="CL32">
        <v>0</v>
      </c>
      <c r="CM32">
        <v>1689536919</v>
      </c>
      <c r="CN32" t="s">
        <v>392</v>
      </c>
      <c r="CO32">
        <v>1689536919</v>
      </c>
      <c r="CP32">
        <v>1689536919</v>
      </c>
      <c r="CQ32">
        <v>16</v>
      </c>
      <c r="CR32">
        <v>0.126</v>
      </c>
      <c r="CS32">
        <v>3.0000000000000001E-3</v>
      </c>
      <c r="CT32">
        <v>-1.5469999999999999</v>
      </c>
      <c r="CU32">
        <v>0.20300000000000001</v>
      </c>
      <c r="CV32">
        <v>800</v>
      </c>
      <c r="CW32">
        <v>19</v>
      </c>
      <c r="CX32">
        <v>0.1</v>
      </c>
      <c r="CY32">
        <v>7.0000000000000007E-2</v>
      </c>
      <c r="CZ32">
        <v>22.583888543447699</v>
      </c>
      <c r="DA32">
        <v>0.42990733994164299</v>
      </c>
      <c r="DB32">
        <v>7.7005924135810894E-2</v>
      </c>
      <c r="DC32">
        <v>1</v>
      </c>
      <c r="DD32">
        <v>799.98725000000002</v>
      </c>
      <c r="DE32">
        <v>9.2977443609550806E-2</v>
      </c>
      <c r="DF32">
        <v>3.32202874761671E-2</v>
      </c>
      <c r="DG32">
        <v>1</v>
      </c>
      <c r="DH32">
        <v>1799.93857142857</v>
      </c>
      <c r="DI32">
        <v>5.5456420839505902E-2</v>
      </c>
      <c r="DJ32">
        <v>0.15319721849659701</v>
      </c>
      <c r="DK32">
        <v>-1</v>
      </c>
      <c r="DL32">
        <v>2</v>
      </c>
      <c r="DM32">
        <v>2</v>
      </c>
      <c r="DN32" t="s">
        <v>350</v>
      </c>
      <c r="DO32">
        <v>3.1589299999999998</v>
      </c>
      <c r="DP32">
        <v>2.7787500000000001</v>
      </c>
      <c r="DQ32">
        <v>0.15234</v>
      </c>
      <c r="DR32">
        <v>0.15567600000000001</v>
      </c>
      <c r="DS32">
        <v>0.107915</v>
      </c>
      <c r="DT32">
        <v>0.104009</v>
      </c>
      <c r="DU32">
        <v>26962.1</v>
      </c>
      <c r="DV32">
        <v>28144.3</v>
      </c>
      <c r="DW32">
        <v>29541.9</v>
      </c>
      <c r="DX32">
        <v>31067.5</v>
      </c>
      <c r="DY32">
        <v>34507.5</v>
      </c>
      <c r="DZ32">
        <v>36515</v>
      </c>
      <c r="EA32">
        <v>40541.199999999997</v>
      </c>
      <c r="EB32">
        <v>43138.8</v>
      </c>
      <c r="EC32">
        <v>2.2772999999999999</v>
      </c>
      <c r="ED32">
        <v>1.83718</v>
      </c>
      <c r="EE32">
        <v>0.15548600000000001</v>
      </c>
      <c r="EF32">
        <v>0</v>
      </c>
      <c r="EG32">
        <v>19.4895</v>
      </c>
      <c r="EH32">
        <v>999.9</v>
      </c>
      <c r="EI32">
        <v>56.08</v>
      </c>
      <c r="EJ32">
        <v>29.457000000000001</v>
      </c>
      <c r="EK32">
        <v>23.020900000000001</v>
      </c>
      <c r="EL32">
        <v>61.450899999999997</v>
      </c>
      <c r="EM32">
        <v>24.479199999999999</v>
      </c>
      <c r="EN32">
        <v>1</v>
      </c>
      <c r="EO32">
        <v>-0.35224100000000003</v>
      </c>
      <c r="EP32">
        <v>1.6568799999999999</v>
      </c>
      <c r="EQ32">
        <v>20.287199999999999</v>
      </c>
      <c r="ER32">
        <v>5.2406499999999996</v>
      </c>
      <c r="ES32">
        <v>11.829800000000001</v>
      </c>
      <c r="ET32">
        <v>4.9815500000000004</v>
      </c>
      <c r="EU32">
        <v>3.2990300000000001</v>
      </c>
      <c r="EV32">
        <v>40.9</v>
      </c>
      <c r="EW32">
        <v>152.19999999999999</v>
      </c>
      <c r="EX32">
        <v>2592.1</v>
      </c>
      <c r="EY32">
        <v>6354.8</v>
      </c>
      <c r="EZ32">
        <v>1.87357</v>
      </c>
      <c r="FA32">
        <v>1.8792599999999999</v>
      </c>
      <c r="FB32">
        <v>1.87958</v>
      </c>
      <c r="FC32">
        <v>1.8802300000000001</v>
      </c>
      <c r="FD32">
        <v>1.8778300000000001</v>
      </c>
      <c r="FE32">
        <v>1.8766799999999999</v>
      </c>
      <c r="FF32">
        <v>1.87731</v>
      </c>
      <c r="FG32">
        <v>1.87513</v>
      </c>
      <c r="FH32">
        <v>0</v>
      </c>
      <c r="FI32">
        <v>0</v>
      </c>
      <c r="FJ32">
        <v>0</v>
      </c>
      <c r="FK32">
        <v>0</v>
      </c>
      <c r="FL32" t="s">
        <v>351</v>
      </c>
      <c r="FM32" t="s">
        <v>352</v>
      </c>
      <c r="FN32" t="s">
        <v>353</v>
      </c>
      <c r="FO32" t="s">
        <v>353</v>
      </c>
      <c r="FP32" t="s">
        <v>353</v>
      </c>
      <c r="FQ32" t="s">
        <v>353</v>
      </c>
      <c r="FR32">
        <v>0</v>
      </c>
      <c r="FS32">
        <v>100</v>
      </c>
      <c r="FT32">
        <v>100</v>
      </c>
      <c r="FU32">
        <v>-1.5429999999999999</v>
      </c>
      <c r="FV32">
        <v>0.20319999999999999</v>
      </c>
      <c r="FW32">
        <v>-1.4902433058146101</v>
      </c>
      <c r="FX32">
        <v>1.4527828764109799E-4</v>
      </c>
      <c r="FY32">
        <v>-4.3579519040863002E-7</v>
      </c>
      <c r="FZ32">
        <v>2.0799061152897499E-10</v>
      </c>
      <c r="GA32">
        <v>0.20319999999999899</v>
      </c>
      <c r="GB32">
        <v>0</v>
      </c>
      <c r="GC32">
        <v>0</v>
      </c>
      <c r="GD32">
        <v>0</v>
      </c>
      <c r="GE32">
        <v>4</v>
      </c>
      <c r="GF32">
        <v>2147</v>
      </c>
      <c r="GG32">
        <v>-1</v>
      </c>
      <c r="GH32">
        <v>-1</v>
      </c>
      <c r="GI32">
        <v>0.5</v>
      </c>
      <c r="GJ32">
        <v>0.5</v>
      </c>
      <c r="GK32">
        <v>1.81274</v>
      </c>
      <c r="GL32">
        <v>2.5695800000000002</v>
      </c>
      <c r="GM32">
        <v>1.54541</v>
      </c>
      <c r="GN32">
        <v>2.2802699999999998</v>
      </c>
      <c r="GO32">
        <v>1.5979000000000001</v>
      </c>
      <c r="GP32">
        <v>2.4304199999999998</v>
      </c>
      <c r="GQ32">
        <v>33.199199999999998</v>
      </c>
      <c r="GR32">
        <v>15.322800000000001</v>
      </c>
      <c r="GS32">
        <v>18</v>
      </c>
      <c r="GT32">
        <v>636.47900000000004</v>
      </c>
      <c r="GU32">
        <v>389.24200000000002</v>
      </c>
      <c r="GV32">
        <v>19.552600000000002</v>
      </c>
      <c r="GW32">
        <v>22.2681</v>
      </c>
      <c r="GX32">
        <v>30.000499999999999</v>
      </c>
      <c r="GY32">
        <v>22.300799999999999</v>
      </c>
      <c r="GZ32">
        <v>22.282399999999999</v>
      </c>
      <c r="HA32">
        <v>36.323500000000003</v>
      </c>
      <c r="HB32">
        <v>20</v>
      </c>
      <c r="HC32">
        <v>-30</v>
      </c>
      <c r="HD32">
        <v>19.512699999999999</v>
      </c>
      <c r="HE32">
        <v>800</v>
      </c>
      <c r="HF32">
        <v>0</v>
      </c>
      <c r="HG32">
        <v>100.572</v>
      </c>
      <c r="HH32">
        <v>99.939800000000005</v>
      </c>
    </row>
    <row r="33" spans="1:216" x14ac:dyDescent="0.2">
      <c r="A33">
        <v>15</v>
      </c>
      <c r="B33">
        <v>1689537050.0999999</v>
      </c>
      <c r="C33">
        <v>1261.0999999046301</v>
      </c>
      <c r="D33" t="s">
        <v>393</v>
      </c>
      <c r="E33" t="s">
        <v>394</v>
      </c>
      <c r="F33" t="s">
        <v>343</v>
      </c>
      <c r="G33" t="s">
        <v>344</v>
      </c>
      <c r="H33" t="s">
        <v>345</v>
      </c>
      <c r="I33" t="s">
        <v>346</v>
      </c>
      <c r="J33" t="s">
        <v>347</v>
      </c>
      <c r="K33" t="s">
        <v>348</v>
      </c>
      <c r="L33">
        <v>1689537050.0999999</v>
      </c>
      <c r="M33">
        <f t="shared" si="0"/>
        <v>1.3613106686406289E-3</v>
      </c>
      <c r="N33">
        <f t="shared" si="1"/>
        <v>1.3613106686406289</v>
      </c>
      <c r="O33">
        <f t="shared" si="2"/>
        <v>24.708866486907404</v>
      </c>
      <c r="P33">
        <f t="shared" si="3"/>
        <v>975.03399999999999</v>
      </c>
      <c r="Q33">
        <f t="shared" si="4"/>
        <v>795.57239466428734</v>
      </c>
      <c r="R33">
        <f t="shared" si="5"/>
        <v>80.070222318905564</v>
      </c>
      <c r="S33">
        <f t="shared" si="6"/>
        <v>98.132099193104807</v>
      </c>
      <c r="T33">
        <f t="shared" si="7"/>
        <v>0.23983954667284843</v>
      </c>
      <c r="U33">
        <f t="shared" si="8"/>
        <v>2.9859790809481943</v>
      </c>
      <c r="V33">
        <f t="shared" si="9"/>
        <v>0.22962810521381938</v>
      </c>
      <c r="W33">
        <f t="shared" si="10"/>
        <v>0.14439879285566865</v>
      </c>
      <c r="X33">
        <f t="shared" si="11"/>
        <v>297.71157600000004</v>
      </c>
      <c r="Y33">
        <f t="shared" si="12"/>
        <v>23.070684215526125</v>
      </c>
      <c r="Z33">
        <f t="shared" si="13"/>
        <v>22.021699999999999</v>
      </c>
      <c r="AA33">
        <f t="shared" si="14"/>
        <v>2.6570205832836624</v>
      </c>
      <c r="AB33">
        <f t="shared" si="15"/>
        <v>79.674592693862195</v>
      </c>
      <c r="AC33">
        <f t="shared" si="16"/>
        <v>2.0743899150892005</v>
      </c>
      <c r="AD33">
        <f t="shared" si="17"/>
        <v>2.6035776838668458</v>
      </c>
      <c r="AE33">
        <f t="shared" si="18"/>
        <v>0.58263066819446196</v>
      </c>
      <c r="AF33">
        <f t="shared" si="19"/>
        <v>-60.033800487051735</v>
      </c>
      <c r="AG33">
        <f t="shared" si="20"/>
        <v>-53.574178681779728</v>
      </c>
      <c r="AH33">
        <f t="shared" si="21"/>
        <v>-3.6762659594559639</v>
      </c>
      <c r="AI33">
        <f t="shared" si="22"/>
        <v>180.4273308717126</v>
      </c>
      <c r="AJ33">
        <v>0</v>
      </c>
      <c r="AK33">
        <v>0</v>
      </c>
      <c r="AL33">
        <f t="shared" si="23"/>
        <v>1</v>
      </c>
      <c r="AM33">
        <f t="shared" si="24"/>
        <v>0</v>
      </c>
      <c r="AN33">
        <f t="shared" si="25"/>
        <v>54110.963556916773</v>
      </c>
      <c r="AO33">
        <f t="shared" si="26"/>
        <v>1800.06</v>
      </c>
      <c r="AP33">
        <f t="shared" si="27"/>
        <v>1517.4503999999999</v>
      </c>
      <c r="AQ33">
        <f t="shared" si="28"/>
        <v>0.84299990000333325</v>
      </c>
      <c r="AR33">
        <f t="shared" si="29"/>
        <v>0.16538980700643313</v>
      </c>
      <c r="AS33">
        <v>1689537050.0999999</v>
      </c>
      <c r="AT33">
        <v>975.03399999999999</v>
      </c>
      <c r="AU33">
        <v>999.95799999999997</v>
      </c>
      <c r="AV33">
        <v>20.611000000000001</v>
      </c>
      <c r="AW33">
        <v>19.334700000000002</v>
      </c>
      <c r="AX33">
        <v>976.89099999999996</v>
      </c>
      <c r="AY33">
        <v>20.404900000000001</v>
      </c>
      <c r="AZ33">
        <v>600.34500000000003</v>
      </c>
      <c r="BA33">
        <v>100.6</v>
      </c>
      <c r="BB33">
        <v>4.4797200000000002E-2</v>
      </c>
      <c r="BC33">
        <v>21.6889</v>
      </c>
      <c r="BD33">
        <v>22.021699999999999</v>
      </c>
      <c r="BE33">
        <v>999.9</v>
      </c>
      <c r="BF33">
        <v>0</v>
      </c>
      <c r="BG33">
        <v>0</v>
      </c>
      <c r="BH33">
        <v>9991.8799999999992</v>
      </c>
      <c r="BI33">
        <v>0</v>
      </c>
      <c r="BJ33">
        <v>214.67099999999999</v>
      </c>
      <c r="BK33">
        <v>-24.924499999999998</v>
      </c>
      <c r="BL33">
        <v>995.553</v>
      </c>
      <c r="BM33">
        <v>1019.67</v>
      </c>
      <c r="BN33">
        <v>1.2763100000000001</v>
      </c>
      <c r="BO33">
        <v>999.95799999999997</v>
      </c>
      <c r="BP33">
        <v>19.334700000000002</v>
      </c>
      <c r="BQ33">
        <v>2.0734699999999999</v>
      </c>
      <c r="BR33">
        <v>1.9450700000000001</v>
      </c>
      <c r="BS33">
        <v>18.0168</v>
      </c>
      <c r="BT33">
        <v>17.004100000000001</v>
      </c>
      <c r="BU33">
        <v>1800.06</v>
      </c>
      <c r="BV33">
        <v>0.90000199999999997</v>
      </c>
      <c r="BW33">
        <v>9.9998199999999995E-2</v>
      </c>
      <c r="BX33">
        <v>0</v>
      </c>
      <c r="BY33">
        <v>2.8180000000000001</v>
      </c>
      <c r="BZ33">
        <v>0</v>
      </c>
      <c r="CA33">
        <v>17150.7</v>
      </c>
      <c r="CB33">
        <v>17200.2</v>
      </c>
      <c r="CC33">
        <v>38.811999999999998</v>
      </c>
      <c r="CD33">
        <v>41.375</v>
      </c>
      <c r="CE33">
        <v>40.125</v>
      </c>
      <c r="CF33">
        <v>39.5</v>
      </c>
      <c r="CG33">
        <v>38.311999999999998</v>
      </c>
      <c r="CH33">
        <v>1620.06</v>
      </c>
      <c r="CI33">
        <v>180</v>
      </c>
      <c r="CJ33">
        <v>0</v>
      </c>
      <c r="CK33">
        <v>1689537053.3</v>
      </c>
      <c r="CL33">
        <v>0</v>
      </c>
      <c r="CM33">
        <v>1689537021.0999999</v>
      </c>
      <c r="CN33" t="s">
        <v>395</v>
      </c>
      <c r="CO33">
        <v>1689537021.0999999</v>
      </c>
      <c r="CP33">
        <v>1689537008</v>
      </c>
      <c r="CQ33">
        <v>17</v>
      </c>
      <c r="CR33">
        <v>-0.28599999999999998</v>
      </c>
      <c r="CS33">
        <v>3.0000000000000001E-3</v>
      </c>
      <c r="CT33">
        <v>-1.86</v>
      </c>
      <c r="CU33">
        <v>0.20599999999999999</v>
      </c>
      <c r="CV33">
        <v>1000</v>
      </c>
      <c r="CW33">
        <v>19</v>
      </c>
      <c r="CX33">
        <v>0.16</v>
      </c>
      <c r="CY33">
        <v>0.06</v>
      </c>
      <c r="CZ33">
        <v>23.369449679399299</v>
      </c>
      <c r="DA33">
        <v>1.8329186217661499</v>
      </c>
      <c r="DB33">
        <v>0.188845177688967</v>
      </c>
      <c r="DC33">
        <v>1</v>
      </c>
      <c r="DD33">
        <v>999.96180000000004</v>
      </c>
      <c r="DE33">
        <v>-0.207789473682607</v>
      </c>
      <c r="DF33">
        <v>5.64744189877057E-2</v>
      </c>
      <c r="DG33">
        <v>1</v>
      </c>
      <c r="DH33">
        <v>1800.0160000000001</v>
      </c>
      <c r="DI33">
        <v>0.279410348902838</v>
      </c>
      <c r="DJ33">
        <v>0.107721864075945</v>
      </c>
      <c r="DK33">
        <v>-1</v>
      </c>
      <c r="DL33">
        <v>2</v>
      </c>
      <c r="DM33">
        <v>2</v>
      </c>
      <c r="DN33" t="s">
        <v>350</v>
      </c>
      <c r="DO33">
        <v>3.1590699999999998</v>
      </c>
      <c r="DP33">
        <v>2.7790599999999999</v>
      </c>
      <c r="DQ33">
        <v>0.176731</v>
      </c>
      <c r="DR33">
        <v>0.17992900000000001</v>
      </c>
      <c r="DS33">
        <v>0.108047</v>
      </c>
      <c r="DT33">
        <v>0.104127</v>
      </c>
      <c r="DU33">
        <v>26185.1</v>
      </c>
      <c r="DV33">
        <v>27335.3</v>
      </c>
      <c r="DW33">
        <v>29539.9</v>
      </c>
      <c r="DX33">
        <v>31066</v>
      </c>
      <c r="DY33">
        <v>34502.300000000003</v>
      </c>
      <c r="DZ33">
        <v>36511.199999999997</v>
      </c>
      <c r="EA33">
        <v>40537.9</v>
      </c>
      <c r="EB33">
        <v>43136.800000000003</v>
      </c>
      <c r="EC33">
        <v>2.2761999999999998</v>
      </c>
      <c r="ED33">
        <v>1.8361000000000001</v>
      </c>
      <c r="EE33">
        <v>0.14280200000000001</v>
      </c>
      <c r="EF33">
        <v>0</v>
      </c>
      <c r="EG33">
        <v>19.662500000000001</v>
      </c>
      <c r="EH33">
        <v>999.9</v>
      </c>
      <c r="EI33">
        <v>55.811</v>
      </c>
      <c r="EJ33">
        <v>29.628</v>
      </c>
      <c r="EK33">
        <v>23.135899999999999</v>
      </c>
      <c r="EL33">
        <v>61.6327</v>
      </c>
      <c r="EM33">
        <v>24.5473</v>
      </c>
      <c r="EN33">
        <v>1</v>
      </c>
      <c r="EO33">
        <v>-0.34906500000000001</v>
      </c>
      <c r="EP33">
        <v>1.8246800000000001</v>
      </c>
      <c r="EQ33">
        <v>20.285799999999998</v>
      </c>
      <c r="ER33">
        <v>5.2403500000000003</v>
      </c>
      <c r="ES33">
        <v>11.83</v>
      </c>
      <c r="ET33">
        <v>4.9817</v>
      </c>
      <c r="EU33">
        <v>3.2990300000000001</v>
      </c>
      <c r="EV33">
        <v>40.9</v>
      </c>
      <c r="EW33">
        <v>152.19999999999999</v>
      </c>
      <c r="EX33">
        <v>2594.1</v>
      </c>
      <c r="EY33">
        <v>6362.2</v>
      </c>
      <c r="EZ33">
        <v>1.87357</v>
      </c>
      <c r="FA33">
        <v>1.87927</v>
      </c>
      <c r="FB33">
        <v>1.87958</v>
      </c>
      <c r="FC33">
        <v>1.88028</v>
      </c>
      <c r="FD33">
        <v>1.8778900000000001</v>
      </c>
      <c r="FE33">
        <v>1.8766799999999999</v>
      </c>
      <c r="FF33">
        <v>1.87731</v>
      </c>
      <c r="FG33">
        <v>1.87514</v>
      </c>
      <c r="FH33">
        <v>0</v>
      </c>
      <c r="FI33">
        <v>0</v>
      </c>
      <c r="FJ33">
        <v>0</v>
      </c>
      <c r="FK33">
        <v>0</v>
      </c>
      <c r="FL33" t="s">
        <v>351</v>
      </c>
      <c r="FM33" t="s">
        <v>352</v>
      </c>
      <c r="FN33" t="s">
        <v>353</v>
      </c>
      <c r="FO33" t="s">
        <v>353</v>
      </c>
      <c r="FP33" t="s">
        <v>353</v>
      </c>
      <c r="FQ33" t="s">
        <v>353</v>
      </c>
      <c r="FR33">
        <v>0</v>
      </c>
      <c r="FS33">
        <v>100</v>
      </c>
      <c r="FT33">
        <v>100</v>
      </c>
      <c r="FU33">
        <v>-1.857</v>
      </c>
      <c r="FV33">
        <v>0.20610000000000001</v>
      </c>
      <c r="FW33">
        <v>-1.7772547337162701</v>
      </c>
      <c r="FX33">
        <v>1.4527828764109799E-4</v>
      </c>
      <c r="FY33">
        <v>-4.3579519040863002E-7</v>
      </c>
      <c r="FZ33">
        <v>2.0799061152897499E-10</v>
      </c>
      <c r="GA33">
        <v>0.20612727272727199</v>
      </c>
      <c r="GB33">
        <v>0</v>
      </c>
      <c r="GC33">
        <v>0</v>
      </c>
      <c r="GD33">
        <v>0</v>
      </c>
      <c r="GE33">
        <v>4</v>
      </c>
      <c r="GF33">
        <v>2147</v>
      </c>
      <c r="GG33">
        <v>-1</v>
      </c>
      <c r="GH33">
        <v>-1</v>
      </c>
      <c r="GI33">
        <v>0.5</v>
      </c>
      <c r="GJ33">
        <v>0.7</v>
      </c>
      <c r="GK33">
        <v>2.17896</v>
      </c>
      <c r="GL33">
        <v>2.5598100000000001</v>
      </c>
      <c r="GM33">
        <v>1.54541</v>
      </c>
      <c r="GN33">
        <v>2.2802699999999998</v>
      </c>
      <c r="GO33">
        <v>1.5979000000000001</v>
      </c>
      <c r="GP33">
        <v>2.4438499999999999</v>
      </c>
      <c r="GQ33">
        <v>33.176900000000003</v>
      </c>
      <c r="GR33">
        <v>15.305300000000001</v>
      </c>
      <c r="GS33">
        <v>18</v>
      </c>
      <c r="GT33">
        <v>636.18600000000004</v>
      </c>
      <c r="GU33">
        <v>388.94600000000003</v>
      </c>
      <c r="GV33">
        <v>19.3233</v>
      </c>
      <c r="GW33">
        <v>22.331600000000002</v>
      </c>
      <c r="GX33">
        <v>30.000499999999999</v>
      </c>
      <c r="GY33">
        <v>22.341699999999999</v>
      </c>
      <c r="GZ33">
        <v>22.320900000000002</v>
      </c>
      <c r="HA33">
        <v>43.645000000000003</v>
      </c>
      <c r="HB33">
        <v>20</v>
      </c>
      <c r="HC33">
        <v>-30</v>
      </c>
      <c r="HD33">
        <v>19.3096</v>
      </c>
      <c r="HE33">
        <v>1000</v>
      </c>
      <c r="HF33">
        <v>0</v>
      </c>
      <c r="HG33">
        <v>100.565</v>
      </c>
      <c r="HH33">
        <v>99.935100000000006</v>
      </c>
    </row>
    <row r="34" spans="1:216" x14ac:dyDescent="0.2">
      <c r="A34">
        <v>16</v>
      </c>
      <c r="B34">
        <v>1689537166.0999999</v>
      </c>
      <c r="C34">
        <v>1377.0999999046301</v>
      </c>
      <c r="D34" t="s">
        <v>396</v>
      </c>
      <c r="E34" t="s">
        <v>397</v>
      </c>
      <c r="F34" t="s">
        <v>343</v>
      </c>
      <c r="G34" t="s">
        <v>344</v>
      </c>
      <c r="H34" t="s">
        <v>345</v>
      </c>
      <c r="I34" t="s">
        <v>346</v>
      </c>
      <c r="J34" t="s">
        <v>347</v>
      </c>
      <c r="K34" t="s">
        <v>348</v>
      </c>
      <c r="L34">
        <v>1689537166.0999999</v>
      </c>
      <c r="M34">
        <f t="shared" si="0"/>
        <v>1.3012355798954266E-3</v>
      </c>
      <c r="N34">
        <f t="shared" si="1"/>
        <v>1.3012355798954265</v>
      </c>
      <c r="O34">
        <f t="shared" si="2"/>
        <v>25.633823259500737</v>
      </c>
      <c r="P34">
        <f t="shared" si="3"/>
        <v>1373.71</v>
      </c>
      <c r="Q34">
        <f t="shared" si="4"/>
        <v>1179.6495286139404</v>
      </c>
      <c r="R34">
        <f t="shared" si="5"/>
        <v>118.72286022471548</v>
      </c>
      <c r="S34">
        <f t="shared" si="6"/>
        <v>138.25358834409198</v>
      </c>
      <c r="T34">
        <f t="shared" si="7"/>
        <v>0.23339606092276444</v>
      </c>
      <c r="U34">
        <f t="shared" si="8"/>
        <v>2.9828751858786751</v>
      </c>
      <c r="V34">
        <f t="shared" si="9"/>
        <v>0.22370439445439005</v>
      </c>
      <c r="W34">
        <f t="shared" si="10"/>
        <v>0.14065246877943133</v>
      </c>
      <c r="X34">
        <f t="shared" si="11"/>
        <v>297.68859510096502</v>
      </c>
      <c r="Y34">
        <f t="shared" si="12"/>
        <v>22.986005933384522</v>
      </c>
      <c r="Z34">
        <f t="shared" si="13"/>
        <v>21.974599999999999</v>
      </c>
      <c r="AA34">
        <f t="shared" si="14"/>
        <v>2.6493991514304907</v>
      </c>
      <c r="AB34">
        <f t="shared" si="15"/>
        <v>80.299439236766418</v>
      </c>
      <c r="AC34">
        <f t="shared" si="16"/>
        <v>2.0777339142084399</v>
      </c>
      <c r="AD34">
        <f t="shared" si="17"/>
        <v>2.5874824705589168</v>
      </c>
      <c r="AE34">
        <f t="shared" si="18"/>
        <v>0.57166523722205076</v>
      </c>
      <c r="AF34">
        <f t="shared" si="19"/>
        <v>-57.384489073388309</v>
      </c>
      <c r="AG34">
        <f t="shared" si="20"/>
        <v>-62.250622113864416</v>
      </c>
      <c r="AH34">
        <f t="shared" si="21"/>
        <v>-4.2728603019769471</v>
      </c>
      <c r="AI34">
        <f t="shared" si="22"/>
        <v>173.78062361173536</v>
      </c>
      <c r="AJ34">
        <v>0</v>
      </c>
      <c r="AK34">
        <v>0</v>
      </c>
      <c r="AL34">
        <f t="shared" si="23"/>
        <v>1</v>
      </c>
      <c r="AM34">
        <f t="shared" si="24"/>
        <v>0</v>
      </c>
      <c r="AN34">
        <f t="shared" si="25"/>
        <v>54040.23061007855</v>
      </c>
      <c r="AO34">
        <f t="shared" si="26"/>
        <v>1799.92</v>
      </c>
      <c r="AP34">
        <f t="shared" si="27"/>
        <v>1517.3324700004998</v>
      </c>
      <c r="AQ34">
        <f t="shared" si="28"/>
        <v>0.84299994999805539</v>
      </c>
      <c r="AR34">
        <f t="shared" si="29"/>
        <v>0.16538990349624705</v>
      </c>
      <c r="AS34">
        <v>1689537166.0999999</v>
      </c>
      <c r="AT34">
        <v>1373.71</v>
      </c>
      <c r="AU34">
        <v>1399.97</v>
      </c>
      <c r="AV34">
        <v>20.6447</v>
      </c>
      <c r="AW34">
        <v>19.424299999999999</v>
      </c>
      <c r="AX34">
        <v>1375.57</v>
      </c>
      <c r="AY34">
        <v>20.4358</v>
      </c>
      <c r="AZ34">
        <v>600.11599999999999</v>
      </c>
      <c r="BA34">
        <v>100.59699999999999</v>
      </c>
      <c r="BB34">
        <v>4.5485200000000003E-2</v>
      </c>
      <c r="BC34">
        <v>21.587499999999999</v>
      </c>
      <c r="BD34">
        <v>21.974599999999999</v>
      </c>
      <c r="BE34">
        <v>999.9</v>
      </c>
      <c r="BF34">
        <v>0</v>
      </c>
      <c r="BG34">
        <v>0</v>
      </c>
      <c r="BH34">
        <v>9975</v>
      </c>
      <c r="BI34">
        <v>0</v>
      </c>
      <c r="BJ34">
        <v>1490.41</v>
      </c>
      <c r="BK34">
        <v>-26.2576</v>
      </c>
      <c r="BL34">
        <v>1402.67</v>
      </c>
      <c r="BM34">
        <v>1427.7</v>
      </c>
      <c r="BN34">
        <v>1.2204699999999999</v>
      </c>
      <c r="BO34">
        <v>1399.97</v>
      </c>
      <c r="BP34">
        <v>19.424299999999999</v>
      </c>
      <c r="BQ34">
        <v>2.0767899999999999</v>
      </c>
      <c r="BR34">
        <v>1.9540200000000001</v>
      </c>
      <c r="BS34">
        <v>18.042300000000001</v>
      </c>
      <c r="BT34">
        <v>17.076599999999999</v>
      </c>
      <c r="BU34">
        <v>1799.92</v>
      </c>
      <c r="BV34">
        <v>0.90000400000000003</v>
      </c>
      <c r="BW34">
        <v>9.9996399999999999E-2</v>
      </c>
      <c r="BX34">
        <v>0</v>
      </c>
      <c r="BY34">
        <v>2.3115999999999999</v>
      </c>
      <c r="BZ34">
        <v>0</v>
      </c>
      <c r="CA34">
        <v>17050.099999999999</v>
      </c>
      <c r="CB34">
        <v>17198.900000000001</v>
      </c>
      <c r="CC34">
        <v>38.811999999999998</v>
      </c>
      <c r="CD34">
        <v>41.25</v>
      </c>
      <c r="CE34">
        <v>40.061999999999998</v>
      </c>
      <c r="CF34">
        <v>39.375</v>
      </c>
      <c r="CG34">
        <v>38.25</v>
      </c>
      <c r="CH34">
        <v>1619.94</v>
      </c>
      <c r="CI34">
        <v>179.99</v>
      </c>
      <c r="CJ34">
        <v>0</v>
      </c>
      <c r="CK34">
        <v>1689537169.0999999</v>
      </c>
      <c r="CL34">
        <v>0</v>
      </c>
      <c r="CM34">
        <v>1689537136.0999999</v>
      </c>
      <c r="CN34" t="s">
        <v>398</v>
      </c>
      <c r="CO34">
        <v>1689537021.0999999</v>
      </c>
      <c r="CP34">
        <v>1689537125.0999999</v>
      </c>
      <c r="CQ34">
        <v>18</v>
      </c>
      <c r="CR34">
        <v>-0.28599999999999998</v>
      </c>
      <c r="CS34">
        <v>3.0000000000000001E-3</v>
      </c>
      <c r="CT34">
        <v>-1.86</v>
      </c>
      <c r="CU34">
        <v>0.20899999999999999</v>
      </c>
      <c r="CV34">
        <v>1000</v>
      </c>
      <c r="CW34">
        <v>19</v>
      </c>
      <c r="CX34">
        <v>0.16</v>
      </c>
      <c r="CY34">
        <v>0.08</v>
      </c>
      <c r="CZ34">
        <v>24.475257869359499</v>
      </c>
      <c r="DA34">
        <v>0.56249821383987597</v>
      </c>
      <c r="DB34">
        <v>7.4002886305873899E-2</v>
      </c>
      <c r="DC34">
        <v>1</v>
      </c>
      <c r="DD34">
        <v>1399.9590000000001</v>
      </c>
      <c r="DE34">
        <v>5.4135338349432698E-3</v>
      </c>
      <c r="DF34">
        <v>3.2233522922543098E-2</v>
      </c>
      <c r="DG34">
        <v>1</v>
      </c>
      <c r="DH34">
        <v>1800.0105000000001</v>
      </c>
      <c r="DI34">
        <v>-0.75401575203319005</v>
      </c>
      <c r="DJ34">
        <v>0.13894153446684601</v>
      </c>
      <c r="DK34">
        <v>-1</v>
      </c>
      <c r="DL34">
        <v>2</v>
      </c>
      <c r="DM34">
        <v>2</v>
      </c>
      <c r="DN34" t="s">
        <v>350</v>
      </c>
      <c r="DO34">
        <v>3.1585299999999998</v>
      </c>
      <c r="DP34">
        <v>2.7795899999999998</v>
      </c>
      <c r="DQ34">
        <v>0.21853300000000001</v>
      </c>
      <c r="DR34">
        <v>0.22148899999999999</v>
      </c>
      <c r="DS34">
        <v>0.108151</v>
      </c>
      <c r="DT34">
        <v>0.104459</v>
      </c>
      <c r="DU34">
        <v>24856.7</v>
      </c>
      <c r="DV34">
        <v>25950.1</v>
      </c>
      <c r="DW34">
        <v>29538.5</v>
      </c>
      <c r="DX34">
        <v>31063.200000000001</v>
      </c>
      <c r="DY34">
        <v>34501.9</v>
      </c>
      <c r="DZ34">
        <v>36498.5</v>
      </c>
      <c r="EA34">
        <v>40537.1</v>
      </c>
      <c r="EB34">
        <v>43132.4</v>
      </c>
      <c r="EC34">
        <v>2.2755299999999998</v>
      </c>
      <c r="ED34">
        <v>1.83633</v>
      </c>
      <c r="EE34">
        <v>0.13795099999999999</v>
      </c>
      <c r="EF34">
        <v>0</v>
      </c>
      <c r="EG34">
        <v>19.695599999999999</v>
      </c>
      <c r="EH34">
        <v>999.9</v>
      </c>
      <c r="EI34">
        <v>55.494</v>
      </c>
      <c r="EJ34">
        <v>29.779</v>
      </c>
      <c r="EK34">
        <v>23.206299999999999</v>
      </c>
      <c r="EL34">
        <v>61.822800000000001</v>
      </c>
      <c r="EM34">
        <v>25.304500000000001</v>
      </c>
      <c r="EN34">
        <v>1</v>
      </c>
      <c r="EO34">
        <v>-0.347022</v>
      </c>
      <c r="EP34">
        <v>1.1507499999999999</v>
      </c>
      <c r="EQ34">
        <v>20.291599999999999</v>
      </c>
      <c r="ER34">
        <v>5.2403500000000003</v>
      </c>
      <c r="ES34">
        <v>11.8286</v>
      </c>
      <c r="ET34">
        <v>4.9816000000000003</v>
      </c>
      <c r="EU34">
        <v>3.2989999999999999</v>
      </c>
      <c r="EV34">
        <v>40.9</v>
      </c>
      <c r="EW34">
        <v>152.19999999999999</v>
      </c>
      <c r="EX34">
        <v>2596.5</v>
      </c>
      <c r="EY34">
        <v>6371.5</v>
      </c>
      <c r="EZ34">
        <v>1.8735999999999999</v>
      </c>
      <c r="FA34">
        <v>1.8792599999999999</v>
      </c>
      <c r="FB34">
        <v>1.87958</v>
      </c>
      <c r="FC34">
        <v>1.88026</v>
      </c>
      <c r="FD34">
        <v>1.87788</v>
      </c>
      <c r="FE34">
        <v>1.8766799999999999</v>
      </c>
      <c r="FF34">
        <v>1.8773</v>
      </c>
      <c r="FG34">
        <v>1.87514</v>
      </c>
      <c r="FH34">
        <v>0</v>
      </c>
      <c r="FI34">
        <v>0</v>
      </c>
      <c r="FJ34">
        <v>0</v>
      </c>
      <c r="FK34">
        <v>0</v>
      </c>
      <c r="FL34" t="s">
        <v>351</v>
      </c>
      <c r="FM34" t="s">
        <v>352</v>
      </c>
      <c r="FN34" t="s">
        <v>353</v>
      </c>
      <c r="FO34" t="s">
        <v>353</v>
      </c>
      <c r="FP34" t="s">
        <v>353</v>
      </c>
      <c r="FQ34" t="s">
        <v>353</v>
      </c>
      <c r="FR34">
        <v>0</v>
      </c>
      <c r="FS34">
        <v>100</v>
      </c>
      <c r="FT34">
        <v>100</v>
      </c>
      <c r="FU34">
        <v>-1.86</v>
      </c>
      <c r="FV34">
        <v>0.2089</v>
      </c>
      <c r="FW34">
        <v>-1.7772547337162701</v>
      </c>
      <c r="FX34">
        <v>1.4527828764109799E-4</v>
      </c>
      <c r="FY34">
        <v>-4.3579519040863002E-7</v>
      </c>
      <c r="FZ34">
        <v>2.0799061152897499E-10</v>
      </c>
      <c r="GA34">
        <v>0.20892000000000299</v>
      </c>
      <c r="GB34">
        <v>0</v>
      </c>
      <c r="GC34">
        <v>0</v>
      </c>
      <c r="GD34">
        <v>0</v>
      </c>
      <c r="GE34">
        <v>4</v>
      </c>
      <c r="GF34">
        <v>2147</v>
      </c>
      <c r="GG34">
        <v>-1</v>
      </c>
      <c r="GH34">
        <v>-1</v>
      </c>
      <c r="GI34">
        <v>2.4</v>
      </c>
      <c r="GJ34">
        <v>0.7</v>
      </c>
      <c r="GK34">
        <v>2.8735400000000002</v>
      </c>
      <c r="GL34">
        <v>2.5659200000000002</v>
      </c>
      <c r="GM34">
        <v>1.54541</v>
      </c>
      <c r="GN34">
        <v>2.2802699999999998</v>
      </c>
      <c r="GO34">
        <v>1.5979000000000001</v>
      </c>
      <c r="GP34">
        <v>2.4145500000000002</v>
      </c>
      <c r="GQ34">
        <v>33.221600000000002</v>
      </c>
      <c r="GR34">
        <v>15.2791</v>
      </c>
      <c r="GS34">
        <v>18</v>
      </c>
      <c r="GT34">
        <v>636.19500000000005</v>
      </c>
      <c r="GU34">
        <v>389.36099999999999</v>
      </c>
      <c r="GV34">
        <v>19.447199999999999</v>
      </c>
      <c r="GW34">
        <v>22.376200000000001</v>
      </c>
      <c r="GX34">
        <v>30</v>
      </c>
      <c r="GY34">
        <v>22.382200000000001</v>
      </c>
      <c r="GZ34">
        <v>22.3584</v>
      </c>
      <c r="HA34">
        <v>57.528399999999998</v>
      </c>
      <c r="HB34">
        <v>20</v>
      </c>
      <c r="HC34">
        <v>-30</v>
      </c>
      <c r="HD34">
        <v>19.4801</v>
      </c>
      <c r="HE34">
        <v>1400</v>
      </c>
      <c r="HF34">
        <v>0</v>
      </c>
      <c r="HG34">
        <v>100.56100000000001</v>
      </c>
      <c r="HH34">
        <v>99.9255</v>
      </c>
    </row>
    <row r="35" spans="1:216" x14ac:dyDescent="0.2">
      <c r="A35">
        <v>17</v>
      </c>
      <c r="B35">
        <v>1689537269.0999999</v>
      </c>
      <c r="C35">
        <v>1480.0999999046301</v>
      </c>
      <c r="D35" t="s">
        <v>399</v>
      </c>
      <c r="E35" t="s">
        <v>400</v>
      </c>
      <c r="F35" t="s">
        <v>343</v>
      </c>
      <c r="G35" t="s">
        <v>344</v>
      </c>
      <c r="H35" t="s">
        <v>345</v>
      </c>
      <c r="I35" t="s">
        <v>346</v>
      </c>
      <c r="J35" t="s">
        <v>347</v>
      </c>
      <c r="K35" t="s">
        <v>348</v>
      </c>
      <c r="L35">
        <v>1689537269.0999999</v>
      </c>
      <c r="M35">
        <f t="shared" si="0"/>
        <v>1.1859354189343839E-3</v>
      </c>
      <c r="N35">
        <f t="shared" si="1"/>
        <v>1.1859354189343838</v>
      </c>
      <c r="O35">
        <f t="shared" si="2"/>
        <v>26.196288837339722</v>
      </c>
      <c r="P35">
        <f t="shared" si="3"/>
        <v>1772.79</v>
      </c>
      <c r="Q35">
        <f t="shared" si="4"/>
        <v>1559.4625907862198</v>
      </c>
      <c r="R35">
        <f t="shared" si="5"/>
        <v>156.95084756957169</v>
      </c>
      <c r="S35">
        <f t="shared" si="6"/>
        <v>178.42101164003097</v>
      </c>
      <c r="T35">
        <f t="shared" si="7"/>
        <v>0.21862003286611295</v>
      </c>
      <c r="U35">
        <f t="shared" si="8"/>
        <v>2.9927463797283362</v>
      </c>
      <c r="V35">
        <f t="shared" si="9"/>
        <v>0.2101195014664356</v>
      </c>
      <c r="W35">
        <f t="shared" si="10"/>
        <v>0.13206088766227081</v>
      </c>
      <c r="X35">
        <f t="shared" si="11"/>
        <v>297.70998000000003</v>
      </c>
      <c r="Y35">
        <f t="shared" si="12"/>
        <v>22.992330091193899</v>
      </c>
      <c r="Z35">
        <f t="shared" si="13"/>
        <v>21.893899999999999</v>
      </c>
      <c r="AA35">
        <f t="shared" si="14"/>
        <v>2.6363852485845873</v>
      </c>
      <c r="AB35">
        <f t="shared" si="15"/>
        <v>80.544516595897377</v>
      </c>
      <c r="AC35">
        <f t="shared" si="16"/>
        <v>2.0816539522753699</v>
      </c>
      <c r="AD35">
        <f t="shared" si="17"/>
        <v>2.5844763122973431</v>
      </c>
      <c r="AE35">
        <f t="shared" si="18"/>
        <v>0.55473129630921747</v>
      </c>
      <c r="AF35">
        <f t="shared" si="19"/>
        <v>-52.29975197500633</v>
      </c>
      <c r="AG35">
        <f t="shared" si="20"/>
        <v>-52.501644394901369</v>
      </c>
      <c r="AH35">
        <f t="shared" si="21"/>
        <v>-3.5899852906040426</v>
      </c>
      <c r="AI35">
        <f t="shared" si="22"/>
        <v>189.31859833948829</v>
      </c>
      <c r="AJ35">
        <v>0</v>
      </c>
      <c r="AK35">
        <v>0</v>
      </c>
      <c r="AL35">
        <f t="shared" si="23"/>
        <v>1</v>
      </c>
      <c r="AM35">
        <f t="shared" si="24"/>
        <v>0</v>
      </c>
      <c r="AN35">
        <f t="shared" si="25"/>
        <v>54327.977616853168</v>
      </c>
      <c r="AO35">
        <f t="shared" si="26"/>
        <v>1800.05</v>
      </c>
      <c r="AP35">
        <f t="shared" si="27"/>
        <v>1517.442</v>
      </c>
      <c r="AQ35">
        <f t="shared" si="28"/>
        <v>0.84299991666898144</v>
      </c>
      <c r="AR35">
        <f t="shared" si="29"/>
        <v>0.16538983917113415</v>
      </c>
      <c r="AS35">
        <v>1689537269.0999999</v>
      </c>
      <c r="AT35">
        <v>1772.79</v>
      </c>
      <c r="AU35">
        <v>1799.88</v>
      </c>
      <c r="AV35">
        <v>20.683299999999999</v>
      </c>
      <c r="AW35">
        <v>19.5715</v>
      </c>
      <c r="AX35">
        <v>1774.98</v>
      </c>
      <c r="AY35">
        <v>20.471499999999999</v>
      </c>
      <c r="AZ35">
        <v>600.34199999999998</v>
      </c>
      <c r="BA35">
        <v>100.6</v>
      </c>
      <c r="BB35">
        <v>4.4188900000000003E-2</v>
      </c>
      <c r="BC35">
        <v>21.5685</v>
      </c>
      <c r="BD35">
        <v>21.893899999999999</v>
      </c>
      <c r="BE35">
        <v>999.9</v>
      </c>
      <c r="BF35">
        <v>0</v>
      </c>
      <c r="BG35">
        <v>0</v>
      </c>
      <c r="BH35">
        <v>10029.4</v>
      </c>
      <c r="BI35">
        <v>0</v>
      </c>
      <c r="BJ35">
        <v>1.44055</v>
      </c>
      <c r="BK35">
        <v>-27.087800000000001</v>
      </c>
      <c r="BL35">
        <v>1810.23</v>
      </c>
      <c r="BM35">
        <v>1835.81</v>
      </c>
      <c r="BN35">
        <v>1.11181</v>
      </c>
      <c r="BO35">
        <v>1799.88</v>
      </c>
      <c r="BP35">
        <v>19.5715</v>
      </c>
      <c r="BQ35">
        <v>2.08074</v>
      </c>
      <c r="BR35">
        <v>1.9689000000000001</v>
      </c>
      <c r="BS35">
        <v>18.072500000000002</v>
      </c>
      <c r="BT35">
        <v>17.196400000000001</v>
      </c>
      <c r="BU35">
        <v>1800.05</v>
      </c>
      <c r="BV35">
        <v>0.90000400000000003</v>
      </c>
      <c r="BW35">
        <v>9.9996399999999999E-2</v>
      </c>
      <c r="BX35">
        <v>0</v>
      </c>
      <c r="BY35">
        <v>2.6966999999999999</v>
      </c>
      <c r="BZ35">
        <v>0</v>
      </c>
      <c r="CA35">
        <v>17060.2</v>
      </c>
      <c r="CB35">
        <v>17200.099999999999</v>
      </c>
      <c r="CC35">
        <v>38.5</v>
      </c>
      <c r="CD35">
        <v>40.875</v>
      </c>
      <c r="CE35">
        <v>39.811999999999998</v>
      </c>
      <c r="CF35">
        <v>39.125</v>
      </c>
      <c r="CG35">
        <v>38.125</v>
      </c>
      <c r="CH35">
        <v>1620.05</v>
      </c>
      <c r="CI35">
        <v>180</v>
      </c>
      <c r="CJ35">
        <v>0</v>
      </c>
      <c r="CK35">
        <v>1689537272.3</v>
      </c>
      <c r="CL35">
        <v>0</v>
      </c>
      <c r="CM35">
        <v>1689537236.0999999</v>
      </c>
      <c r="CN35" t="s">
        <v>401</v>
      </c>
      <c r="CO35">
        <v>1689537236.0999999</v>
      </c>
      <c r="CP35">
        <v>1689537225.0999999</v>
      </c>
      <c r="CQ35">
        <v>19</v>
      </c>
      <c r="CR35">
        <v>-0.45500000000000002</v>
      </c>
      <c r="CS35">
        <v>3.0000000000000001E-3</v>
      </c>
      <c r="CT35">
        <v>-2.17</v>
      </c>
      <c r="CU35">
        <v>0.21199999999999999</v>
      </c>
      <c r="CV35">
        <v>1801</v>
      </c>
      <c r="CW35">
        <v>20</v>
      </c>
      <c r="CX35">
        <v>0.12</v>
      </c>
      <c r="CY35">
        <v>0.06</v>
      </c>
      <c r="CZ35">
        <v>25.108928094823199</v>
      </c>
      <c r="DA35">
        <v>1.7334180619346899</v>
      </c>
      <c r="DB35">
        <v>0.19345286694889399</v>
      </c>
      <c r="DC35">
        <v>1</v>
      </c>
      <c r="DD35">
        <v>1799.9919047619001</v>
      </c>
      <c r="DE35">
        <v>0.638961038963473</v>
      </c>
      <c r="DF35">
        <v>0.10719892712766201</v>
      </c>
      <c r="DG35">
        <v>1</v>
      </c>
      <c r="DH35">
        <v>1800.0050000000001</v>
      </c>
      <c r="DI35">
        <v>-0.222881082063943</v>
      </c>
      <c r="DJ35">
        <v>8.8175960442728796E-2</v>
      </c>
      <c r="DK35">
        <v>-1</v>
      </c>
      <c r="DL35">
        <v>2</v>
      </c>
      <c r="DM35">
        <v>2</v>
      </c>
      <c r="DN35" t="s">
        <v>350</v>
      </c>
      <c r="DO35">
        <v>3.1590500000000001</v>
      </c>
      <c r="DP35">
        <v>2.7787700000000002</v>
      </c>
      <c r="DQ35">
        <v>0.25373899999999999</v>
      </c>
      <c r="DR35">
        <v>0.25645299999999999</v>
      </c>
      <c r="DS35">
        <v>0.10828599999999999</v>
      </c>
      <c r="DT35">
        <v>0.10502300000000001</v>
      </c>
      <c r="DU35">
        <v>23737.4</v>
      </c>
      <c r="DV35">
        <v>24784</v>
      </c>
      <c r="DW35">
        <v>29535.5</v>
      </c>
      <c r="DX35">
        <v>31058.6</v>
      </c>
      <c r="DY35">
        <v>34497.300000000003</v>
      </c>
      <c r="DZ35">
        <v>36473.5</v>
      </c>
      <c r="EA35">
        <v>40533.800000000003</v>
      </c>
      <c r="EB35">
        <v>43126.1</v>
      </c>
      <c r="EC35">
        <v>2.2761</v>
      </c>
      <c r="ED35">
        <v>1.8362499999999999</v>
      </c>
      <c r="EE35">
        <v>0.144258</v>
      </c>
      <c r="EF35">
        <v>0</v>
      </c>
      <c r="EG35">
        <v>19.510100000000001</v>
      </c>
      <c r="EH35">
        <v>999.9</v>
      </c>
      <c r="EI35">
        <v>55.268000000000001</v>
      </c>
      <c r="EJ35">
        <v>29.9</v>
      </c>
      <c r="EK35">
        <v>23.2743</v>
      </c>
      <c r="EL35">
        <v>61.572800000000001</v>
      </c>
      <c r="EM35">
        <v>24.831700000000001</v>
      </c>
      <c r="EN35">
        <v>1</v>
      </c>
      <c r="EO35">
        <v>-0.34495900000000002</v>
      </c>
      <c r="EP35">
        <v>0.80138299999999996</v>
      </c>
      <c r="EQ35">
        <v>20.292899999999999</v>
      </c>
      <c r="ER35">
        <v>5.2357100000000001</v>
      </c>
      <c r="ES35">
        <v>11.8276</v>
      </c>
      <c r="ET35">
        <v>4.9804000000000004</v>
      </c>
      <c r="EU35">
        <v>3.2984499999999999</v>
      </c>
      <c r="EV35">
        <v>40.9</v>
      </c>
      <c r="EW35">
        <v>152.19999999999999</v>
      </c>
      <c r="EX35">
        <v>2598.5</v>
      </c>
      <c r="EY35">
        <v>6379.1</v>
      </c>
      <c r="EZ35">
        <v>1.87361</v>
      </c>
      <c r="FA35">
        <v>1.87927</v>
      </c>
      <c r="FB35">
        <v>1.87958</v>
      </c>
      <c r="FC35">
        <v>1.88032</v>
      </c>
      <c r="FD35">
        <v>1.8778600000000001</v>
      </c>
      <c r="FE35">
        <v>1.8766799999999999</v>
      </c>
      <c r="FF35">
        <v>1.8773299999999999</v>
      </c>
      <c r="FG35">
        <v>1.87514</v>
      </c>
      <c r="FH35">
        <v>0</v>
      </c>
      <c r="FI35">
        <v>0</v>
      </c>
      <c r="FJ35">
        <v>0</v>
      </c>
      <c r="FK35">
        <v>0</v>
      </c>
      <c r="FL35" t="s">
        <v>351</v>
      </c>
      <c r="FM35" t="s">
        <v>352</v>
      </c>
      <c r="FN35" t="s">
        <v>353</v>
      </c>
      <c r="FO35" t="s">
        <v>353</v>
      </c>
      <c r="FP35" t="s">
        <v>353</v>
      </c>
      <c r="FQ35" t="s">
        <v>353</v>
      </c>
      <c r="FR35">
        <v>0</v>
      </c>
      <c r="FS35">
        <v>100</v>
      </c>
      <c r="FT35">
        <v>100</v>
      </c>
      <c r="FU35">
        <v>-2.19</v>
      </c>
      <c r="FV35">
        <v>0.21179999999999999</v>
      </c>
      <c r="FW35">
        <v>-2.2341702101763801</v>
      </c>
      <c r="FX35">
        <v>1.4527828764109799E-4</v>
      </c>
      <c r="FY35">
        <v>-4.3579519040863002E-7</v>
      </c>
      <c r="FZ35">
        <v>2.0799061152897499E-10</v>
      </c>
      <c r="GA35">
        <v>0.21179999999999999</v>
      </c>
      <c r="GB35">
        <v>0</v>
      </c>
      <c r="GC35">
        <v>0</v>
      </c>
      <c r="GD35">
        <v>0</v>
      </c>
      <c r="GE35">
        <v>4</v>
      </c>
      <c r="GF35">
        <v>2147</v>
      </c>
      <c r="GG35">
        <v>-1</v>
      </c>
      <c r="GH35">
        <v>-1</v>
      </c>
      <c r="GI35">
        <v>0.6</v>
      </c>
      <c r="GJ35">
        <v>0.7</v>
      </c>
      <c r="GK35">
        <v>3.5192899999999998</v>
      </c>
      <c r="GL35">
        <v>2.5488300000000002</v>
      </c>
      <c r="GM35">
        <v>1.54541</v>
      </c>
      <c r="GN35">
        <v>2.2802699999999998</v>
      </c>
      <c r="GO35">
        <v>1.5979000000000001</v>
      </c>
      <c r="GP35">
        <v>2.36938</v>
      </c>
      <c r="GQ35">
        <v>33.333500000000001</v>
      </c>
      <c r="GR35">
        <v>15.2615</v>
      </c>
      <c r="GS35">
        <v>18</v>
      </c>
      <c r="GT35">
        <v>636.84900000000005</v>
      </c>
      <c r="GU35">
        <v>389.49700000000001</v>
      </c>
      <c r="GV35">
        <v>19.571100000000001</v>
      </c>
      <c r="GW35">
        <v>22.3705</v>
      </c>
      <c r="GX35">
        <v>30.0001</v>
      </c>
      <c r="GY35">
        <v>22.401299999999999</v>
      </c>
      <c r="GZ35">
        <v>22.3812</v>
      </c>
      <c r="HA35">
        <v>70.462599999999995</v>
      </c>
      <c r="HB35">
        <v>20</v>
      </c>
      <c r="HC35">
        <v>-30</v>
      </c>
      <c r="HD35">
        <v>19.6145</v>
      </c>
      <c r="HE35">
        <v>1800</v>
      </c>
      <c r="HF35">
        <v>0</v>
      </c>
      <c r="HG35">
        <v>100.55200000000001</v>
      </c>
      <c r="HH35">
        <v>99.910600000000002</v>
      </c>
    </row>
    <row r="36" spans="1:216" x14ac:dyDescent="0.2">
      <c r="A36">
        <v>18</v>
      </c>
      <c r="B36">
        <v>1689537342.0999999</v>
      </c>
      <c r="C36">
        <v>1553.0999999046301</v>
      </c>
      <c r="D36" t="s">
        <v>402</v>
      </c>
      <c r="E36" t="s">
        <v>403</v>
      </c>
      <c r="F36" t="s">
        <v>343</v>
      </c>
      <c r="G36" t="s">
        <v>344</v>
      </c>
      <c r="H36" t="s">
        <v>345</v>
      </c>
      <c r="I36" t="s">
        <v>346</v>
      </c>
      <c r="J36" t="s">
        <v>347</v>
      </c>
      <c r="K36" t="s">
        <v>348</v>
      </c>
      <c r="L36">
        <v>1689537342.0999999</v>
      </c>
      <c r="M36">
        <f t="shared" si="0"/>
        <v>1.2317923679185808E-3</v>
      </c>
      <c r="N36">
        <f t="shared" si="1"/>
        <v>1.2317923679185807</v>
      </c>
      <c r="O36">
        <f t="shared" si="2"/>
        <v>12.768791002895545</v>
      </c>
      <c r="P36">
        <f t="shared" si="3"/>
        <v>387.21300000000002</v>
      </c>
      <c r="Q36">
        <f t="shared" si="4"/>
        <v>286.29720336932411</v>
      </c>
      <c r="R36">
        <f t="shared" si="5"/>
        <v>28.814062410907788</v>
      </c>
      <c r="S36">
        <f t="shared" si="6"/>
        <v>38.970620100406805</v>
      </c>
      <c r="T36">
        <f t="shared" si="7"/>
        <v>0.21620697200861014</v>
      </c>
      <c r="U36">
        <f t="shared" si="8"/>
        <v>2.9846063690309363</v>
      </c>
      <c r="V36">
        <f t="shared" si="9"/>
        <v>0.20786747390596483</v>
      </c>
      <c r="W36">
        <f t="shared" si="10"/>
        <v>0.13063964024638014</v>
      </c>
      <c r="X36">
        <f t="shared" si="11"/>
        <v>297.74305799999996</v>
      </c>
      <c r="Y36">
        <f t="shared" si="12"/>
        <v>23.174618021214535</v>
      </c>
      <c r="Z36">
        <f t="shared" si="13"/>
        <v>22.0596</v>
      </c>
      <c r="AA36">
        <f t="shared" si="14"/>
        <v>2.6631672544134424</v>
      </c>
      <c r="AB36">
        <f t="shared" si="15"/>
        <v>79.580473596964481</v>
      </c>
      <c r="AC36">
        <f t="shared" si="16"/>
        <v>2.0808223578183602</v>
      </c>
      <c r="AD36">
        <f t="shared" si="17"/>
        <v>2.6147398523370073</v>
      </c>
      <c r="AE36">
        <f t="shared" si="18"/>
        <v>0.58234489659508215</v>
      </c>
      <c r="AF36">
        <f t="shared" si="19"/>
        <v>-54.322043425209415</v>
      </c>
      <c r="AG36">
        <f t="shared" si="20"/>
        <v>-48.38446383915565</v>
      </c>
      <c r="AH36">
        <f t="shared" si="21"/>
        <v>-3.3234976509160159</v>
      </c>
      <c r="AI36">
        <f t="shared" si="22"/>
        <v>191.71305308471889</v>
      </c>
      <c r="AJ36">
        <v>0</v>
      </c>
      <c r="AK36">
        <v>0</v>
      </c>
      <c r="AL36">
        <f t="shared" si="23"/>
        <v>1</v>
      </c>
      <c r="AM36">
        <f t="shared" si="24"/>
        <v>0</v>
      </c>
      <c r="AN36">
        <f t="shared" si="25"/>
        <v>54058.616732191891</v>
      </c>
      <c r="AO36">
        <f t="shared" si="26"/>
        <v>1800.25</v>
      </c>
      <c r="AP36">
        <f t="shared" si="27"/>
        <v>1517.6106</v>
      </c>
      <c r="AQ36">
        <f t="shared" si="28"/>
        <v>0.84299991667823915</v>
      </c>
      <c r="AR36">
        <f t="shared" si="29"/>
        <v>0.16538983918900152</v>
      </c>
      <c r="AS36">
        <v>1689537342.0999999</v>
      </c>
      <c r="AT36">
        <v>387.21300000000002</v>
      </c>
      <c r="AU36">
        <v>399.89299999999997</v>
      </c>
      <c r="AV36">
        <v>20.6751</v>
      </c>
      <c r="AW36">
        <v>19.520299999999999</v>
      </c>
      <c r="AX36">
        <v>388.54</v>
      </c>
      <c r="AY36">
        <v>20.4711</v>
      </c>
      <c r="AZ36">
        <v>600.34199999999998</v>
      </c>
      <c r="BA36">
        <v>100.599</v>
      </c>
      <c r="BB36">
        <v>4.4883600000000003E-2</v>
      </c>
      <c r="BC36">
        <v>21.758900000000001</v>
      </c>
      <c r="BD36">
        <v>22.0596</v>
      </c>
      <c r="BE36">
        <v>999.9</v>
      </c>
      <c r="BF36">
        <v>0</v>
      </c>
      <c r="BG36">
        <v>0</v>
      </c>
      <c r="BH36">
        <v>9984.3799999999992</v>
      </c>
      <c r="BI36">
        <v>0</v>
      </c>
      <c r="BJ36">
        <v>1.3506</v>
      </c>
      <c r="BK36">
        <v>-13.5844</v>
      </c>
      <c r="BL36">
        <v>394.46699999999998</v>
      </c>
      <c r="BM36">
        <v>407.85399999999998</v>
      </c>
      <c r="BN36">
        <v>1.1626300000000001</v>
      </c>
      <c r="BO36">
        <v>399.89299999999997</v>
      </c>
      <c r="BP36">
        <v>19.520299999999999</v>
      </c>
      <c r="BQ36">
        <v>2.0806800000000001</v>
      </c>
      <c r="BR36">
        <v>1.9637199999999999</v>
      </c>
      <c r="BS36">
        <v>18.072099999999999</v>
      </c>
      <c r="BT36">
        <v>17.154800000000002</v>
      </c>
      <c r="BU36">
        <v>1800.25</v>
      </c>
      <c r="BV36">
        <v>0.90000400000000003</v>
      </c>
      <c r="BW36">
        <v>9.9996399999999999E-2</v>
      </c>
      <c r="BX36">
        <v>0</v>
      </c>
      <c r="BY36">
        <v>2.1753999999999998</v>
      </c>
      <c r="BZ36">
        <v>0</v>
      </c>
      <c r="CA36">
        <v>16433</v>
      </c>
      <c r="CB36">
        <v>17202.099999999999</v>
      </c>
      <c r="CC36">
        <v>38.311999999999998</v>
      </c>
      <c r="CD36">
        <v>40.686999999999998</v>
      </c>
      <c r="CE36">
        <v>39.686999999999998</v>
      </c>
      <c r="CF36">
        <v>38.811999999999998</v>
      </c>
      <c r="CG36">
        <v>37.936999999999998</v>
      </c>
      <c r="CH36">
        <v>1620.23</v>
      </c>
      <c r="CI36">
        <v>180.02</v>
      </c>
      <c r="CJ36">
        <v>0</v>
      </c>
      <c r="CK36">
        <v>1689537345.5</v>
      </c>
      <c r="CL36">
        <v>0</v>
      </c>
      <c r="CM36">
        <v>1689537374.0999999</v>
      </c>
      <c r="CN36" t="s">
        <v>404</v>
      </c>
      <c r="CO36">
        <v>1689537365.0999999</v>
      </c>
      <c r="CP36">
        <v>1689537374.0999999</v>
      </c>
      <c r="CQ36">
        <v>20</v>
      </c>
      <c r="CR36">
        <v>0.90500000000000003</v>
      </c>
      <c r="CS36">
        <v>-7.0000000000000001E-3</v>
      </c>
      <c r="CT36">
        <v>-1.327</v>
      </c>
      <c r="CU36">
        <v>0.20399999999999999</v>
      </c>
      <c r="CV36">
        <v>400</v>
      </c>
      <c r="CW36">
        <v>20</v>
      </c>
      <c r="CX36">
        <v>0.16</v>
      </c>
      <c r="CY36">
        <v>0.04</v>
      </c>
      <c r="CZ36">
        <v>12.977195130250101</v>
      </c>
      <c r="DA36">
        <v>1.76043808216487</v>
      </c>
      <c r="DB36">
        <v>0.18944205426310001</v>
      </c>
      <c r="DC36">
        <v>1</v>
      </c>
      <c r="DD36">
        <v>399.88695000000001</v>
      </c>
      <c r="DE36">
        <v>0.29445112781961302</v>
      </c>
      <c r="DF36">
        <v>3.2745190486541398E-2</v>
      </c>
      <c r="DG36">
        <v>1</v>
      </c>
      <c r="DH36">
        <v>1799.99523809524</v>
      </c>
      <c r="DI36">
        <v>0.110871086743143</v>
      </c>
      <c r="DJ36">
        <v>0.145098293371169</v>
      </c>
      <c r="DK36">
        <v>-1</v>
      </c>
      <c r="DL36">
        <v>2</v>
      </c>
      <c r="DM36">
        <v>2</v>
      </c>
      <c r="DN36" t="s">
        <v>350</v>
      </c>
      <c r="DO36">
        <v>3.1590400000000001</v>
      </c>
      <c r="DP36">
        <v>2.77908</v>
      </c>
      <c r="DQ36">
        <v>9.2840400000000003E-2</v>
      </c>
      <c r="DR36">
        <v>9.5234799999999994E-2</v>
      </c>
      <c r="DS36">
        <v>0.108282</v>
      </c>
      <c r="DT36">
        <v>0.104825</v>
      </c>
      <c r="DU36">
        <v>28843.9</v>
      </c>
      <c r="DV36">
        <v>30143.200000000001</v>
      </c>
      <c r="DW36">
        <v>29532.400000000001</v>
      </c>
      <c r="DX36">
        <v>31052.799999999999</v>
      </c>
      <c r="DY36">
        <v>34478.300000000003</v>
      </c>
      <c r="DZ36">
        <v>36457.699999999997</v>
      </c>
      <c r="EA36">
        <v>40530.699999999997</v>
      </c>
      <c r="EB36">
        <v>43118.5</v>
      </c>
      <c r="EC36">
        <v>2.2772000000000001</v>
      </c>
      <c r="ED36">
        <v>1.83013</v>
      </c>
      <c r="EE36">
        <v>0.165578</v>
      </c>
      <c r="EF36">
        <v>0</v>
      </c>
      <c r="EG36">
        <v>19.323499999999999</v>
      </c>
      <c r="EH36">
        <v>999.9</v>
      </c>
      <c r="EI36">
        <v>55.085000000000001</v>
      </c>
      <c r="EJ36">
        <v>30.010999999999999</v>
      </c>
      <c r="EK36">
        <v>23.343900000000001</v>
      </c>
      <c r="EL36">
        <v>61.802700000000002</v>
      </c>
      <c r="EM36">
        <v>24.5913</v>
      </c>
      <c r="EN36">
        <v>1</v>
      </c>
      <c r="EO36">
        <v>-0.33968199999999998</v>
      </c>
      <c r="EP36">
        <v>2.05999</v>
      </c>
      <c r="EQ36">
        <v>20.281099999999999</v>
      </c>
      <c r="ER36">
        <v>5.2404999999999999</v>
      </c>
      <c r="ES36">
        <v>11.83</v>
      </c>
      <c r="ET36">
        <v>4.9816500000000001</v>
      </c>
      <c r="EU36">
        <v>3.2989999999999999</v>
      </c>
      <c r="EV36">
        <v>41</v>
      </c>
      <c r="EW36">
        <v>152.19999999999999</v>
      </c>
      <c r="EX36">
        <v>2600.1999999999998</v>
      </c>
      <c r="EY36">
        <v>6385.4</v>
      </c>
      <c r="EZ36">
        <v>1.8735999999999999</v>
      </c>
      <c r="FA36">
        <v>1.8792599999999999</v>
      </c>
      <c r="FB36">
        <v>1.87958</v>
      </c>
      <c r="FC36">
        <v>1.8803000000000001</v>
      </c>
      <c r="FD36">
        <v>1.87788</v>
      </c>
      <c r="FE36">
        <v>1.8766799999999999</v>
      </c>
      <c r="FF36">
        <v>1.8772899999999999</v>
      </c>
      <c r="FG36">
        <v>1.87507</v>
      </c>
      <c r="FH36">
        <v>0</v>
      </c>
      <c r="FI36">
        <v>0</v>
      </c>
      <c r="FJ36">
        <v>0</v>
      </c>
      <c r="FK36">
        <v>0</v>
      </c>
      <c r="FL36" t="s">
        <v>351</v>
      </c>
      <c r="FM36" t="s">
        <v>352</v>
      </c>
      <c r="FN36" t="s">
        <v>353</v>
      </c>
      <c r="FO36" t="s">
        <v>353</v>
      </c>
      <c r="FP36" t="s">
        <v>353</v>
      </c>
      <c r="FQ36" t="s">
        <v>353</v>
      </c>
      <c r="FR36">
        <v>0</v>
      </c>
      <c r="FS36">
        <v>100</v>
      </c>
      <c r="FT36">
        <v>100</v>
      </c>
      <c r="FU36">
        <v>-1.327</v>
      </c>
      <c r="FV36">
        <v>0.20399999999999999</v>
      </c>
      <c r="FW36">
        <v>-2.2341702101763801</v>
      </c>
      <c r="FX36">
        <v>1.4527828764109799E-4</v>
      </c>
      <c r="FY36">
        <v>-4.3579519040863002E-7</v>
      </c>
      <c r="FZ36">
        <v>2.0799061152897499E-10</v>
      </c>
      <c r="GA36">
        <v>0.21179999999999999</v>
      </c>
      <c r="GB36">
        <v>0</v>
      </c>
      <c r="GC36">
        <v>0</v>
      </c>
      <c r="GD36">
        <v>0</v>
      </c>
      <c r="GE36">
        <v>4</v>
      </c>
      <c r="GF36">
        <v>2147</v>
      </c>
      <c r="GG36">
        <v>-1</v>
      </c>
      <c r="GH36">
        <v>-1</v>
      </c>
      <c r="GI36">
        <v>1.8</v>
      </c>
      <c r="GJ36">
        <v>1.9</v>
      </c>
      <c r="GK36">
        <v>1.03271</v>
      </c>
      <c r="GL36">
        <v>2.5598100000000001</v>
      </c>
      <c r="GM36">
        <v>1.54541</v>
      </c>
      <c r="GN36">
        <v>2.2790499999999998</v>
      </c>
      <c r="GO36">
        <v>1.5979000000000001</v>
      </c>
      <c r="GP36">
        <v>2.34253</v>
      </c>
      <c r="GQ36">
        <v>33.400799999999997</v>
      </c>
      <c r="GR36">
        <v>15.244</v>
      </c>
      <c r="GS36">
        <v>18</v>
      </c>
      <c r="GT36">
        <v>637.71900000000005</v>
      </c>
      <c r="GU36">
        <v>386.13200000000001</v>
      </c>
      <c r="GV36">
        <v>19.901700000000002</v>
      </c>
      <c r="GW36">
        <v>22.363800000000001</v>
      </c>
      <c r="GX36">
        <v>30.002099999999999</v>
      </c>
      <c r="GY36">
        <v>22.4069</v>
      </c>
      <c r="GZ36">
        <v>22.3826</v>
      </c>
      <c r="HA36">
        <v>20.717700000000001</v>
      </c>
      <c r="HB36">
        <v>20</v>
      </c>
      <c r="HC36">
        <v>-30</v>
      </c>
      <c r="HD36">
        <v>19.740600000000001</v>
      </c>
      <c r="HE36">
        <v>400</v>
      </c>
      <c r="HF36">
        <v>0</v>
      </c>
      <c r="HG36">
        <v>100.54300000000001</v>
      </c>
      <c r="HH36">
        <v>99.892700000000005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8"/>
  <sheetViews>
    <sheetView workbookViewId="0"/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  <row r="5" spans="1:2" x14ac:dyDescent="0.2">
      <c r="A5" t="s">
        <v>8</v>
      </c>
      <c r="B5" t="s">
        <v>9</v>
      </c>
    </row>
    <row r="6" spans="1:2" x14ac:dyDescent="0.2">
      <c r="A6" t="s">
        <v>10</v>
      </c>
      <c r="B6" t="s">
        <v>11</v>
      </c>
    </row>
    <row r="7" spans="1:2" x14ac:dyDescent="0.2">
      <c r="A7" t="s">
        <v>12</v>
      </c>
      <c r="B7" t="s">
        <v>13</v>
      </c>
    </row>
    <row r="8" spans="1:2" x14ac:dyDescent="0.2">
      <c r="A8" t="s">
        <v>14</v>
      </c>
      <c r="B8" t="s">
        <v>15</v>
      </c>
    </row>
    <row r="9" spans="1:2" x14ac:dyDescent="0.2">
      <c r="A9" t="s">
        <v>16</v>
      </c>
      <c r="B9" t="s">
        <v>17</v>
      </c>
    </row>
    <row r="10" spans="1:2" x14ac:dyDescent="0.2">
      <c r="A10" t="s">
        <v>18</v>
      </c>
      <c r="B10" t="s">
        <v>19</v>
      </c>
    </row>
    <row r="11" spans="1:2" x14ac:dyDescent="0.2">
      <c r="A11" t="s">
        <v>20</v>
      </c>
      <c r="B11" t="s">
        <v>21</v>
      </c>
    </row>
    <row r="12" spans="1:2" x14ac:dyDescent="0.2">
      <c r="A12" t="s">
        <v>22</v>
      </c>
      <c r="B12" t="s">
        <v>23</v>
      </c>
    </row>
    <row r="13" spans="1:2" x14ac:dyDescent="0.2">
      <c r="A13" t="s">
        <v>24</v>
      </c>
      <c r="B13" t="s">
        <v>23</v>
      </c>
    </row>
    <row r="14" spans="1:2" x14ac:dyDescent="0.2">
      <c r="A14" t="s">
        <v>25</v>
      </c>
      <c r="B14" t="s">
        <v>21</v>
      </c>
    </row>
    <row r="15" spans="1:2" x14ac:dyDescent="0.2">
      <c r="A15" t="s">
        <v>26</v>
      </c>
      <c r="B15" t="s">
        <v>11</v>
      </c>
    </row>
    <row r="16" spans="1:2" x14ac:dyDescent="0.2">
      <c r="A16" t="s">
        <v>27</v>
      </c>
      <c r="B16" t="s">
        <v>28</v>
      </c>
    </row>
    <row r="17" spans="1:2" x14ac:dyDescent="0.2">
      <c r="A17" t="s">
        <v>405</v>
      </c>
      <c r="B17" t="s">
        <v>406</v>
      </c>
    </row>
    <row r="18" spans="1:2" x14ac:dyDescent="0.2">
      <c r="A18" t="s">
        <v>407</v>
      </c>
      <c r="B18" t="s">
        <v>408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Kim Ely</cp:lastModifiedBy>
  <dcterms:created xsi:type="dcterms:W3CDTF">2023-07-16T12:00:09Z</dcterms:created>
  <dcterms:modified xsi:type="dcterms:W3CDTF">2023-07-21T06:24:52Z</dcterms:modified>
</cp:coreProperties>
</file>