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c3.bnl.gov\bnlfiles\Test\Projects\NGEE-Arctic\Data\Seward\Gas_Exchange\2023_Seward\2_corrected\"/>
    </mc:Choice>
  </mc:AlternateContent>
  <bookViews>
    <workbookView xWindow="240" yWindow="765" windowWidth="22740" windowHeight="17760"/>
  </bookViews>
  <sheets>
    <sheet name="Measurements" sheetId="1" r:id="rId1"/>
    <sheet name="Remark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2" i="1" l="1"/>
  <c r="AQ32" i="1"/>
  <c r="AO32" i="1"/>
  <c r="AP32" i="1" s="1"/>
  <c r="AN32" i="1"/>
  <c r="AL32" i="1" s="1"/>
  <c r="AD32" i="1"/>
  <c r="AC32" i="1"/>
  <c r="AB32" i="1" s="1"/>
  <c r="U32" i="1"/>
  <c r="AR31" i="1"/>
  <c r="AQ31" i="1"/>
  <c r="AO31" i="1"/>
  <c r="AP31" i="1" s="1"/>
  <c r="AN31" i="1"/>
  <c r="AL31" i="1"/>
  <c r="P31" i="1" s="1"/>
  <c r="AD31" i="1"/>
  <c r="AC31" i="1"/>
  <c r="AB31" i="1"/>
  <c r="U31" i="1"/>
  <c r="S31" i="1"/>
  <c r="AR30" i="1"/>
  <c r="AQ30" i="1"/>
  <c r="AO30" i="1"/>
  <c r="AP30" i="1" s="1"/>
  <c r="AN30" i="1"/>
  <c r="AL30" i="1"/>
  <c r="N30" i="1" s="1"/>
  <c r="M30" i="1" s="1"/>
  <c r="AD30" i="1"/>
  <c r="AC30" i="1"/>
  <c r="AB30" i="1"/>
  <c r="U30" i="1"/>
  <c r="S30" i="1"/>
  <c r="AR29" i="1"/>
  <c r="AQ29" i="1"/>
  <c r="AO29" i="1"/>
  <c r="AP29" i="1" s="1"/>
  <c r="AN29" i="1"/>
  <c r="AL29" i="1"/>
  <c r="N29" i="1" s="1"/>
  <c r="M29" i="1" s="1"/>
  <c r="AD29" i="1"/>
  <c r="AC29" i="1"/>
  <c r="AB29" i="1"/>
  <c r="U29" i="1"/>
  <c r="S29" i="1"/>
  <c r="P29" i="1"/>
  <c r="O29" i="1"/>
  <c r="AR28" i="1"/>
  <c r="AQ28" i="1"/>
  <c r="AO28" i="1"/>
  <c r="X28" i="1" s="1"/>
  <c r="AN28" i="1"/>
  <c r="AL28" i="1" s="1"/>
  <c r="AD28" i="1"/>
  <c r="AC28" i="1"/>
  <c r="AB28" i="1" s="1"/>
  <c r="U28" i="1"/>
  <c r="AR27" i="1"/>
  <c r="AQ27" i="1"/>
  <c r="AO27" i="1"/>
  <c r="AP27" i="1" s="1"/>
  <c r="AN27" i="1"/>
  <c r="AL27" i="1"/>
  <c r="P27" i="1" s="1"/>
  <c r="AD27" i="1"/>
  <c r="AC27" i="1"/>
  <c r="AB27" i="1"/>
  <c r="U27" i="1"/>
  <c r="S27" i="1"/>
  <c r="AR26" i="1"/>
  <c r="AQ26" i="1"/>
  <c r="AO26" i="1"/>
  <c r="AP26" i="1" s="1"/>
  <c r="AN26" i="1"/>
  <c r="AL26" i="1"/>
  <c r="N26" i="1" s="1"/>
  <c r="M26" i="1" s="1"/>
  <c r="AD26" i="1"/>
  <c r="AC26" i="1"/>
  <c r="AB26" i="1"/>
  <c r="U26" i="1"/>
  <c r="S26" i="1"/>
  <c r="AR25" i="1"/>
  <c r="AQ25" i="1"/>
  <c r="AO25" i="1"/>
  <c r="AN25" i="1"/>
  <c r="AM25" i="1"/>
  <c r="AL25" i="1"/>
  <c r="N25" i="1" s="1"/>
  <c r="M25" i="1" s="1"/>
  <c r="AD25" i="1"/>
  <c r="AC25" i="1"/>
  <c r="AB25" i="1" s="1"/>
  <c r="U25" i="1"/>
  <c r="S25" i="1"/>
  <c r="P25" i="1"/>
  <c r="O25" i="1"/>
  <c r="AR24" i="1"/>
  <c r="AQ24" i="1"/>
  <c r="AO24" i="1"/>
  <c r="AP24" i="1" s="1"/>
  <c r="AN24" i="1"/>
  <c r="AL24" i="1" s="1"/>
  <c r="AM24" i="1"/>
  <c r="AD24" i="1"/>
  <c r="AC24" i="1"/>
  <c r="AB24" i="1" s="1"/>
  <c r="U24" i="1"/>
  <c r="AR23" i="1"/>
  <c r="AQ23" i="1"/>
  <c r="AO23" i="1"/>
  <c r="AP23" i="1" s="1"/>
  <c r="AN23" i="1"/>
  <c r="AL23" i="1"/>
  <c r="P23" i="1" s="1"/>
  <c r="AD23" i="1"/>
  <c r="AC23" i="1"/>
  <c r="AB23" i="1"/>
  <c r="U23" i="1"/>
  <c r="S23" i="1"/>
  <c r="AR22" i="1"/>
  <c r="AQ22" i="1"/>
  <c r="AO22" i="1"/>
  <c r="AP22" i="1" s="1"/>
  <c r="AN22" i="1"/>
  <c r="AL22" i="1"/>
  <c r="N22" i="1" s="1"/>
  <c r="M22" i="1" s="1"/>
  <c r="AD22" i="1"/>
  <c r="AC22" i="1"/>
  <c r="AB22" i="1"/>
  <c r="U22" i="1"/>
  <c r="S22" i="1"/>
  <c r="AR21" i="1"/>
  <c r="AQ21" i="1"/>
  <c r="AO21" i="1"/>
  <c r="AN21" i="1"/>
  <c r="AM21" i="1"/>
  <c r="AL21" i="1"/>
  <c r="N21" i="1" s="1"/>
  <c r="M21" i="1" s="1"/>
  <c r="AD21" i="1"/>
  <c r="AC21" i="1"/>
  <c r="AB21" i="1" s="1"/>
  <c r="U21" i="1"/>
  <c r="S21" i="1"/>
  <c r="P21" i="1"/>
  <c r="O21" i="1"/>
  <c r="AR20" i="1"/>
  <c r="AQ20" i="1"/>
  <c r="AO20" i="1"/>
  <c r="AP20" i="1" s="1"/>
  <c r="AN20" i="1"/>
  <c r="AL20" i="1" s="1"/>
  <c r="AM20" i="1"/>
  <c r="AD20" i="1"/>
  <c r="AC20" i="1"/>
  <c r="AB20" i="1" s="1"/>
  <c r="U20" i="1"/>
  <c r="AR19" i="1"/>
  <c r="AQ19" i="1"/>
  <c r="AO19" i="1"/>
  <c r="AP19" i="1" s="1"/>
  <c r="AN19" i="1"/>
  <c r="AL19" i="1"/>
  <c r="P19" i="1" s="1"/>
  <c r="AD19" i="1"/>
  <c r="AC19" i="1"/>
  <c r="AB19" i="1"/>
  <c r="U19" i="1"/>
  <c r="S19" i="1"/>
  <c r="X25" i="1" l="1"/>
  <c r="AP25" i="1"/>
  <c r="AF30" i="1"/>
  <c r="AF26" i="1"/>
  <c r="S24" i="1"/>
  <c r="P24" i="1"/>
  <c r="O24" i="1"/>
  <c r="N24" i="1"/>
  <c r="M24" i="1" s="1"/>
  <c r="O28" i="1"/>
  <c r="S28" i="1"/>
  <c r="P28" i="1"/>
  <c r="N28" i="1"/>
  <c r="M28" i="1" s="1"/>
  <c r="Y28" i="1" s="1"/>
  <c r="Z28" i="1" s="1"/>
  <c r="AG28" i="1" s="1"/>
  <c r="AM28" i="1"/>
  <c r="AF29" i="1"/>
  <c r="AF21" i="1"/>
  <c r="AP21" i="1"/>
  <c r="X21" i="1"/>
  <c r="P32" i="1"/>
  <c r="O32" i="1"/>
  <c r="N32" i="1"/>
  <c r="M32" i="1" s="1"/>
  <c r="AM32" i="1"/>
  <c r="S32" i="1"/>
  <c r="P20" i="1"/>
  <c r="O20" i="1"/>
  <c r="N20" i="1"/>
  <c r="M20" i="1" s="1"/>
  <c r="S20" i="1"/>
  <c r="AF22" i="1"/>
  <c r="AF25" i="1"/>
  <c r="X29" i="1"/>
  <c r="AM27" i="1"/>
  <c r="X24" i="1"/>
  <c r="AP28" i="1"/>
  <c r="N31" i="1"/>
  <c r="M31" i="1" s="1"/>
  <c r="AM22" i="1"/>
  <c r="AM26" i="1"/>
  <c r="O27" i="1"/>
  <c r="O26" i="1"/>
  <c r="AM29" i="1"/>
  <c r="O30" i="1"/>
  <c r="AM19" i="1"/>
  <c r="AM23" i="1"/>
  <c r="N19" i="1"/>
  <c r="M19" i="1" s="1"/>
  <c r="X20" i="1"/>
  <c r="O31" i="1"/>
  <c r="O22" i="1"/>
  <c r="P22" i="1"/>
  <c r="X22" i="1"/>
  <c r="P26" i="1"/>
  <c r="X26" i="1"/>
  <c r="P30" i="1"/>
  <c r="X30" i="1"/>
  <c r="AM31" i="1"/>
  <c r="X32" i="1"/>
  <c r="O19" i="1"/>
  <c r="N23" i="1"/>
  <c r="M23" i="1" s="1"/>
  <c r="N27" i="1"/>
  <c r="M27" i="1" s="1"/>
  <c r="O23" i="1"/>
  <c r="AM30" i="1"/>
  <c r="X19" i="1"/>
  <c r="X23" i="1"/>
  <c r="X27" i="1"/>
  <c r="X31" i="1"/>
  <c r="AF24" i="1" l="1"/>
  <c r="AF23" i="1"/>
  <c r="Y22" i="1"/>
  <c r="Z22" i="1" s="1"/>
  <c r="Y31" i="1"/>
  <c r="Z31" i="1" s="1"/>
  <c r="Y27" i="1"/>
  <c r="Z27" i="1" s="1"/>
  <c r="Y32" i="1"/>
  <c r="Z32" i="1" s="1"/>
  <c r="Y29" i="1"/>
  <c r="Z29" i="1" s="1"/>
  <c r="Y25" i="1"/>
  <c r="Z25" i="1" s="1"/>
  <c r="Y21" i="1"/>
  <c r="Z21" i="1" s="1"/>
  <c r="AF27" i="1"/>
  <c r="Y24" i="1"/>
  <c r="Z24" i="1" s="1"/>
  <c r="V24" i="1" s="1"/>
  <c r="T24" i="1" s="1"/>
  <c r="W24" i="1" s="1"/>
  <c r="Q24" i="1" s="1"/>
  <c r="R24" i="1" s="1"/>
  <c r="Y23" i="1"/>
  <c r="Z23" i="1" s="1"/>
  <c r="AF28" i="1"/>
  <c r="V28" i="1"/>
  <c r="T28" i="1" s="1"/>
  <c r="W28" i="1" s="1"/>
  <c r="Q28" i="1" s="1"/>
  <c r="R28" i="1" s="1"/>
  <c r="Y19" i="1"/>
  <c r="Z19" i="1" s="1"/>
  <c r="V19" i="1" s="1"/>
  <c r="T19" i="1" s="1"/>
  <c r="W19" i="1" s="1"/>
  <c r="Q19" i="1" s="1"/>
  <c r="R19" i="1" s="1"/>
  <c r="AF19" i="1"/>
  <c r="AH28" i="1"/>
  <c r="AA28" i="1"/>
  <c r="AE28" i="1" s="1"/>
  <c r="AF32" i="1"/>
  <c r="AF20" i="1"/>
  <c r="Y30" i="1"/>
  <c r="Z30" i="1" s="1"/>
  <c r="Y20" i="1"/>
  <c r="Z20" i="1" s="1"/>
  <c r="V20" i="1" s="1"/>
  <c r="T20" i="1" s="1"/>
  <c r="W20" i="1" s="1"/>
  <c r="Q20" i="1" s="1"/>
  <c r="R20" i="1" s="1"/>
  <c r="Y26" i="1"/>
  <c r="Z26" i="1" s="1"/>
  <c r="AF31" i="1"/>
  <c r="AA21" i="1" l="1"/>
  <c r="AE21" i="1" s="1"/>
  <c r="AH21" i="1"/>
  <c r="AG21" i="1"/>
  <c r="V21" i="1"/>
  <c r="T21" i="1" s="1"/>
  <c r="W21" i="1" s="1"/>
  <c r="Q21" i="1" s="1"/>
  <c r="R21" i="1" s="1"/>
  <c r="AH27" i="1"/>
  <c r="AA27" i="1"/>
  <c r="AE27" i="1" s="1"/>
  <c r="AG27" i="1"/>
  <c r="AA25" i="1"/>
  <c r="AE25" i="1" s="1"/>
  <c r="AH25" i="1"/>
  <c r="AG25" i="1"/>
  <c r="V25" i="1"/>
  <c r="T25" i="1" s="1"/>
  <c r="W25" i="1" s="1"/>
  <c r="Q25" i="1" s="1"/>
  <c r="R25" i="1" s="1"/>
  <c r="AA31" i="1"/>
  <c r="AE31" i="1" s="1"/>
  <c r="AH31" i="1"/>
  <c r="AG31" i="1"/>
  <c r="AH20" i="1"/>
  <c r="AI20" i="1" s="1"/>
  <c r="AA20" i="1"/>
  <c r="AE20" i="1" s="1"/>
  <c r="AG20" i="1"/>
  <c r="AI28" i="1"/>
  <c r="AH23" i="1"/>
  <c r="AA23" i="1"/>
  <c r="AE23" i="1" s="1"/>
  <c r="AG23" i="1"/>
  <c r="AG30" i="1"/>
  <c r="AH30" i="1"/>
  <c r="AI30" i="1" s="1"/>
  <c r="AA30" i="1"/>
  <c r="AE30" i="1" s="1"/>
  <c r="V30" i="1"/>
  <c r="T30" i="1" s="1"/>
  <c r="W30" i="1" s="1"/>
  <c r="Q30" i="1" s="1"/>
  <c r="R30" i="1" s="1"/>
  <c r="AG29" i="1"/>
  <c r="AA29" i="1"/>
  <c r="AE29" i="1" s="1"/>
  <c r="AH29" i="1"/>
  <c r="V29" i="1"/>
  <c r="T29" i="1" s="1"/>
  <c r="W29" i="1" s="1"/>
  <c r="Q29" i="1" s="1"/>
  <c r="R29" i="1" s="1"/>
  <c r="AH22" i="1"/>
  <c r="AA22" i="1"/>
  <c r="AE22" i="1" s="1"/>
  <c r="AG22" i="1"/>
  <c r="V22" i="1"/>
  <c r="T22" i="1" s="1"/>
  <c r="W22" i="1" s="1"/>
  <c r="Q22" i="1" s="1"/>
  <c r="R22" i="1" s="1"/>
  <c r="AH24" i="1"/>
  <c r="AA24" i="1"/>
  <c r="AE24" i="1" s="1"/>
  <c r="AG24" i="1"/>
  <c r="V31" i="1"/>
  <c r="T31" i="1" s="1"/>
  <c r="W31" i="1" s="1"/>
  <c r="Q31" i="1" s="1"/>
  <c r="R31" i="1" s="1"/>
  <c r="V27" i="1"/>
  <c r="T27" i="1" s="1"/>
  <c r="W27" i="1" s="1"/>
  <c r="Q27" i="1" s="1"/>
  <c r="R27" i="1" s="1"/>
  <c r="V23" i="1"/>
  <c r="T23" i="1" s="1"/>
  <c r="W23" i="1" s="1"/>
  <c r="Q23" i="1" s="1"/>
  <c r="R23" i="1" s="1"/>
  <c r="AH19" i="1"/>
  <c r="AA19" i="1"/>
  <c r="AE19" i="1" s="1"/>
  <c r="AG19" i="1"/>
  <c r="AH32" i="1"/>
  <c r="AA32" i="1"/>
  <c r="AE32" i="1" s="1"/>
  <c r="AG32" i="1"/>
  <c r="AA26" i="1"/>
  <c r="AE26" i="1" s="1"/>
  <c r="AH26" i="1"/>
  <c r="AG26" i="1"/>
  <c r="V26" i="1"/>
  <c r="T26" i="1" s="1"/>
  <c r="W26" i="1" s="1"/>
  <c r="Q26" i="1" s="1"/>
  <c r="R26" i="1" s="1"/>
  <c r="V32" i="1"/>
  <c r="T32" i="1" s="1"/>
  <c r="W32" i="1" s="1"/>
  <c r="Q32" i="1" s="1"/>
  <c r="R32" i="1" s="1"/>
  <c r="AI19" i="1" l="1"/>
  <c r="AI29" i="1"/>
  <c r="AI22" i="1"/>
  <c r="AI31" i="1"/>
  <c r="AI23" i="1"/>
  <c r="AI24" i="1"/>
  <c r="AI21" i="1"/>
  <c r="AI26" i="1"/>
  <c r="AI27" i="1"/>
  <c r="AI32" i="1"/>
  <c r="AI25" i="1"/>
</calcChain>
</file>

<file path=xl/sharedStrings.xml><?xml version="1.0" encoding="utf-8"?>
<sst xmlns="http://schemas.openxmlformats.org/spreadsheetml/2006/main" count="921" uniqueCount="400">
  <si>
    <t>File opened</t>
  </si>
  <si>
    <t>2023-07-16 12:58:16</t>
  </si>
  <si>
    <t>Console s/n</t>
  </si>
  <si>
    <t>68C-811759</t>
  </si>
  <si>
    <t>Console ver</t>
  </si>
  <si>
    <t>Bluestem v.2.1.08</t>
  </si>
  <si>
    <t>Scripts ver</t>
  </si>
  <si>
    <t>2022.05  2.1.08, Aug 2022</t>
  </si>
  <si>
    <t>Head s/n</t>
  </si>
  <si>
    <t>68H-891759</t>
  </si>
  <si>
    <t>Head ver</t>
  </si>
  <si>
    <t>1.4.22</t>
  </si>
  <si>
    <t>Head cal</t>
  </si>
  <si>
    <t>{"co2aspan2": "-0.0349502", "oxygen": "21", "h2oaspan1": "1.00591", "h2obspanconc1": "11.65", "ssa_ref": "34842.2", "co2bspanconc2": "301.4", "co2bspanconc1": "2473", "co2bzero": "0.928369", "co2aspanconc1": "2473", "tazero": "-0.14134", "h2obspan1": "1.00489", "h2obspan2a": "0.0687607", "co2aspanconc2": "301.4", "h2oaspan2b": "0.0685964", "h2oaspan2": "0", "h2obzero": "1.0566", "h2obspan2": "0", "h2oazero": "1.04545", "ssb_ref": "37125.5", "co2aspan2a": "0.292292", "chamberpressurezero": "2.68486", "co2aspan1": "1.00226", "h2oaspanconc1": "11.65", "h2oaspanconc2": "0", "co2bspan2": "-0.0342144", "flowbzero": "0.29043", "h2obspanconc2": "0", "co2azero": "0.925242", "tbzero": "-0.243059", "flowmeterzero": "0.996167", "co2bspan2b": "0.29074", "co2aspan2b": "0.289966", "co2bspan1": "1.0021", "h2obspan2b": "0.0690967", "co2bspan2a": "0.293064", "h2oaspan2a": "0.0681933", "flowazero": "0.2969"}</t>
  </si>
  <si>
    <t>CO2 rangematch</t>
  </si>
  <si>
    <t>Mon Jul 10 11:02</t>
  </si>
  <si>
    <t>H2O rangematch</t>
  </si>
  <si>
    <t>Tue Jun  6 10:36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</si>
  <si>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</si>
  <si>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</si>
  <si>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</si>
  <si>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</si>
  <si>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</si>
  <si>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</si>
  <si>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</si>
  <si>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</si>
  <si>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</si>
  <si>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12:58:16</t>
  </si>
  <si>
    <t>Stability Definition:	CO2_r (Meas): Per=20	Qin (LeafQ): Std&lt;1 Per=20	A (GasEx): Std&lt;0.2 Per=20</t>
  </si>
  <si>
    <t>13:00:23</t>
  </si>
  <si>
    <t>Stability Definition:	CO2_r (Meas): Std&lt;0.75 Per=20	Qin (LeafQ): Std&lt;1 Per=20	A (GasEx): Std&lt;0.2 Per=20</t>
  </si>
  <si>
    <t>13:00:24</t>
  </si>
  <si>
    <t>Stability Definition:	CO2_r (Meas): Std&lt;0.75 Per=20	Qin (LeafQ): Per=20	A (GasEx): Std&lt;0.2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</si>
  <si>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</si>
  <si>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</si>
  <si>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</si>
  <si>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</si>
  <si>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</si>
  <si>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</si>
  <si>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</si>
  <si>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</si>
  <si>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</si>
  <si>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</si>
  <si>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</si>
  <si>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</si>
  <si>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</si>
  <si>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</si>
  <si>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</si>
  <si>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</si>
  <si>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</si>
  <si>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</si>
  <si>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</si>
  <si>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</si>
  <si>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</si>
  <si>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</si>
  <si>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</si>
  <si>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</si>
  <si>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</si>
  <si>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</si>
  <si>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</si>
  <si>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</si>
  <si>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</si>
  <si>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</si>
  <si>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</si>
  <si>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</si>
  <si>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</si>
  <si>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</si>
  <si>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</si>
  <si>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</si>
  <si>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</si>
  <si>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</si>
  <si>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</si>
  <si>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</si>
  <si>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</si>
  <si>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</si>
  <si>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</si>
  <si>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</si>
  <si>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</si>
  <si>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</si>
  <si>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</si>
  <si>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</si>
  <si>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</si>
  <si>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</si>
  <si>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</si>
  <si>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</si>
  <si>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</si>
  <si>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</si>
  <si>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</si>
  <si>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</si>
  <si>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</si>
  <si>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1.94601 86.2246 380.01 620.478 852.414 1073.17 1254.51 1361.46</t>
  </si>
  <si>
    <t>Fs_true</t>
  </si>
  <si>
    <t>0.042152 101.435 402.764 601.704 802.257 1001.19 1202.28 1401.05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</si>
  <si>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</si>
  <si>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</si>
  <si>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</si>
  <si>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</si>
  <si>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</si>
  <si>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</si>
  <si>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</si>
  <si>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</si>
  <si>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</si>
  <si>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</si>
  <si>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</si>
  <si>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</si>
  <si>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</si>
  <si>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</si>
  <si>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</si>
  <si>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</si>
  <si>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</si>
  <si>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</si>
  <si>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</si>
  <si>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</si>
  <si>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</si>
  <si>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</si>
  <si>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</si>
  <si>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</si>
  <si>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</si>
  <si>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</si>
  <si>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</si>
  <si>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</si>
  <si>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</si>
  <si>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</si>
  <si>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</si>
  <si>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</si>
  <si>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</si>
  <si>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</si>
  <si>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</si>
  <si>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</si>
  <si>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</si>
  <si>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</si>
  <si>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</si>
  <si>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</si>
  <si>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</si>
  <si>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</si>
  <si>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</si>
  <si>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</si>
  <si>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</si>
  <si>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</si>
  <si>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</si>
  <si>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</si>
  <si>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</si>
  <si>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</si>
  <si>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</si>
  <si>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</si>
  <si>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</si>
  <si>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</si>
  <si>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</si>
  <si>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</si>
  <si>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</si>
  <si>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</si>
  <si>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</si>
  <si>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</si>
  <si>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</si>
  <si>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</si>
  <si>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</si>
  <si>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</si>
  <si>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</si>
  <si>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</si>
  <si>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</si>
  <si>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</si>
  <si>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</si>
  <si>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</si>
  <si>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</si>
  <si>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</si>
  <si>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</si>
  <si>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</si>
  <si>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</si>
  <si>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</si>
  <si>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</si>
  <si>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</si>
  <si>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</si>
  <si>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</si>
  <si>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</si>
  <si>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</si>
  <si>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</si>
  <si>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</si>
  <si>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</si>
  <si>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</si>
  <si>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</si>
  <si>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</si>
  <si>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</si>
  <si>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</si>
  <si>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</si>
  <si>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</si>
  <si>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</si>
  <si>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</si>
  <si>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</si>
  <si>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</si>
  <si>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</si>
  <si>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</si>
  <si>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</si>
  <si>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</si>
  <si>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</si>
  <si>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</si>
  <si>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</si>
  <si>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</si>
  <si>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</si>
  <si>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</si>
  <si>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</si>
  <si>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</si>
  <si>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</si>
  <si>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</si>
  <si>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</si>
  <si>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</si>
  <si>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</si>
  <si>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</si>
  <si>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</si>
  <si>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</si>
  <si>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</si>
  <si>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</si>
  <si>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</si>
  <si>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</si>
  <si>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</si>
  <si>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</si>
  <si>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</si>
  <si>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</si>
  <si>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</si>
  <si>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</si>
  <si>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</si>
  <si>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</si>
  <si>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</si>
  <si>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</si>
  <si>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</si>
  <si>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</si>
  <si>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</si>
  <si>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</si>
  <si>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</si>
  <si>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</si>
  <si>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</si>
  <si>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</si>
  <si>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</si>
  <si>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</si>
  <si>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</si>
  <si>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</si>
  <si>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</si>
  <si>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</si>
  <si>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</si>
  <si>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</si>
  <si>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</si>
  <si>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</si>
  <si>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</si>
  <si>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</si>
  <si>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</si>
  <si>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</si>
  <si>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</si>
  <si>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</si>
  <si>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</si>
  <si>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</si>
  <si>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</si>
  <si>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</si>
  <si>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</si>
  <si>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</si>
  <si>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</si>
  <si>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</si>
  <si>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</si>
  <si>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</si>
  <si>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</si>
  <si>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</si>
  <si>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</si>
  <si>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</si>
  <si>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</si>
  <si>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</si>
  <si>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</si>
  <si>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</si>
  <si>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</si>
  <si>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</si>
  <si>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</si>
  <si>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</si>
  <si>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</si>
  <si>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</si>
  <si>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</si>
  <si>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</si>
  <si>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</si>
  <si>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</si>
  <si>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</si>
  <si>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</si>
  <si>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</si>
  <si>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</si>
  <si>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</si>
  <si>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</si>
  <si>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</si>
  <si>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</si>
  <si>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</si>
  <si>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</si>
  <si>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</si>
  <si>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</si>
  <si>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</si>
  <si>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</si>
  <si>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</si>
  <si>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</si>
  <si>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</si>
  <si>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</si>
  <si>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</si>
  <si>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</si>
  <si>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</si>
  <si>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</si>
  <si>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</si>
  <si>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</si>
  <si>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</si>
  <si>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</si>
  <si>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</si>
  <si>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</si>
  <si>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</si>
  <si>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</si>
  <si>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</si>
  <si>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</si>
  <si>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</si>
  <si>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</si>
  <si>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</si>
  <si>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</si>
  <si>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</si>
  <si>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</si>
  <si>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</si>
  <si>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</si>
  <si>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</si>
  <si>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</si>
  <si>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</si>
  <si>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</si>
  <si>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</si>
  <si>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</si>
  <si>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</si>
  <si>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</si>
  <si>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</si>
  <si>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</si>
  <si>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</si>
  <si>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</si>
  <si>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</si>
  <si>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</si>
  <si>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</si>
  <si>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</si>
  <si>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</si>
  <si>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</si>
  <si>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</si>
  <si>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</si>
  <si>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</si>
  <si>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</si>
  <si>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</si>
  <si>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</si>
  <si>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</si>
  <si>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</si>
  <si>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</si>
  <si>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hrs</t>
  </si>
  <si>
    <t>mg</t>
  </si>
  <si>
    <t>min</t>
  </si>
  <si>
    <t>20230716 13:29:38</t>
  </si>
  <si>
    <t>13:29:38</t>
  </si>
  <si>
    <t>none</t>
  </si>
  <si>
    <t>Lindsey</t>
  </si>
  <si>
    <t>20230716</t>
  </si>
  <si>
    <t>AR</t>
  </si>
  <si>
    <t>SAAL</t>
  </si>
  <si>
    <t>BNL21828</t>
  </si>
  <si>
    <t>13:29:09</t>
  </si>
  <si>
    <t>2/2</t>
  </si>
  <si>
    <t>00000000</t>
  </si>
  <si>
    <t>iiiiiiii</t>
  </si>
  <si>
    <t>off</t>
  </si>
  <si>
    <t>20230716 13:31:19</t>
  </si>
  <si>
    <t>13:31:19</t>
  </si>
  <si>
    <t>13:30:49</t>
  </si>
  <si>
    <t>20230716 13:32:48</t>
  </si>
  <si>
    <t>13:32:48</t>
  </si>
  <si>
    <t>13:32:19</t>
  </si>
  <si>
    <t>20230716 13:34:30</t>
  </si>
  <si>
    <t>13:34:30</t>
  </si>
  <si>
    <t>13:34:01</t>
  </si>
  <si>
    <t>20230716 13:36:07</t>
  </si>
  <si>
    <t>13:36:07</t>
  </si>
  <si>
    <t>13:35:38</t>
  </si>
  <si>
    <t>20230716 13:37:42</t>
  </si>
  <si>
    <t>13:37:42</t>
  </si>
  <si>
    <t>13:37:17</t>
  </si>
  <si>
    <t>20230716 13:38:57</t>
  </si>
  <si>
    <t>13:38:57</t>
  </si>
  <si>
    <t>13:38:46</t>
  </si>
  <si>
    <t>20230716 13:40:36</t>
  </si>
  <si>
    <t>13:40:36</t>
  </si>
  <si>
    <t>13:40:06</t>
  </si>
  <si>
    <t>20230716 13:42:14</t>
  </si>
  <si>
    <t>13:42:14</t>
  </si>
  <si>
    <t>13:41:45</t>
  </si>
  <si>
    <t>20230716 13:44:15</t>
  </si>
  <si>
    <t>13:44:15</t>
  </si>
  <si>
    <t>13:43:26</t>
  </si>
  <si>
    <t>1/2</t>
  </si>
  <si>
    <t>20230716 13:46:16</t>
  </si>
  <si>
    <t>13:46:16</t>
  </si>
  <si>
    <t>13:45:13</t>
  </si>
  <si>
    <t>20230716 13:47:44</t>
  </si>
  <si>
    <t>13:47:44</t>
  </si>
  <si>
    <t>13:47:14</t>
  </si>
  <si>
    <t>20230716 13:49:17</t>
  </si>
  <si>
    <t>13:49:17</t>
  </si>
  <si>
    <t>13:48:49</t>
  </si>
  <si>
    <t>20230716 13:50:57</t>
  </si>
  <si>
    <t>13:50:57</t>
  </si>
  <si>
    <t>13:50:30</t>
  </si>
  <si>
    <t>13:52:49</t>
  </si>
  <si>
    <t>curve aborted leaf sepated from tree vcmax goog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</si>
</sst>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H32"/>
  <sheetViews>
    <sheetView tabSelected="1" workbookViewId="0">
      <selection activeCell="F7" sqref="F7"/>
    </sheetView>
  </sheetViews>
  <sheetFormatPr defaultColWidth="8.85546875" defaultRowHeight="15" x14ac:dyDescent="0.25"/>
  <sheetData>
    <row r="2" spans="1:216" x14ac:dyDescent="0.25">
      <c r="A2" t="s">
        <v>33</v>
      </c>
      <c r="B2" t="s">
        <v>34</v>
      </c>
      <c r="C2" t="s">
        <v>35</v>
      </c>
    </row>
    <row r="3" spans="1:216" x14ac:dyDescent="0.25">
      <c r="B3">
        <v>4</v>
      </c>
      <c r="C3">
        <v>21</v>
      </c>
    </row>
    <row r="4" spans="1:216" x14ac:dyDescent="0.25">
      <c r="A4" t="s">
        <v>36</v>
      </c>
      <c r="B4" t="s">
        <v>37</v>
      </c>
      <c r="C4" t="s">
        <v>38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</row>
    <row r="5" spans="1:216" x14ac:dyDescent="0.25">
      <c r="B5" t="s">
        <v>19</v>
      </c>
      <c r="C5" t="s">
        <v>39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5">
      <c r="A6" t="s">
        <v>48</v>
      </c>
      <c r="B6" t="s">
        <v>49</v>
      </c>
      <c r="C6" t="s">
        <v>50</v>
      </c>
      <c r="D6" t="s">
        <v>51</v>
      </c>
      <c r="E6" t="s">
        <v>53</v>
      </c>
    </row>
    <row r="7" spans="1:216" x14ac:dyDescent="0.25">
      <c r="B7">
        <v>5.44</v>
      </c>
      <c r="C7">
        <v>0.5</v>
      </c>
      <c r="D7" t="s">
        <v>52</v>
      </c>
      <c r="E7">
        <v>2</v>
      </c>
    </row>
    <row r="8" spans="1:216" x14ac:dyDescent="0.25">
      <c r="A8" t="s">
        <v>54</v>
      </c>
      <c r="B8" t="s">
        <v>55</v>
      </c>
      <c r="C8" t="s">
        <v>56</v>
      </c>
      <c r="D8" t="s">
        <v>57</v>
      </c>
      <c r="E8" t="s">
        <v>58</v>
      </c>
    </row>
    <row r="9" spans="1:216" x14ac:dyDescent="0.25">
      <c r="B9">
        <v>0</v>
      </c>
      <c r="C9">
        <v>1</v>
      </c>
      <c r="D9">
        <v>0</v>
      </c>
      <c r="E9">
        <v>0</v>
      </c>
    </row>
    <row r="10" spans="1:216" x14ac:dyDescent="0.25">
      <c r="A10" t="s">
        <v>59</v>
      </c>
      <c r="B10" t="s">
        <v>60</v>
      </c>
      <c r="C10" t="s">
        <v>62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  <c r="K10" t="s">
        <v>71</v>
      </c>
      <c r="L10" t="s">
        <v>72</v>
      </c>
      <c r="M10" t="s">
        <v>73</v>
      </c>
      <c r="N10" t="s">
        <v>74</v>
      </c>
      <c r="O10" t="s">
        <v>75</v>
      </c>
      <c r="P10" t="s">
        <v>76</v>
      </c>
      <c r="Q10" t="s">
        <v>77</v>
      </c>
    </row>
    <row r="11" spans="1:216" x14ac:dyDescent="0.25">
      <c r="B11" t="s">
        <v>61</v>
      </c>
      <c r="C11" t="s">
        <v>63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5">
      <c r="A12" t="s">
        <v>78</v>
      </c>
      <c r="B12" t="s">
        <v>79</v>
      </c>
      <c r="C12" t="s">
        <v>80</v>
      </c>
      <c r="D12" t="s">
        <v>81</v>
      </c>
      <c r="E12" t="s">
        <v>82</v>
      </c>
      <c r="F12" t="s">
        <v>83</v>
      </c>
    </row>
    <row r="13" spans="1:216" x14ac:dyDescent="0.25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5">
      <c r="A14" t="s">
        <v>84</v>
      </c>
      <c r="B14" t="s">
        <v>85</v>
      </c>
      <c r="C14" t="s">
        <v>86</v>
      </c>
      <c r="D14" t="s">
        <v>87</v>
      </c>
      <c r="E14" t="s">
        <v>88</v>
      </c>
      <c r="F14" t="s">
        <v>89</v>
      </c>
      <c r="G14" t="s">
        <v>91</v>
      </c>
      <c r="H14" t="s">
        <v>93</v>
      </c>
    </row>
    <row r="15" spans="1:216" x14ac:dyDescent="0.25">
      <c r="B15">
        <v>-6276</v>
      </c>
      <c r="C15">
        <v>6.6</v>
      </c>
      <c r="D15">
        <v>1.7090000000000001E-5</v>
      </c>
      <c r="E15">
        <v>3.11</v>
      </c>
      <c r="F15" t="s">
        <v>90</v>
      </c>
      <c r="G15" t="s">
        <v>92</v>
      </c>
      <c r="H15">
        <v>0</v>
      </c>
    </row>
    <row r="16" spans="1:216" x14ac:dyDescent="0.25">
      <c r="A16" t="s">
        <v>94</v>
      </c>
      <c r="B16" t="s">
        <v>94</v>
      </c>
      <c r="C16" t="s">
        <v>94</v>
      </c>
      <c r="D16" t="s">
        <v>94</v>
      </c>
      <c r="E16" t="s">
        <v>94</v>
      </c>
      <c r="F16" t="s">
        <v>94</v>
      </c>
      <c r="G16" t="s">
        <v>95</v>
      </c>
      <c r="H16" t="s">
        <v>95</v>
      </c>
      <c r="I16" t="s">
        <v>95</v>
      </c>
      <c r="J16" t="s">
        <v>95</v>
      </c>
      <c r="K16" t="s">
        <v>95</v>
      </c>
      <c r="L16" t="s">
        <v>96</v>
      </c>
      <c r="M16" t="s">
        <v>96</v>
      </c>
      <c r="N16" t="s">
        <v>96</v>
      </c>
      <c r="O16" t="s">
        <v>96</v>
      </c>
      <c r="P16" t="s">
        <v>96</v>
      </c>
      <c r="Q16" t="s">
        <v>96</v>
      </c>
      <c r="R16" t="s">
        <v>96</v>
      </c>
      <c r="S16" t="s">
        <v>96</v>
      </c>
      <c r="T16" t="s">
        <v>96</v>
      </c>
      <c r="U16" t="s">
        <v>96</v>
      </c>
      <c r="V16" t="s">
        <v>96</v>
      </c>
      <c r="W16" t="s">
        <v>96</v>
      </c>
      <c r="X16" t="s">
        <v>96</v>
      </c>
      <c r="Y16" t="s">
        <v>96</v>
      </c>
      <c r="Z16" t="s">
        <v>96</v>
      </c>
      <c r="AA16" t="s">
        <v>96</v>
      </c>
      <c r="AB16" t="s">
        <v>96</v>
      </c>
      <c r="AC16" t="s">
        <v>96</v>
      </c>
      <c r="AD16" t="s">
        <v>96</v>
      </c>
      <c r="AE16" t="s">
        <v>96</v>
      </c>
      <c r="AF16" t="s">
        <v>96</v>
      </c>
      <c r="AG16" t="s">
        <v>96</v>
      </c>
      <c r="AH16" t="s">
        <v>96</v>
      </c>
      <c r="AI16" t="s">
        <v>96</v>
      </c>
      <c r="AJ16" t="s">
        <v>97</v>
      </c>
      <c r="AK16" t="s">
        <v>97</v>
      </c>
      <c r="AL16" t="s">
        <v>97</v>
      </c>
      <c r="AM16" t="s">
        <v>97</v>
      </c>
      <c r="AN16" t="s">
        <v>97</v>
      </c>
      <c r="AO16" t="s">
        <v>98</v>
      </c>
      <c r="AP16" t="s">
        <v>98</v>
      </c>
      <c r="AQ16" t="s">
        <v>98</v>
      </c>
      <c r="AR16" t="s">
        <v>98</v>
      </c>
      <c r="AS16" t="s">
        <v>99</v>
      </c>
      <c r="AT16" t="s">
        <v>99</v>
      </c>
      <c r="AU16" t="s">
        <v>99</v>
      </c>
      <c r="AV16" t="s">
        <v>99</v>
      </c>
      <c r="AW16" t="s">
        <v>99</v>
      </c>
      <c r="AX16" t="s">
        <v>99</v>
      </c>
      <c r="AY16" t="s">
        <v>99</v>
      </c>
      <c r="AZ16" t="s">
        <v>99</v>
      </c>
      <c r="BA16" t="s">
        <v>99</v>
      </c>
      <c r="BB16" t="s">
        <v>99</v>
      </c>
      <c r="BC16" t="s">
        <v>99</v>
      </c>
      <c r="BD16" t="s">
        <v>99</v>
      </c>
      <c r="BE16" t="s">
        <v>99</v>
      </c>
      <c r="BF16" t="s">
        <v>99</v>
      </c>
      <c r="BG16" t="s">
        <v>99</v>
      </c>
      <c r="BH16" t="s">
        <v>99</v>
      </c>
      <c r="BI16" t="s">
        <v>99</v>
      </c>
      <c r="BJ16" t="s">
        <v>99</v>
      </c>
      <c r="BK16" t="s">
        <v>100</v>
      </c>
      <c r="BL16" t="s">
        <v>100</v>
      </c>
      <c r="BM16" t="s">
        <v>100</v>
      </c>
      <c r="BN16" t="s">
        <v>100</v>
      </c>
      <c r="BO16" t="s">
        <v>100</v>
      </c>
      <c r="BP16" t="s">
        <v>100</v>
      </c>
      <c r="BQ16" t="s">
        <v>100</v>
      </c>
      <c r="BR16" t="s">
        <v>100</v>
      </c>
      <c r="BS16" t="s">
        <v>100</v>
      </c>
      <c r="BT16" t="s">
        <v>100</v>
      </c>
      <c r="BU16" t="s">
        <v>101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101</v>
      </c>
      <c r="CC16" t="s">
        <v>101</v>
      </c>
      <c r="CD16" t="s">
        <v>101</v>
      </c>
      <c r="CE16" t="s">
        <v>101</v>
      </c>
      <c r="CF16" t="s">
        <v>101</v>
      </c>
      <c r="CG16" t="s">
        <v>101</v>
      </c>
      <c r="CH16" t="s">
        <v>101</v>
      </c>
      <c r="CI16" t="s">
        <v>101</v>
      </c>
      <c r="CJ16" t="s">
        <v>101</v>
      </c>
      <c r="CK16" t="s">
        <v>101</v>
      </c>
      <c r="CL16" t="s">
        <v>101</v>
      </c>
      <c r="CM16" t="s">
        <v>102</v>
      </c>
      <c r="CN16" t="s">
        <v>102</v>
      </c>
      <c r="CO16" t="s">
        <v>102</v>
      </c>
      <c r="CP16" t="s">
        <v>102</v>
      </c>
      <c r="CQ16" t="s">
        <v>102</v>
      </c>
      <c r="CR16" t="s">
        <v>102</v>
      </c>
      <c r="CS16" t="s">
        <v>102</v>
      </c>
      <c r="CT16" t="s">
        <v>102</v>
      </c>
      <c r="CU16" t="s">
        <v>102</v>
      </c>
      <c r="CV16" t="s">
        <v>102</v>
      </c>
      <c r="CW16" t="s">
        <v>102</v>
      </c>
      <c r="CX16" t="s">
        <v>102</v>
      </c>
      <c r="CY16" t="s">
        <v>102</v>
      </c>
      <c r="CZ16" t="s">
        <v>103</v>
      </c>
      <c r="DA16" t="s">
        <v>103</v>
      </c>
      <c r="DB16" t="s">
        <v>103</v>
      </c>
      <c r="DC16" t="s">
        <v>103</v>
      </c>
      <c r="DD16" t="s">
        <v>103</v>
      </c>
      <c r="DE16" t="s">
        <v>103</v>
      </c>
      <c r="DF16" t="s">
        <v>103</v>
      </c>
      <c r="DG16" t="s">
        <v>103</v>
      </c>
      <c r="DH16" t="s">
        <v>103</v>
      </c>
      <c r="DI16" t="s">
        <v>103</v>
      </c>
      <c r="DJ16" t="s">
        <v>103</v>
      </c>
      <c r="DK16" t="s">
        <v>103</v>
      </c>
      <c r="DL16" t="s">
        <v>103</v>
      </c>
      <c r="DM16" t="s">
        <v>103</v>
      </c>
      <c r="DN16" t="s">
        <v>103</v>
      </c>
      <c r="DO16" t="s">
        <v>104</v>
      </c>
      <c r="DP16" t="s">
        <v>104</v>
      </c>
      <c r="DQ16" t="s">
        <v>104</v>
      </c>
      <c r="DR16" t="s">
        <v>104</v>
      </c>
      <c r="DS16" t="s">
        <v>104</v>
      </c>
      <c r="DT16" t="s">
        <v>104</v>
      </c>
      <c r="DU16" t="s">
        <v>104</v>
      </c>
      <c r="DV16" t="s">
        <v>104</v>
      </c>
      <c r="DW16" t="s">
        <v>104</v>
      </c>
      <c r="DX16" t="s">
        <v>104</v>
      </c>
      <c r="DY16" t="s">
        <v>104</v>
      </c>
      <c r="DZ16" t="s">
        <v>104</v>
      </c>
      <c r="EA16" t="s">
        <v>104</v>
      </c>
      <c r="EB16" t="s">
        <v>104</v>
      </c>
      <c r="EC16" t="s">
        <v>104</v>
      </c>
      <c r="ED16" t="s">
        <v>104</v>
      </c>
      <c r="EE16" t="s">
        <v>104</v>
      </c>
      <c r="EF16" t="s">
        <v>104</v>
      </c>
      <c r="EG16" t="s">
        <v>105</v>
      </c>
      <c r="EH16" t="s">
        <v>105</v>
      </c>
      <c r="EI16" t="s">
        <v>105</v>
      </c>
      <c r="EJ16" t="s">
        <v>105</v>
      </c>
      <c r="EK16" t="s">
        <v>105</v>
      </c>
      <c r="EL16" t="s">
        <v>105</v>
      </c>
      <c r="EM16" t="s">
        <v>105</v>
      </c>
      <c r="EN16" t="s">
        <v>105</v>
      </c>
      <c r="EO16" t="s">
        <v>105</v>
      </c>
      <c r="EP16" t="s">
        <v>105</v>
      </c>
      <c r="EQ16" t="s">
        <v>105</v>
      </c>
      <c r="ER16" t="s">
        <v>105</v>
      </c>
      <c r="ES16" t="s">
        <v>105</v>
      </c>
      <c r="ET16" t="s">
        <v>105</v>
      </c>
      <c r="EU16" t="s">
        <v>105</v>
      </c>
      <c r="EV16" t="s">
        <v>105</v>
      </c>
      <c r="EW16" t="s">
        <v>105</v>
      </c>
      <c r="EX16" t="s">
        <v>105</v>
      </c>
      <c r="EY16" t="s">
        <v>105</v>
      </c>
      <c r="EZ16" t="s">
        <v>106</v>
      </c>
      <c r="FA16" t="s">
        <v>106</v>
      </c>
      <c r="FB16" t="s">
        <v>106</v>
      </c>
      <c r="FC16" t="s">
        <v>106</v>
      </c>
      <c r="FD16" t="s">
        <v>106</v>
      </c>
      <c r="FE16" t="s">
        <v>106</v>
      </c>
      <c r="FF16" t="s">
        <v>106</v>
      </c>
      <c r="FG16" t="s">
        <v>106</v>
      </c>
      <c r="FH16" t="s">
        <v>106</v>
      </c>
      <c r="FI16" t="s">
        <v>106</v>
      </c>
      <c r="FJ16" t="s">
        <v>106</v>
      </c>
      <c r="FK16" t="s">
        <v>106</v>
      </c>
      <c r="FL16" t="s">
        <v>106</v>
      </c>
      <c r="FM16" t="s">
        <v>106</v>
      </c>
      <c r="FN16" t="s">
        <v>106</v>
      </c>
      <c r="FO16" t="s">
        <v>106</v>
      </c>
      <c r="FP16" t="s">
        <v>106</v>
      </c>
      <c r="FQ16" t="s">
        <v>106</v>
      </c>
      <c r="FR16" t="s">
        <v>106</v>
      </c>
      <c r="FS16" t="s">
        <v>107</v>
      </c>
      <c r="FT16" t="s">
        <v>107</v>
      </c>
      <c r="FU16" t="s">
        <v>107</v>
      </c>
      <c r="FV16" t="s">
        <v>107</v>
      </c>
      <c r="FW16" t="s">
        <v>107</v>
      </c>
      <c r="FX16" t="s">
        <v>107</v>
      </c>
      <c r="FY16" t="s">
        <v>107</v>
      </c>
      <c r="FZ16" t="s">
        <v>107</v>
      </c>
      <c r="GA16" t="s">
        <v>107</v>
      </c>
      <c r="GB16" t="s">
        <v>107</v>
      </c>
      <c r="GC16" t="s">
        <v>107</v>
      </c>
      <c r="GD16" t="s">
        <v>107</v>
      </c>
      <c r="GE16" t="s">
        <v>107</v>
      </c>
      <c r="GF16" t="s">
        <v>107</v>
      </c>
      <c r="GG16" t="s">
        <v>107</v>
      </c>
      <c r="GH16" t="s">
        <v>107</v>
      </c>
      <c r="GI16" t="s">
        <v>107</v>
      </c>
      <c r="GJ16" t="s">
        <v>107</v>
      </c>
      <c r="GK16" t="s">
        <v>108</v>
      </c>
      <c r="GL16" t="s">
        <v>108</v>
      </c>
      <c r="GM16" t="s">
        <v>108</v>
      </c>
      <c r="GN16" t="s">
        <v>108</v>
      </c>
      <c r="GO16" t="s">
        <v>108</v>
      </c>
      <c r="GP16" t="s">
        <v>108</v>
      </c>
      <c r="GQ16" t="s">
        <v>108</v>
      </c>
      <c r="GR16" t="s">
        <v>108</v>
      </c>
      <c r="GS16" t="s">
        <v>109</v>
      </c>
      <c r="GT16" t="s">
        <v>109</v>
      </c>
      <c r="GU16" t="s">
        <v>109</v>
      </c>
      <c r="GV16" t="s">
        <v>109</v>
      </c>
      <c r="GW16" t="s">
        <v>109</v>
      </c>
      <c r="GX16" t="s">
        <v>109</v>
      </c>
      <c r="GY16" t="s">
        <v>109</v>
      </c>
      <c r="GZ16" t="s">
        <v>109</v>
      </c>
      <c r="HA16" t="s">
        <v>109</v>
      </c>
      <c r="HB16" t="s">
        <v>109</v>
      </c>
      <c r="HC16" t="s">
        <v>109</v>
      </c>
      <c r="HD16" t="s">
        <v>109</v>
      </c>
      <c r="HE16" t="s">
        <v>109</v>
      </c>
      <c r="HF16" t="s">
        <v>109</v>
      </c>
      <c r="HG16" t="s">
        <v>109</v>
      </c>
      <c r="HH16" t="s">
        <v>109</v>
      </c>
    </row>
    <row r="17" spans="1:216" x14ac:dyDescent="0.25">
      <c r="A17" t="s">
        <v>110</v>
      </c>
      <c r="B17" t="s">
        <v>111</v>
      </c>
      <c r="C17" t="s">
        <v>112</v>
      </c>
      <c r="D17" t="s">
        <v>113</v>
      </c>
      <c r="E17" t="s">
        <v>114</v>
      </c>
      <c r="F17" t="s">
        <v>115</v>
      </c>
      <c r="G17" t="s">
        <v>116</v>
      </c>
      <c r="H17" t="s">
        <v>117</v>
      </c>
      <c r="I17" t="s">
        <v>118</v>
      </c>
      <c r="J17" t="s">
        <v>119</v>
      </c>
      <c r="K17" t="s">
        <v>120</v>
      </c>
      <c r="L17" t="s">
        <v>121</v>
      </c>
      <c r="M17" t="s">
        <v>122</v>
      </c>
      <c r="N17" t="s">
        <v>123</v>
      </c>
      <c r="O17" t="s">
        <v>124</v>
      </c>
      <c r="P17" t="s">
        <v>125</v>
      </c>
      <c r="Q17" t="s">
        <v>126</v>
      </c>
      <c r="R17" t="s">
        <v>127</v>
      </c>
      <c r="S17" t="s">
        <v>128</v>
      </c>
      <c r="T17" t="s">
        <v>129</v>
      </c>
      <c r="U17" t="s">
        <v>130</v>
      </c>
      <c r="V17" t="s">
        <v>131</v>
      </c>
      <c r="W17" t="s">
        <v>132</v>
      </c>
      <c r="X17" t="s">
        <v>133</v>
      </c>
      <c r="Y17" t="s">
        <v>134</v>
      </c>
      <c r="Z17" t="s">
        <v>135</v>
      </c>
      <c r="AA17" t="s">
        <v>136</v>
      </c>
      <c r="AB17" t="s">
        <v>137</v>
      </c>
      <c r="AC17" t="s">
        <v>138</v>
      </c>
      <c r="AD17" t="s">
        <v>139</v>
      </c>
      <c r="AE17" t="s">
        <v>140</v>
      </c>
      <c r="AF17" t="s">
        <v>141</v>
      </c>
      <c r="AG17" t="s">
        <v>142</v>
      </c>
      <c r="AH17" t="s">
        <v>143</v>
      </c>
      <c r="AI17" t="s">
        <v>144</v>
      </c>
      <c r="AJ17" t="s">
        <v>97</v>
      </c>
      <c r="AK17" t="s">
        <v>145</v>
      </c>
      <c r="AL17" t="s">
        <v>146</v>
      </c>
      <c r="AM17" t="s">
        <v>147</v>
      </c>
      <c r="AN17" t="s">
        <v>148</v>
      </c>
      <c r="AO17" t="s">
        <v>149</v>
      </c>
      <c r="AP17" t="s">
        <v>150</v>
      </c>
      <c r="AQ17" t="s">
        <v>151</v>
      </c>
      <c r="AR17" t="s">
        <v>152</v>
      </c>
      <c r="AS17" t="s">
        <v>121</v>
      </c>
      <c r="AT17" t="s">
        <v>153</v>
      </c>
      <c r="AU17" t="s">
        <v>154</v>
      </c>
      <c r="AV17" t="s">
        <v>155</v>
      </c>
      <c r="AW17" t="s">
        <v>156</v>
      </c>
      <c r="AX17" t="s">
        <v>157</v>
      </c>
      <c r="AY17" t="s">
        <v>158</v>
      </c>
      <c r="AZ17" t="s">
        <v>159</v>
      </c>
      <c r="BA17" t="s">
        <v>160</v>
      </c>
      <c r="BB17" t="s">
        <v>161</v>
      </c>
      <c r="BC17" t="s">
        <v>162</v>
      </c>
      <c r="BD17" t="s">
        <v>163</v>
      </c>
      <c r="BE17" t="s">
        <v>164</v>
      </c>
      <c r="BF17" t="s">
        <v>165</v>
      </c>
      <c r="BG17" t="s">
        <v>166</v>
      </c>
      <c r="BH17" t="s">
        <v>167</v>
      </c>
      <c r="BI17" t="s">
        <v>168</v>
      </c>
      <c r="BJ17" t="s">
        <v>169</v>
      </c>
      <c r="BK17" t="s">
        <v>170</v>
      </c>
      <c r="BL17" t="s">
        <v>171</v>
      </c>
      <c r="BM17" t="s">
        <v>172</v>
      </c>
      <c r="BN17" t="s">
        <v>173</v>
      </c>
      <c r="BO17" t="s">
        <v>174</v>
      </c>
      <c r="BP17" t="s">
        <v>175</v>
      </c>
      <c r="BQ17" t="s">
        <v>176</v>
      </c>
      <c r="BR17" t="s">
        <v>177</v>
      </c>
      <c r="BS17" t="s">
        <v>178</v>
      </c>
      <c r="BT17" t="s">
        <v>179</v>
      </c>
      <c r="BU17" t="s">
        <v>180</v>
      </c>
      <c r="BV17" t="s">
        <v>181</v>
      </c>
      <c r="BW17" t="s">
        <v>182</v>
      </c>
      <c r="BX17" t="s">
        <v>183</v>
      </c>
      <c r="BY17" t="s">
        <v>184</v>
      </c>
      <c r="BZ17" t="s">
        <v>185</v>
      </c>
      <c r="CA17" t="s">
        <v>186</v>
      </c>
      <c r="CB17" t="s">
        <v>187</v>
      </c>
      <c r="CC17" t="s">
        <v>188</v>
      </c>
      <c r="CD17" t="s">
        <v>189</v>
      </c>
      <c r="CE17" t="s">
        <v>190</v>
      </c>
      <c r="CF17" t="s">
        <v>191</v>
      </c>
      <c r="CG17" t="s">
        <v>192</v>
      </c>
      <c r="CH17" t="s">
        <v>193</v>
      </c>
      <c r="CI17" t="s">
        <v>194</v>
      </c>
      <c r="CJ17" t="s">
        <v>195</v>
      </c>
      <c r="CK17" t="s">
        <v>196</v>
      </c>
      <c r="CL17" t="s">
        <v>197</v>
      </c>
      <c r="CM17" t="s">
        <v>111</v>
      </c>
      <c r="CN17" t="s">
        <v>114</v>
      </c>
      <c r="CO17" t="s">
        <v>198</v>
      </c>
      <c r="CP17" t="s">
        <v>199</v>
      </c>
      <c r="CQ17" t="s">
        <v>200</v>
      </c>
      <c r="CR17" t="s">
        <v>201</v>
      </c>
      <c r="CS17" t="s">
        <v>202</v>
      </c>
      <c r="CT17" t="s">
        <v>203</v>
      </c>
      <c r="CU17" t="s">
        <v>204</v>
      </c>
      <c r="CV17" t="s">
        <v>205</v>
      </c>
      <c r="CW17" t="s">
        <v>206</v>
      </c>
      <c r="CX17" t="s">
        <v>207</v>
      </c>
      <c r="CY17" t="s">
        <v>208</v>
      </c>
      <c r="CZ17" t="s">
        <v>209</v>
      </c>
      <c r="DA17" t="s">
        <v>210</v>
      </c>
      <c r="DB17" t="s">
        <v>211</v>
      </c>
      <c r="DC17" t="s">
        <v>212</v>
      </c>
      <c r="DD17" t="s">
        <v>213</v>
      </c>
      <c r="DE17" t="s">
        <v>214</v>
      </c>
      <c r="DF17" t="s">
        <v>215</v>
      </c>
      <c r="DG17" t="s">
        <v>216</v>
      </c>
      <c r="DH17" t="s">
        <v>217</v>
      </c>
      <c r="DI17" t="s">
        <v>218</v>
      </c>
      <c r="DJ17" t="s">
        <v>219</v>
      </c>
      <c r="DK17" t="s">
        <v>220</v>
      </c>
      <c r="DL17" t="s">
        <v>221</v>
      </c>
      <c r="DM17" t="s">
        <v>222</v>
      </c>
      <c r="DN17" t="s">
        <v>223</v>
      </c>
      <c r="DO17" t="s">
        <v>224</v>
      </c>
      <c r="DP17" t="s">
        <v>225</v>
      </c>
      <c r="DQ17" t="s">
        <v>226</v>
      </c>
      <c r="DR17" t="s">
        <v>227</v>
      </c>
      <c r="DS17" t="s">
        <v>228</v>
      </c>
      <c r="DT17" t="s">
        <v>229</v>
      </c>
      <c r="DU17" t="s">
        <v>230</v>
      </c>
      <c r="DV17" t="s">
        <v>231</v>
      </c>
      <c r="DW17" t="s">
        <v>232</v>
      </c>
      <c r="DX17" t="s">
        <v>233</v>
      </c>
      <c r="DY17" t="s">
        <v>234</v>
      </c>
      <c r="DZ17" t="s">
        <v>235</v>
      </c>
      <c r="EA17" t="s">
        <v>236</v>
      </c>
      <c r="EB17" t="s">
        <v>237</v>
      </c>
      <c r="EC17" t="s">
        <v>238</v>
      </c>
      <c r="ED17" t="s">
        <v>239</v>
      </c>
      <c r="EE17" t="s">
        <v>240</v>
      </c>
      <c r="EF17" t="s">
        <v>241</v>
      </c>
      <c r="EG17" t="s">
        <v>242</v>
      </c>
      <c r="EH17" t="s">
        <v>243</v>
      </c>
      <c r="EI17" t="s">
        <v>244</v>
      </c>
      <c r="EJ17" t="s">
        <v>245</v>
      </c>
      <c r="EK17" t="s">
        <v>246</v>
      </c>
      <c r="EL17" t="s">
        <v>247</v>
      </c>
      <c r="EM17" t="s">
        <v>248</v>
      </c>
      <c r="EN17" t="s">
        <v>249</v>
      </c>
      <c r="EO17" t="s">
        <v>250</v>
      </c>
      <c r="EP17" t="s">
        <v>251</v>
      </c>
      <c r="EQ17" t="s">
        <v>252</v>
      </c>
      <c r="ER17" t="s">
        <v>253</v>
      </c>
      <c r="ES17" t="s">
        <v>254</v>
      </c>
      <c r="ET17" t="s">
        <v>255</v>
      </c>
      <c r="EU17" t="s">
        <v>256</v>
      </c>
      <c r="EV17" t="s">
        <v>257</v>
      </c>
      <c r="EW17" t="s">
        <v>258</v>
      </c>
      <c r="EX17" t="s">
        <v>259</v>
      </c>
      <c r="EY17" t="s">
        <v>260</v>
      </c>
      <c r="EZ17" t="s">
        <v>261</v>
      </c>
      <c r="FA17" t="s">
        <v>262</v>
      </c>
      <c r="FB17" t="s">
        <v>263</v>
      </c>
      <c r="FC17" t="s">
        <v>264</v>
      </c>
      <c r="FD17" t="s">
        <v>265</v>
      </c>
      <c r="FE17" t="s">
        <v>266</v>
      </c>
      <c r="FF17" t="s">
        <v>267</v>
      </c>
      <c r="FG17" t="s">
        <v>268</v>
      </c>
      <c r="FH17" t="s">
        <v>269</v>
      </c>
      <c r="FI17" t="s">
        <v>270</v>
      </c>
      <c r="FJ17" t="s">
        <v>271</v>
      </c>
      <c r="FK17" t="s">
        <v>272</v>
      </c>
      <c r="FL17" t="s">
        <v>273</v>
      </c>
      <c r="FM17" t="s">
        <v>274</v>
      </c>
      <c r="FN17" t="s">
        <v>275</v>
      </c>
      <c r="FO17" t="s">
        <v>276</v>
      </c>
      <c r="FP17" t="s">
        <v>277</v>
      </c>
      <c r="FQ17" t="s">
        <v>278</v>
      </c>
      <c r="FR17" t="s">
        <v>279</v>
      </c>
      <c r="FS17" t="s">
        <v>280</v>
      </c>
      <c r="FT17" t="s">
        <v>281</v>
      </c>
      <c r="FU17" t="s">
        <v>282</v>
      </c>
      <c r="FV17" t="s">
        <v>283</v>
      </c>
      <c r="FW17" t="s">
        <v>284</v>
      </c>
      <c r="FX17" t="s">
        <v>285</v>
      </c>
      <c r="FY17" t="s">
        <v>286</v>
      </c>
      <c r="FZ17" t="s">
        <v>287</v>
      </c>
      <c r="GA17" t="s">
        <v>288</v>
      </c>
      <c r="GB17" t="s">
        <v>289</v>
      </c>
      <c r="GC17" t="s">
        <v>290</v>
      </c>
      <c r="GD17" t="s">
        <v>291</v>
      </c>
      <c r="GE17" t="s">
        <v>292</v>
      </c>
      <c r="GF17" t="s">
        <v>293</v>
      </c>
      <c r="GG17" t="s">
        <v>294</v>
      </c>
      <c r="GH17" t="s">
        <v>295</v>
      </c>
      <c r="GI17" t="s">
        <v>296</v>
      </c>
      <c r="GJ17" t="s">
        <v>297</v>
      </c>
      <c r="GK17" t="s">
        <v>298</v>
      </c>
      <c r="GL17" t="s">
        <v>299</v>
      </c>
      <c r="GM17" t="s">
        <v>300</v>
      </c>
      <c r="GN17" t="s">
        <v>301</v>
      </c>
      <c r="GO17" t="s">
        <v>302</v>
      </c>
      <c r="GP17" t="s">
        <v>303</v>
      </c>
      <c r="GQ17" t="s">
        <v>304</v>
      </c>
      <c r="GR17" t="s">
        <v>305</v>
      </c>
      <c r="GS17" t="s">
        <v>306</v>
      </c>
      <c r="GT17" t="s">
        <v>307</v>
      </c>
      <c r="GU17" t="s">
        <v>308</v>
      </c>
      <c r="GV17" t="s">
        <v>309</v>
      </c>
      <c r="GW17" t="s">
        <v>310</v>
      </c>
      <c r="GX17" t="s">
        <v>311</v>
      </c>
      <c r="GY17" t="s">
        <v>312</v>
      </c>
      <c r="GZ17" t="s">
        <v>313</v>
      </c>
      <c r="HA17" t="s">
        <v>314</v>
      </c>
      <c r="HB17" t="s">
        <v>315</v>
      </c>
      <c r="HC17" t="s">
        <v>316</v>
      </c>
      <c r="HD17" t="s">
        <v>317</v>
      </c>
      <c r="HE17" t="s">
        <v>318</v>
      </c>
      <c r="HF17" t="s">
        <v>319</v>
      </c>
      <c r="HG17" t="s">
        <v>320</v>
      </c>
      <c r="HH17" t="s">
        <v>321</v>
      </c>
    </row>
    <row r="18" spans="1:216" x14ac:dyDescent="0.25">
      <c r="B18" t="s">
        <v>322</v>
      </c>
      <c r="C18" t="s">
        <v>322</v>
      </c>
      <c r="F18" t="s">
        <v>322</v>
      </c>
      <c r="L18" t="s">
        <v>322</v>
      </c>
      <c r="M18" t="s">
        <v>323</v>
      </c>
      <c r="N18" t="s">
        <v>324</v>
      </c>
      <c r="O18" t="s">
        <v>325</v>
      </c>
      <c r="P18" t="s">
        <v>326</v>
      </c>
      <c r="Q18" t="s">
        <v>326</v>
      </c>
      <c r="R18" t="s">
        <v>160</v>
      </c>
      <c r="S18" t="s">
        <v>160</v>
      </c>
      <c r="T18" t="s">
        <v>323</v>
      </c>
      <c r="U18" t="s">
        <v>323</v>
      </c>
      <c r="V18" t="s">
        <v>323</v>
      </c>
      <c r="W18" t="s">
        <v>323</v>
      </c>
      <c r="X18" t="s">
        <v>327</v>
      </c>
      <c r="Y18" t="s">
        <v>328</v>
      </c>
      <c r="Z18" t="s">
        <v>328</v>
      </c>
      <c r="AA18" t="s">
        <v>329</v>
      </c>
      <c r="AB18" t="s">
        <v>330</v>
      </c>
      <c r="AC18" t="s">
        <v>329</v>
      </c>
      <c r="AD18" t="s">
        <v>329</v>
      </c>
      <c r="AE18" t="s">
        <v>329</v>
      </c>
      <c r="AF18" t="s">
        <v>327</v>
      </c>
      <c r="AG18" t="s">
        <v>327</v>
      </c>
      <c r="AH18" t="s">
        <v>327</v>
      </c>
      <c r="AI18" t="s">
        <v>327</v>
      </c>
      <c r="AJ18" t="s">
        <v>331</v>
      </c>
      <c r="AK18" t="s">
        <v>330</v>
      </c>
      <c r="AM18" t="s">
        <v>330</v>
      </c>
      <c r="AN18" t="s">
        <v>331</v>
      </c>
      <c r="AO18" t="s">
        <v>325</v>
      </c>
      <c r="AP18" t="s">
        <v>325</v>
      </c>
      <c r="AR18" t="s">
        <v>332</v>
      </c>
      <c r="AS18" t="s">
        <v>322</v>
      </c>
      <c r="AT18" t="s">
        <v>326</v>
      </c>
      <c r="AU18" t="s">
        <v>326</v>
      </c>
      <c r="AV18" t="s">
        <v>333</v>
      </c>
      <c r="AW18" t="s">
        <v>333</v>
      </c>
      <c r="AX18" t="s">
        <v>326</v>
      </c>
      <c r="AY18" t="s">
        <v>333</v>
      </c>
      <c r="AZ18" t="s">
        <v>331</v>
      </c>
      <c r="BA18" t="s">
        <v>329</v>
      </c>
      <c r="BB18" t="s">
        <v>329</v>
      </c>
      <c r="BC18" t="s">
        <v>328</v>
      </c>
      <c r="BD18" t="s">
        <v>328</v>
      </c>
      <c r="BE18" t="s">
        <v>328</v>
      </c>
      <c r="BF18" t="s">
        <v>328</v>
      </c>
      <c r="BG18" t="s">
        <v>328</v>
      </c>
      <c r="BH18" t="s">
        <v>334</v>
      </c>
      <c r="BI18" t="s">
        <v>325</v>
      </c>
      <c r="BJ18" t="s">
        <v>325</v>
      </c>
      <c r="BK18" t="s">
        <v>326</v>
      </c>
      <c r="BL18" t="s">
        <v>326</v>
      </c>
      <c r="BM18" t="s">
        <v>326</v>
      </c>
      <c r="BN18" t="s">
        <v>333</v>
      </c>
      <c r="BO18" t="s">
        <v>326</v>
      </c>
      <c r="BP18" t="s">
        <v>333</v>
      </c>
      <c r="BQ18" t="s">
        <v>329</v>
      </c>
      <c r="BR18" t="s">
        <v>329</v>
      </c>
      <c r="BS18" t="s">
        <v>328</v>
      </c>
      <c r="BT18" t="s">
        <v>328</v>
      </c>
      <c r="BU18" t="s">
        <v>325</v>
      </c>
      <c r="BZ18" t="s">
        <v>325</v>
      </c>
      <c r="CC18" t="s">
        <v>328</v>
      </c>
      <c r="CD18" t="s">
        <v>328</v>
      </c>
      <c r="CE18" t="s">
        <v>328</v>
      </c>
      <c r="CF18" t="s">
        <v>328</v>
      </c>
      <c r="CG18" t="s">
        <v>328</v>
      </c>
      <c r="CH18" t="s">
        <v>325</v>
      </c>
      <c r="CI18" t="s">
        <v>325</v>
      </c>
      <c r="CJ18" t="s">
        <v>325</v>
      </c>
      <c r="CK18" t="s">
        <v>322</v>
      </c>
      <c r="CM18" t="s">
        <v>335</v>
      </c>
      <c r="CO18" t="s">
        <v>322</v>
      </c>
      <c r="CP18" t="s">
        <v>322</v>
      </c>
      <c r="CR18" t="s">
        <v>336</v>
      </c>
      <c r="CS18" t="s">
        <v>337</v>
      </c>
      <c r="CT18" t="s">
        <v>336</v>
      </c>
      <c r="CU18" t="s">
        <v>337</v>
      </c>
      <c r="CV18" t="s">
        <v>336</v>
      </c>
      <c r="CW18" t="s">
        <v>337</v>
      </c>
      <c r="CX18" t="s">
        <v>330</v>
      </c>
      <c r="CY18" t="s">
        <v>330</v>
      </c>
      <c r="CZ18" t="s">
        <v>325</v>
      </c>
      <c r="DA18" t="s">
        <v>338</v>
      </c>
      <c r="DB18" t="s">
        <v>325</v>
      </c>
      <c r="DD18" t="s">
        <v>326</v>
      </c>
      <c r="DE18" t="s">
        <v>339</v>
      </c>
      <c r="DF18" t="s">
        <v>326</v>
      </c>
      <c r="DH18" t="s">
        <v>325</v>
      </c>
      <c r="DI18" t="s">
        <v>338</v>
      </c>
      <c r="DJ18" t="s">
        <v>325</v>
      </c>
      <c r="DO18" t="s">
        <v>340</v>
      </c>
      <c r="DP18" t="s">
        <v>340</v>
      </c>
      <c r="EC18" t="s">
        <v>340</v>
      </c>
      <c r="ED18" t="s">
        <v>340</v>
      </c>
      <c r="EE18" t="s">
        <v>341</v>
      </c>
      <c r="EF18" t="s">
        <v>341</v>
      </c>
      <c r="EG18" t="s">
        <v>328</v>
      </c>
      <c r="EH18" t="s">
        <v>328</v>
      </c>
      <c r="EI18" t="s">
        <v>330</v>
      </c>
      <c r="EJ18" t="s">
        <v>328</v>
      </c>
      <c r="EK18" t="s">
        <v>333</v>
      </c>
      <c r="EL18" t="s">
        <v>330</v>
      </c>
      <c r="EM18" t="s">
        <v>330</v>
      </c>
      <c r="EO18" t="s">
        <v>340</v>
      </c>
      <c r="EP18" t="s">
        <v>340</v>
      </c>
      <c r="EQ18" t="s">
        <v>340</v>
      </c>
      <c r="ER18" t="s">
        <v>340</v>
      </c>
      <c r="ES18" t="s">
        <v>340</v>
      </c>
      <c r="ET18" t="s">
        <v>340</v>
      </c>
      <c r="EU18" t="s">
        <v>340</v>
      </c>
      <c r="EV18" t="s">
        <v>342</v>
      </c>
      <c r="EW18" t="s">
        <v>343</v>
      </c>
      <c r="EX18" t="s">
        <v>343</v>
      </c>
      <c r="EY18" t="s">
        <v>343</v>
      </c>
      <c r="EZ18" t="s">
        <v>340</v>
      </c>
      <c r="FA18" t="s">
        <v>340</v>
      </c>
      <c r="FB18" t="s">
        <v>340</v>
      </c>
      <c r="FC18" t="s">
        <v>340</v>
      </c>
      <c r="FD18" t="s">
        <v>340</v>
      </c>
      <c r="FE18" t="s">
        <v>340</v>
      </c>
      <c r="FF18" t="s">
        <v>340</v>
      </c>
      <c r="FG18" t="s">
        <v>340</v>
      </c>
      <c r="FH18" t="s">
        <v>340</v>
      </c>
      <c r="FI18" t="s">
        <v>340</v>
      </c>
      <c r="FJ18" t="s">
        <v>340</v>
      </c>
      <c r="FK18" t="s">
        <v>340</v>
      </c>
      <c r="FR18" t="s">
        <v>340</v>
      </c>
      <c r="FS18" t="s">
        <v>330</v>
      </c>
      <c r="FT18" t="s">
        <v>330</v>
      </c>
      <c r="FU18" t="s">
        <v>336</v>
      </c>
      <c r="FV18" t="s">
        <v>337</v>
      </c>
      <c r="FW18" t="s">
        <v>337</v>
      </c>
      <c r="GA18" t="s">
        <v>337</v>
      </c>
      <c r="GE18" t="s">
        <v>326</v>
      </c>
      <c r="GF18" t="s">
        <v>326</v>
      </c>
      <c r="GG18" t="s">
        <v>333</v>
      </c>
      <c r="GH18" t="s">
        <v>333</v>
      </c>
      <c r="GI18" t="s">
        <v>344</v>
      </c>
      <c r="GJ18" t="s">
        <v>344</v>
      </c>
      <c r="GK18" t="s">
        <v>340</v>
      </c>
      <c r="GL18" t="s">
        <v>340</v>
      </c>
      <c r="GM18" t="s">
        <v>340</v>
      </c>
      <c r="GN18" t="s">
        <v>340</v>
      </c>
      <c r="GO18" t="s">
        <v>340</v>
      </c>
      <c r="GP18" t="s">
        <v>340</v>
      </c>
      <c r="GQ18" t="s">
        <v>328</v>
      </c>
      <c r="GR18" t="s">
        <v>340</v>
      </c>
      <c r="GT18" t="s">
        <v>331</v>
      </c>
      <c r="GU18" t="s">
        <v>331</v>
      </c>
      <c r="GV18" t="s">
        <v>328</v>
      </c>
      <c r="GW18" t="s">
        <v>328</v>
      </c>
      <c r="GX18" t="s">
        <v>328</v>
      </c>
      <c r="GY18" t="s">
        <v>328</v>
      </c>
      <c r="GZ18" t="s">
        <v>328</v>
      </c>
      <c r="HA18" t="s">
        <v>330</v>
      </c>
      <c r="HB18" t="s">
        <v>330</v>
      </c>
      <c r="HC18" t="s">
        <v>330</v>
      </c>
      <c r="HD18" t="s">
        <v>328</v>
      </c>
      <c r="HE18" t="s">
        <v>326</v>
      </c>
      <c r="HF18" t="s">
        <v>333</v>
      </c>
      <c r="HG18" t="s">
        <v>330</v>
      </c>
      <c r="HH18" t="s">
        <v>330</v>
      </c>
    </row>
    <row r="19" spans="1:216" x14ac:dyDescent="0.25">
      <c r="A19">
        <v>1</v>
      </c>
      <c r="B19">
        <v>1689542978</v>
      </c>
      <c r="C19">
        <v>0</v>
      </c>
      <c r="D19" t="s">
        <v>345</v>
      </c>
      <c r="E19" t="s">
        <v>346</v>
      </c>
      <c r="F19" t="s">
        <v>347</v>
      </c>
      <c r="G19" t="s">
        <v>348</v>
      </c>
      <c r="H19" t="s">
        <v>349</v>
      </c>
      <c r="I19" t="s">
        <v>350</v>
      </c>
      <c r="J19" t="s">
        <v>351</v>
      </c>
      <c r="K19" t="s">
        <v>352</v>
      </c>
      <c r="L19">
        <v>1689542978</v>
      </c>
      <c r="M19">
        <f t="shared" ref="M19:M32" si="0">(N19)/1000</f>
        <v>2.4920262810456911E-3</v>
      </c>
      <c r="N19">
        <f t="shared" ref="N19:N32" si="1">1000*AZ19*AL19*(AV19-AW19)/(100*$B$7*(1000-AL19*AV19))</f>
        <v>2.4920262810456912</v>
      </c>
      <c r="O19">
        <f t="shared" ref="O19:O32" si="2">AZ19*AL19*(AU19-AT19*(1000-AL19*AW19)/(1000-AL19*AV19))/(100*$B$7)</f>
        <v>18.783557044969832</v>
      </c>
      <c r="P19">
        <f t="shared" ref="P19:P32" si="3">AT19 - IF(AL19&gt;1, O19*$B$7*100/(AN19*BH19), 0)</f>
        <v>382.12400000000002</v>
      </c>
      <c r="Q19">
        <f t="shared" ref="Q19:Q32" si="4">((W19-M19/2)*P19-O19)/(W19+M19/2)</f>
        <v>247.26200681461944</v>
      </c>
      <c r="R19">
        <f t="shared" ref="R19:R32" si="5">Q19*(BA19+BB19)/1000</f>
        <v>24.876300044198331</v>
      </c>
      <c r="S19">
        <f t="shared" ref="S19:S32" si="6">(AT19 - IF(AL19&gt;1, O19*$B$7*100/(AN19*BH19), 0))*(BA19+BB19)/1000</f>
        <v>38.444366769279206</v>
      </c>
      <c r="T19">
        <f t="shared" ref="T19:T32" si="7">2/((1/V19-1/U19)+SIGN(V19)*SQRT((1/V19-1/U19)*(1/V19-1/U19) + 4*$C$7/(($C$7+1)*($C$7+1))*(2*1/V19*1/U19-1/U19*1/U19)))</f>
        <v>0.24084851290932832</v>
      </c>
      <c r="U19">
        <f t="shared" ref="U19:U32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3.0494220690168574</v>
      </c>
      <c r="V19">
        <f t="shared" ref="V19:V32" si="9">M19*(1000-(1000*0.61365*EXP(17.502*Z19/(240.97+Z19))/(BA19+BB19)+AV19)/2)/(1000*0.61365*EXP(17.502*Z19/(240.97+Z19))/(BA19+BB19)-AV19)</f>
        <v>0.23075750706842835</v>
      </c>
      <c r="W19">
        <f t="shared" ref="W19:W32" si="10">1/(($C$7+1)/(T19/1.6)+1/(U19/1.37)) + $C$7/(($C$7+1)/(T19/1.6) + $C$7/(U19/1.37))</f>
        <v>0.14509484709323756</v>
      </c>
      <c r="X19">
        <f t="shared" ref="X19:X32" si="11">(AO19*AR19)</f>
        <v>297.71738099999993</v>
      </c>
      <c r="Y19">
        <f t="shared" ref="Y19:Y32" si="12">(BC19+(X19+2*0.95*0.0000000567*(((BC19+$B$9)+273)^4-(BC19+273)^4)-44100*M19)/(1.84*29.3*U19+8*0.95*0.0000000567*(BC19+273)^3))</f>
        <v>27.450673813857289</v>
      </c>
      <c r="Z19">
        <f t="shared" ref="Z19:Z32" si="13">($C$9*BD19+$D$9*BE19+$E$9*Y19)</f>
        <v>26.001000000000001</v>
      </c>
      <c r="AA19">
        <f t="shared" ref="AA19:AA32" si="14">0.61365*EXP(17.502*Z19/(240.97+Z19))</f>
        <v>3.374458109940671</v>
      </c>
      <c r="AB19">
        <f t="shared" ref="AB19:AB32" si="15">(AC19/AD19*100)</f>
        <v>67.1787718964205</v>
      </c>
      <c r="AC19">
        <f t="shared" ref="AC19:AC32" si="16">AV19*(BA19+BB19)/1000</f>
        <v>2.31871070596176</v>
      </c>
      <c r="AD19">
        <f t="shared" ref="AD19:AD32" si="17">0.61365*EXP(17.502*BC19/(240.97+BC19))</f>
        <v>3.4515526862218637</v>
      </c>
      <c r="AE19">
        <f t="shared" ref="AE19:AE32" si="18">(AA19-AV19*(BA19+BB19)/1000)</f>
        <v>1.055747403978911</v>
      </c>
      <c r="AF19">
        <f t="shared" ref="AF19:AF32" si="19">(-M19*44100)</f>
        <v>-109.89835899411497</v>
      </c>
      <c r="AG19">
        <f t="shared" ref="AG19:AG32" si="20">2*29.3*U19*0.92*(BC19-Z19)</f>
        <v>62.850289200182665</v>
      </c>
      <c r="AH19">
        <f t="shared" ref="AH19:AH32" si="21">2*0.95*0.0000000567*(((BC19+$B$9)+273)^4-(Z19+273)^4)</f>
        <v>4.4121646455024601</v>
      </c>
      <c r="AI19">
        <f t="shared" ref="AI19:AI32" si="22">X19+AH19+AF19+AG19</f>
        <v>255.08147585157008</v>
      </c>
      <c r="AJ19">
        <v>0</v>
      </c>
      <c r="AK19">
        <v>0</v>
      </c>
      <c r="AL19">
        <f t="shared" ref="AL19:AL32" si="23">IF(AJ19*$H$15&gt;=AN19,1,(AN19/(AN19-AJ19*$H$15)))</f>
        <v>1</v>
      </c>
      <c r="AM19">
        <f t="shared" ref="AM19:AM32" si="24">(AL19-1)*100</f>
        <v>0</v>
      </c>
      <c r="AN19">
        <f t="shared" ref="AN19:AN32" si="25">MAX(0,($B$15+$C$15*BH19)/(1+$D$15*BH19)*BA19/(BC19+273)*$E$15)</f>
        <v>53242.901438298213</v>
      </c>
      <c r="AO19">
        <f t="shared" ref="AO19:AO32" si="26">$B$13*BI19+$C$13*BJ19+$F$13*BU19*(1-BX19)</f>
        <v>1800.1</v>
      </c>
      <c r="AP19">
        <f t="shared" ref="AP19:AP32" si="27">AO19*AQ19</f>
        <v>1517.4836999999995</v>
      </c>
      <c r="AQ19">
        <f t="shared" ref="AQ19:AQ32" si="28">($B$13*$D$11+$C$13*$D$11+$F$13*((CH19+BZ19)/MAX(CH19+BZ19+CI19, 0.1)*$I$11+CI19/MAX(CH19+BZ19+CI19, 0.1)*$J$11))/($B$13+$C$13+$F$13)</f>
        <v>0.842999666685184</v>
      </c>
      <c r="AR19">
        <f t="shared" ref="AR19:AR32" si="29">($B$13*$K$11+$C$13*$K$11+$F$13*((CH19+BZ19)/MAX(CH19+BZ19+CI19, 0.1)*$P$11+CI19/MAX(CH19+BZ19+CI19, 0.1)*$Q$11))/($B$13+$C$13+$F$13)</f>
        <v>0.1653893567024054</v>
      </c>
      <c r="AS19">
        <v>1689542978</v>
      </c>
      <c r="AT19">
        <v>382.12400000000002</v>
      </c>
      <c r="AU19">
        <v>400.01</v>
      </c>
      <c r="AV19">
        <v>23.0472</v>
      </c>
      <c r="AW19">
        <v>20.840800000000002</v>
      </c>
      <c r="AX19">
        <v>383.57499999999999</v>
      </c>
      <c r="AY19">
        <v>22.848099999999999</v>
      </c>
      <c r="AZ19">
        <v>600.26199999999994</v>
      </c>
      <c r="BA19">
        <v>100.563</v>
      </c>
      <c r="BB19">
        <v>4.4045800000000003E-2</v>
      </c>
      <c r="BC19">
        <v>26.383299999999998</v>
      </c>
      <c r="BD19">
        <v>26.001000000000001</v>
      </c>
      <c r="BE19">
        <v>999.9</v>
      </c>
      <c r="BF19">
        <v>0</v>
      </c>
      <c r="BG19">
        <v>0</v>
      </c>
      <c r="BH19">
        <v>9991.8799999999992</v>
      </c>
      <c r="BI19">
        <v>0</v>
      </c>
      <c r="BJ19">
        <v>1779.73</v>
      </c>
      <c r="BK19">
        <v>-17.8858</v>
      </c>
      <c r="BL19">
        <v>391.13900000000001</v>
      </c>
      <c r="BM19">
        <v>408.524</v>
      </c>
      <c r="BN19">
        <v>2.2063600000000001</v>
      </c>
      <c r="BO19">
        <v>400.01</v>
      </c>
      <c r="BP19">
        <v>20.840800000000002</v>
      </c>
      <c r="BQ19">
        <v>2.3176899999999998</v>
      </c>
      <c r="BR19">
        <v>2.0958100000000002</v>
      </c>
      <c r="BS19">
        <v>19.799900000000001</v>
      </c>
      <c r="BT19">
        <v>18.1874</v>
      </c>
      <c r="BU19">
        <v>1800.1</v>
      </c>
      <c r="BV19">
        <v>0.90001299999999995</v>
      </c>
      <c r="BW19">
        <v>9.9987300000000001E-2</v>
      </c>
      <c r="BX19">
        <v>0</v>
      </c>
      <c r="BY19">
        <v>2.7843</v>
      </c>
      <c r="BZ19">
        <v>0</v>
      </c>
      <c r="CA19">
        <v>12730.9</v>
      </c>
      <c r="CB19">
        <v>17200.599999999999</v>
      </c>
      <c r="CC19">
        <v>38.375</v>
      </c>
      <c r="CD19">
        <v>41.25</v>
      </c>
      <c r="CE19">
        <v>39.436999999999998</v>
      </c>
      <c r="CF19">
        <v>39.5</v>
      </c>
      <c r="CG19">
        <v>38.311999999999998</v>
      </c>
      <c r="CH19">
        <v>1620.11</v>
      </c>
      <c r="CI19">
        <v>179.99</v>
      </c>
      <c r="CJ19">
        <v>0</v>
      </c>
      <c r="CK19">
        <v>1689542981.3</v>
      </c>
      <c r="CL19">
        <v>0</v>
      </c>
      <c r="CM19">
        <v>1689542949</v>
      </c>
      <c r="CN19" t="s">
        <v>353</v>
      </c>
      <c r="CO19">
        <v>1689542947</v>
      </c>
      <c r="CP19">
        <v>1689542949</v>
      </c>
      <c r="CQ19">
        <v>23</v>
      </c>
      <c r="CR19">
        <v>-0.155</v>
      </c>
      <c r="CS19">
        <v>-1.2999999999999999E-2</v>
      </c>
      <c r="CT19">
        <v>-1.4530000000000001</v>
      </c>
      <c r="CU19">
        <v>0.19900000000000001</v>
      </c>
      <c r="CV19">
        <v>400</v>
      </c>
      <c r="CW19">
        <v>21</v>
      </c>
      <c r="CX19">
        <v>0.1</v>
      </c>
      <c r="CY19">
        <v>0.04</v>
      </c>
      <c r="CZ19">
        <v>16.9619894742256</v>
      </c>
      <c r="DA19">
        <v>-0.146227729325065</v>
      </c>
      <c r="DB19">
        <v>2.43982993734763E-2</v>
      </c>
      <c r="DC19">
        <v>1</v>
      </c>
      <c r="DD19">
        <v>399.99147619047602</v>
      </c>
      <c r="DE19">
        <v>-0.13379220779170301</v>
      </c>
      <c r="DF19">
        <v>2.4257780386853899E-2</v>
      </c>
      <c r="DG19">
        <v>1</v>
      </c>
      <c r="DH19">
        <v>1800.0150000000001</v>
      </c>
      <c r="DI19">
        <v>0.13385969061139699</v>
      </c>
      <c r="DJ19">
        <v>0.135111065423972</v>
      </c>
      <c r="DK19">
        <v>-1</v>
      </c>
      <c r="DL19">
        <v>2</v>
      </c>
      <c r="DM19">
        <v>2</v>
      </c>
      <c r="DN19" t="s">
        <v>354</v>
      </c>
      <c r="DO19">
        <v>3.1576599999999999</v>
      </c>
      <c r="DP19">
        <v>2.7783000000000002</v>
      </c>
      <c r="DQ19">
        <v>9.1588799999999998E-2</v>
      </c>
      <c r="DR19">
        <v>9.4896999999999995E-2</v>
      </c>
      <c r="DS19">
        <v>0.11673799999999999</v>
      </c>
      <c r="DT19">
        <v>0.109427</v>
      </c>
      <c r="DU19">
        <v>28804.2</v>
      </c>
      <c r="DV19">
        <v>30021.4</v>
      </c>
      <c r="DW19">
        <v>29457.8</v>
      </c>
      <c r="DX19">
        <v>30923.200000000001</v>
      </c>
      <c r="DY19">
        <v>34078.400000000001</v>
      </c>
      <c r="DZ19">
        <v>36130</v>
      </c>
      <c r="EA19">
        <v>40447</v>
      </c>
      <c r="EB19">
        <v>42949</v>
      </c>
      <c r="EC19">
        <v>2.2576299999999998</v>
      </c>
      <c r="ED19">
        <v>1.7719499999999999</v>
      </c>
      <c r="EE19">
        <v>0.12651799999999999</v>
      </c>
      <c r="EF19">
        <v>0</v>
      </c>
      <c r="EG19">
        <v>23.925000000000001</v>
      </c>
      <c r="EH19">
        <v>999.9</v>
      </c>
      <c r="EI19">
        <v>47.722999999999999</v>
      </c>
      <c r="EJ19">
        <v>33.868000000000002</v>
      </c>
      <c r="EK19">
        <v>25.1692</v>
      </c>
      <c r="EL19">
        <v>61.092700000000001</v>
      </c>
      <c r="EM19">
        <v>24.787700000000001</v>
      </c>
      <c r="EN19">
        <v>1</v>
      </c>
      <c r="EO19">
        <v>-0.23380600000000001</v>
      </c>
      <c r="EP19">
        <v>-0.61091200000000001</v>
      </c>
      <c r="EQ19">
        <v>20.296199999999999</v>
      </c>
      <c r="ER19">
        <v>5.2400500000000001</v>
      </c>
      <c r="ES19">
        <v>11.8302</v>
      </c>
      <c r="ET19">
        <v>4.9816500000000001</v>
      </c>
      <c r="EU19">
        <v>3.2993299999999999</v>
      </c>
      <c r="EV19">
        <v>42.5</v>
      </c>
      <c r="EW19">
        <v>152.19999999999999</v>
      </c>
      <c r="EX19">
        <v>2720.3</v>
      </c>
      <c r="EY19">
        <v>6901.4</v>
      </c>
      <c r="EZ19">
        <v>1.8737600000000001</v>
      </c>
      <c r="FA19">
        <v>1.8794200000000001</v>
      </c>
      <c r="FB19">
        <v>1.87974</v>
      </c>
      <c r="FC19">
        <v>1.88046</v>
      </c>
      <c r="FD19">
        <v>1.87798</v>
      </c>
      <c r="FE19">
        <v>1.87669</v>
      </c>
      <c r="FF19">
        <v>1.8774200000000001</v>
      </c>
      <c r="FG19">
        <v>1.8751599999999999</v>
      </c>
      <c r="FH19">
        <v>0</v>
      </c>
      <c r="FI19">
        <v>0</v>
      </c>
      <c r="FJ19">
        <v>0</v>
      </c>
      <c r="FK19">
        <v>0</v>
      </c>
      <c r="FL19" t="s">
        <v>355</v>
      </c>
      <c r="FM19" t="s">
        <v>356</v>
      </c>
      <c r="FN19" t="s">
        <v>357</v>
      </c>
      <c r="FO19" t="s">
        <v>357</v>
      </c>
      <c r="FP19" t="s">
        <v>357</v>
      </c>
      <c r="FQ19" t="s">
        <v>357</v>
      </c>
      <c r="FR19">
        <v>0</v>
      </c>
      <c r="FS19">
        <v>100</v>
      </c>
      <c r="FT19">
        <v>100</v>
      </c>
      <c r="FU19">
        <v>-1.4510000000000001</v>
      </c>
      <c r="FV19">
        <v>0.1991</v>
      </c>
      <c r="FW19">
        <v>-1.45404791980027</v>
      </c>
      <c r="FX19">
        <v>1.4527828764109799E-4</v>
      </c>
      <c r="FY19">
        <v>-4.3579519040863002E-7</v>
      </c>
      <c r="FZ19">
        <v>2.0799061152897499E-10</v>
      </c>
      <c r="GA19">
        <v>0.19909000000000199</v>
      </c>
      <c r="GB19">
        <v>0</v>
      </c>
      <c r="GC19">
        <v>0</v>
      </c>
      <c r="GD19">
        <v>0</v>
      </c>
      <c r="GE19">
        <v>4</v>
      </c>
      <c r="GF19">
        <v>2147</v>
      </c>
      <c r="GG19">
        <v>-1</v>
      </c>
      <c r="GH19">
        <v>-1</v>
      </c>
      <c r="GI19">
        <v>0.5</v>
      </c>
      <c r="GJ19">
        <v>0.5</v>
      </c>
      <c r="GK19">
        <v>1.0400400000000001</v>
      </c>
      <c r="GL19">
        <v>2.5793499999999998</v>
      </c>
      <c r="GM19">
        <v>1.54541</v>
      </c>
      <c r="GN19">
        <v>2.2717299999999998</v>
      </c>
      <c r="GO19">
        <v>1.5979000000000001</v>
      </c>
      <c r="GP19">
        <v>2.4682599999999999</v>
      </c>
      <c r="GQ19">
        <v>37.2181</v>
      </c>
      <c r="GR19">
        <v>14.3422</v>
      </c>
      <c r="GS19">
        <v>18</v>
      </c>
      <c r="GT19">
        <v>640.28</v>
      </c>
      <c r="GU19">
        <v>364.89800000000002</v>
      </c>
      <c r="GV19">
        <v>25.465</v>
      </c>
      <c r="GW19">
        <v>23.858799999999999</v>
      </c>
      <c r="GX19">
        <v>30.000499999999999</v>
      </c>
      <c r="GY19">
        <v>23.788699999999999</v>
      </c>
      <c r="GZ19">
        <v>23.766300000000001</v>
      </c>
      <c r="HA19">
        <v>20.8794</v>
      </c>
      <c r="HB19">
        <v>20</v>
      </c>
      <c r="HC19">
        <v>-30</v>
      </c>
      <c r="HD19">
        <v>25.4663</v>
      </c>
      <c r="HE19">
        <v>400</v>
      </c>
      <c r="HF19">
        <v>0</v>
      </c>
      <c r="HG19">
        <v>100.316</v>
      </c>
      <c r="HH19">
        <v>99.489800000000002</v>
      </c>
    </row>
    <row r="20" spans="1:216" x14ac:dyDescent="0.25">
      <c r="A20">
        <v>2</v>
      </c>
      <c r="B20">
        <v>1689543079</v>
      </c>
      <c r="C20">
        <v>101</v>
      </c>
      <c r="D20" t="s">
        <v>358</v>
      </c>
      <c r="E20" t="s">
        <v>359</v>
      </c>
      <c r="F20" t="s">
        <v>347</v>
      </c>
      <c r="G20" t="s">
        <v>348</v>
      </c>
      <c r="H20" t="s">
        <v>349</v>
      </c>
      <c r="I20" t="s">
        <v>350</v>
      </c>
      <c r="J20" t="s">
        <v>351</v>
      </c>
      <c r="K20" t="s">
        <v>352</v>
      </c>
      <c r="L20">
        <v>1689543079</v>
      </c>
      <c r="M20">
        <f t="shared" si="0"/>
        <v>2.5057555370836936E-3</v>
      </c>
      <c r="N20">
        <f t="shared" si="1"/>
        <v>2.5057555370836937</v>
      </c>
      <c r="O20">
        <f t="shared" si="2"/>
        <v>13.427646517456097</v>
      </c>
      <c r="P20">
        <f t="shared" si="3"/>
        <v>287.16800000000001</v>
      </c>
      <c r="Q20">
        <f t="shared" si="4"/>
        <v>191.38426610370163</v>
      </c>
      <c r="R20">
        <f t="shared" si="5"/>
        <v>19.253697506951838</v>
      </c>
      <c r="S20">
        <f t="shared" si="6"/>
        <v>28.889761516134403</v>
      </c>
      <c r="T20">
        <f t="shared" si="7"/>
        <v>0.24315614695684915</v>
      </c>
      <c r="U20">
        <f t="shared" si="8"/>
        <v>3.05642956502298</v>
      </c>
      <c r="V20">
        <f t="shared" si="9"/>
        <v>0.23289778460972035</v>
      </c>
      <c r="W20">
        <f t="shared" si="10"/>
        <v>0.14644672369871814</v>
      </c>
      <c r="X20">
        <f t="shared" si="11"/>
        <v>297.66471299999995</v>
      </c>
      <c r="Y20">
        <f t="shared" si="12"/>
        <v>27.412877158940447</v>
      </c>
      <c r="Z20">
        <f t="shared" si="13"/>
        <v>25.962700000000002</v>
      </c>
      <c r="AA20">
        <f t="shared" si="14"/>
        <v>3.3668180722341079</v>
      </c>
      <c r="AB20">
        <f t="shared" si="15"/>
        <v>67.197237559008556</v>
      </c>
      <c r="AC20">
        <f t="shared" si="16"/>
        <v>2.3149997846291197</v>
      </c>
      <c r="AD20">
        <f t="shared" si="17"/>
        <v>3.4450817752682563</v>
      </c>
      <c r="AE20">
        <f t="shared" si="18"/>
        <v>1.0518182876049882</v>
      </c>
      <c r="AF20">
        <f t="shared" si="19"/>
        <v>-110.5038191853909</v>
      </c>
      <c r="AG20">
        <f t="shared" si="20"/>
        <v>64.065776099860926</v>
      </c>
      <c r="AH20">
        <f t="shared" si="21"/>
        <v>4.485605075599822</v>
      </c>
      <c r="AI20">
        <f t="shared" si="22"/>
        <v>255.7122749900698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53440.145346039317</v>
      </c>
      <c r="AO20">
        <f t="shared" si="26"/>
        <v>1799.77</v>
      </c>
      <c r="AP20">
        <f t="shared" si="27"/>
        <v>1517.2065</v>
      </c>
      <c r="AQ20">
        <f t="shared" si="28"/>
        <v>0.84300021669435543</v>
      </c>
      <c r="AR20">
        <f t="shared" si="29"/>
        <v>0.16539041822010589</v>
      </c>
      <c r="AS20">
        <v>1689543079</v>
      </c>
      <c r="AT20">
        <v>287.16800000000001</v>
      </c>
      <c r="AU20">
        <v>299.98899999999998</v>
      </c>
      <c r="AV20">
        <v>23.011399999999998</v>
      </c>
      <c r="AW20">
        <v>20.7928</v>
      </c>
      <c r="AX20">
        <v>288.62299999999999</v>
      </c>
      <c r="AY20">
        <v>22.812000000000001</v>
      </c>
      <c r="AZ20">
        <v>600.27200000000005</v>
      </c>
      <c r="BA20">
        <v>100.557</v>
      </c>
      <c r="BB20">
        <v>4.5300800000000002E-2</v>
      </c>
      <c r="BC20">
        <v>26.351500000000001</v>
      </c>
      <c r="BD20">
        <v>25.962700000000002</v>
      </c>
      <c r="BE20">
        <v>999.9</v>
      </c>
      <c r="BF20">
        <v>0</v>
      </c>
      <c r="BG20">
        <v>0</v>
      </c>
      <c r="BH20">
        <v>10030</v>
      </c>
      <c r="BI20">
        <v>0</v>
      </c>
      <c r="BJ20">
        <v>1778.75</v>
      </c>
      <c r="BK20">
        <v>-12.820600000000001</v>
      </c>
      <c r="BL20">
        <v>293.93200000000002</v>
      </c>
      <c r="BM20">
        <v>306.35899999999998</v>
      </c>
      <c r="BN20">
        <v>2.2186400000000002</v>
      </c>
      <c r="BO20">
        <v>299.98899999999998</v>
      </c>
      <c r="BP20">
        <v>20.7928</v>
      </c>
      <c r="BQ20">
        <v>2.3139599999999998</v>
      </c>
      <c r="BR20">
        <v>2.0908600000000002</v>
      </c>
      <c r="BS20">
        <v>19.773900000000001</v>
      </c>
      <c r="BT20">
        <v>18.149699999999999</v>
      </c>
      <c r="BU20">
        <v>1799.77</v>
      </c>
      <c r="BV20">
        <v>0.89999399999999996</v>
      </c>
      <c r="BW20">
        <v>0.100006</v>
      </c>
      <c r="BX20">
        <v>0</v>
      </c>
      <c r="BY20">
        <v>2.1246</v>
      </c>
      <c r="BZ20">
        <v>0</v>
      </c>
      <c r="CA20">
        <v>12382.4</v>
      </c>
      <c r="CB20">
        <v>17197.400000000001</v>
      </c>
      <c r="CC20">
        <v>38.561999999999998</v>
      </c>
      <c r="CD20">
        <v>41.375</v>
      </c>
      <c r="CE20">
        <v>39.811999999999998</v>
      </c>
      <c r="CF20">
        <v>39.625</v>
      </c>
      <c r="CG20">
        <v>38.561999999999998</v>
      </c>
      <c r="CH20">
        <v>1619.78</v>
      </c>
      <c r="CI20">
        <v>179.99</v>
      </c>
      <c r="CJ20">
        <v>0</v>
      </c>
      <c r="CK20">
        <v>1689543082.0999999</v>
      </c>
      <c r="CL20">
        <v>0</v>
      </c>
      <c r="CM20">
        <v>1689543049</v>
      </c>
      <c r="CN20" t="s">
        <v>360</v>
      </c>
      <c r="CO20">
        <v>1689543049</v>
      </c>
      <c r="CP20">
        <v>1689543040</v>
      </c>
      <c r="CQ20">
        <v>24</v>
      </c>
      <c r="CR20">
        <v>-1.2E-2</v>
      </c>
      <c r="CS20">
        <v>0</v>
      </c>
      <c r="CT20">
        <v>-1.456</v>
      </c>
      <c r="CU20">
        <v>0.19900000000000001</v>
      </c>
      <c r="CV20">
        <v>300</v>
      </c>
      <c r="CW20">
        <v>21</v>
      </c>
      <c r="CX20">
        <v>7.0000000000000007E-2</v>
      </c>
      <c r="CY20">
        <v>0.04</v>
      </c>
      <c r="CZ20">
        <v>12.2541780173335</v>
      </c>
      <c r="DA20">
        <v>-6.1986149665492797E-2</v>
      </c>
      <c r="DB20">
        <v>3.0417363560335201E-2</v>
      </c>
      <c r="DC20">
        <v>1</v>
      </c>
      <c r="DD20">
        <v>299.99374999999998</v>
      </c>
      <c r="DE20">
        <v>1.2857142856755001E-2</v>
      </c>
      <c r="DF20">
        <v>2.48995481886745E-2</v>
      </c>
      <c r="DG20">
        <v>1</v>
      </c>
      <c r="DH20">
        <v>1799.97</v>
      </c>
      <c r="DI20">
        <v>-0.37461373056529601</v>
      </c>
      <c r="DJ20">
        <v>0.14529280780550199</v>
      </c>
      <c r="DK20">
        <v>-1</v>
      </c>
      <c r="DL20">
        <v>2</v>
      </c>
      <c r="DM20">
        <v>2</v>
      </c>
      <c r="DN20" t="s">
        <v>354</v>
      </c>
      <c r="DO20">
        <v>3.1576</v>
      </c>
      <c r="DP20">
        <v>2.77989</v>
      </c>
      <c r="DQ20">
        <v>7.3071499999999998E-2</v>
      </c>
      <c r="DR20">
        <v>7.5671100000000005E-2</v>
      </c>
      <c r="DS20">
        <v>0.116567</v>
      </c>
      <c r="DT20">
        <v>0.109211</v>
      </c>
      <c r="DU20">
        <v>29387.4</v>
      </c>
      <c r="DV20">
        <v>30653</v>
      </c>
      <c r="DW20">
        <v>29454.2</v>
      </c>
      <c r="DX20">
        <v>30917.4</v>
      </c>
      <c r="DY20">
        <v>34080.699999999997</v>
      </c>
      <c r="DZ20">
        <v>36131</v>
      </c>
      <c r="EA20">
        <v>40443.300000000003</v>
      </c>
      <c r="EB20">
        <v>42941.599999999999</v>
      </c>
      <c r="EC20">
        <v>2.2561</v>
      </c>
      <c r="ED20">
        <v>1.76963</v>
      </c>
      <c r="EE20">
        <v>0.124227</v>
      </c>
      <c r="EF20">
        <v>0</v>
      </c>
      <c r="EG20">
        <v>23.924199999999999</v>
      </c>
      <c r="EH20">
        <v>999.9</v>
      </c>
      <c r="EI20">
        <v>47.576999999999998</v>
      </c>
      <c r="EJ20">
        <v>33.847999999999999</v>
      </c>
      <c r="EK20">
        <v>25.064</v>
      </c>
      <c r="EL20">
        <v>60.922699999999999</v>
      </c>
      <c r="EM20">
        <v>24.98</v>
      </c>
      <c r="EN20">
        <v>1</v>
      </c>
      <c r="EO20">
        <v>-0.22659599999999999</v>
      </c>
      <c r="EP20">
        <v>-0.75082199999999999</v>
      </c>
      <c r="EQ20">
        <v>20.295400000000001</v>
      </c>
      <c r="ER20">
        <v>5.2403500000000003</v>
      </c>
      <c r="ES20">
        <v>11.8302</v>
      </c>
      <c r="ET20">
        <v>4.9813999999999998</v>
      </c>
      <c r="EU20">
        <v>3.2995000000000001</v>
      </c>
      <c r="EV20">
        <v>42.6</v>
      </c>
      <c r="EW20">
        <v>152.19999999999999</v>
      </c>
      <c r="EX20">
        <v>2722.2</v>
      </c>
      <c r="EY20">
        <v>6909.5</v>
      </c>
      <c r="EZ20">
        <v>1.8737299999999999</v>
      </c>
      <c r="FA20">
        <v>1.87941</v>
      </c>
      <c r="FB20">
        <v>1.87974</v>
      </c>
      <c r="FC20">
        <v>1.8804399999999999</v>
      </c>
      <c r="FD20">
        <v>1.8779300000000001</v>
      </c>
      <c r="FE20">
        <v>1.87669</v>
      </c>
      <c r="FF20">
        <v>1.8774</v>
      </c>
      <c r="FG20">
        <v>1.8751500000000001</v>
      </c>
      <c r="FH20">
        <v>0</v>
      </c>
      <c r="FI20">
        <v>0</v>
      </c>
      <c r="FJ20">
        <v>0</v>
      </c>
      <c r="FK20">
        <v>0</v>
      </c>
      <c r="FL20" t="s">
        <v>355</v>
      </c>
      <c r="FM20" t="s">
        <v>356</v>
      </c>
      <c r="FN20" t="s">
        <v>357</v>
      </c>
      <c r="FO20" t="s">
        <v>357</v>
      </c>
      <c r="FP20" t="s">
        <v>357</v>
      </c>
      <c r="FQ20" t="s">
        <v>357</v>
      </c>
      <c r="FR20">
        <v>0</v>
      </c>
      <c r="FS20">
        <v>100</v>
      </c>
      <c r="FT20">
        <v>100</v>
      </c>
      <c r="FU20">
        <v>-1.4550000000000001</v>
      </c>
      <c r="FV20">
        <v>0.19939999999999999</v>
      </c>
      <c r="FW20">
        <v>-1.4659002844936599</v>
      </c>
      <c r="FX20">
        <v>1.4527828764109799E-4</v>
      </c>
      <c r="FY20">
        <v>-4.3579519040863002E-7</v>
      </c>
      <c r="FZ20">
        <v>2.0799061152897499E-10</v>
      </c>
      <c r="GA20">
        <v>0.199409090909096</v>
      </c>
      <c r="GB20">
        <v>0</v>
      </c>
      <c r="GC20">
        <v>0</v>
      </c>
      <c r="GD20">
        <v>0</v>
      </c>
      <c r="GE20">
        <v>4</v>
      </c>
      <c r="GF20">
        <v>2147</v>
      </c>
      <c r="GG20">
        <v>-1</v>
      </c>
      <c r="GH20">
        <v>-1</v>
      </c>
      <c r="GI20">
        <v>0.5</v>
      </c>
      <c r="GJ20">
        <v>0.7</v>
      </c>
      <c r="GK20">
        <v>0.82885699999999995</v>
      </c>
      <c r="GL20">
        <v>2.5903299999999998</v>
      </c>
      <c r="GM20">
        <v>1.54541</v>
      </c>
      <c r="GN20">
        <v>2.2717299999999998</v>
      </c>
      <c r="GO20">
        <v>1.5979000000000001</v>
      </c>
      <c r="GP20">
        <v>2.3815900000000001</v>
      </c>
      <c r="GQ20">
        <v>37.2181</v>
      </c>
      <c r="GR20">
        <v>14.3247</v>
      </c>
      <c r="GS20">
        <v>18</v>
      </c>
      <c r="GT20">
        <v>640.53099999999995</v>
      </c>
      <c r="GU20">
        <v>364.47300000000001</v>
      </c>
      <c r="GV20">
        <v>25.5383</v>
      </c>
      <c r="GW20">
        <v>23.958200000000001</v>
      </c>
      <c r="GX20">
        <v>30.000399999999999</v>
      </c>
      <c r="GY20">
        <v>23.9025</v>
      </c>
      <c r="GZ20">
        <v>23.881599999999999</v>
      </c>
      <c r="HA20">
        <v>16.634699999999999</v>
      </c>
      <c r="HB20">
        <v>20</v>
      </c>
      <c r="HC20">
        <v>-30</v>
      </c>
      <c r="HD20">
        <v>25.562899999999999</v>
      </c>
      <c r="HE20">
        <v>300</v>
      </c>
      <c r="HF20">
        <v>0</v>
      </c>
      <c r="HG20">
        <v>100.306</v>
      </c>
      <c r="HH20">
        <v>99.472099999999998</v>
      </c>
    </row>
    <row r="21" spans="1:216" x14ac:dyDescent="0.25">
      <c r="A21">
        <v>3</v>
      </c>
      <c r="B21">
        <v>1689543168</v>
      </c>
      <c r="C21">
        <v>190</v>
      </c>
      <c r="D21" t="s">
        <v>361</v>
      </c>
      <c r="E21" t="s">
        <v>362</v>
      </c>
      <c r="F21" t="s">
        <v>347</v>
      </c>
      <c r="G21" t="s">
        <v>348</v>
      </c>
      <c r="H21" t="s">
        <v>349</v>
      </c>
      <c r="I21" t="s">
        <v>350</v>
      </c>
      <c r="J21" t="s">
        <v>351</v>
      </c>
      <c r="K21" t="s">
        <v>352</v>
      </c>
      <c r="L21">
        <v>1689543168</v>
      </c>
      <c r="M21">
        <f t="shared" si="0"/>
        <v>2.5234612894190654E-3</v>
      </c>
      <c r="N21">
        <f t="shared" si="1"/>
        <v>2.5234612894190653</v>
      </c>
      <c r="O21">
        <f t="shared" si="2"/>
        <v>10.62324108786216</v>
      </c>
      <c r="P21">
        <f t="shared" si="3"/>
        <v>239.78800000000001</v>
      </c>
      <c r="Q21">
        <f t="shared" si="4"/>
        <v>163.73556964683499</v>
      </c>
      <c r="R21">
        <f t="shared" si="5"/>
        <v>16.472477628976506</v>
      </c>
      <c r="S21">
        <f t="shared" si="6"/>
        <v>24.123667656433202</v>
      </c>
      <c r="T21">
        <f t="shared" si="7"/>
        <v>0.24305598858661279</v>
      </c>
      <c r="U21">
        <f t="shared" si="8"/>
        <v>3.050164753925618</v>
      </c>
      <c r="V21">
        <f t="shared" si="9"/>
        <v>0.23278578749974668</v>
      </c>
      <c r="W21">
        <f t="shared" si="10"/>
        <v>0.14637769088841307</v>
      </c>
      <c r="X21">
        <f t="shared" si="11"/>
        <v>297.71578499999998</v>
      </c>
      <c r="Y21">
        <f t="shared" si="12"/>
        <v>27.554367422833678</v>
      </c>
      <c r="Z21">
        <f t="shared" si="13"/>
        <v>25.9879</v>
      </c>
      <c r="AA21">
        <f t="shared" si="14"/>
        <v>3.3718432357030435</v>
      </c>
      <c r="AB21">
        <f t="shared" si="15"/>
        <v>66.545865368482396</v>
      </c>
      <c r="AC21">
        <f t="shared" si="16"/>
        <v>2.3120744896049099</v>
      </c>
      <c r="AD21">
        <f t="shared" si="17"/>
        <v>3.4744074283238038</v>
      </c>
      <c r="AE21">
        <f t="shared" si="18"/>
        <v>1.0597687460981335</v>
      </c>
      <c r="AF21">
        <f t="shared" si="19"/>
        <v>-111.28464286338078</v>
      </c>
      <c r="AG21">
        <f t="shared" si="20"/>
        <v>83.420656626978641</v>
      </c>
      <c r="AH21">
        <f t="shared" si="21"/>
        <v>5.8577052158788865</v>
      </c>
      <c r="AI21">
        <f t="shared" si="22"/>
        <v>275.70950397947672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53243.219548802328</v>
      </c>
      <c r="AO21">
        <f t="shared" si="26"/>
        <v>1800.09</v>
      </c>
      <c r="AP21">
        <f t="shared" si="27"/>
        <v>1517.4752999999998</v>
      </c>
      <c r="AQ21">
        <f t="shared" si="28"/>
        <v>0.84299968334916586</v>
      </c>
      <c r="AR21">
        <f t="shared" si="29"/>
        <v>0.16538938886389012</v>
      </c>
      <c r="AS21">
        <v>1689543168</v>
      </c>
      <c r="AT21">
        <v>239.78800000000001</v>
      </c>
      <c r="AU21">
        <v>249.964</v>
      </c>
      <c r="AV21">
        <v>22.9819</v>
      </c>
      <c r="AW21">
        <v>20.747499999999999</v>
      </c>
      <c r="AX21">
        <v>241.12899999999999</v>
      </c>
      <c r="AY21">
        <v>22.784300000000002</v>
      </c>
      <c r="AZ21">
        <v>600.25699999999995</v>
      </c>
      <c r="BA21">
        <v>100.559</v>
      </c>
      <c r="BB21">
        <v>4.5148899999999999E-2</v>
      </c>
      <c r="BC21">
        <v>26.495200000000001</v>
      </c>
      <c r="BD21">
        <v>25.9879</v>
      </c>
      <c r="BE21">
        <v>999.9</v>
      </c>
      <c r="BF21">
        <v>0</v>
      </c>
      <c r="BG21">
        <v>0</v>
      </c>
      <c r="BH21">
        <v>9996.25</v>
      </c>
      <c r="BI21">
        <v>0</v>
      </c>
      <c r="BJ21">
        <v>1775.09</v>
      </c>
      <c r="BK21">
        <v>-10.1761</v>
      </c>
      <c r="BL21">
        <v>245.428</v>
      </c>
      <c r="BM21">
        <v>255.26</v>
      </c>
      <c r="BN21">
        <v>2.2344200000000001</v>
      </c>
      <c r="BO21">
        <v>249.964</v>
      </c>
      <c r="BP21">
        <v>20.747499999999999</v>
      </c>
      <c r="BQ21">
        <v>2.3110499999999998</v>
      </c>
      <c r="BR21">
        <v>2.08636</v>
      </c>
      <c r="BS21">
        <v>19.753599999999999</v>
      </c>
      <c r="BT21">
        <v>18.115400000000001</v>
      </c>
      <c r="BU21">
        <v>1800.09</v>
      </c>
      <c r="BV21">
        <v>0.90001100000000001</v>
      </c>
      <c r="BW21">
        <v>9.9989099999999997E-2</v>
      </c>
      <c r="BX21">
        <v>0</v>
      </c>
      <c r="BY21">
        <v>2.4975999999999998</v>
      </c>
      <c r="BZ21">
        <v>0</v>
      </c>
      <c r="CA21">
        <v>12299.2</v>
      </c>
      <c r="CB21">
        <v>17200.599999999999</v>
      </c>
      <c r="CC21">
        <v>38.561999999999998</v>
      </c>
      <c r="CD21">
        <v>41.186999999999998</v>
      </c>
      <c r="CE21">
        <v>39.625</v>
      </c>
      <c r="CF21">
        <v>39.625</v>
      </c>
      <c r="CG21">
        <v>38.5</v>
      </c>
      <c r="CH21">
        <v>1620.1</v>
      </c>
      <c r="CI21">
        <v>179.99</v>
      </c>
      <c r="CJ21">
        <v>0</v>
      </c>
      <c r="CK21">
        <v>1689543171.5</v>
      </c>
      <c r="CL21">
        <v>0</v>
      </c>
      <c r="CM21">
        <v>1689543139</v>
      </c>
      <c r="CN21" t="s">
        <v>363</v>
      </c>
      <c r="CO21">
        <v>1689543133</v>
      </c>
      <c r="CP21">
        <v>1689543139</v>
      </c>
      <c r="CQ21">
        <v>25</v>
      </c>
      <c r="CR21">
        <v>0.113</v>
      </c>
      <c r="CS21">
        <v>-2E-3</v>
      </c>
      <c r="CT21">
        <v>-1.341</v>
      </c>
      <c r="CU21">
        <v>0.19800000000000001</v>
      </c>
      <c r="CV21">
        <v>250</v>
      </c>
      <c r="CW21">
        <v>21</v>
      </c>
      <c r="CX21">
        <v>0.12</v>
      </c>
      <c r="CY21">
        <v>0.06</v>
      </c>
      <c r="CZ21">
        <v>9.6642639044695695</v>
      </c>
      <c r="DA21">
        <v>5.5216899438714504E-3</v>
      </c>
      <c r="DB21">
        <v>2.8274441407307501E-2</v>
      </c>
      <c r="DC21">
        <v>1</v>
      </c>
      <c r="DD21">
        <v>250.002904761905</v>
      </c>
      <c r="DE21">
        <v>0.23446753246796001</v>
      </c>
      <c r="DF21">
        <v>3.6608488167303103E-2</v>
      </c>
      <c r="DG21">
        <v>1</v>
      </c>
      <c r="DH21">
        <v>1800.0352380952399</v>
      </c>
      <c r="DI21">
        <v>0.111264434159162</v>
      </c>
      <c r="DJ21">
        <v>0.10821579180680101</v>
      </c>
      <c r="DK21">
        <v>-1</v>
      </c>
      <c r="DL21">
        <v>2</v>
      </c>
      <c r="DM21">
        <v>2</v>
      </c>
      <c r="DN21" t="s">
        <v>354</v>
      </c>
      <c r="DO21">
        <v>3.1575199999999999</v>
      </c>
      <c r="DP21">
        <v>2.7794400000000001</v>
      </c>
      <c r="DQ21">
        <v>6.2911400000000006E-2</v>
      </c>
      <c r="DR21">
        <v>6.5088300000000002E-2</v>
      </c>
      <c r="DS21">
        <v>0.116451</v>
      </c>
      <c r="DT21">
        <v>0.109029</v>
      </c>
      <c r="DU21">
        <v>29706.2</v>
      </c>
      <c r="DV21">
        <v>31002.2</v>
      </c>
      <c r="DW21">
        <v>29450.9</v>
      </c>
      <c r="DX21">
        <v>30915.7</v>
      </c>
      <c r="DY21">
        <v>34081.4</v>
      </c>
      <c r="DZ21">
        <v>36136.699999999997</v>
      </c>
      <c r="EA21">
        <v>40439.699999999997</v>
      </c>
      <c r="EB21">
        <v>42940.800000000003</v>
      </c>
      <c r="EC21">
        <v>2.25515</v>
      </c>
      <c r="ED21">
        <v>1.76915</v>
      </c>
      <c r="EE21">
        <v>0.13800699999999999</v>
      </c>
      <c r="EF21">
        <v>0</v>
      </c>
      <c r="EG21">
        <v>23.722999999999999</v>
      </c>
      <c r="EH21">
        <v>999.9</v>
      </c>
      <c r="EI21">
        <v>47.43</v>
      </c>
      <c r="EJ21">
        <v>33.898000000000003</v>
      </c>
      <c r="EK21">
        <v>25.057200000000002</v>
      </c>
      <c r="EL21">
        <v>60.992699999999999</v>
      </c>
      <c r="EM21">
        <v>24.951899999999998</v>
      </c>
      <c r="EN21">
        <v>1</v>
      </c>
      <c r="EO21">
        <v>-0.22175300000000001</v>
      </c>
      <c r="EP21">
        <v>0.90088199999999996</v>
      </c>
      <c r="EQ21">
        <v>20.291899999999998</v>
      </c>
      <c r="ER21">
        <v>5.2408000000000001</v>
      </c>
      <c r="ES21">
        <v>11.8302</v>
      </c>
      <c r="ET21">
        <v>4.9816500000000001</v>
      </c>
      <c r="EU21">
        <v>3.2994300000000001</v>
      </c>
      <c r="EV21">
        <v>42.6</v>
      </c>
      <c r="EW21">
        <v>152.19999999999999</v>
      </c>
      <c r="EX21">
        <v>2724</v>
      </c>
      <c r="EY21">
        <v>6916.7</v>
      </c>
      <c r="EZ21">
        <v>1.87375</v>
      </c>
      <c r="FA21">
        <v>1.8794299999999999</v>
      </c>
      <c r="FB21">
        <v>1.8797699999999999</v>
      </c>
      <c r="FC21">
        <v>1.88046</v>
      </c>
      <c r="FD21">
        <v>1.8779999999999999</v>
      </c>
      <c r="FE21">
        <v>1.8767199999999999</v>
      </c>
      <c r="FF21">
        <v>1.8774200000000001</v>
      </c>
      <c r="FG21">
        <v>1.87523</v>
      </c>
      <c r="FH21">
        <v>0</v>
      </c>
      <c r="FI21">
        <v>0</v>
      </c>
      <c r="FJ21">
        <v>0</v>
      </c>
      <c r="FK21">
        <v>0</v>
      </c>
      <c r="FL21" t="s">
        <v>355</v>
      </c>
      <c r="FM21" t="s">
        <v>356</v>
      </c>
      <c r="FN21" t="s">
        <v>357</v>
      </c>
      <c r="FO21" t="s">
        <v>357</v>
      </c>
      <c r="FP21" t="s">
        <v>357</v>
      </c>
      <c r="FQ21" t="s">
        <v>357</v>
      </c>
      <c r="FR21">
        <v>0</v>
      </c>
      <c r="FS21">
        <v>100</v>
      </c>
      <c r="FT21">
        <v>100</v>
      </c>
      <c r="FU21">
        <v>-1.341</v>
      </c>
      <c r="FV21">
        <v>0.1976</v>
      </c>
      <c r="FW21">
        <v>-1.3531895087149699</v>
      </c>
      <c r="FX21">
        <v>1.4527828764109799E-4</v>
      </c>
      <c r="FY21">
        <v>-4.3579519040863002E-7</v>
      </c>
      <c r="FZ21">
        <v>2.0799061152897499E-10</v>
      </c>
      <c r="GA21">
        <v>0.19762000000000099</v>
      </c>
      <c r="GB21">
        <v>0</v>
      </c>
      <c r="GC21">
        <v>0</v>
      </c>
      <c r="GD21">
        <v>0</v>
      </c>
      <c r="GE21">
        <v>4</v>
      </c>
      <c r="GF21">
        <v>2147</v>
      </c>
      <c r="GG21">
        <v>-1</v>
      </c>
      <c r="GH21">
        <v>-1</v>
      </c>
      <c r="GI21">
        <v>0.6</v>
      </c>
      <c r="GJ21">
        <v>0.5</v>
      </c>
      <c r="GK21">
        <v>0.71899400000000002</v>
      </c>
      <c r="GL21">
        <v>2.5903299999999998</v>
      </c>
      <c r="GM21">
        <v>1.54541</v>
      </c>
      <c r="GN21">
        <v>2.2717299999999998</v>
      </c>
      <c r="GO21">
        <v>1.5979000000000001</v>
      </c>
      <c r="GP21">
        <v>2.4365199999999998</v>
      </c>
      <c r="GQ21">
        <v>37.265900000000002</v>
      </c>
      <c r="GR21">
        <v>14.315899999999999</v>
      </c>
      <c r="GS21">
        <v>18</v>
      </c>
      <c r="GT21">
        <v>640.59900000000005</v>
      </c>
      <c r="GU21">
        <v>364.65</v>
      </c>
      <c r="GV21">
        <v>26.107399999999998</v>
      </c>
      <c r="GW21">
        <v>23.9954</v>
      </c>
      <c r="GX21">
        <v>30.001000000000001</v>
      </c>
      <c r="GY21">
        <v>23.966200000000001</v>
      </c>
      <c r="GZ21">
        <v>23.943000000000001</v>
      </c>
      <c r="HA21">
        <v>14.451499999999999</v>
      </c>
      <c r="HB21">
        <v>20</v>
      </c>
      <c r="HC21">
        <v>-30</v>
      </c>
      <c r="HD21">
        <v>25.782</v>
      </c>
      <c r="HE21">
        <v>250</v>
      </c>
      <c r="HF21">
        <v>0</v>
      </c>
      <c r="HG21">
        <v>100.29600000000001</v>
      </c>
      <c r="HH21">
        <v>99.468699999999998</v>
      </c>
    </row>
    <row r="22" spans="1:216" x14ac:dyDescent="0.25">
      <c r="A22">
        <v>4</v>
      </c>
      <c r="B22">
        <v>1689543270</v>
      </c>
      <c r="C22">
        <v>292</v>
      </c>
      <c r="D22" t="s">
        <v>364</v>
      </c>
      <c r="E22" t="s">
        <v>365</v>
      </c>
      <c r="F22" t="s">
        <v>347</v>
      </c>
      <c r="G22" t="s">
        <v>348</v>
      </c>
      <c r="H22" t="s">
        <v>349</v>
      </c>
      <c r="I22" t="s">
        <v>350</v>
      </c>
      <c r="J22" t="s">
        <v>351</v>
      </c>
      <c r="K22" t="s">
        <v>352</v>
      </c>
      <c r="L22">
        <v>1689543270</v>
      </c>
      <c r="M22">
        <f t="shared" si="0"/>
        <v>2.5468876621291374E-3</v>
      </c>
      <c r="N22">
        <f t="shared" si="1"/>
        <v>2.5468876621291372</v>
      </c>
      <c r="O22">
        <f t="shared" si="2"/>
        <v>6.506396968500944</v>
      </c>
      <c r="P22">
        <f t="shared" si="3"/>
        <v>168.714</v>
      </c>
      <c r="Q22">
        <f t="shared" si="4"/>
        <v>121.93193101038651</v>
      </c>
      <c r="R22">
        <f t="shared" si="5"/>
        <v>12.266649578465458</v>
      </c>
      <c r="S22">
        <f t="shared" si="6"/>
        <v>16.973039792217598</v>
      </c>
      <c r="T22">
        <f t="shared" si="7"/>
        <v>0.24412309624084208</v>
      </c>
      <c r="U22">
        <f t="shared" si="8"/>
        <v>3.0465045075056829</v>
      </c>
      <c r="V22">
        <f t="shared" si="9"/>
        <v>0.233752706135894</v>
      </c>
      <c r="W22">
        <f t="shared" si="10"/>
        <v>0.14699046846125713</v>
      </c>
      <c r="X22">
        <f t="shared" si="11"/>
        <v>297.689232</v>
      </c>
      <c r="Y22">
        <f t="shared" si="12"/>
        <v>27.656254937340986</v>
      </c>
      <c r="Z22">
        <f t="shared" si="13"/>
        <v>26.0214</v>
      </c>
      <c r="AA22">
        <f t="shared" si="14"/>
        <v>3.3785336544024944</v>
      </c>
      <c r="AB22">
        <f t="shared" si="15"/>
        <v>66.166648781037367</v>
      </c>
      <c r="AC22">
        <f t="shared" si="16"/>
        <v>2.31341343247104</v>
      </c>
      <c r="AD22">
        <f t="shared" si="17"/>
        <v>3.4963436642026799</v>
      </c>
      <c r="AE22">
        <f t="shared" si="18"/>
        <v>1.0651202219314544</v>
      </c>
      <c r="AF22">
        <f t="shared" si="19"/>
        <v>-112.31774589989496</v>
      </c>
      <c r="AG22">
        <f t="shared" si="20"/>
        <v>95.359573475620167</v>
      </c>
      <c r="AH22">
        <f t="shared" si="21"/>
        <v>6.7088050508283228</v>
      </c>
      <c r="AI22">
        <f t="shared" si="22"/>
        <v>287.43986462655357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53124.227231537086</v>
      </c>
      <c r="AO22">
        <f t="shared" si="26"/>
        <v>1799.92</v>
      </c>
      <c r="AP22">
        <f t="shared" si="27"/>
        <v>1517.3327999999999</v>
      </c>
      <c r="AQ22">
        <f t="shared" si="28"/>
        <v>0.84300013333925949</v>
      </c>
      <c r="AR22">
        <f t="shared" si="29"/>
        <v>0.16539025734477086</v>
      </c>
      <c r="AS22">
        <v>1689543270</v>
      </c>
      <c r="AT22">
        <v>168.714</v>
      </c>
      <c r="AU22">
        <v>175</v>
      </c>
      <c r="AV22">
        <v>22.9956</v>
      </c>
      <c r="AW22">
        <v>20.740500000000001</v>
      </c>
      <c r="AX22">
        <v>169.89699999999999</v>
      </c>
      <c r="AY22">
        <v>22.7944</v>
      </c>
      <c r="AZ22">
        <v>600.26</v>
      </c>
      <c r="BA22">
        <v>100.557</v>
      </c>
      <c r="BB22">
        <v>4.5438399999999997E-2</v>
      </c>
      <c r="BC22">
        <v>26.602</v>
      </c>
      <c r="BD22">
        <v>26.0214</v>
      </c>
      <c r="BE22">
        <v>999.9</v>
      </c>
      <c r="BF22">
        <v>0</v>
      </c>
      <c r="BG22">
        <v>0</v>
      </c>
      <c r="BH22">
        <v>9976.8799999999992</v>
      </c>
      <c r="BI22">
        <v>0</v>
      </c>
      <c r="BJ22">
        <v>1772.22</v>
      </c>
      <c r="BK22">
        <v>-6.28566</v>
      </c>
      <c r="BL22">
        <v>172.685</v>
      </c>
      <c r="BM22">
        <v>178.70599999999999</v>
      </c>
      <c r="BN22">
        <v>2.2551000000000001</v>
      </c>
      <c r="BO22">
        <v>175</v>
      </c>
      <c r="BP22">
        <v>20.740500000000001</v>
      </c>
      <c r="BQ22">
        <v>2.3123800000000001</v>
      </c>
      <c r="BR22">
        <v>2.08561</v>
      </c>
      <c r="BS22">
        <v>19.762899999999998</v>
      </c>
      <c r="BT22">
        <v>18.1097</v>
      </c>
      <c r="BU22">
        <v>1799.92</v>
      </c>
      <c r="BV22">
        <v>0.89999399999999996</v>
      </c>
      <c r="BW22">
        <v>0.100006</v>
      </c>
      <c r="BX22">
        <v>0</v>
      </c>
      <c r="BY22">
        <v>2.3902999999999999</v>
      </c>
      <c r="BZ22">
        <v>0</v>
      </c>
      <c r="CA22">
        <v>12248.2</v>
      </c>
      <c r="CB22">
        <v>17198.8</v>
      </c>
      <c r="CC22">
        <v>38.561999999999998</v>
      </c>
      <c r="CD22">
        <v>41</v>
      </c>
      <c r="CE22">
        <v>39.686999999999998</v>
      </c>
      <c r="CF22">
        <v>39.5</v>
      </c>
      <c r="CG22">
        <v>38.5</v>
      </c>
      <c r="CH22">
        <v>1619.92</v>
      </c>
      <c r="CI22">
        <v>180</v>
      </c>
      <c r="CJ22">
        <v>0</v>
      </c>
      <c r="CK22">
        <v>1689543273.5</v>
      </c>
      <c r="CL22">
        <v>0</v>
      </c>
      <c r="CM22">
        <v>1689543241</v>
      </c>
      <c r="CN22" t="s">
        <v>366</v>
      </c>
      <c r="CO22">
        <v>1689543225</v>
      </c>
      <c r="CP22">
        <v>1689543241</v>
      </c>
      <c r="CQ22">
        <v>26</v>
      </c>
      <c r="CR22">
        <v>0.158</v>
      </c>
      <c r="CS22">
        <v>3.0000000000000001E-3</v>
      </c>
      <c r="CT22">
        <v>-1.1819999999999999</v>
      </c>
      <c r="CU22">
        <v>0.20100000000000001</v>
      </c>
      <c r="CV22">
        <v>175</v>
      </c>
      <c r="CW22">
        <v>21</v>
      </c>
      <c r="CX22">
        <v>0.3</v>
      </c>
      <c r="CY22">
        <v>0.05</v>
      </c>
      <c r="CZ22">
        <v>5.9114513250342204</v>
      </c>
      <c r="DA22">
        <v>0.160432570099383</v>
      </c>
      <c r="DB22">
        <v>3.2729127433364001E-2</v>
      </c>
      <c r="DC22">
        <v>1</v>
      </c>
      <c r="DD22">
        <v>174.99</v>
      </c>
      <c r="DE22">
        <v>0.415558441558734</v>
      </c>
      <c r="DF22">
        <v>5.2299503776214701E-2</v>
      </c>
      <c r="DG22">
        <v>1</v>
      </c>
      <c r="DH22">
        <v>1800.0238095238101</v>
      </c>
      <c r="DI22">
        <v>-0.158864654908249</v>
      </c>
      <c r="DJ22">
        <v>0.122220573066606</v>
      </c>
      <c r="DK22">
        <v>-1</v>
      </c>
      <c r="DL22">
        <v>2</v>
      </c>
      <c r="DM22">
        <v>2</v>
      </c>
      <c r="DN22" t="s">
        <v>354</v>
      </c>
      <c r="DO22">
        <v>3.15754</v>
      </c>
      <c r="DP22">
        <v>2.77956</v>
      </c>
      <c r="DQ22">
        <v>4.6333800000000001E-2</v>
      </c>
      <c r="DR22">
        <v>4.7765000000000002E-2</v>
      </c>
      <c r="DS22">
        <v>0.116479</v>
      </c>
      <c r="DT22">
        <v>0.10899499999999999</v>
      </c>
      <c r="DU22">
        <v>30232.5</v>
      </c>
      <c r="DV22">
        <v>31577</v>
      </c>
      <c r="DW22">
        <v>29451.3</v>
      </c>
      <c r="DX22">
        <v>30915.8</v>
      </c>
      <c r="DY22">
        <v>34079.5</v>
      </c>
      <c r="DZ22">
        <v>36136.199999999997</v>
      </c>
      <c r="EA22">
        <v>40440.9</v>
      </c>
      <c r="EB22">
        <v>42940.800000000003</v>
      </c>
      <c r="EC22">
        <v>2.2553200000000002</v>
      </c>
      <c r="ED22">
        <v>1.7685</v>
      </c>
      <c r="EE22">
        <v>0.14518200000000001</v>
      </c>
      <c r="EF22">
        <v>0</v>
      </c>
      <c r="EG22">
        <v>23.6386</v>
      </c>
      <c r="EH22">
        <v>999.9</v>
      </c>
      <c r="EI22">
        <v>47.308</v>
      </c>
      <c r="EJ22">
        <v>33.908999999999999</v>
      </c>
      <c r="EK22">
        <v>25.008700000000001</v>
      </c>
      <c r="EL22">
        <v>61.502699999999997</v>
      </c>
      <c r="EM22">
        <v>25.252400000000002</v>
      </c>
      <c r="EN22">
        <v>1</v>
      </c>
      <c r="EO22">
        <v>-0.22389500000000001</v>
      </c>
      <c r="EP22">
        <v>-0.87617599999999995</v>
      </c>
      <c r="EQ22">
        <v>20.295100000000001</v>
      </c>
      <c r="ER22">
        <v>5.2401999999999997</v>
      </c>
      <c r="ES22">
        <v>11.8302</v>
      </c>
      <c r="ET22">
        <v>4.9815500000000004</v>
      </c>
      <c r="EU22">
        <v>3.29948</v>
      </c>
      <c r="EV22">
        <v>42.6</v>
      </c>
      <c r="EW22">
        <v>152.19999999999999</v>
      </c>
      <c r="EX22">
        <v>2726.2</v>
      </c>
      <c r="EY22">
        <v>6925.7</v>
      </c>
      <c r="EZ22">
        <v>1.8737600000000001</v>
      </c>
      <c r="FA22">
        <v>1.8794299999999999</v>
      </c>
      <c r="FB22">
        <v>1.8797900000000001</v>
      </c>
      <c r="FC22">
        <v>1.88049</v>
      </c>
      <c r="FD22">
        <v>1.87802</v>
      </c>
      <c r="FE22">
        <v>1.8767100000000001</v>
      </c>
      <c r="FF22">
        <v>1.87744</v>
      </c>
      <c r="FG22">
        <v>1.8752500000000001</v>
      </c>
      <c r="FH22">
        <v>0</v>
      </c>
      <c r="FI22">
        <v>0</v>
      </c>
      <c r="FJ22">
        <v>0</v>
      </c>
      <c r="FK22">
        <v>0</v>
      </c>
      <c r="FL22" t="s">
        <v>355</v>
      </c>
      <c r="FM22" t="s">
        <v>356</v>
      </c>
      <c r="FN22" t="s">
        <v>357</v>
      </c>
      <c r="FO22" t="s">
        <v>357</v>
      </c>
      <c r="FP22" t="s">
        <v>357</v>
      </c>
      <c r="FQ22" t="s">
        <v>357</v>
      </c>
      <c r="FR22">
        <v>0</v>
      </c>
      <c r="FS22">
        <v>100</v>
      </c>
      <c r="FT22">
        <v>100</v>
      </c>
      <c r="FU22">
        <v>-1.1830000000000001</v>
      </c>
      <c r="FV22">
        <v>0.20119999999999999</v>
      </c>
      <c r="FW22">
        <v>-1.19547756894048</v>
      </c>
      <c r="FX22">
        <v>1.4527828764109799E-4</v>
      </c>
      <c r="FY22">
        <v>-4.3579519040863002E-7</v>
      </c>
      <c r="FZ22">
        <v>2.0799061152897499E-10</v>
      </c>
      <c r="GA22">
        <v>0.20112727272727299</v>
      </c>
      <c r="GB22">
        <v>0</v>
      </c>
      <c r="GC22">
        <v>0</v>
      </c>
      <c r="GD22">
        <v>0</v>
      </c>
      <c r="GE22">
        <v>4</v>
      </c>
      <c r="GF22">
        <v>2147</v>
      </c>
      <c r="GG22">
        <v>-1</v>
      </c>
      <c r="GH22">
        <v>-1</v>
      </c>
      <c r="GI22">
        <v>0.8</v>
      </c>
      <c r="GJ22">
        <v>0.5</v>
      </c>
      <c r="GK22">
        <v>0.55175799999999997</v>
      </c>
      <c r="GL22">
        <v>2.6086399999999998</v>
      </c>
      <c r="GM22">
        <v>1.54541</v>
      </c>
      <c r="GN22">
        <v>2.2717299999999998</v>
      </c>
      <c r="GO22">
        <v>1.5979000000000001</v>
      </c>
      <c r="GP22">
        <v>2.4145500000000002</v>
      </c>
      <c r="GQ22">
        <v>37.313800000000001</v>
      </c>
      <c r="GR22">
        <v>14.3072</v>
      </c>
      <c r="GS22">
        <v>18</v>
      </c>
      <c r="GT22">
        <v>641.00900000000001</v>
      </c>
      <c r="GU22">
        <v>364.45800000000003</v>
      </c>
      <c r="GV22">
        <v>26.071100000000001</v>
      </c>
      <c r="GW22">
        <v>23.982199999999999</v>
      </c>
      <c r="GX22">
        <v>29.9998</v>
      </c>
      <c r="GY22">
        <v>23.9894</v>
      </c>
      <c r="GZ22">
        <v>23.9649</v>
      </c>
      <c r="HA22">
        <v>11.0947</v>
      </c>
      <c r="HB22">
        <v>20</v>
      </c>
      <c r="HC22">
        <v>-30</v>
      </c>
      <c r="HD22">
        <v>26.066500000000001</v>
      </c>
      <c r="HE22">
        <v>175</v>
      </c>
      <c r="HF22">
        <v>0</v>
      </c>
      <c r="HG22">
        <v>100.298</v>
      </c>
      <c r="HH22">
        <v>99.468800000000002</v>
      </c>
    </row>
    <row r="23" spans="1:216" x14ac:dyDescent="0.25">
      <c r="A23">
        <v>5</v>
      </c>
      <c r="B23">
        <v>1689543367</v>
      </c>
      <c r="C23">
        <v>389</v>
      </c>
      <c r="D23" t="s">
        <v>367</v>
      </c>
      <c r="E23" t="s">
        <v>368</v>
      </c>
      <c r="F23" t="s">
        <v>347</v>
      </c>
      <c r="G23" t="s">
        <v>348</v>
      </c>
      <c r="H23" t="s">
        <v>349</v>
      </c>
      <c r="I23" t="s">
        <v>350</v>
      </c>
      <c r="J23" t="s">
        <v>351</v>
      </c>
      <c r="K23" t="s">
        <v>352</v>
      </c>
      <c r="L23">
        <v>1689543367</v>
      </c>
      <c r="M23">
        <f t="shared" si="0"/>
        <v>2.566524016484524E-3</v>
      </c>
      <c r="N23">
        <f t="shared" si="1"/>
        <v>2.5665240164845238</v>
      </c>
      <c r="O23">
        <f t="shared" si="2"/>
        <v>3.6490160303377523</v>
      </c>
      <c r="P23">
        <f t="shared" si="3"/>
        <v>121.32599999999999</v>
      </c>
      <c r="Q23">
        <f t="shared" si="4"/>
        <v>94.797707564130846</v>
      </c>
      <c r="R23">
        <f t="shared" si="5"/>
        <v>9.5370301359439953</v>
      </c>
      <c r="S23">
        <f t="shared" si="6"/>
        <v>12.205882905878999</v>
      </c>
      <c r="T23">
        <f t="shared" si="7"/>
        <v>0.2458809829634146</v>
      </c>
      <c r="U23">
        <f t="shared" si="8"/>
        <v>3.0445328444097624</v>
      </c>
      <c r="V23">
        <f t="shared" si="9"/>
        <v>0.23535766566918245</v>
      </c>
      <c r="W23">
        <f t="shared" si="10"/>
        <v>0.14800648714300205</v>
      </c>
      <c r="X23">
        <f t="shared" si="11"/>
        <v>297.67805999999996</v>
      </c>
      <c r="Y23">
        <f t="shared" si="12"/>
        <v>27.595840034919906</v>
      </c>
      <c r="Z23">
        <f t="shared" si="13"/>
        <v>26.037700000000001</v>
      </c>
      <c r="AA23">
        <f t="shared" si="14"/>
        <v>3.3817931835344748</v>
      </c>
      <c r="AB23">
        <f t="shared" si="15"/>
        <v>66.454024390201923</v>
      </c>
      <c r="AC23">
        <f t="shared" si="16"/>
        <v>2.3157937954118499</v>
      </c>
      <c r="AD23">
        <f t="shared" si="17"/>
        <v>3.4848059491688117</v>
      </c>
      <c r="AE23">
        <f t="shared" si="18"/>
        <v>1.0659993881226248</v>
      </c>
      <c r="AF23">
        <f t="shared" si="19"/>
        <v>-113.1837091269675</v>
      </c>
      <c r="AG23">
        <f t="shared" si="20"/>
        <v>83.414349562513451</v>
      </c>
      <c r="AH23">
        <f t="shared" si="21"/>
        <v>5.8710540626401713</v>
      </c>
      <c r="AI23">
        <f t="shared" si="22"/>
        <v>273.77975449818609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53080.365776785096</v>
      </c>
      <c r="AO23">
        <f t="shared" si="26"/>
        <v>1799.85</v>
      </c>
      <c r="AP23">
        <f t="shared" si="27"/>
        <v>1517.2739999999999</v>
      </c>
      <c r="AQ23">
        <f t="shared" si="28"/>
        <v>0.84300025002083501</v>
      </c>
      <c r="AR23">
        <f t="shared" si="29"/>
        <v>0.16539048254021166</v>
      </c>
      <c r="AS23">
        <v>1689543367</v>
      </c>
      <c r="AT23">
        <v>121.32599999999999</v>
      </c>
      <c r="AU23">
        <v>124.91500000000001</v>
      </c>
      <c r="AV23">
        <v>23.018899999999999</v>
      </c>
      <c r="AW23">
        <v>20.746600000000001</v>
      </c>
      <c r="AX23">
        <v>122.381</v>
      </c>
      <c r="AY23">
        <v>22.819299999999998</v>
      </c>
      <c r="AZ23">
        <v>600.29499999999996</v>
      </c>
      <c r="BA23">
        <v>100.55800000000001</v>
      </c>
      <c r="BB23">
        <v>4.6016500000000002E-2</v>
      </c>
      <c r="BC23">
        <v>26.5459</v>
      </c>
      <c r="BD23">
        <v>26.037700000000001</v>
      </c>
      <c r="BE23">
        <v>999.9</v>
      </c>
      <c r="BF23">
        <v>0</v>
      </c>
      <c r="BG23">
        <v>0</v>
      </c>
      <c r="BH23">
        <v>9966.25</v>
      </c>
      <c r="BI23">
        <v>0</v>
      </c>
      <c r="BJ23">
        <v>1770.52</v>
      </c>
      <c r="BK23">
        <v>-3.5892400000000002</v>
      </c>
      <c r="BL23">
        <v>124.185</v>
      </c>
      <c r="BM23">
        <v>127.562</v>
      </c>
      <c r="BN23">
        <v>2.2722500000000001</v>
      </c>
      <c r="BO23">
        <v>124.91500000000001</v>
      </c>
      <c r="BP23">
        <v>20.746600000000001</v>
      </c>
      <c r="BQ23">
        <v>2.31474</v>
      </c>
      <c r="BR23">
        <v>2.0862400000000001</v>
      </c>
      <c r="BS23">
        <v>19.779299999999999</v>
      </c>
      <c r="BT23">
        <v>18.1145</v>
      </c>
      <c r="BU23">
        <v>1799.85</v>
      </c>
      <c r="BV23">
        <v>0.89999399999999996</v>
      </c>
      <c r="BW23">
        <v>0.100006</v>
      </c>
      <c r="BX23">
        <v>0</v>
      </c>
      <c r="BY23">
        <v>2.4247999999999998</v>
      </c>
      <c r="BZ23">
        <v>0</v>
      </c>
      <c r="CA23">
        <v>12317.9</v>
      </c>
      <c r="CB23">
        <v>17198.2</v>
      </c>
      <c r="CC23">
        <v>38.561999999999998</v>
      </c>
      <c r="CD23">
        <v>40.936999999999998</v>
      </c>
      <c r="CE23">
        <v>39.686999999999998</v>
      </c>
      <c r="CF23">
        <v>39.375</v>
      </c>
      <c r="CG23">
        <v>38.5</v>
      </c>
      <c r="CH23">
        <v>1619.85</v>
      </c>
      <c r="CI23">
        <v>180</v>
      </c>
      <c r="CJ23">
        <v>0</v>
      </c>
      <c r="CK23">
        <v>1689543370.0999999</v>
      </c>
      <c r="CL23">
        <v>0</v>
      </c>
      <c r="CM23">
        <v>1689543338</v>
      </c>
      <c r="CN23" t="s">
        <v>369</v>
      </c>
      <c r="CO23">
        <v>1689543325</v>
      </c>
      <c r="CP23">
        <v>1689543338</v>
      </c>
      <c r="CQ23">
        <v>27</v>
      </c>
      <c r="CR23">
        <v>0.129</v>
      </c>
      <c r="CS23">
        <v>-2E-3</v>
      </c>
      <c r="CT23">
        <v>-1.0549999999999999</v>
      </c>
      <c r="CU23">
        <v>0.2</v>
      </c>
      <c r="CV23">
        <v>125</v>
      </c>
      <c r="CW23">
        <v>21</v>
      </c>
      <c r="CX23">
        <v>0.32</v>
      </c>
      <c r="CY23">
        <v>0.06</v>
      </c>
      <c r="CZ23">
        <v>3.3893565284670202</v>
      </c>
      <c r="DA23">
        <v>7.4366559826071904E-3</v>
      </c>
      <c r="DB23">
        <v>3.9854542733222302E-2</v>
      </c>
      <c r="DC23">
        <v>1</v>
      </c>
      <c r="DD23">
        <v>124.99305</v>
      </c>
      <c r="DE23">
        <v>0.24293233082709001</v>
      </c>
      <c r="DF23">
        <v>3.64780413399617E-2</v>
      </c>
      <c r="DG23">
        <v>1</v>
      </c>
      <c r="DH23">
        <v>1800.0142857142901</v>
      </c>
      <c r="DI23">
        <v>0.31309794342703301</v>
      </c>
      <c r="DJ23">
        <v>0.13397126303698101</v>
      </c>
      <c r="DK23">
        <v>-1</v>
      </c>
      <c r="DL23">
        <v>2</v>
      </c>
      <c r="DM23">
        <v>2</v>
      </c>
      <c r="DN23" t="s">
        <v>354</v>
      </c>
      <c r="DO23">
        <v>3.1576399999999998</v>
      </c>
      <c r="DP23">
        <v>2.7800500000000001</v>
      </c>
      <c r="DQ23">
        <v>3.4285599999999999E-2</v>
      </c>
      <c r="DR23">
        <v>3.5091499999999998E-2</v>
      </c>
      <c r="DS23">
        <v>0.11656900000000001</v>
      </c>
      <c r="DT23">
        <v>0.109015</v>
      </c>
      <c r="DU23">
        <v>30615.9</v>
      </c>
      <c r="DV23">
        <v>31997.9</v>
      </c>
      <c r="DW23">
        <v>29452.5</v>
      </c>
      <c r="DX23">
        <v>30916.1</v>
      </c>
      <c r="DY23">
        <v>34076</v>
      </c>
      <c r="DZ23">
        <v>36134.199999999997</v>
      </c>
      <c r="EA23">
        <v>40442.5</v>
      </c>
      <c r="EB23">
        <v>42941.1</v>
      </c>
      <c r="EC23">
        <v>2.2554799999999999</v>
      </c>
      <c r="ED23">
        <v>1.7679</v>
      </c>
      <c r="EE23">
        <v>0.14200399999999999</v>
      </c>
      <c r="EF23">
        <v>0</v>
      </c>
      <c r="EG23">
        <v>23.7072</v>
      </c>
      <c r="EH23">
        <v>999.9</v>
      </c>
      <c r="EI23">
        <v>47.21</v>
      </c>
      <c r="EJ23">
        <v>33.918999999999997</v>
      </c>
      <c r="EK23">
        <v>24.973600000000001</v>
      </c>
      <c r="EL23">
        <v>61.462699999999998</v>
      </c>
      <c r="EM23">
        <v>24.995999999999999</v>
      </c>
      <c r="EN23">
        <v>1</v>
      </c>
      <c r="EO23">
        <v>-0.22492400000000001</v>
      </c>
      <c r="EP23">
        <v>-0.65285400000000005</v>
      </c>
      <c r="EQ23">
        <v>20.295999999999999</v>
      </c>
      <c r="ER23">
        <v>5.2394499999999997</v>
      </c>
      <c r="ES23">
        <v>11.8302</v>
      </c>
      <c r="ET23">
        <v>4.9817499999999999</v>
      </c>
      <c r="EU23">
        <v>3.2995999999999999</v>
      </c>
      <c r="EV23">
        <v>42.6</v>
      </c>
      <c r="EW23">
        <v>152.19999999999999</v>
      </c>
      <c r="EX23">
        <v>2727.9</v>
      </c>
      <c r="EY23">
        <v>6932.7</v>
      </c>
      <c r="EZ23">
        <v>1.87375</v>
      </c>
      <c r="FA23">
        <v>1.8794200000000001</v>
      </c>
      <c r="FB23">
        <v>1.87974</v>
      </c>
      <c r="FC23">
        <v>1.88046</v>
      </c>
      <c r="FD23">
        <v>1.87798</v>
      </c>
      <c r="FE23">
        <v>1.8767</v>
      </c>
      <c r="FF23">
        <v>1.8774299999999999</v>
      </c>
      <c r="FG23">
        <v>1.8751899999999999</v>
      </c>
      <c r="FH23">
        <v>0</v>
      </c>
      <c r="FI23">
        <v>0</v>
      </c>
      <c r="FJ23">
        <v>0</v>
      </c>
      <c r="FK23">
        <v>0</v>
      </c>
      <c r="FL23" t="s">
        <v>355</v>
      </c>
      <c r="FM23" t="s">
        <v>356</v>
      </c>
      <c r="FN23" t="s">
        <v>357</v>
      </c>
      <c r="FO23" t="s">
        <v>357</v>
      </c>
      <c r="FP23" t="s">
        <v>357</v>
      </c>
      <c r="FQ23" t="s">
        <v>357</v>
      </c>
      <c r="FR23">
        <v>0</v>
      </c>
      <c r="FS23">
        <v>100</v>
      </c>
      <c r="FT23">
        <v>100</v>
      </c>
      <c r="FU23">
        <v>-1.0549999999999999</v>
      </c>
      <c r="FV23">
        <v>0.1996</v>
      </c>
      <c r="FW23">
        <v>-1.06689250277282</v>
      </c>
      <c r="FX23">
        <v>1.4527828764109799E-4</v>
      </c>
      <c r="FY23">
        <v>-4.3579519040863002E-7</v>
      </c>
      <c r="FZ23">
        <v>2.0799061152897499E-10</v>
      </c>
      <c r="GA23">
        <v>0.199550000000002</v>
      </c>
      <c r="GB23">
        <v>0</v>
      </c>
      <c r="GC23">
        <v>0</v>
      </c>
      <c r="GD23">
        <v>0</v>
      </c>
      <c r="GE23">
        <v>4</v>
      </c>
      <c r="GF23">
        <v>2147</v>
      </c>
      <c r="GG23">
        <v>-1</v>
      </c>
      <c r="GH23">
        <v>-1</v>
      </c>
      <c r="GI23">
        <v>0.7</v>
      </c>
      <c r="GJ23">
        <v>0.5</v>
      </c>
      <c r="GK23">
        <v>0.43701200000000001</v>
      </c>
      <c r="GL23">
        <v>2.6184099999999999</v>
      </c>
      <c r="GM23">
        <v>1.54541</v>
      </c>
      <c r="GN23">
        <v>2.2717299999999998</v>
      </c>
      <c r="GO23">
        <v>1.5979000000000001</v>
      </c>
      <c r="GP23">
        <v>2.2985799999999998</v>
      </c>
      <c r="GQ23">
        <v>37.337800000000001</v>
      </c>
      <c r="GR23">
        <v>14.280900000000001</v>
      </c>
      <c r="GS23">
        <v>18</v>
      </c>
      <c r="GT23">
        <v>641.21799999999996</v>
      </c>
      <c r="GU23">
        <v>364.24</v>
      </c>
      <c r="GV23">
        <v>25.875499999999999</v>
      </c>
      <c r="GW23">
        <v>23.970800000000001</v>
      </c>
      <c r="GX23">
        <v>30.0002</v>
      </c>
      <c r="GY23">
        <v>23.997599999999998</v>
      </c>
      <c r="GZ23">
        <v>23.979099999999999</v>
      </c>
      <c r="HA23">
        <v>8.8129299999999997</v>
      </c>
      <c r="HB23">
        <v>20</v>
      </c>
      <c r="HC23">
        <v>-30</v>
      </c>
      <c r="HD23">
        <v>25.840199999999999</v>
      </c>
      <c r="HE23">
        <v>125</v>
      </c>
      <c r="HF23">
        <v>0</v>
      </c>
      <c r="HG23">
        <v>100.30200000000001</v>
      </c>
      <c r="HH23">
        <v>99.469700000000003</v>
      </c>
    </row>
    <row r="24" spans="1:216" x14ac:dyDescent="0.25">
      <c r="A24">
        <v>6</v>
      </c>
      <c r="B24">
        <v>1689543462.0999999</v>
      </c>
      <c r="C24">
        <v>484.09999990463302</v>
      </c>
      <c r="D24" t="s">
        <v>370</v>
      </c>
      <c r="E24" t="s">
        <v>371</v>
      </c>
      <c r="F24" t="s">
        <v>347</v>
      </c>
      <c r="G24" t="s">
        <v>348</v>
      </c>
      <c r="H24" t="s">
        <v>349</v>
      </c>
      <c r="I24" t="s">
        <v>350</v>
      </c>
      <c r="J24" t="s">
        <v>351</v>
      </c>
      <c r="K24" t="s">
        <v>352</v>
      </c>
      <c r="L24">
        <v>1689543462.0999999</v>
      </c>
      <c r="M24">
        <f t="shared" si="0"/>
        <v>2.5605256313725503E-3</v>
      </c>
      <c r="N24">
        <f t="shared" si="1"/>
        <v>2.5605256313725504</v>
      </c>
      <c r="O24">
        <f t="shared" si="2"/>
        <v>0.69387819778308601</v>
      </c>
      <c r="P24">
        <f t="shared" si="3"/>
        <v>69.1768</v>
      </c>
      <c r="Q24">
        <f t="shared" si="4"/>
        <v>63.46724012998984</v>
      </c>
      <c r="R24">
        <f t="shared" si="5"/>
        <v>6.3850104034720596</v>
      </c>
      <c r="S24">
        <f t="shared" si="6"/>
        <v>6.9594106624812007</v>
      </c>
      <c r="T24">
        <f t="shared" si="7"/>
        <v>0.25148512800628209</v>
      </c>
      <c r="U24">
        <f t="shared" si="8"/>
        <v>3.0547877093487061</v>
      </c>
      <c r="V24">
        <f t="shared" si="9"/>
        <v>0.24052336563244711</v>
      </c>
      <c r="W24">
        <f t="shared" si="10"/>
        <v>0.15127215577868577</v>
      </c>
      <c r="X24">
        <f t="shared" si="11"/>
        <v>297.70562999999993</v>
      </c>
      <c r="Y24">
        <f t="shared" si="12"/>
        <v>27.464793391156594</v>
      </c>
      <c r="Z24">
        <f t="shared" si="13"/>
        <v>25.909400000000002</v>
      </c>
      <c r="AA24">
        <f t="shared" si="14"/>
        <v>3.356210996558509</v>
      </c>
      <c r="AB24">
        <f t="shared" si="15"/>
        <v>66.952384109181878</v>
      </c>
      <c r="AC24">
        <f t="shared" si="16"/>
        <v>2.3154138991714497</v>
      </c>
      <c r="AD24">
        <f t="shared" si="17"/>
        <v>3.4582994018489521</v>
      </c>
      <c r="AE24">
        <f t="shared" si="18"/>
        <v>1.0407970973870593</v>
      </c>
      <c r="AF24">
        <f t="shared" si="19"/>
        <v>-112.91918034352946</v>
      </c>
      <c r="AG24">
        <f t="shared" si="20"/>
        <v>83.49768549810824</v>
      </c>
      <c r="AH24">
        <f t="shared" si="21"/>
        <v>5.8496263474454553</v>
      </c>
      <c r="AI24">
        <f t="shared" si="22"/>
        <v>274.13376150202419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53383.629423175676</v>
      </c>
      <c r="AO24">
        <f t="shared" si="26"/>
        <v>1800.03</v>
      </c>
      <c r="AP24">
        <f t="shared" si="27"/>
        <v>1517.4245999999998</v>
      </c>
      <c r="AQ24">
        <f t="shared" si="28"/>
        <v>0.84299961667305534</v>
      </c>
      <c r="AR24">
        <f t="shared" si="29"/>
        <v>0.16538926017899699</v>
      </c>
      <c r="AS24">
        <v>1689543462.0999999</v>
      </c>
      <c r="AT24">
        <v>69.1768</v>
      </c>
      <c r="AU24">
        <v>69.966300000000004</v>
      </c>
      <c r="AV24">
        <v>23.0153</v>
      </c>
      <c r="AW24">
        <v>20.747800000000002</v>
      </c>
      <c r="AX24">
        <v>70.213300000000004</v>
      </c>
      <c r="AY24">
        <v>22.8109</v>
      </c>
      <c r="AZ24">
        <v>600.16200000000003</v>
      </c>
      <c r="BA24">
        <v>100.557</v>
      </c>
      <c r="BB24">
        <v>4.6246500000000003E-2</v>
      </c>
      <c r="BC24">
        <v>26.416399999999999</v>
      </c>
      <c r="BD24">
        <v>25.909400000000002</v>
      </c>
      <c r="BE24">
        <v>999.9</v>
      </c>
      <c r="BF24">
        <v>0</v>
      </c>
      <c r="BG24">
        <v>0</v>
      </c>
      <c r="BH24">
        <v>10021.200000000001</v>
      </c>
      <c r="BI24">
        <v>0</v>
      </c>
      <c r="BJ24">
        <v>1769.1</v>
      </c>
      <c r="BK24">
        <v>-0.78949000000000003</v>
      </c>
      <c r="BL24">
        <v>70.806399999999996</v>
      </c>
      <c r="BM24">
        <v>71.448700000000002</v>
      </c>
      <c r="BN24">
        <v>2.26755</v>
      </c>
      <c r="BO24">
        <v>69.966300000000004</v>
      </c>
      <c r="BP24">
        <v>20.747800000000002</v>
      </c>
      <c r="BQ24">
        <v>2.3143500000000001</v>
      </c>
      <c r="BR24">
        <v>2.0863299999999998</v>
      </c>
      <c r="BS24">
        <v>19.776599999999998</v>
      </c>
      <c r="BT24">
        <v>18.115200000000002</v>
      </c>
      <c r="BU24">
        <v>1800.03</v>
      </c>
      <c r="BV24">
        <v>0.90001100000000001</v>
      </c>
      <c r="BW24">
        <v>9.9989099999999997E-2</v>
      </c>
      <c r="BX24">
        <v>0</v>
      </c>
      <c r="BY24">
        <v>2.2532999999999999</v>
      </c>
      <c r="BZ24">
        <v>0</v>
      </c>
      <c r="CA24">
        <v>12129.5</v>
      </c>
      <c r="CB24">
        <v>17200</v>
      </c>
      <c r="CC24">
        <v>38.5</v>
      </c>
      <c r="CD24">
        <v>40.875</v>
      </c>
      <c r="CE24">
        <v>39.561999999999998</v>
      </c>
      <c r="CF24">
        <v>39.375</v>
      </c>
      <c r="CG24">
        <v>38.436999999999998</v>
      </c>
      <c r="CH24">
        <v>1620.05</v>
      </c>
      <c r="CI24">
        <v>179.98</v>
      </c>
      <c r="CJ24">
        <v>0</v>
      </c>
      <c r="CK24">
        <v>1689543465.5</v>
      </c>
      <c r="CL24">
        <v>0</v>
      </c>
      <c r="CM24">
        <v>1689543437.0999999</v>
      </c>
      <c r="CN24" t="s">
        <v>372</v>
      </c>
      <c r="CO24">
        <v>1689543420.0999999</v>
      </c>
      <c r="CP24">
        <v>1689543437.0999999</v>
      </c>
      <c r="CQ24">
        <v>28</v>
      </c>
      <c r="CR24">
        <v>2.1999999999999999E-2</v>
      </c>
      <c r="CS24">
        <v>5.0000000000000001E-3</v>
      </c>
      <c r="CT24">
        <v>-1.036</v>
      </c>
      <c r="CU24">
        <v>0.20399999999999999</v>
      </c>
      <c r="CV24">
        <v>70</v>
      </c>
      <c r="CW24">
        <v>21</v>
      </c>
      <c r="CX24">
        <v>0.23</v>
      </c>
      <c r="CY24">
        <v>0.04</v>
      </c>
      <c r="CZ24">
        <v>0.59288260789448599</v>
      </c>
      <c r="DA24">
        <v>1.1621195650363301</v>
      </c>
      <c r="DB24">
        <v>0.173563353107797</v>
      </c>
      <c r="DC24">
        <v>1</v>
      </c>
      <c r="DD24">
        <v>69.970905000000002</v>
      </c>
      <c r="DE24">
        <v>0.17745112781942299</v>
      </c>
      <c r="DF24">
        <v>3.4978342942456199E-2</v>
      </c>
      <c r="DG24">
        <v>1</v>
      </c>
      <c r="DH24">
        <v>1800.01523809524</v>
      </c>
      <c r="DI24">
        <v>-0.40776981867562601</v>
      </c>
      <c r="DJ24">
        <v>0.175732996809944</v>
      </c>
      <c r="DK24">
        <v>-1</v>
      </c>
      <c r="DL24">
        <v>2</v>
      </c>
      <c r="DM24">
        <v>2</v>
      </c>
      <c r="DN24" t="s">
        <v>354</v>
      </c>
      <c r="DO24">
        <v>3.15734</v>
      </c>
      <c r="DP24">
        <v>2.7807599999999999</v>
      </c>
      <c r="DQ24">
        <v>2.0145699999999999E-2</v>
      </c>
      <c r="DR24">
        <v>2.0164100000000001E-2</v>
      </c>
      <c r="DS24">
        <v>0.116532</v>
      </c>
      <c r="DT24">
        <v>0.109012</v>
      </c>
      <c r="DU24">
        <v>31062.3</v>
      </c>
      <c r="DV24">
        <v>32492.400000000001</v>
      </c>
      <c r="DW24">
        <v>29450.400000000001</v>
      </c>
      <c r="DX24">
        <v>30915.3</v>
      </c>
      <c r="DY24">
        <v>34073.300000000003</v>
      </c>
      <c r="DZ24">
        <v>36132.400000000001</v>
      </c>
      <c r="EA24">
        <v>40439.1</v>
      </c>
      <c r="EB24">
        <v>42940.6</v>
      </c>
      <c r="EC24">
        <v>2.25427</v>
      </c>
      <c r="ED24">
        <v>1.76725</v>
      </c>
      <c r="EE24">
        <v>0.13822300000000001</v>
      </c>
      <c r="EF24">
        <v>0</v>
      </c>
      <c r="EG24">
        <v>23.640699999999999</v>
      </c>
      <c r="EH24">
        <v>999.9</v>
      </c>
      <c r="EI24">
        <v>47.137</v>
      </c>
      <c r="EJ24">
        <v>33.939</v>
      </c>
      <c r="EK24">
        <v>24.957599999999999</v>
      </c>
      <c r="EL24">
        <v>60.84</v>
      </c>
      <c r="EM24">
        <v>25.805299999999999</v>
      </c>
      <c r="EN24">
        <v>1</v>
      </c>
      <c r="EO24">
        <v>-0.224027</v>
      </c>
      <c r="EP24">
        <v>-1.2232499999999999</v>
      </c>
      <c r="EQ24">
        <v>20.2926</v>
      </c>
      <c r="ER24">
        <v>5.2398999999999996</v>
      </c>
      <c r="ES24">
        <v>11.8302</v>
      </c>
      <c r="ET24">
        <v>4.9820000000000002</v>
      </c>
      <c r="EU24">
        <v>3.2995299999999999</v>
      </c>
      <c r="EV24">
        <v>42.7</v>
      </c>
      <c r="EW24">
        <v>152.19999999999999</v>
      </c>
      <c r="EX24">
        <v>2729.9</v>
      </c>
      <c r="EY24">
        <v>6940.7</v>
      </c>
      <c r="EZ24">
        <v>1.8737600000000001</v>
      </c>
      <c r="FA24">
        <v>1.8794299999999999</v>
      </c>
      <c r="FB24">
        <v>1.87974</v>
      </c>
      <c r="FC24">
        <v>1.88049</v>
      </c>
      <c r="FD24">
        <v>1.87801</v>
      </c>
      <c r="FE24">
        <v>1.8767</v>
      </c>
      <c r="FF24">
        <v>1.87744</v>
      </c>
      <c r="FG24">
        <v>1.8751800000000001</v>
      </c>
      <c r="FH24">
        <v>0</v>
      </c>
      <c r="FI24">
        <v>0</v>
      </c>
      <c r="FJ24">
        <v>0</v>
      </c>
      <c r="FK24">
        <v>0</v>
      </c>
      <c r="FL24" t="s">
        <v>355</v>
      </c>
      <c r="FM24" t="s">
        <v>356</v>
      </c>
      <c r="FN24" t="s">
        <v>357</v>
      </c>
      <c r="FO24" t="s">
        <v>357</v>
      </c>
      <c r="FP24" t="s">
        <v>357</v>
      </c>
      <c r="FQ24" t="s">
        <v>357</v>
      </c>
      <c r="FR24">
        <v>0</v>
      </c>
      <c r="FS24">
        <v>100</v>
      </c>
      <c r="FT24">
        <v>100</v>
      </c>
      <c r="FU24">
        <v>-1.0369999999999999</v>
      </c>
      <c r="FV24">
        <v>0.2044</v>
      </c>
      <c r="FW24">
        <v>-1.0446610068634901</v>
      </c>
      <c r="FX24">
        <v>1.4527828764109799E-4</v>
      </c>
      <c r="FY24">
        <v>-4.3579519040863002E-7</v>
      </c>
      <c r="FZ24">
        <v>2.0799061152897499E-10</v>
      </c>
      <c r="GA24">
        <v>0.204381818181819</v>
      </c>
      <c r="GB24">
        <v>0</v>
      </c>
      <c r="GC24">
        <v>0</v>
      </c>
      <c r="GD24">
        <v>0</v>
      </c>
      <c r="GE24">
        <v>4</v>
      </c>
      <c r="GF24">
        <v>2147</v>
      </c>
      <c r="GG24">
        <v>-1</v>
      </c>
      <c r="GH24">
        <v>-1</v>
      </c>
      <c r="GI24">
        <v>0.7</v>
      </c>
      <c r="GJ24">
        <v>0.4</v>
      </c>
      <c r="GK24">
        <v>0.31127899999999997</v>
      </c>
      <c r="GL24">
        <v>2.63306</v>
      </c>
      <c r="GM24">
        <v>1.54541</v>
      </c>
      <c r="GN24">
        <v>2.2717299999999998</v>
      </c>
      <c r="GO24">
        <v>1.5979000000000001</v>
      </c>
      <c r="GP24">
        <v>2.2851599999999999</v>
      </c>
      <c r="GQ24">
        <v>37.337800000000001</v>
      </c>
      <c r="GR24">
        <v>14.2721</v>
      </c>
      <c r="GS24">
        <v>18</v>
      </c>
      <c r="GT24">
        <v>640.553</v>
      </c>
      <c r="GU24">
        <v>364.03399999999999</v>
      </c>
      <c r="GV24">
        <v>25.997399999999999</v>
      </c>
      <c r="GW24">
        <v>23.9772</v>
      </c>
      <c r="GX24">
        <v>30.0002</v>
      </c>
      <c r="GY24">
        <v>24.015799999999999</v>
      </c>
      <c r="GZ24">
        <v>23.998999999999999</v>
      </c>
      <c r="HA24">
        <v>6.2827200000000003</v>
      </c>
      <c r="HB24">
        <v>20</v>
      </c>
      <c r="HC24">
        <v>-30</v>
      </c>
      <c r="HD24">
        <v>26.026499999999999</v>
      </c>
      <c r="HE24">
        <v>70</v>
      </c>
      <c r="HF24">
        <v>0</v>
      </c>
      <c r="HG24">
        <v>100.294</v>
      </c>
      <c r="HH24">
        <v>99.4679</v>
      </c>
    </row>
    <row r="25" spans="1:216" x14ac:dyDescent="0.25">
      <c r="A25">
        <v>7</v>
      </c>
      <c r="B25">
        <v>1689543537.0999999</v>
      </c>
      <c r="C25">
        <v>559.09999990463302</v>
      </c>
      <c r="D25" t="s">
        <v>373</v>
      </c>
      <c r="E25" t="s">
        <v>374</v>
      </c>
      <c r="F25" t="s">
        <v>347</v>
      </c>
      <c r="G25" t="s">
        <v>348</v>
      </c>
      <c r="H25" t="s">
        <v>349</v>
      </c>
      <c r="I25" t="s">
        <v>350</v>
      </c>
      <c r="J25" t="s">
        <v>351</v>
      </c>
      <c r="K25" t="s">
        <v>352</v>
      </c>
      <c r="L25">
        <v>1689543537.0999999</v>
      </c>
      <c r="M25">
        <f t="shared" si="0"/>
        <v>2.8207203024649117E-3</v>
      </c>
      <c r="N25">
        <f t="shared" si="1"/>
        <v>2.8207203024649119</v>
      </c>
      <c r="O25">
        <f t="shared" si="2"/>
        <v>-0.44621098386605185</v>
      </c>
      <c r="P25">
        <f t="shared" si="3"/>
        <v>50.231000000000002</v>
      </c>
      <c r="Q25">
        <f t="shared" si="4"/>
        <v>52.0560596555923</v>
      </c>
      <c r="R25">
        <f t="shared" si="5"/>
        <v>5.2371005375572155</v>
      </c>
      <c r="S25">
        <f t="shared" si="6"/>
        <v>5.0534903879106006</v>
      </c>
      <c r="T25">
        <f t="shared" si="7"/>
        <v>0.27607078938434076</v>
      </c>
      <c r="U25">
        <f t="shared" si="8"/>
        <v>3.0508842424221911</v>
      </c>
      <c r="V25">
        <f t="shared" si="9"/>
        <v>0.26290523597620508</v>
      </c>
      <c r="W25">
        <f t="shared" si="10"/>
        <v>0.16544631295522039</v>
      </c>
      <c r="X25">
        <f t="shared" si="11"/>
        <v>297.69619499999999</v>
      </c>
      <c r="Y25">
        <f t="shared" si="12"/>
        <v>27.672737223365552</v>
      </c>
      <c r="Z25">
        <f t="shared" si="13"/>
        <v>26.0823</v>
      </c>
      <c r="AA25">
        <f t="shared" si="14"/>
        <v>3.3907259380631749</v>
      </c>
      <c r="AB25">
        <f t="shared" si="15"/>
        <v>66.646332647025019</v>
      </c>
      <c r="AC25">
        <f t="shared" si="16"/>
        <v>2.3420846933280006</v>
      </c>
      <c r="AD25">
        <f t="shared" si="17"/>
        <v>3.5141989068359449</v>
      </c>
      <c r="AE25">
        <f t="shared" si="18"/>
        <v>1.0486412447351743</v>
      </c>
      <c r="AF25">
        <f t="shared" si="19"/>
        <v>-124.39376533870261</v>
      </c>
      <c r="AG25">
        <f t="shared" si="20"/>
        <v>99.70733424839959</v>
      </c>
      <c r="AH25">
        <f t="shared" si="21"/>
        <v>7.009787953842717</v>
      </c>
      <c r="AI25">
        <f t="shared" si="22"/>
        <v>280.01955186353968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53228.552546881823</v>
      </c>
      <c r="AO25">
        <f t="shared" si="26"/>
        <v>1799.96</v>
      </c>
      <c r="AP25">
        <f t="shared" si="27"/>
        <v>1517.3667</v>
      </c>
      <c r="AQ25">
        <f t="shared" si="28"/>
        <v>0.84300023333851859</v>
      </c>
      <c r="AR25">
        <f t="shared" si="29"/>
        <v>0.16539045034334096</v>
      </c>
      <c r="AS25">
        <v>1689543537.0999999</v>
      </c>
      <c r="AT25">
        <v>50.231000000000002</v>
      </c>
      <c r="AU25">
        <v>49.954999999999998</v>
      </c>
      <c r="AV25">
        <v>23.28</v>
      </c>
      <c r="AW25">
        <v>20.783000000000001</v>
      </c>
      <c r="AX25">
        <v>51.229399999999998</v>
      </c>
      <c r="AY25">
        <v>23.075600000000001</v>
      </c>
      <c r="AZ25">
        <v>600.22</v>
      </c>
      <c r="BA25">
        <v>100.56</v>
      </c>
      <c r="BB25">
        <v>4.50126E-2</v>
      </c>
      <c r="BC25">
        <v>26.688500000000001</v>
      </c>
      <c r="BD25">
        <v>26.0823</v>
      </c>
      <c r="BE25">
        <v>999.9</v>
      </c>
      <c r="BF25">
        <v>0</v>
      </c>
      <c r="BG25">
        <v>0</v>
      </c>
      <c r="BH25">
        <v>10000</v>
      </c>
      <c r="BI25">
        <v>0</v>
      </c>
      <c r="BJ25">
        <v>1769.85</v>
      </c>
      <c r="BK25">
        <v>0.27603100000000003</v>
      </c>
      <c r="BL25">
        <v>51.4283</v>
      </c>
      <c r="BM25">
        <v>51.015300000000003</v>
      </c>
      <c r="BN25">
        <v>2.4969600000000001</v>
      </c>
      <c r="BO25">
        <v>49.954999999999998</v>
      </c>
      <c r="BP25">
        <v>20.783000000000001</v>
      </c>
      <c r="BQ25">
        <v>2.3410199999999999</v>
      </c>
      <c r="BR25">
        <v>2.0899299999999998</v>
      </c>
      <c r="BS25">
        <v>19.961500000000001</v>
      </c>
      <c r="BT25">
        <v>18.142600000000002</v>
      </c>
      <c r="BU25">
        <v>1799.96</v>
      </c>
      <c r="BV25">
        <v>0.89999399999999996</v>
      </c>
      <c r="BW25">
        <v>0.100006</v>
      </c>
      <c r="BX25">
        <v>0</v>
      </c>
      <c r="BY25">
        <v>2.3370000000000002</v>
      </c>
      <c r="BZ25">
        <v>0</v>
      </c>
      <c r="CA25">
        <v>12420.1</v>
      </c>
      <c r="CB25">
        <v>17199.2</v>
      </c>
      <c r="CC25">
        <v>38.5</v>
      </c>
      <c r="CD25">
        <v>40.686999999999998</v>
      </c>
      <c r="CE25">
        <v>39.375</v>
      </c>
      <c r="CF25">
        <v>39.25</v>
      </c>
      <c r="CG25">
        <v>38.375</v>
      </c>
      <c r="CH25">
        <v>1619.95</v>
      </c>
      <c r="CI25">
        <v>180.01</v>
      </c>
      <c r="CJ25">
        <v>0</v>
      </c>
      <c r="CK25">
        <v>1689543540.5</v>
      </c>
      <c r="CL25">
        <v>0</v>
      </c>
      <c r="CM25">
        <v>1689543526.0999999</v>
      </c>
      <c r="CN25" t="s">
        <v>375</v>
      </c>
      <c r="CO25">
        <v>1689543516.0999999</v>
      </c>
      <c r="CP25">
        <v>1689543526.0999999</v>
      </c>
      <c r="CQ25">
        <v>29</v>
      </c>
      <c r="CR25">
        <v>0.04</v>
      </c>
      <c r="CS25">
        <v>0</v>
      </c>
      <c r="CT25">
        <v>-0.998</v>
      </c>
      <c r="CU25">
        <v>0.20399999999999999</v>
      </c>
      <c r="CV25">
        <v>50</v>
      </c>
      <c r="CW25">
        <v>21</v>
      </c>
      <c r="CX25">
        <v>0.17</v>
      </c>
      <c r="CY25">
        <v>0.03</v>
      </c>
      <c r="CZ25">
        <v>-7.4045317553546999E-2</v>
      </c>
      <c r="DA25">
        <v>-1.24837985294314</v>
      </c>
      <c r="DB25">
        <v>0.13993570696107699</v>
      </c>
      <c r="DC25">
        <v>1</v>
      </c>
      <c r="DD25">
        <v>49.938833333333299</v>
      </c>
      <c r="DE25">
        <v>5.92753246753525E-2</v>
      </c>
      <c r="DF25">
        <v>2.5120117783567899E-2</v>
      </c>
      <c r="DG25">
        <v>1</v>
      </c>
      <c r="DH25">
        <v>1799.9829999999999</v>
      </c>
      <c r="DI25">
        <v>0.20475226789739701</v>
      </c>
      <c r="DJ25">
        <v>0.12609916732474399</v>
      </c>
      <c r="DK25">
        <v>-1</v>
      </c>
      <c r="DL25">
        <v>2</v>
      </c>
      <c r="DM25">
        <v>2</v>
      </c>
      <c r="DN25" t="s">
        <v>354</v>
      </c>
      <c r="DO25">
        <v>3.1574800000000001</v>
      </c>
      <c r="DP25">
        <v>2.7793399999999999</v>
      </c>
      <c r="DQ25">
        <v>1.47945E-2</v>
      </c>
      <c r="DR25">
        <v>1.4496800000000001E-2</v>
      </c>
      <c r="DS25">
        <v>0.117496</v>
      </c>
      <c r="DT25">
        <v>0.109148</v>
      </c>
      <c r="DU25">
        <v>31233.9</v>
      </c>
      <c r="DV25">
        <v>32680.5</v>
      </c>
      <c r="DW25">
        <v>29452</v>
      </c>
      <c r="DX25">
        <v>30915.200000000001</v>
      </c>
      <c r="DY25">
        <v>34036.300000000003</v>
      </c>
      <c r="DZ25">
        <v>36126</v>
      </c>
      <c r="EA25">
        <v>40441.5</v>
      </c>
      <c r="EB25">
        <v>42940.6</v>
      </c>
      <c r="EC25">
        <v>2.2501000000000002</v>
      </c>
      <c r="ED25">
        <v>1.76555</v>
      </c>
      <c r="EE25">
        <v>0.158362</v>
      </c>
      <c r="EF25">
        <v>0</v>
      </c>
      <c r="EG25">
        <v>23.483000000000001</v>
      </c>
      <c r="EH25">
        <v>999.9</v>
      </c>
      <c r="EI25">
        <v>47.088000000000001</v>
      </c>
      <c r="EJ25">
        <v>33.948999999999998</v>
      </c>
      <c r="EK25">
        <v>24.947500000000002</v>
      </c>
      <c r="EL25">
        <v>60.96</v>
      </c>
      <c r="EM25">
        <v>25.448699999999999</v>
      </c>
      <c r="EN25">
        <v>1</v>
      </c>
      <c r="EO25">
        <v>-0.22566800000000001</v>
      </c>
      <c r="EP25">
        <v>-0.75417500000000004</v>
      </c>
      <c r="EQ25">
        <v>20.295400000000001</v>
      </c>
      <c r="ER25">
        <v>5.2384000000000004</v>
      </c>
      <c r="ES25">
        <v>11.8302</v>
      </c>
      <c r="ET25">
        <v>4.98055</v>
      </c>
      <c r="EU25">
        <v>3.2989000000000002</v>
      </c>
      <c r="EV25">
        <v>42.7</v>
      </c>
      <c r="EW25">
        <v>152.19999999999999</v>
      </c>
      <c r="EX25">
        <v>2731.4</v>
      </c>
      <c r="EY25">
        <v>6946.9</v>
      </c>
      <c r="EZ25">
        <v>1.8737699999999999</v>
      </c>
      <c r="FA25">
        <v>1.8794299999999999</v>
      </c>
      <c r="FB25">
        <v>1.8797699999999999</v>
      </c>
      <c r="FC25">
        <v>1.88049</v>
      </c>
      <c r="FD25">
        <v>1.8780300000000001</v>
      </c>
      <c r="FE25">
        <v>1.8767100000000001</v>
      </c>
      <c r="FF25">
        <v>1.87744</v>
      </c>
      <c r="FG25">
        <v>1.87523</v>
      </c>
      <c r="FH25">
        <v>0</v>
      </c>
      <c r="FI25">
        <v>0</v>
      </c>
      <c r="FJ25">
        <v>0</v>
      </c>
      <c r="FK25">
        <v>0</v>
      </c>
      <c r="FL25" t="s">
        <v>355</v>
      </c>
      <c r="FM25" t="s">
        <v>356</v>
      </c>
      <c r="FN25" t="s">
        <v>357</v>
      </c>
      <c r="FO25" t="s">
        <v>357</v>
      </c>
      <c r="FP25" t="s">
        <v>357</v>
      </c>
      <c r="FQ25" t="s">
        <v>357</v>
      </c>
      <c r="FR25">
        <v>0</v>
      </c>
      <c r="FS25">
        <v>100</v>
      </c>
      <c r="FT25">
        <v>100</v>
      </c>
      <c r="FU25">
        <v>-0.998</v>
      </c>
      <c r="FV25">
        <v>0.2044</v>
      </c>
      <c r="FW25">
        <v>-1.0046866452274901</v>
      </c>
      <c r="FX25">
        <v>1.4527828764109799E-4</v>
      </c>
      <c r="FY25">
        <v>-4.3579519040863002E-7</v>
      </c>
      <c r="FZ25">
        <v>2.0799061152897499E-10</v>
      </c>
      <c r="GA25">
        <v>0.20440999999999901</v>
      </c>
      <c r="GB25">
        <v>0</v>
      </c>
      <c r="GC25">
        <v>0</v>
      </c>
      <c r="GD25">
        <v>0</v>
      </c>
      <c r="GE25">
        <v>4</v>
      </c>
      <c r="GF25">
        <v>2147</v>
      </c>
      <c r="GG25">
        <v>-1</v>
      </c>
      <c r="GH25">
        <v>-1</v>
      </c>
      <c r="GI25">
        <v>0.3</v>
      </c>
      <c r="GJ25">
        <v>0.2</v>
      </c>
      <c r="GK25">
        <v>0.26489299999999999</v>
      </c>
      <c r="GL25">
        <v>2.6415999999999999</v>
      </c>
      <c r="GM25">
        <v>1.54541</v>
      </c>
      <c r="GN25">
        <v>2.2717299999999998</v>
      </c>
      <c r="GO25">
        <v>1.5979000000000001</v>
      </c>
      <c r="GP25">
        <v>2.3010299999999999</v>
      </c>
      <c r="GQ25">
        <v>37.337800000000001</v>
      </c>
      <c r="GR25">
        <v>14.263400000000001</v>
      </c>
      <c r="GS25">
        <v>18</v>
      </c>
      <c r="GT25">
        <v>637.55600000000004</v>
      </c>
      <c r="GU25">
        <v>363.108</v>
      </c>
      <c r="GV25">
        <v>26.305299999999999</v>
      </c>
      <c r="GW25">
        <v>23.952500000000001</v>
      </c>
      <c r="GX25">
        <v>29.999600000000001</v>
      </c>
      <c r="GY25">
        <v>24.0214</v>
      </c>
      <c r="GZ25">
        <v>23.994900000000001</v>
      </c>
      <c r="HA25">
        <v>5.3696099999999998</v>
      </c>
      <c r="HB25">
        <v>20</v>
      </c>
      <c r="HC25">
        <v>-30</v>
      </c>
      <c r="HD25">
        <v>26.317699999999999</v>
      </c>
      <c r="HE25">
        <v>50</v>
      </c>
      <c r="HF25">
        <v>0</v>
      </c>
      <c r="HG25">
        <v>100.3</v>
      </c>
      <c r="HH25">
        <v>99.467699999999994</v>
      </c>
    </row>
    <row r="26" spans="1:216" x14ac:dyDescent="0.25">
      <c r="A26">
        <v>8</v>
      </c>
      <c r="B26">
        <v>1689543636.0999999</v>
      </c>
      <c r="C26">
        <v>658.09999990463302</v>
      </c>
      <c r="D26" t="s">
        <v>376</v>
      </c>
      <c r="E26" t="s">
        <v>377</v>
      </c>
      <c r="F26" t="s">
        <v>347</v>
      </c>
      <c r="G26" t="s">
        <v>348</v>
      </c>
      <c r="H26" t="s">
        <v>349</v>
      </c>
      <c r="I26" t="s">
        <v>350</v>
      </c>
      <c r="J26" t="s">
        <v>351</v>
      </c>
      <c r="K26" t="s">
        <v>352</v>
      </c>
      <c r="L26">
        <v>1689543636.0999999</v>
      </c>
      <c r="M26">
        <f t="shared" si="0"/>
        <v>2.7166481198617459E-3</v>
      </c>
      <c r="N26">
        <f t="shared" si="1"/>
        <v>2.716648119861746</v>
      </c>
      <c r="O26">
        <f t="shared" si="2"/>
        <v>18.887295812020596</v>
      </c>
      <c r="P26">
        <f t="shared" si="3"/>
        <v>381.904</v>
      </c>
      <c r="Q26">
        <f t="shared" si="4"/>
        <v>263.12818313308202</v>
      </c>
      <c r="R26">
        <f t="shared" si="5"/>
        <v>26.468771519353986</v>
      </c>
      <c r="S26">
        <f t="shared" si="6"/>
        <v>38.416750338046398</v>
      </c>
      <c r="T26">
        <f t="shared" si="7"/>
        <v>0.27773761398769786</v>
      </c>
      <c r="U26">
        <f t="shared" si="8"/>
        <v>3.0459669301791616</v>
      </c>
      <c r="V26">
        <f t="shared" si="9"/>
        <v>0.26439632840485411</v>
      </c>
      <c r="W26">
        <f t="shared" si="10"/>
        <v>0.1663929499044734</v>
      </c>
      <c r="X26">
        <f t="shared" si="11"/>
        <v>297.71911799999998</v>
      </c>
      <c r="Y26">
        <f t="shared" si="12"/>
        <v>27.491396376687362</v>
      </c>
      <c r="Z26">
        <f t="shared" si="13"/>
        <v>25.831800000000001</v>
      </c>
      <c r="AA26">
        <f t="shared" si="14"/>
        <v>3.3408202341267366</v>
      </c>
      <c r="AB26">
        <f t="shared" si="15"/>
        <v>67.309241282264296</v>
      </c>
      <c r="AC26">
        <f t="shared" si="16"/>
        <v>2.3364060341122403</v>
      </c>
      <c r="AD26">
        <f t="shared" si="17"/>
        <v>3.4711519393219983</v>
      </c>
      <c r="AE26">
        <f t="shared" si="18"/>
        <v>1.0044142000144962</v>
      </c>
      <c r="AF26">
        <f t="shared" si="19"/>
        <v>-119.80418208590299</v>
      </c>
      <c r="AG26">
        <f t="shared" si="20"/>
        <v>106.32867451803234</v>
      </c>
      <c r="AH26">
        <f t="shared" si="21"/>
        <v>7.4701294143832211</v>
      </c>
      <c r="AI26">
        <f t="shared" si="22"/>
        <v>291.71373984651257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53131.097490058026</v>
      </c>
      <c r="AO26">
        <f t="shared" si="26"/>
        <v>1800.1</v>
      </c>
      <c r="AP26">
        <f t="shared" si="27"/>
        <v>1517.4846</v>
      </c>
      <c r="AQ26">
        <f t="shared" si="28"/>
        <v>0.84300016665740796</v>
      </c>
      <c r="AR26">
        <f t="shared" si="29"/>
        <v>0.1653903216487973</v>
      </c>
      <c r="AS26">
        <v>1689543636.0999999</v>
      </c>
      <c r="AT26">
        <v>381.904</v>
      </c>
      <c r="AU26">
        <v>399.964</v>
      </c>
      <c r="AV26">
        <v>23.226400000000002</v>
      </c>
      <c r="AW26">
        <v>20.821200000000001</v>
      </c>
      <c r="AX26">
        <v>383.28300000000002</v>
      </c>
      <c r="AY26">
        <v>23.0138</v>
      </c>
      <c r="AZ26">
        <v>600.17100000000005</v>
      </c>
      <c r="BA26">
        <v>100.547</v>
      </c>
      <c r="BB26">
        <v>4.5689100000000003E-2</v>
      </c>
      <c r="BC26">
        <v>26.479299999999999</v>
      </c>
      <c r="BD26">
        <v>25.831800000000001</v>
      </c>
      <c r="BE26">
        <v>999.9</v>
      </c>
      <c r="BF26">
        <v>0</v>
      </c>
      <c r="BG26">
        <v>0</v>
      </c>
      <c r="BH26">
        <v>9975</v>
      </c>
      <c r="BI26">
        <v>0</v>
      </c>
      <c r="BJ26">
        <v>1766.34</v>
      </c>
      <c r="BK26">
        <v>-18.060300000000002</v>
      </c>
      <c r="BL26">
        <v>390.98500000000001</v>
      </c>
      <c r="BM26">
        <v>408.46899999999999</v>
      </c>
      <c r="BN26">
        <v>2.4052899999999999</v>
      </c>
      <c r="BO26">
        <v>399.964</v>
      </c>
      <c r="BP26">
        <v>20.821200000000001</v>
      </c>
      <c r="BQ26">
        <v>2.3353600000000001</v>
      </c>
      <c r="BR26">
        <v>2.0935100000000002</v>
      </c>
      <c r="BS26">
        <v>19.9224</v>
      </c>
      <c r="BT26">
        <v>18.169899999999998</v>
      </c>
      <c r="BU26">
        <v>1800.1</v>
      </c>
      <c r="BV26">
        <v>0.89999600000000002</v>
      </c>
      <c r="BW26">
        <v>0.100004</v>
      </c>
      <c r="BX26">
        <v>0</v>
      </c>
      <c r="BY26">
        <v>2.5386000000000002</v>
      </c>
      <c r="BZ26">
        <v>0</v>
      </c>
      <c r="CA26">
        <v>12451</v>
      </c>
      <c r="CB26">
        <v>17200.599999999999</v>
      </c>
      <c r="CC26">
        <v>38.375</v>
      </c>
      <c r="CD26">
        <v>40.625</v>
      </c>
      <c r="CE26">
        <v>39.436999999999998</v>
      </c>
      <c r="CF26">
        <v>39.311999999999998</v>
      </c>
      <c r="CG26">
        <v>38.5</v>
      </c>
      <c r="CH26">
        <v>1620.08</v>
      </c>
      <c r="CI26">
        <v>180.02</v>
      </c>
      <c r="CJ26">
        <v>0</v>
      </c>
      <c r="CK26">
        <v>1689543639.5</v>
      </c>
      <c r="CL26">
        <v>0</v>
      </c>
      <c r="CM26">
        <v>1689543606.0999999</v>
      </c>
      <c r="CN26" t="s">
        <v>378</v>
      </c>
      <c r="CO26">
        <v>1689543595.0999999</v>
      </c>
      <c r="CP26">
        <v>1689543606.0999999</v>
      </c>
      <c r="CQ26">
        <v>30</v>
      </c>
      <c r="CR26">
        <v>-0.378</v>
      </c>
      <c r="CS26">
        <v>8.0000000000000002E-3</v>
      </c>
      <c r="CT26">
        <v>-1.381</v>
      </c>
      <c r="CU26">
        <v>0.21299999999999999</v>
      </c>
      <c r="CV26">
        <v>400</v>
      </c>
      <c r="CW26">
        <v>21</v>
      </c>
      <c r="CX26">
        <v>7.0000000000000007E-2</v>
      </c>
      <c r="CY26">
        <v>0.08</v>
      </c>
      <c r="CZ26">
        <v>17.1054178055719</v>
      </c>
      <c r="DA26">
        <v>0.57084998815204402</v>
      </c>
      <c r="DB26">
        <v>7.8146805008638201E-2</v>
      </c>
      <c r="DC26">
        <v>1</v>
      </c>
      <c r="DD26">
        <v>400.03514999999999</v>
      </c>
      <c r="DE26">
        <v>-0.16569924812091899</v>
      </c>
      <c r="DF26">
        <v>4.2777651875711697E-2</v>
      </c>
      <c r="DG26">
        <v>1</v>
      </c>
      <c r="DH26">
        <v>1800.0174999999999</v>
      </c>
      <c r="DI26">
        <v>-0.30467645957077999</v>
      </c>
      <c r="DJ26">
        <v>0.10108783309578701</v>
      </c>
      <c r="DK26">
        <v>-1</v>
      </c>
      <c r="DL26">
        <v>2</v>
      </c>
      <c r="DM26">
        <v>2</v>
      </c>
      <c r="DN26" t="s">
        <v>354</v>
      </c>
      <c r="DO26">
        <v>3.1573899999999999</v>
      </c>
      <c r="DP26">
        <v>2.7797999999999998</v>
      </c>
      <c r="DQ26">
        <v>9.1472999999999999E-2</v>
      </c>
      <c r="DR26">
        <v>9.4821600000000006E-2</v>
      </c>
      <c r="DS26">
        <v>0.11726399999999999</v>
      </c>
      <c r="DT26">
        <v>0.10928</v>
      </c>
      <c r="DU26">
        <v>28802.7</v>
      </c>
      <c r="DV26">
        <v>30017.8</v>
      </c>
      <c r="DW26">
        <v>29452.799999999999</v>
      </c>
      <c r="DX26">
        <v>30917.3</v>
      </c>
      <c r="DY26">
        <v>34053.5</v>
      </c>
      <c r="DZ26">
        <v>36131.9</v>
      </c>
      <c r="EA26">
        <v>40441.800000000003</v>
      </c>
      <c r="EB26">
        <v>42943.8</v>
      </c>
      <c r="EC26">
        <v>2.2557700000000001</v>
      </c>
      <c r="ED26">
        <v>1.7684200000000001</v>
      </c>
      <c r="EE26">
        <v>0.13342499999999999</v>
      </c>
      <c r="EF26">
        <v>0</v>
      </c>
      <c r="EG26">
        <v>23.6416</v>
      </c>
      <c r="EH26">
        <v>999.9</v>
      </c>
      <c r="EI26">
        <v>47.052</v>
      </c>
      <c r="EJ26">
        <v>33.959000000000003</v>
      </c>
      <c r="EK26">
        <v>24.947299999999998</v>
      </c>
      <c r="EL26">
        <v>61.17</v>
      </c>
      <c r="EM26">
        <v>25.264399999999998</v>
      </c>
      <c r="EN26">
        <v>1</v>
      </c>
      <c r="EO26">
        <v>-0.22674</v>
      </c>
      <c r="EP26">
        <v>-1.3610599999999999</v>
      </c>
      <c r="EQ26">
        <v>20.291399999999999</v>
      </c>
      <c r="ER26">
        <v>5.2409499999999998</v>
      </c>
      <c r="ES26">
        <v>11.8302</v>
      </c>
      <c r="ET26">
        <v>4.9816500000000001</v>
      </c>
      <c r="EU26">
        <v>3.29948</v>
      </c>
      <c r="EV26">
        <v>42.7</v>
      </c>
      <c r="EW26">
        <v>152.19999999999999</v>
      </c>
      <c r="EX26">
        <v>2733.3</v>
      </c>
      <c r="EY26">
        <v>6954.8</v>
      </c>
      <c r="EZ26">
        <v>1.8737600000000001</v>
      </c>
      <c r="FA26">
        <v>1.8794299999999999</v>
      </c>
      <c r="FB26">
        <v>1.87974</v>
      </c>
      <c r="FC26">
        <v>1.8804799999999999</v>
      </c>
      <c r="FD26">
        <v>1.87802</v>
      </c>
      <c r="FE26">
        <v>1.8767</v>
      </c>
      <c r="FF26">
        <v>1.87744</v>
      </c>
      <c r="FG26">
        <v>1.87523</v>
      </c>
      <c r="FH26">
        <v>0</v>
      </c>
      <c r="FI26">
        <v>0</v>
      </c>
      <c r="FJ26">
        <v>0</v>
      </c>
      <c r="FK26">
        <v>0</v>
      </c>
      <c r="FL26" t="s">
        <v>355</v>
      </c>
      <c r="FM26" t="s">
        <v>356</v>
      </c>
      <c r="FN26" t="s">
        <v>357</v>
      </c>
      <c r="FO26" t="s">
        <v>357</v>
      </c>
      <c r="FP26" t="s">
        <v>357</v>
      </c>
      <c r="FQ26" t="s">
        <v>357</v>
      </c>
      <c r="FR26">
        <v>0</v>
      </c>
      <c r="FS26">
        <v>100</v>
      </c>
      <c r="FT26">
        <v>100</v>
      </c>
      <c r="FU26">
        <v>-1.379</v>
      </c>
      <c r="FV26">
        <v>0.21260000000000001</v>
      </c>
      <c r="FW26">
        <v>-1.3829142817101301</v>
      </c>
      <c r="FX26">
        <v>1.4527828764109799E-4</v>
      </c>
      <c r="FY26">
        <v>-4.3579519040863002E-7</v>
      </c>
      <c r="FZ26">
        <v>2.0799061152897499E-10</v>
      </c>
      <c r="GA26">
        <v>0.212645454545456</v>
      </c>
      <c r="GB26">
        <v>0</v>
      </c>
      <c r="GC26">
        <v>0</v>
      </c>
      <c r="GD26">
        <v>0</v>
      </c>
      <c r="GE26">
        <v>4</v>
      </c>
      <c r="GF26">
        <v>2147</v>
      </c>
      <c r="GG26">
        <v>-1</v>
      </c>
      <c r="GH26">
        <v>-1</v>
      </c>
      <c r="GI26">
        <v>0.7</v>
      </c>
      <c r="GJ26">
        <v>0.5</v>
      </c>
      <c r="GK26">
        <v>1.0412600000000001</v>
      </c>
      <c r="GL26">
        <v>2.6159699999999999</v>
      </c>
      <c r="GM26">
        <v>1.54541</v>
      </c>
      <c r="GN26">
        <v>2.2717299999999998</v>
      </c>
      <c r="GO26">
        <v>1.5979000000000001</v>
      </c>
      <c r="GP26">
        <v>2.3168899999999999</v>
      </c>
      <c r="GQ26">
        <v>37.337800000000001</v>
      </c>
      <c r="GR26">
        <v>14.245900000000001</v>
      </c>
      <c r="GS26">
        <v>18</v>
      </c>
      <c r="GT26">
        <v>641.46699999999998</v>
      </c>
      <c r="GU26">
        <v>364.54700000000003</v>
      </c>
      <c r="GV26">
        <v>26.090900000000001</v>
      </c>
      <c r="GW26">
        <v>23.934999999999999</v>
      </c>
      <c r="GX26">
        <v>30.0002</v>
      </c>
      <c r="GY26">
        <v>23.999600000000001</v>
      </c>
      <c r="GZ26">
        <v>23.9832</v>
      </c>
      <c r="HA26">
        <v>20.893000000000001</v>
      </c>
      <c r="HB26">
        <v>20</v>
      </c>
      <c r="HC26">
        <v>-30</v>
      </c>
      <c r="HD26">
        <v>26.183</v>
      </c>
      <c r="HE26">
        <v>400</v>
      </c>
      <c r="HF26">
        <v>0</v>
      </c>
      <c r="HG26">
        <v>100.30200000000001</v>
      </c>
      <c r="HH26">
        <v>99.474800000000002</v>
      </c>
    </row>
    <row r="27" spans="1:216" x14ac:dyDescent="0.25">
      <c r="A27">
        <v>9</v>
      </c>
      <c r="B27">
        <v>1689543734.0999999</v>
      </c>
      <c r="C27">
        <v>756.09999990463302</v>
      </c>
      <c r="D27" t="s">
        <v>379</v>
      </c>
      <c r="E27" t="s">
        <v>380</v>
      </c>
      <c r="F27" t="s">
        <v>347</v>
      </c>
      <c r="G27" t="s">
        <v>348</v>
      </c>
      <c r="H27" t="s">
        <v>349</v>
      </c>
      <c r="I27" t="s">
        <v>350</v>
      </c>
      <c r="J27" t="s">
        <v>351</v>
      </c>
      <c r="K27" t="s">
        <v>352</v>
      </c>
      <c r="L27">
        <v>1689543734.0999999</v>
      </c>
      <c r="M27">
        <f t="shared" si="0"/>
        <v>2.3916840475157902E-3</v>
      </c>
      <c r="N27">
        <f t="shared" si="1"/>
        <v>2.3916840475157901</v>
      </c>
      <c r="O27">
        <f t="shared" si="2"/>
        <v>17.437165489875365</v>
      </c>
      <c r="P27">
        <f t="shared" si="3"/>
        <v>383.392</v>
      </c>
      <c r="Q27">
        <f t="shared" si="4"/>
        <v>249.3919252419239</v>
      </c>
      <c r="R27">
        <f t="shared" si="5"/>
        <v>25.089298531292403</v>
      </c>
      <c r="S27">
        <f t="shared" si="6"/>
        <v>38.569959044096002</v>
      </c>
      <c r="T27">
        <f t="shared" si="7"/>
        <v>0.22482742105989872</v>
      </c>
      <c r="U27">
        <f t="shared" si="8"/>
        <v>3.0538544200527347</v>
      </c>
      <c r="V27">
        <f t="shared" si="9"/>
        <v>0.21602008852708127</v>
      </c>
      <c r="W27">
        <f t="shared" si="10"/>
        <v>0.13577511156232844</v>
      </c>
      <c r="X27">
        <f t="shared" si="11"/>
        <v>297.72071399999999</v>
      </c>
      <c r="Y27">
        <f t="shared" si="12"/>
        <v>27.819810606868295</v>
      </c>
      <c r="Z27">
        <f t="shared" si="13"/>
        <v>26.099399999999999</v>
      </c>
      <c r="AA27">
        <f t="shared" si="14"/>
        <v>3.3941562893383805</v>
      </c>
      <c r="AB27">
        <f t="shared" si="15"/>
        <v>65.631379750618038</v>
      </c>
      <c r="AC27">
        <f t="shared" si="16"/>
        <v>2.3119219279392</v>
      </c>
      <c r="AD27">
        <f t="shared" si="17"/>
        <v>3.5225862030082173</v>
      </c>
      <c r="AE27">
        <f t="shared" si="18"/>
        <v>1.0822343613991805</v>
      </c>
      <c r="AF27">
        <f t="shared" si="19"/>
        <v>-105.47326649544635</v>
      </c>
      <c r="AG27">
        <f t="shared" si="20"/>
        <v>103.65696592134876</v>
      </c>
      <c r="AH27">
        <f t="shared" si="21"/>
        <v>7.2824754719511935</v>
      </c>
      <c r="AI27">
        <f t="shared" si="22"/>
        <v>303.18688889785358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53302.445045718989</v>
      </c>
      <c r="AO27">
        <f t="shared" si="26"/>
        <v>1800.11</v>
      </c>
      <c r="AP27">
        <f t="shared" si="27"/>
        <v>1517.4929999999999</v>
      </c>
      <c r="AQ27">
        <f t="shared" si="28"/>
        <v>0.84300014999083395</v>
      </c>
      <c r="AR27">
        <f t="shared" si="29"/>
        <v>0.16539028948230941</v>
      </c>
      <c r="AS27">
        <v>1689543734.0999999</v>
      </c>
      <c r="AT27">
        <v>383.392</v>
      </c>
      <c r="AU27">
        <v>400.02499999999998</v>
      </c>
      <c r="AV27">
        <v>22.980899999999998</v>
      </c>
      <c r="AW27">
        <v>20.863299999999999</v>
      </c>
      <c r="AX27">
        <v>384.904</v>
      </c>
      <c r="AY27">
        <v>22.766200000000001</v>
      </c>
      <c r="AZ27">
        <v>600.29100000000005</v>
      </c>
      <c r="BA27">
        <v>100.557</v>
      </c>
      <c r="BB27">
        <v>4.4887999999999997E-2</v>
      </c>
      <c r="BC27">
        <v>26.728999999999999</v>
      </c>
      <c r="BD27">
        <v>26.099399999999999</v>
      </c>
      <c r="BE27">
        <v>999.9</v>
      </c>
      <c r="BF27">
        <v>0</v>
      </c>
      <c r="BG27">
        <v>0</v>
      </c>
      <c r="BH27">
        <v>10016.200000000001</v>
      </c>
      <c r="BI27">
        <v>0</v>
      </c>
      <c r="BJ27">
        <v>1768.47</v>
      </c>
      <c r="BK27">
        <v>-16.633500000000002</v>
      </c>
      <c r="BL27">
        <v>392.41</v>
      </c>
      <c r="BM27">
        <v>408.54899999999998</v>
      </c>
      <c r="BN27">
        <v>2.1176300000000001</v>
      </c>
      <c r="BO27">
        <v>400.02499999999998</v>
      </c>
      <c r="BP27">
        <v>20.863299999999999</v>
      </c>
      <c r="BQ27">
        <v>2.3109000000000002</v>
      </c>
      <c r="BR27">
        <v>2.09795</v>
      </c>
      <c r="BS27">
        <v>19.752600000000001</v>
      </c>
      <c r="BT27">
        <v>18.203700000000001</v>
      </c>
      <c r="BU27">
        <v>1800.11</v>
      </c>
      <c r="BV27">
        <v>0.89999600000000002</v>
      </c>
      <c r="BW27">
        <v>0.100004</v>
      </c>
      <c r="BX27">
        <v>0</v>
      </c>
      <c r="BY27">
        <v>2.5996999999999999</v>
      </c>
      <c r="BZ27">
        <v>0</v>
      </c>
      <c r="CA27">
        <v>12427.2</v>
      </c>
      <c r="CB27">
        <v>17200.599999999999</v>
      </c>
      <c r="CC27">
        <v>38.311999999999998</v>
      </c>
      <c r="CD27">
        <v>40.5</v>
      </c>
      <c r="CE27">
        <v>39.311999999999998</v>
      </c>
      <c r="CF27">
        <v>39</v>
      </c>
      <c r="CG27">
        <v>38.25</v>
      </c>
      <c r="CH27">
        <v>1620.09</v>
      </c>
      <c r="CI27">
        <v>180.02</v>
      </c>
      <c r="CJ27">
        <v>0</v>
      </c>
      <c r="CK27">
        <v>1689543737.3</v>
      </c>
      <c r="CL27">
        <v>0</v>
      </c>
      <c r="CM27">
        <v>1689543705.0999999</v>
      </c>
      <c r="CN27" t="s">
        <v>381</v>
      </c>
      <c r="CO27">
        <v>1689543698.0999999</v>
      </c>
      <c r="CP27">
        <v>1689543705.0999999</v>
      </c>
      <c r="CQ27">
        <v>31</v>
      </c>
      <c r="CR27">
        <v>-0.13200000000000001</v>
      </c>
      <c r="CS27">
        <v>2E-3</v>
      </c>
      <c r="CT27">
        <v>-1.514</v>
      </c>
      <c r="CU27">
        <v>0.215</v>
      </c>
      <c r="CV27">
        <v>400</v>
      </c>
      <c r="CW27">
        <v>21</v>
      </c>
      <c r="CX27">
        <v>7.0000000000000007E-2</v>
      </c>
      <c r="CY27">
        <v>0.06</v>
      </c>
      <c r="CZ27">
        <v>16.156973488604802</v>
      </c>
      <c r="DA27">
        <v>-1.1254416099593301</v>
      </c>
      <c r="DB27">
        <v>0.12616042226881499</v>
      </c>
      <c r="DC27">
        <v>1</v>
      </c>
      <c r="DD27">
        <v>400.00984999999997</v>
      </c>
      <c r="DE27">
        <v>0.11165413533898</v>
      </c>
      <c r="DF27">
        <v>2.1973336114485299E-2</v>
      </c>
      <c r="DG27">
        <v>1</v>
      </c>
      <c r="DH27">
        <v>1800.046</v>
      </c>
      <c r="DI27">
        <v>0.36864687513535999</v>
      </c>
      <c r="DJ27">
        <v>9.2379651439030694E-2</v>
      </c>
      <c r="DK27">
        <v>-1</v>
      </c>
      <c r="DL27">
        <v>2</v>
      </c>
      <c r="DM27">
        <v>2</v>
      </c>
      <c r="DN27" t="s">
        <v>354</v>
      </c>
      <c r="DO27">
        <v>3.1576900000000001</v>
      </c>
      <c r="DP27">
        <v>2.77935</v>
      </c>
      <c r="DQ27">
        <v>9.1780899999999999E-2</v>
      </c>
      <c r="DR27">
        <v>9.4846E-2</v>
      </c>
      <c r="DS27">
        <v>0.116378</v>
      </c>
      <c r="DT27">
        <v>0.10945199999999999</v>
      </c>
      <c r="DU27">
        <v>28794.7</v>
      </c>
      <c r="DV27">
        <v>30018.1</v>
      </c>
      <c r="DW27">
        <v>29454.5</v>
      </c>
      <c r="DX27">
        <v>30918.2</v>
      </c>
      <c r="DY27">
        <v>34090.699999999997</v>
      </c>
      <c r="DZ27">
        <v>36125.699999999997</v>
      </c>
      <c r="EA27">
        <v>40444.300000000003</v>
      </c>
      <c r="EB27">
        <v>42944.9</v>
      </c>
      <c r="EC27">
        <v>2.2563</v>
      </c>
      <c r="ED27">
        <v>1.7684500000000001</v>
      </c>
      <c r="EE27">
        <v>0.155829</v>
      </c>
      <c r="EF27">
        <v>0</v>
      </c>
      <c r="EG27">
        <v>23.541899999999998</v>
      </c>
      <c r="EH27">
        <v>999.9</v>
      </c>
      <c r="EI27">
        <v>47.027000000000001</v>
      </c>
      <c r="EJ27">
        <v>33.959000000000003</v>
      </c>
      <c r="EK27">
        <v>24.9284</v>
      </c>
      <c r="EL27">
        <v>60.91</v>
      </c>
      <c r="EM27">
        <v>25.7973</v>
      </c>
      <c r="EN27">
        <v>1</v>
      </c>
      <c r="EO27">
        <v>-0.22898399999999999</v>
      </c>
      <c r="EP27">
        <v>-0.42431600000000003</v>
      </c>
      <c r="EQ27">
        <v>20.296800000000001</v>
      </c>
      <c r="ER27">
        <v>5.2409499999999998</v>
      </c>
      <c r="ES27">
        <v>11.8302</v>
      </c>
      <c r="ET27">
        <v>4.9813000000000001</v>
      </c>
      <c r="EU27">
        <v>3.2994500000000002</v>
      </c>
      <c r="EV27">
        <v>42.7</v>
      </c>
      <c r="EW27">
        <v>152.19999999999999</v>
      </c>
      <c r="EX27">
        <v>2735.3</v>
      </c>
      <c r="EY27">
        <v>6962.7</v>
      </c>
      <c r="EZ27">
        <v>1.87371</v>
      </c>
      <c r="FA27">
        <v>1.8794299999999999</v>
      </c>
      <c r="FB27">
        <v>1.87974</v>
      </c>
      <c r="FC27">
        <v>1.8804799999999999</v>
      </c>
      <c r="FD27">
        <v>1.87801</v>
      </c>
      <c r="FE27">
        <v>1.87669</v>
      </c>
      <c r="FF27">
        <v>1.87744</v>
      </c>
      <c r="FG27">
        <v>1.8751599999999999</v>
      </c>
      <c r="FH27">
        <v>0</v>
      </c>
      <c r="FI27">
        <v>0</v>
      </c>
      <c r="FJ27">
        <v>0</v>
      </c>
      <c r="FK27">
        <v>0</v>
      </c>
      <c r="FL27" t="s">
        <v>355</v>
      </c>
      <c r="FM27" t="s">
        <v>356</v>
      </c>
      <c r="FN27" t="s">
        <v>357</v>
      </c>
      <c r="FO27" t="s">
        <v>357</v>
      </c>
      <c r="FP27" t="s">
        <v>357</v>
      </c>
      <c r="FQ27" t="s">
        <v>357</v>
      </c>
      <c r="FR27">
        <v>0</v>
      </c>
      <c r="FS27">
        <v>100</v>
      </c>
      <c r="FT27">
        <v>100</v>
      </c>
      <c r="FU27">
        <v>-1.512</v>
      </c>
      <c r="FV27">
        <v>0.2147</v>
      </c>
      <c r="FW27">
        <v>-1.51525848100698</v>
      </c>
      <c r="FX27">
        <v>1.4527828764109799E-4</v>
      </c>
      <c r="FY27">
        <v>-4.3579519040863002E-7</v>
      </c>
      <c r="FZ27">
        <v>2.0799061152897499E-10</v>
      </c>
      <c r="GA27">
        <v>0.21475000000000199</v>
      </c>
      <c r="GB27">
        <v>0</v>
      </c>
      <c r="GC27">
        <v>0</v>
      </c>
      <c r="GD27">
        <v>0</v>
      </c>
      <c r="GE27">
        <v>4</v>
      </c>
      <c r="GF27">
        <v>2147</v>
      </c>
      <c r="GG27">
        <v>-1</v>
      </c>
      <c r="GH27">
        <v>-1</v>
      </c>
      <c r="GI27">
        <v>0.6</v>
      </c>
      <c r="GJ27">
        <v>0.5</v>
      </c>
      <c r="GK27">
        <v>1.0400400000000001</v>
      </c>
      <c r="GL27">
        <v>2.6135299999999999</v>
      </c>
      <c r="GM27">
        <v>1.54541</v>
      </c>
      <c r="GN27">
        <v>2.2717299999999998</v>
      </c>
      <c r="GO27">
        <v>1.5979000000000001</v>
      </c>
      <c r="GP27">
        <v>2.4560499999999998</v>
      </c>
      <c r="GQ27">
        <v>37.265900000000002</v>
      </c>
      <c r="GR27">
        <v>14.2546</v>
      </c>
      <c r="GS27">
        <v>18</v>
      </c>
      <c r="GT27">
        <v>641.64</v>
      </c>
      <c r="GU27">
        <v>364.44600000000003</v>
      </c>
      <c r="GV27">
        <v>25.992100000000001</v>
      </c>
      <c r="GW27">
        <v>23.902799999999999</v>
      </c>
      <c r="GX27">
        <v>29.9999</v>
      </c>
      <c r="GY27">
        <v>23.982299999999999</v>
      </c>
      <c r="GZ27">
        <v>23.966899999999999</v>
      </c>
      <c r="HA27">
        <v>20.885200000000001</v>
      </c>
      <c r="HB27">
        <v>20</v>
      </c>
      <c r="HC27">
        <v>-30</v>
      </c>
      <c r="HD27">
        <v>25.878900000000002</v>
      </c>
      <c r="HE27">
        <v>400</v>
      </c>
      <c r="HF27">
        <v>0</v>
      </c>
      <c r="HG27">
        <v>100.30800000000001</v>
      </c>
      <c r="HH27">
        <v>99.477599999999995</v>
      </c>
    </row>
    <row r="28" spans="1:216" x14ac:dyDescent="0.25">
      <c r="A28">
        <v>10</v>
      </c>
      <c r="B28">
        <v>1689543855.0999999</v>
      </c>
      <c r="C28">
        <v>877.09999990463302</v>
      </c>
      <c r="D28" t="s">
        <v>382</v>
      </c>
      <c r="E28" t="s">
        <v>383</v>
      </c>
      <c r="F28" t="s">
        <v>347</v>
      </c>
      <c r="G28" t="s">
        <v>348</v>
      </c>
      <c r="H28" t="s">
        <v>349</v>
      </c>
      <c r="I28" t="s">
        <v>350</v>
      </c>
      <c r="J28" t="s">
        <v>351</v>
      </c>
      <c r="K28" t="s">
        <v>352</v>
      </c>
      <c r="L28">
        <v>1689543855.0999999</v>
      </c>
      <c r="M28">
        <f t="shared" si="0"/>
        <v>1.4753431157054004E-3</v>
      </c>
      <c r="N28">
        <f t="shared" si="1"/>
        <v>1.4753431157054004</v>
      </c>
      <c r="O28">
        <f t="shared" si="2"/>
        <v>11.97548569734553</v>
      </c>
      <c r="P28">
        <f t="shared" si="3"/>
        <v>388.63499999999999</v>
      </c>
      <c r="Q28">
        <f t="shared" si="4"/>
        <v>232.14145744395555</v>
      </c>
      <c r="R28">
        <f t="shared" si="5"/>
        <v>23.353301455355005</v>
      </c>
      <c r="S28">
        <f t="shared" si="6"/>
        <v>39.096464763486004</v>
      </c>
      <c r="T28">
        <f t="shared" si="7"/>
        <v>0.12968058835218182</v>
      </c>
      <c r="U28">
        <f t="shared" si="8"/>
        <v>3.0576790566982024</v>
      </c>
      <c r="V28">
        <f t="shared" si="9"/>
        <v>0.12670079809828591</v>
      </c>
      <c r="W28">
        <f t="shared" si="10"/>
        <v>7.945001838867416E-2</v>
      </c>
      <c r="X28">
        <f t="shared" si="11"/>
        <v>297.710418</v>
      </c>
      <c r="Y28">
        <f t="shared" si="12"/>
        <v>27.653541091920502</v>
      </c>
      <c r="Z28">
        <f t="shared" si="13"/>
        <v>25.989699999999999</v>
      </c>
      <c r="AA28">
        <f t="shared" si="14"/>
        <v>3.3722024264872381</v>
      </c>
      <c r="AB28">
        <f t="shared" si="15"/>
        <v>64.893787490508331</v>
      </c>
      <c r="AC28">
        <f t="shared" si="16"/>
        <v>2.2334283672523201</v>
      </c>
      <c r="AD28">
        <f t="shared" si="17"/>
        <v>3.4416674594297518</v>
      </c>
      <c r="AE28">
        <f t="shared" si="18"/>
        <v>1.138774059234918</v>
      </c>
      <c r="AF28">
        <f t="shared" si="19"/>
        <v>-65.062631402608162</v>
      </c>
      <c r="AG28">
        <f t="shared" si="20"/>
        <v>56.871729690126557</v>
      </c>
      <c r="AH28">
        <f t="shared" si="21"/>
        <v>3.9804854939858361</v>
      </c>
      <c r="AI28">
        <f t="shared" si="22"/>
        <v>293.50000178150424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53477.313715682911</v>
      </c>
      <c r="AO28">
        <f t="shared" si="26"/>
        <v>1800.06</v>
      </c>
      <c r="AP28">
        <f t="shared" si="27"/>
        <v>1517.4498000000001</v>
      </c>
      <c r="AQ28">
        <f t="shared" si="28"/>
        <v>0.84299956668111065</v>
      </c>
      <c r="AR28">
        <f t="shared" si="29"/>
        <v>0.16538916369454351</v>
      </c>
      <c r="AS28">
        <v>1689543855.0999999</v>
      </c>
      <c r="AT28">
        <v>388.63499999999999</v>
      </c>
      <c r="AU28">
        <v>400.00700000000001</v>
      </c>
      <c r="AV28">
        <v>22.2012</v>
      </c>
      <c r="AW28">
        <v>20.893899999999999</v>
      </c>
      <c r="AX28">
        <v>390.14699999999999</v>
      </c>
      <c r="AY28">
        <v>21.9892</v>
      </c>
      <c r="AZ28">
        <v>600.29700000000003</v>
      </c>
      <c r="BA28">
        <v>100.55500000000001</v>
      </c>
      <c r="BB28">
        <v>4.44436E-2</v>
      </c>
      <c r="BC28">
        <v>26.334700000000002</v>
      </c>
      <c r="BD28">
        <v>25.989699999999999</v>
      </c>
      <c r="BE28">
        <v>999.9</v>
      </c>
      <c r="BF28">
        <v>0</v>
      </c>
      <c r="BG28">
        <v>0</v>
      </c>
      <c r="BH28">
        <v>10036.9</v>
      </c>
      <c r="BI28">
        <v>0</v>
      </c>
      <c r="BJ28">
        <v>1771.3</v>
      </c>
      <c r="BK28">
        <v>-11.372400000000001</v>
      </c>
      <c r="BL28">
        <v>397.459</v>
      </c>
      <c r="BM28">
        <v>408.54300000000001</v>
      </c>
      <c r="BN28">
        <v>1.3072999999999999</v>
      </c>
      <c r="BO28">
        <v>400.00700000000001</v>
      </c>
      <c r="BP28">
        <v>20.893899999999999</v>
      </c>
      <c r="BQ28">
        <v>2.2324600000000001</v>
      </c>
      <c r="BR28">
        <v>2.101</v>
      </c>
      <c r="BS28">
        <v>19.197099999999999</v>
      </c>
      <c r="BT28">
        <v>18.226800000000001</v>
      </c>
      <c r="BU28">
        <v>1800.06</v>
      </c>
      <c r="BV28">
        <v>0.90001500000000001</v>
      </c>
      <c r="BW28">
        <v>9.9985400000000002E-2</v>
      </c>
      <c r="BX28">
        <v>0</v>
      </c>
      <c r="BY28">
        <v>2.6556999999999999</v>
      </c>
      <c r="BZ28">
        <v>0</v>
      </c>
      <c r="CA28">
        <v>12205.2</v>
      </c>
      <c r="CB28">
        <v>17200.2</v>
      </c>
      <c r="CC28">
        <v>38.436999999999998</v>
      </c>
      <c r="CD28">
        <v>40.811999999999998</v>
      </c>
      <c r="CE28">
        <v>39.561999999999998</v>
      </c>
      <c r="CF28">
        <v>39.186999999999998</v>
      </c>
      <c r="CG28">
        <v>38.311999999999998</v>
      </c>
      <c r="CH28">
        <v>1620.08</v>
      </c>
      <c r="CI28">
        <v>179.98</v>
      </c>
      <c r="CJ28">
        <v>0</v>
      </c>
      <c r="CK28">
        <v>1689543858.5</v>
      </c>
      <c r="CL28">
        <v>0</v>
      </c>
      <c r="CM28">
        <v>1689543806.0999999</v>
      </c>
      <c r="CN28" t="s">
        <v>384</v>
      </c>
      <c r="CO28">
        <v>1689543698.0999999</v>
      </c>
      <c r="CP28">
        <v>1689543796.0999999</v>
      </c>
      <c r="CQ28">
        <v>32</v>
      </c>
      <c r="CR28">
        <v>-0.13200000000000001</v>
      </c>
      <c r="CS28">
        <v>-3.0000000000000001E-3</v>
      </c>
      <c r="CT28">
        <v>-1.514</v>
      </c>
      <c r="CU28">
        <v>0.21199999999999999</v>
      </c>
      <c r="CV28">
        <v>400</v>
      </c>
      <c r="CW28">
        <v>21</v>
      </c>
      <c r="CX28">
        <v>7.0000000000000007E-2</v>
      </c>
      <c r="CY28">
        <v>0.06</v>
      </c>
      <c r="CZ28">
        <v>11.3778129840265</v>
      </c>
      <c r="DA28">
        <v>-2.8334524231441902</v>
      </c>
      <c r="DB28">
        <v>0.27515253232596498</v>
      </c>
      <c r="DC28">
        <v>0</v>
      </c>
      <c r="DD28">
        <v>399.99961904761898</v>
      </c>
      <c r="DE28">
        <v>0.184753246754116</v>
      </c>
      <c r="DF28">
        <v>4.1201567458016203E-2</v>
      </c>
      <c r="DG28">
        <v>1</v>
      </c>
      <c r="DH28">
        <v>1799.9760000000001</v>
      </c>
      <c r="DI28">
        <v>-1.69482564325622E-2</v>
      </c>
      <c r="DJ28">
        <v>0.145821809068436</v>
      </c>
      <c r="DK28">
        <v>-1</v>
      </c>
      <c r="DL28">
        <v>1</v>
      </c>
      <c r="DM28">
        <v>2</v>
      </c>
      <c r="DN28" t="s">
        <v>385</v>
      </c>
      <c r="DO28">
        <v>3.15767</v>
      </c>
      <c r="DP28">
        <v>2.7790900000000001</v>
      </c>
      <c r="DQ28">
        <v>9.2725600000000005E-2</v>
      </c>
      <c r="DR28">
        <v>9.4835299999999997E-2</v>
      </c>
      <c r="DS28">
        <v>0.113515</v>
      </c>
      <c r="DT28">
        <v>0.109558</v>
      </c>
      <c r="DU28">
        <v>28764.7</v>
      </c>
      <c r="DV28">
        <v>30016.5</v>
      </c>
      <c r="DW28">
        <v>29454.6</v>
      </c>
      <c r="DX28">
        <v>30916.400000000001</v>
      </c>
      <c r="DY28">
        <v>34204.400000000001</v>
      </c>
      <c r="DZ28">
        <v>36118.9</v>
      </c>
      <c r="EA28">
        <v>40444.199999999997</v>
      </c>
      <c r="EB28">
        <v>42941.9</v>
      </c>
      <c r="EC28">
        <v>2.2559499999999999</v>
      </c>
      <c r="ED28">
        <v>1.76817</v>
      </c>
      <c r="EE28">
        <v>0.13794000000000001</v>
      </c>
      <c r="EF28">
        <v>0</v>
      </c>
      <c r="EG28">
        <v>23.725899999999999</v>
      </c>
      <c r="EH28">
        <v>999.9</v>
      </c>
      <c r="EI28">
        <v>47.015000000000001</v>
      </c>
      <c r="EJ28">
        <v>33.948999999999998</v>
      </c>
      <c r="EK28">
        <v>24.911000000000001</v>
      </c>
      <c r="EL28">
        <v>60.81</v>
      </c>
      <c r="EM28">
        <v>25.877400000000002</v>
      </c>
      <c r="EN28">
        <v>1</v>
      </c>
      <c r="EO28">
        <v>-0.22537299999999999</v>
      </c>
      <c r="EP28">
        <v>-1.50959</v>
      </c>
      <c r="EQ28">
        <v>20.288900000000002</v>
      </c>
      <c r="ER28">
        <v>5.2409499999999998</v>
      </c>
      <c r="ES28">
        <v>11.8302</v>
      </c>
      <c r="ET28">
        <v>4.9817499999999999</v>
      </c>
      <c r="EU28">
        <v>3.2994500000000002</v>
      </c>
      <c r="EV28">
        <v>42.8</v>
      </c>
      <c r="EW28">
        <v>152.19999999999999</v>
      </c>
      <c r="EX28">
        <v>2737.6</v>
      </c>
      <c r="EY28">
        <v>6972.4</v>
      </c>
      <c r="EZ28">
        <v>1.87374</v>
      </c>
      <c r="FA28">
        <v>1.8794299999999999</v>
      </c>
      <c r="FB28">
        <v>1.87974</v>
      </c>
      <c r="FC28">
        <v>1.8804799999999999</v>
      </c>
      <c r="FD28">
        <v>1.8780300000000001</v>
      </c>
      <c r="FE28">
        <v>1.8766799999999999</v>
      </c>
      <c r="FF28">
        <v>1.8774299999999999</v>
      </c>
      <c r="FG28">
        <v>1.8751800000000001</v>
      </c>
      <c r="FH28">
        <v>0</v>
      </c>
      <c r="FI28">
        <v>0</v>
      </c>
      <c r="FJ28">
        <v>0</v>
      </c>
      <c r="FK28">
        <v>0</v>
      </c>
      <c r="FL28" t="s">
        <v>355</v>
      </c>
      <c r="FM28" t="s">
        <v>356</v>
      </c>
      <c r="FN28" t="s">
        <v>357</v>
      </c>
      <c r="FO28" t="s">
        <v>357</v>
      </c>
      <c r="FP28" t="s">
        <v>357</v>
      </c>
      <c r="FQ28" t="s">
        <v>357</v>
      </c>
      <c r="FR28">
        <v>0</v>
      </c>
      <c r="FS28">
        <v>100</v>
      </c>
      <c r="FT28">
        <v>100</v>
      </c>
      <c r="FU28">
        <v>-1.512</v>
      </c>
      <c r="FV28">
        <v>0.21199999999999999</v>
      </c>
      <c r="FW28">
        <v>-1.51525848100698</v>
      </c>
      <c r="FX28">
        <v>1.4527828764109799E-4</v>
      </c>
      <c r="FY28">
        <v>-4.3579519040863002E-7</v>
      </c>
      <c r="FZ28">
        <v>2.0799061152897499E-10</v>
      </c>
      <c r="GA28">
        <v>0.21203636363636499</v>
      </c>
      <c r="GB28">
        <v>0</v>
      </c>
      <c r="GC28">
        <v>0</v>
      </c>
      <c r="GD28">
        <v>0</v>
      </c>
      <c r="GE28">
        <v>4</v>
      </c>
      <c r="GF28">
        <v>2147</v>
      </c>
      <c r="GG28">
        <v>-1</v>
      </c>
      <c r="GH28">
        <v>-1</v>
      </c>
      <c r="GI28">
        <v>2.6</v>
      </c>
      <c r="GJ28">
        <v>1</v>
      </c>
      <c r="GK28">
        <v>1.0400400000000001</v>
      </c>
      <c r="GL28">
        <v>2.6074199999999998</v>
      </c>
      <c r="GM28">
        <v>1.54541</v>
      </c>
      <c r="GN28">
        <v>2.2717299999999998</v>
      </c>
      <c r="GO28">
        <v>1.5979000000000001</v>
      </c>
      <c r="GP28">
        <v>2.4645999999999999</v>
      </c>
      <c r="GQ28">
        <v>37.2181</v>
      </c>
      <c r="GR28">
        <v>14.2371</v>
      </c>
      <c r="GS28">
        <v>18</v>
      </c>
      <c r="GT28">
        <v>641.61599999999999</v>
      </c>
      <c r="GU28">
        <v>364.47</v>
      </c>
      <c r="GV28">
        <v>25.882100000000001</v>
      </c>
      <c r="GW28">
        <v>23.9482</v>
      </c>
      <c r="GX28">
        <v>29.999600000000001</v>
      </c>
      <c r="GY28">
        <v>24.0017</v>
      </c>
      <c r="GZ28">
        <v>23.991299999999999</v>
      </c>
      <c r="HA28">
        <v>20.8858</v>
      </c>
      <c r="HB28">
        <v>20</v>
      </c>
      <c r="HC28">
        <v>-30</v>
      </c>
      <c r="HD28">
        <v>25.832000000000001</v>
      </c>
      <c r="HE28">
        <v>400</v>
      </c>
      <c r="HF28">
        <v>0</v>
      </c>
      <c r="HG28">
        <v>100.30800000000001</v>
      </c>
      <c r="HH28">
        <v>99.471100000000007</v>
      </c>
    </row>
    <row r="29" spans="1:216" x14ac:dyDescent="0.25">
      <c r="A29">
        <v>11</v>
      </c>
      <c r="B29">
        <v>1689543976.0999999</v>
      </c>
      <c r="C29">
        <v>998.09999990463302</v>
      </c>
      <c r="D29" t="s">
        <v>386</v>
      </c>
      <c r="E29" t="s">
        <v>387</v>
      </c>
      <c r="F29" t="s">
        <v>347</v>
      </c>
      <c r="G29" t="s">
        <v>348</v>
      </c>
      <c r="H29" t="s">
        <v>349</v>
      </c>
      <c r="I29" t="s">
        <v>350</v>
      </c>
      <c r="J29" t="s">
        <v>351</v>
      </c>
      <c r="K29" t="s">
        <v>352</v>
      </c>
      <c r="L29">
        <v>1689543976.0999999</v>
      </c>
      <c r="M29">
        <f t="shared" si="0"/>
        <v>8.4691548000350261E-4</v>
      </c>
      <c r="N29">
        <f t="shared" si="1"/>
        <v>0.84691548000350259</v>
      </c>
      <c r="O29">
        <f t="shared" si="2"/>
        <v>8.1349441467783059</v>
      </c>
      <c r="P29">
        <f t="shared" si="3"/>
        <v>467.22199999999998</v>
      </c>
      <c r="Q29">
        <f t="shared" si="4"/>
        <v>271.98568634415193</v>
      </c>
      <c r="R29">
        <f t="shared" si="5"/>
        <v>27.359738485409363</v>
      </c>
      <c r="S29">
        <f t="shared" si="6"/>
        <v>46.9990605257628</v>
      </c>
      <c r="T29">
        <f t="shared" si="7"/>
        <v>6.9989096465806658E-2</v>
      </c>
      <c r="U29">
        <f t="shared" si="8"/>
        <v>3.0449147928289584</v>
      </c>
      <c r="V29">
        <f t="shared" si="9"/>
        <v>6.9107502651447689E-2</v>
      </c>
      <c r="W29">
        <f t="shared" si="10"/>
        <v>4.3270471588196135E-2</v>
      </c>
      <c r="X29">
        <f t="shared" si="11"/>
        <v>297.699387</v>
      </c>
      <c r="Y29">
        <f t="shared" si="12"/>
        <v>27.676798966826688</v>
      </c>
      <c r="Z29">
        <f t="shared" si="13"/>
        <v>26.0166</v>
      </c>
      <c r="AA29">
        <f t="shared" si="14"/>
        <v>3.3775743161980354</v>
      </c>
      <c r="AB29">
        <f t="shared" si="15"/>
        <v>63.832585598110114</v>
      </c>
      <c r="AC29">
        <f t="shared" si="16"/>
        <v>2.1788551283974797</v>
      </c>
      <c r="AD29">
        <f t="shared" si="17"/>
        <v>3.4133900545961731</v>
      </c>
      <c r="AE29">
        <f t="shared" si="18"/>
        <v>1.1987191878005556</v>
      </c>
      <c r="AF29">
        <f t="shared" si="19"/>
        <v>-37.348972668154467</v>
      </c>
      <c r="AG29">
        <f t="shared" si="20"/>
        <v>29.28568842188146</v>
      </c>
      <c r="AH29">
        <f t="shared" si="21"/>
        <v>2.0571503955990749</v>
      </c>
      <c r="AI29">
        <f t="shared" si="22"/>
        <v>291.69325314932604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53152.824817692417</v>
      </c>
      <c r="AO29">
        <f t="shared" si="26"/>
        <v>1799.98</v>
      </c>
      <c r="AP29">
        <f t="shared" si="27"/>
        <v>1517.3834999999999</v>
      </c>
      <c r="AQ29">
        <f t="shared" si="28"/>
        <v>0.8430002000022222</v>
      </c>
      <c r="AR29">
        <f t="shared" si="29"/>
        <v>0.16539038600428893</v>
      </c>
      <c r="AS29">
        <v>1689543976.0999999</v>
      </c>
      <c r="AT29">
        <v>467.22199999999998</v>
      </c>
      <c r="AU29">
        <v>474.95400000000001</v>
      </c>
      <c r="AV29">
        <v>21.6602</v>
      </c>
      <c r="AW29">
        <v>20.909199999999998</v>
      </c>
      <c r="AX29">
        <v>468.863</v>
      </c>
      <c r="AY29">
        <v>21.444199999999999</v>
      </c>
      <c r="AZ29">
        <v>600.19000000000005</v>
      </c>
      <c r="BA29">
        <v>100.547</v>
      </c>
      <c r="BB29">
        <v>4.5567400000000001E-2</v>
      </c>
      <c r="BC29">
        <v>26.195</v>
      </c>
      <c r="BD29">
        <v>26.0166</v>
      </c>
      <c r="BE29">
        <v>999.9</v>
      </c>
      <c r="BF29">
        <v>0</v>
      </c>
      <c r="BG29">
        <v>0</v>
      </c>
      <c r="BH29">
        <v>9969.3799999999992</v>
      </c>
      <c r="BI29">
        <v>0</v>
      </c>
      <c r="BJ29">
        <v>1767.67</v>
      </c>
      <c r="BK29">
        <v>-7.7324799999999998</v>
      </c>
      <c r="BL29">
        <v>477.56599999999997</v>
      </c>
      <c r="BM29">
        <v>485.09699999999998</v>
      </c>
      <c r="BN29">
        <v>0.75106600000000001</v>
      </c>
      <c r="BO29">
        <v>474.95400000000001</v>
      </c>
      <c r="BP29">
        <v>20.909199999999998</v>
      </c>
      <c r="BQ29">
        <v>2.17788</v>
      </c>
      <c r="BR29">
        <v>2.10236</v>
      </c>
      <c r="BS29">
        <v>18.8005</v>
      </c>
      <c r="BT29">
        <v>18.237100000000002</v>
      </c>
      <c r="BU29">
        <v>1799.98</v>
      </c>
      <c r="BV29">
        <v>0.89999600000000002</v>
      </c>
      <c r="BW29">
        <v>0.100004</v>
      </c>
      <c r="BX29">
        <v>0</v>
      </c>
      <c r="BY29">
        <v>2.4704999999999999</v>
      </c>
      <c r="BZ29">
        <v>0</v>
      </c>
      <c r="CA29">
        <v>12068</v>
      </c>
      <c r="CB29">
        <v>17199.400000000001</v>
      </c>
      <c r="CC29">
        <v>38.625</v>
      </c>
      <c r="CD29">
        <v>41.061999999999998</v>
      </c>
      <c r="CE29">
        <v>39.625</v>
      </c>
      <c r="CF29">
        <v>39.5</v>
      </c>
      <c r="CG29">
        <v>38.5</v>
      </c>
      <c r="CH29">
        <v>1619.97</v>
      </c>
      <c r="CI29">
        <v>180.01</v>
      </c>
      <c r="CJ29">
        <v>0</v>
      </c>
      <c r="CK29">
        <v>1689543979.7</v>
      </c>
      <c r="CL29">
        <v>0</v>
      </c>
      <c r="CM29">
        <v>1689543913.0999999</v>
      </c>
      <c r="CN29" t="s">
        <v>388</v>
      </c>
      <c r="CO29">
        <v>1689543913.0999999</v>
      </c>
      <c r="CP29">
        <v>1689543913.0999999</v>
      </c>
      <c r="CQ29">
        <v>33</v>
      </c>
      <c r="CR29">
        <v>-0.12</v>
      </c>
      <c r="CS29">
        <v>4.0000000000000001E-3</v>
      </c>
      <c r="CT29">
        <v>-1.6419999999999999</v>
      </c>
      <c r="CU29">
        <v>0.216</v>
      </c>
      <c r="CV29">
        <v>475</v>
      </c>
      <c r="CW29">
        <v>21</v>
      </c>
      <c r="CX29">
        <v>0.3</v>
      </c>
      <c r="CY29">
        <v>0.06</v>
      </c>
      <c r="CZ29">
        <v>7.8922196770305897</v>
      </c>
      <c r="DA29">
        <v>-2.5951072670778901</v>
      </c>
      <c r="DB29">
        <v>0.26237432270480399</v>
      </c>
      <c r="DC29">
        <v>0</v>
      </c>
      <c r="DD29">
        <v>475.00209999999998</v>
      </c>
      <c r="DE29">
        <v>-0.204000000001056</v>
      </c>
      <c r="DF29">
        <v>2.2677962871472199E-2</v>
      </c>
      <c r="DG29">
        <v>1</v>
      </c>
      <c r="DH29">
        <v>1800.0080952380999</v>
      </c>
      <c r="DI29">
        <v>-5.32834215040228E-2</v>
      </c>
      <c r="DJ29">
        <v>0.10372211260858399</v>
      </c>
      <c r="DK29">
        <v>-1</v>
      </c>
      <c r="DL29">
        <v>1</v>
      </c>
      <c r="DM29">
        <v>2</v>
      </c>
      <c r="DN29" t="s">
        <v>385</v>
      </c>
      <c r="DO29">
        <v>3.1573500000000001</v>
      </c>
      <c r="DP29">
        <v>2.77962</v>
      </c>
      <c r="DQ29">
        <v>0.106423</v>
      </c>
      <c r="DR29">
        <v>0.107805</v>
      </c>
      <c r="DS29">
        <v>0.111461</v>
      </c>
      <c r="DT29">
        <v>0.10958900000000001</v>
      </c>
      <c r="DU29">
        <v>28326.2</v>
      </c>
      <c r="DV29">
        <v>29581.9</v>
      </c>
      <c r="DW29">
        <v>29450.6</v>
      </c>
      <c r="DX29">
        <v>30912.1</v>
      </c>
      <c r="DY29">
        <v>34284</v>
      </c>
      <c r="DZ29">
        <v>36115.5</v>
      </c>
      <c r="EA29">
        <v>40439.9</v>
      </c>
      <c r="EB29">
        <v>42937.2</v>
      </c>
      <c r="EC29">
        <v>2.25427</v>
      </c>
      <c r="ED29">
        <v>1.76763</v>
      </c>
      <c r="EE29">
        <v>0.140041</v>
      </c>
      <c r="EF29">
        <v>0</v>
      </c>
      <c r="EG29">
        <v>23.718399999999999</v>
      </c>
      <c r="EH29">
        <v>999.9</v>
      </c>
      <c r="EI29">
        <v>47.015000000000001</v>
      </c>
      <c r="EJ29">
        <v>33.948999999999998</v>
      </c>
      <c r="EK29">
        <v>24.914300000000001</v>
      </c>
      <c r="EL29">
        <v>61.58</v>
      </c>
      <c r="EM29">
        <v>25.7011</v>
      </c>
      <c r="EN29">
        <v>1</v>
      </c>
      <c r="EO29">
        <v>-0.22001499999999999</v>
      </c>
      <c r="EP29">
        <v>-0.64486900000000003</v>
      </c>
      <c r="EQ29">
        <v>20.2956</v>
      </c>
      <c r="ER29">
        <v>5.2401999999999997</v>
      </c>
      <c r="ES29">
        <v>11.8302</v>
      </c>
      <c r="ET29">
        <v>4.9816000000000003</v>
      </c>
      <c r="EU29">
        <v>3.2993000000000001</v>
      </c>
      <c r="EV29">
        <v>42.8</v>
      </c>
      <c r="EW29">
        <v>152.19999999999999</v>
      </c>
      <c r="EX29">
        <v>2740.1</v>
      </c>
      <c r="EY29">
        <v>6982.3</v>
      </c>
      <c r="EZ29">
        <v>1.8737699999999999</v>
      </c>
      <c r="FA29">
        <v>1.8794299999999999</v>
      </c>
      <c r="FB29">
        <v>1.8797600000000001</v>
      </c>
      <c r="FC29">
        <v>1.8804799999999999</v>
      </c>
      <c r="FD29">
        <v>1.8779999999999999</v>
      </c>
      <c r="FE29">
        <v>1.8767</v>
      </c>
      <c r="FF29">
        <v>1.8774299999999999</v>
      </c>
      <c r="FG29">
        <v>1.8751800000000001</v>
      </c>
      <c r="FH29">
        <v>0</v>
      </c>
      <c r="FI29">
        <v>0</v>
      </c>
      <c r="FJ29">
        <v>0</v>
      </c>
      <c r="FK29">
        <v>0</v>
      </c>
      <c r="FL29" t="s">
        <v>355</v>
      </c>
      <c r="FM29" t="s">
        <v>356</v>
      </c>
      <c r="FN29" t="s">
        <v>357</v>
      </c>
      <c r="FO29" t="s">
        <v>357</v>
      </c>
      <c r="FP29" t="s">
        <v>357</v>
      </c>
      <c r="FQ29" t="s">
        <v>357</v>
      </c>
      <c r="FR29">
        <v>0</v>
      </c>
      <c r="FS29">
        <v>100</v>
      </c>
      <c r="FT29">
        <v>100</v>
      </c>
      <c r="FU29">
        <v>-1.641</v>
      </c>
      <c r="FV29">
        <v>0.216</v>
      </c>
      <c r="FW29">
        <v>-1.63484383312629</v>
      </c>
      <c r="FX29">
        <v>1.4527828764109799E-4</v>
      </c>
      <c r="FY29">
        <v>-4.3579519040863002E-7</v>
      </c>
      <c r="FZ29">
        <v>2.0799061152897499E-10</v>
      </c>
      <c r="GA29">
        <v>0.215999999999998</v>
      </c>
      <c r="GB29">
        <v>0</v>
      </c>
      <c r="GC29">
        <v>0</v>
      </c>
      <c r="GD29">
        <v>0</v>
      </c>
      <c r="GE29">
        <v>4</v>
      </c>
      <c r="GF29">
        <v>2147</v>
      </c>
      <c r="GG29">
        <v>-1</v>
      </c>
      <c r="GH29">
        <v>-1</v>
      </c>
      <c r="GI29">
        <v>1.1000000000000001</v>
      </c>
      <c r="GJ29">
        <v>1.1000000000000001</v>
      </c>
      <c r="GK29">
        <v>1.1950700000000001</v>
      </c>
      <c r="GL29">
        <v>2.6171899999999999</v>
      </c>
      <c r="GM29">
        <v>1.54541</v>
      </c>
      <c r="GN29">
        <v>2.2717299999999998</v>
      </c>
      <c r="GO29">
        <v>1.5979000000000001</v>
      </c>
      <c r="GP29">
        <v>2.2875999999999999</v>
      </c>
      <c r="GQ29">
        <v>37.194099999999999</v>
      </c>
      <c r="GR29">
        <v>14.2196</v>
      </c>
      <c r="GS29">
        <v>18</v>
      </c>
      <c r="GT29">
        <v>641.15800000000002</v>
      </c>
      <c r="GU29">
        <v>364.62099999999998</v>
      </c>
      <c r="GV29">
        <v>25.353899999999999</v>
      </c>
      <c r="GW29">
        <v>24.042999999999999</v>
      </c>
      <c r="GX29">
        <v>30.000499999999999</v>
      </c>
      <c r="GY29">
        <v>24.066299999999998</v>
      </c>
      <c r="GZ29">
        <v>24.055</v>
      </c>
      <c r="HA29">
        <v>23.976800000000001</v>
      </c>
      <c r="HB29">
        <v>20</v>
      </c>
      <c r="HC29">
        <v>-30</v>
      </c>
      <c r="HD29">
        <v>25.35</v>
      </c>
      <c r="HE29">
        <v>475</v>
      </c>
      <c r="HF29">
        <v>0</v>
      </c>
      <c r="HG29">
        <v>100.29600000000001</v>
      </c>
      <c r="HH29">
        <v>99.459000000000003</v>
      </c>
    </row>
    <row r="30" spans="1:216" x14ac:dyDescent="0.25">
      <c r="A30">
        <v>12</v>
      </c>
      <c r="B30">
        <v>1689544064.0999999</v>
      </c>
      <c r="C30">
        <v>1086.0999999046301</v>
      </c>
      <c r="D30" t="s">
        <v>389</v>
      </c>
      <c r="E30" t="s">
        <v>390</v>
      </c>
      <c r="F30" t="s">
        <v>347</v>
      </c>
      <c r="G30" t="s">
        <v>348</v>
      </c>
      <c r="H30" t="s">
        <v>349</v>
      </c>
      <c r="I30" t="s">
        <v>350</v>
      </c>
      <c r="J30" t="s">
        <v>351</v>
      </c>
      <c r="K30" t="s">
        <v>352</v>
      </c>
      <c r="L30">
        <v>1689544064.0999999</v>
      </c>
      <c r="M30">
        <f t="shared" si="0"/>
        <v>6.3832043207521995E-4</v>
      </c>
      <c r="N30">
        <f t="shared" si="1"/>
        <v>0.63832043207521993</v>
      </c>
      <c r="O30">
        <f t="shared" si="2"/>
        <v>6.6974548870663568</v>
      </c>
      <c r="P30">
        <f t="shared" si="3"/>
        <v>568.54600000000005</v>
      </c>
      <c r="Q30">
        <f t="shared" si="4"/>
        <v>352.0910075908622</v>
      </c>
      <c r="R30">
        <f t="shared" si="5"/>
        <v>35.41740135529615</v>
      </c>
      <c r="S30">
        <f t="shared" si="6"/>
        <v>57.190957555914601</v>
      </c>
      <c r="T30">
        <f t="shared" si="7"/>
        <v>5.2098109118740715E-2</v>
      </c>
      <c r="U30">
        <f t="shared" si="8"/>
        <v>3.0498239959471816</v>
      </c>
      <c r="V30">
        <f t="shared" si="9"/>
        <v>5.160870203203255E-2</v>
      </c>
      <c r="W30">
        <f t="shared" si="10"/>
        <v>3.229902676528025E-2</v>
      </c>
      <c r="X30">
        <f t="shared" si="11"/>
        <v>297.68067300000001</v>
      </c>
      <c r="Y30">
        <f t="shared" si="12"/>
        <v>27.725643075944351</v>
      </c>
      <c r="Z30">
        <f t="shared" si="13"/>
        <v>25.991900000000001</v>
      </c>
      <c r="AA30">
        <f t="shared" si="14"/>
        <v>3.3726414828295952</v>
      </c>
      <c r="AB30">
        <f t="shared" si="15"/>
        <v>63.363696947352466</v>
      </c>
      <c r="AC30">
        <f t="shared" si="16"/>
        <v>2.1627095579889901</v>
      </c>
      <c r="AD30">
        <f t="shared" si="17"/>
        <v>3.4131682054251651</v>
      </c>
      <c r="AE30">
        <f t="shared" si="18"/>
        <v>1.2099319248406051</v>
      </c>
      <c r="AF30">
        <f t="shared" si="19"/>
        <v>-28.1499310545172</v>
      </c>
      <c r="AG30">
        <f t="shared" si="20"/>
        <v>33.2132664764396</v>
      </c>
      <c r="AH30">
        <f t="shared" si="21"/>
        <v>2.3289833361834087</v>
      </c>
      <c r="AI30">
        <f t="shared" si="22"/>
        <v>305.07299175810579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53287.255873809598</v>
      </c>
      <c r="AO30">
        <f t="shared" si="26"/>
        <v>1799.87</v>
      </c>
      <c r="AP30">
        <f t="shared" si="27"/>
        <v>1517.2905000000001</v>
      </c>
      <c r="AQ30">
        <f t="shared" si="28"/>
        <v>0.84300005000361145</v>
      </c>
      <c r="AR30">
        <f t="shared" si="29"/>
        <v>0.16539009650696995</v>
      </c>
      <c r="AS30">
        <v>1689544064.0999999</v>
      </c>
      <c r="AT30">
        <v>568.54600000000005</v>
      </c>
      <c r="AU30">
        <v>574.94399999999996</v>
      </c>
      <c r="AV30">
        <v>21.4999</v>
      </c>
      <c r="AW30">
        <v>20.933900000000001</v>
      </c>
      <c r="AX30">
        <v>570.28200000000004</v>
      </c>
      <c r="AY30">
        <v>21.288</v>
      </c>
      <c r="AZ30">
        <v>600.31899999999996</v>
      </c>
      <c r="BA30">
        <v>100.547</v>
      </c>
      <c r="BB30">
        <v>4.46101E-2</v>
      </c>
      <c r="BC30">
        <v>26.193899999999999</v>
      </c>
      <c r="BD30">
        <v>25.991900000000001</v>
      </c>
      <c r="BE30">
        <v>999.9</v>
      </c>
      <c r="BF30">
        <v>0</v>
      </c>
      <c r="BG30">
        <v>0</v>
      </c>
      <c r="BH30">
        <v>9995.6200000000008</v>
      </c>
      <c r="BI30">
        <v>0</v>
      </c>
      <c r="BJ30">
        <v>1768.8</v>
      </c>
      <c r="BK30">
        <v>-6.39764</v>
      </c>
      <c r="BL30">
        <v>581.03899999999999</v>
      </c>
      <c r="BM30">
        <v>587.23699999999997</v>
      </c>
      <c r="BN30">
        <v>0.565994</v>
      </c>
      <c r="BO30">
        <v>574.94399999999996</v>
      </c>
      <c r="BP30">
        <v>20.933900000000001</v>
      </c>
      <c r="BQ30">
        <v>2.16174</v>
      </c>
      <c r="BR30">
        <v>2.1048300000000002</v>
      </c>
      <c r="BS30">
        <v>18.6816</v>
      </c>
      <c r="BT30">
        <v>18.255800000000001</v>
      </c>
      <c r="BU30">
        <v>1799.87</v>
      </c>
      <c r="BV30">
        <v>0.89999799999999996</v>
      </c>
      <c r="BW30">
        <v>0.10000199999999999</v>
      </c>
      <c r="BX30">
        <v>0</v>
      </c>
      <c r="BY30">
        <v>2.2770000000000001</v>
      </c>
      <c r="BZ30">
        <v>0</v>
      </c>
      <c r="CA30">
        <v>12141.9</v>
      </c>
      <c r="CB30">
        <v>17198.3</v>
      </c>
      <c r="CC30">
        <v>38.436999999999998</v>
      </c>
      <c r="CD30">
        <v>40.936999999999998</v>
      </c>
      <c r="CE30">
        <v>39.5</v>
      </c>
      <c r="CF30">
        <v>39.375</v>
      </c>
      <c r="CG30">
        <v>38.436999999999998</v>
      </c>
      <c r="CH30">
        <v>1619.88</v>
      </c>
      <c r="CI30">
        <v>179.99</v>
      </c>
      <c r="CJ30">
        <v>0</v>
      </c>
      <c r="CK30">
        <v>1689544067.3</v>
      </c>
      <c r="CL30">
        <v>0</v>
      </c>
      <c r="CM30">
        <v>1689544034.0999999</v>
      </c>
      <c r="CN30" t="s">
        <v>391</v>
      </c>
      <c r="CO30">
        <v>1689544034.0999999</v>
      </c>
      <c r="CP30">
        <v>1689544031.0999999</v>
      </c>
      <c r="CQ30">
        <v>34</v>
      </c>
      <c r="CR30">
        <v>-0.08</v>
      </c>
      <c r="CS30">
        <v>-4.0000000000000001E-3</v>
      </c>
      <c r="CT30">
        <v>-1.736</v>
      </c>
      <c r="CU30">
        <v>0.21199999999999999</v>
      </c>
      <c r="CV30">
        <v>575</v>
      </c>
      <c r="CW30">
        <v>21</v>
      </c>
      <c r="CX30">
        <v>0.27</v>
      </c>
      <c r="CY30">
        <v>0.12</v>
      </c>
      <c r="CZ30">
        <v>6.4828107713763998</v>
      </c>
      <c r="DA30">
        <v>-1.38055498951723</v>
      </c>
      <c r="DB30">
        <v>0.14731225575270099</v>
      </c>
      <c r="DC30">
        <v>1</v>
      </c>
      <c r="DD30">
        <v>574.99540000000002</v>
      </c>
      <c r="DE30">
        <v>-4.76390977443715E-2</v>
      </c>
      <c r="DF30">
        <v>3.9585856059959103E-2</v>
      </c>
      <c r="DG30">
        <v>1</v>
      </c>
      <c r="DH30">
        <v>1800.0145</v>
      </c>
      <c r="DI30">
        <v>-0.27884647739882101</v>
      </c>
      <c r="DJ30">
        <v>0.15101241670804</v>
      </c>
      <c r="DK30">
        <v>-1</v>
      </c>
      <c r="DL30">
        <v>2</v>
      </c>
      <c r="DM30">
        <v>2</v>
      </c>
      <c r="DN30" t="s">
        <v>354</v>
      </c>
      <c r="DO30">
        <v>3.15761</v>
      </c>
      <c r="DP30">
        <v>2.7789100000000002</v>
      </c>
      <c r="DQ30">
        <v>0.12256599999999999</v>
      </c>
      <c r="DR30">
        <v>0.12368800000000001</v>
      </c>
      <c r="DS30">
        <v>0.11086600000000001</v>
      </c>
      <c r="DT30">
        <v>0.10967300000000001</v>
      </c>
      <c r="DU30">
        <v>27813.1</v>
      </c>
      <c r="DV30">
        <v>29052.7</v>
      </c>
      <c r="DW30">
        <v>29449.200000000001</v>
      </c>
      <c r="DX30">
        <v>30909.5</v>
      </c>
      <c r="DY30">
        <v>34308</v>
      </c>
      <c r="DZ30">
        <v>36111.5</v>
      </c>
      <c r="EA30">
        <v>40438.199999999997</v>
      </c>
      <c r="EB30">
        <v>42934.400000000001</v>
      </c>
      <c r="EC30">
        <v>2.2527499999999998</v>
      </c>
      <c r="ED30">
        <v>1.7668299999999999</v>
      </c>
      <c r="EE30">
        <v>0.15304999999999999</v>
      </c>
      <c r="EF30">
        <v>0</v>
      </c>
      <c r="EG30">
        <v>23.479600000000001</v>
      </c>
      <c r="EH30">
        <v>999.9</v>
      </c>
      <c r="EI30">
        <v>47.015000000000001</v>
      </c>
      <c r="EJ30">
        <v>33.939</v>
      </c>
      <c r="EK30">
        <v>24.898900000000001</v>
      </c>
      <c r="EL30">
        <v>61.06</v>
      </c>
      <c r="EM30">
        <v>25.464700000000001</v>
      </c>
      <c r="EN30">
        <v>1</v>
      </c>
      <c r="EO30">
        <v>-0.21625800000000001</v>
      </c>
      <c r="EP30">
        <v>-1.65571</v>
      </c>
      <c r="EQ30">
        <v>20.2882</v>
      </c>
      <c r="ER30">
        <v>5.2408000000000001</v>
      </c>
      <c r="ES30">
        <v>11.8302</v>
      </c>
      <c r="ET30">
        <v>4.9817499999999999</v>
      </c>
      <c r="EU30">
        <v>3.2992300000000001</v>
      </c>
      <c r="EV30">
        <v>42.8</v>
      </c>
      <c r="EW30">
        <v>152.19999999999999</v>
      </c>
      <c r="EX30">
        <v>2741.8</v>
      </c>
      <c r="EY30">
        <v>6989.4</v>
      </c>
      <c r="EZ30">
        <v>1.87368</v>
      </c>
      <c r="FA30">
        <v>1.8794299999999999</v>
      </c>
      <c r="FB30">
        <v>1.8797299999999999</v>
      </c>
      <c r="FC30">
        <v>1.88046</v>
      </c>
      <c r="FD30">
        <v>1.87798</v>
      </c>
      <c r="FE30">
        <v>1.87669</v>
      </c>
      <c r="FF30">
        <v>1.8774200000000001</v>
      </c>
      <c r="FG30">
        <v>1.8751500000000001</v>
      </c>
      <c r="FH30">
        <v>0</v>
      </c>
      <c r="FI30">
        <v>0</v>
      </c>
      <c r="FJ30">
        <v>0</v>
      </c>
      <c r="FK30">
        <v>0</v>
      </c>
      <c r="FL30" t="s">
        <v>355</v>
      </c>
      <c r="FM30" t="s">
        <v>356</v>
      </c>
      <c r="FN30" t="s">
        <v>357</v>
      </c>
      <c r="FO30" t="s">
        <v>357</v>
      </c>
      <c r="FP30" t="s">
        <v>357</v>
      </c>
      <c r="FQ30" t="s">
        <v>357</v>
      </c>
      <c r="FR30">
        <v>0</v>
      </c>
      <c r="FS30">
        <v>100</v>
      </c>
      <c r="FT30">
        <v>100</v>
      </c>
      <c r="FU30">
        <v>-1.736</v>
      </c>
      <c r="FV30">
        <v>0.21190000000000001</v>
      </c>
      <c r="FW30">
        <v>-1.71520328949664</v>
      </c>
      <c r="FX30">
        <v>1.4527828764109799E-4</v>
      </c>
      <c r="FY30">
        <v>-4.3579519040863002E-7</v>
      </c>
      <c r="FZ30">
        <v>2.0799061152897499E-10</v>
      </c>
      <c r="GA30">
        <v>0.21190909090909599</v>
      </c>
      <c r="GB30">
        <v>0</v>
      </c>
      <c r="GC30">
        <v>0</v>
      </c>
      <c r="GD30">
        <v>0</v>
      </c>
      <c r="GE30">
        <v>4</v>
      </c>
      <c r="GF30">
        <v>2147</v>
      </c>
      <c r="GG30">
        <v>-1</v>
      </c>
      <c r="GH30">
        <v>-1</v>
      </c>
      <c r="GI30">
        <v>0.5</v>
      </c>
      <c r="GJ30">
        <v>0.6</v>
      </c>
      <c r="GK30">
        <v>1.3952599999999999</v>
      </c>
      <c r="GL30">
        <v>2.6098599999999998</v>
      </c>
      <c r="GM30">
        <v>1.54541</v>
      </c>
      <c r="GN30">
        <v>2.2717299999999998</v>
      </c>
      <c r="GO30">
        <v>1.5979000000000001</v>
      </c>
      <c r="GP30">
        <v>2.34985</v>
      </c>
      <c r="GQ30">
        <v>37.146299999999997</v>
      </c>
      <c r="GR30">
        <v>14.2021</v>
      </c>
      <c r="GS30">
        <v>18</v>
      </c>
      <c r="GT30">
        <v>640.45600000000002</v>
      </c>
      <c r="GU30">
        <v>364.40699999999998</v>
      </c>
      <c r="GV30">
        <v>26.3019</v>
      </c>
      <c r="GW30">
        <v>24.0822</v>
      </c>
      <c r="GX30">
        <v>30.0001</v>
      </c>
      <c r="GY30">
        <v>24.101299999999998</v>
      </c>
      <c r="GZ30">
        <v>24.0852</v>
      </c>
      <c r="HA30">
        <v>27.972799999999999</v>
      </c>
      <c r="HB30">
        <v>20</v>
      </c>
      <c r="HC30">
        <v>-30</v>
      </c>
      <c r="HD30">
        <v>26.303599999999999</v>
      </c>
      <c r="HE30">
        <v>575</v>
      </c>
      <c r="HF30">
        <v>0</v>
      </c>
      <c r="HG30">
        <v>100.291</v>
      </c>
      <c r="HH30">
        <v>99.451700000000002</v>
      </c>
    </row>
    <row r="31" spans="1:216" x14ac:dyDescent="0.25">
      <c r="A31">
        <v>13</v>
      </c>
      <c r="B31">
        <v>1689544157.0999999</v>
      </c>
      <c r="C31">
        <v>1179.0999999046301</v>
      </c>
      <c r="D31" t="s">
        <v>392</v>
      </c>
      <c r="E31" t="s">
        <v>393</v>
      </c>
      <c r="F31" t="s">
        <v>347</v>
      </c>
      <c r="G31" t="s">
        <v>348</v>
      </c>
      <c r="H31" t="s">
        <v>349</v>
      </c>
      <c r="I31" t="s">
        <v>350</v>
      </c>
      <c r="J31" t="s">
        <v>351</v>
      </c>
      <c r="K31" t="s">
        <v>352</v>
      </c>
      <c r="L31">
        <v>1689544157.0999999</v>
      </c>
      <c r="M31">
        <f t="shared" si="0"/>
        <v>5.0227042505608828E-4</v>
      </c>
      <c r="N31">
        <f t="shared" si="1"/>
        <v>0.50227042505608832</v>
      </c>
      <c r="O31">
        <f t="shared" si="2"/>
        <v>5.8212236112909057</v>
      </c>
      <c r="P31">
        <f t="shared" si="3"/>
        <v>669.4</v>
      </c>
      <c r="Q31">
        <f t="shared" si="4"/>
        <v>426.82992201430341</v>
      </c>
      <c r="R31">
        <f t="shared" si="5"/>
        <v>42.935975107185072</v>
      </c>
      <c r="S31">
        <f t="shared" si="6"/>
        <v>67.336754651860005</v>
      </c>
      <c r="T31">
        <f t="shared" si="7"/>
        <v>4.0466592944140137E-2</v>
      </c>
      <c r="U31">
        <f t="shared" si="8"/>
        <v>3.0494744155850126</v>
      </c>
      <c r="V31">
        <f t="shared" si="9"/>
        <v>4.0170619355103097E-2</v>
      </c>
      <c r="W31">
        <f t="shared" si="10"/>
        <v>2.5133048545645666E-2</v>
      </c>
      <c r="X31">
        <f t="shared" si="11"/>
        <v>297.71201400000001</v>
      </c>
      <c r="Y31">
        <f t="shared" si="12"/>
        <v>27.725821154071554</v>
      </c>
      <c r="Z31">
        <f t="shared" si="13"/>
        <v>26.015599999999999</v>
      </c>
      <c r="AA31">
        <f t="shared" si="14"/>
        <v>3.3773744840208413</v>
      </c>
      <c r="AB31">
        <f t="shared" si="15"/>
        <v>63.242522776917056</v>
      </c>
      <c r="AC31">
        <f t="shared" si="16"/>
        <v>2.1542027704586899</v>
      </c>
      <c r="AD31">
        <f t="shared" si="17"/>
        <v>3.4062568598938854</v>
      </c>
      <c r="AE31">
        <f t="shared" si="18"/>
        <v>1.2231717135621514</v>
      </c>
      <c r="AF31">
        <f t="shared" si="19"/>
        <v>-22.150125744973494</v>
      </c>
      <c r="AG31">
        <f t="shared" si="20"/>
        <v>23.674070115795082</v>
      </c>
      <c r="AH31">
        <f t="shared" si="21"/>
        <v>1.6601769960906936</v>
      </c>
      <c r="AI31">
        <f t="shared" si="22"/>
        <v>300.89613536691229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53283.801469632868</v>
      </c>
      <c r="AO31">
        <f t="shared" si="26"/>
        <v>1800.07</v>
      </c>
      <c r="AP31">
        <f t="shared" si="27"/>
        <v>1517.4582</v>
      </c>
      <c r="AQ31">
        <f t="shared" si="28"/>
        <v>0.84299955001749938</v>
      </c>
      <c r="AR31">
        <f t="shared" si="29"/>
        <v>0.16538913153377369</v>
      </c>
      <c r="AS31">
        <v>1689544157.0999999</v>
      </c>
      <c r="AT31">
        <v>669.4</v>
      </c>
      <c r="AU31">
        <v>674.98099999999999</v>
      </c>
      <c r="AV31">
        <v>21.415099999999999</v>
      </c>
      <c r="AW31">
        <v>20.9696</v>
      </c>
      <c r="AX31">
        <v>671.42</v>
      </c>
      <c r="AY31">
        <v>21.200900000000001</v>
      </c>
      <c r="AZ31">
        <v>600.18799999999999</v>
      </c>
      <c r="BA31">
        <v>100.547</v>
      </c>
      <c r="BB31">
        <v>4.5701899999999997E-2</v>
      </c>
      <c r="BC31">
        <v>26.159600000000001</v>
      </c>
      <c r="BD31">
        <v>26.015599999999999</v>
      </c>
      <c r="BE31">
        <v>999.9</v>
      </c>
      <c r="BF31">
        <v>0</v>
      </c>
      <c r="BG31">
        <v>0</v>
      </c>
      <c r="BH31">
        <v>9993.75</v>
      </c>
      <c r="BI31">
        <v>0</v>
      </c>
      <c r="BJ31">
        <v>1768.78</v>
      </c>
      <c r="BK31">
        <v>-5.5808099999999996</v>
      </c>
      <c r="BL31">
        <v>684.04899999999998</v>
      </c>
      <c r="BM31">
        <v>689.43799999999999</v>
      </c>
      <c r="BN31">
        <v>0.44558300000000001</v>
      </c>
      <c r="BO31">
        <v>674.98099999999999</v>
      </c>
      <c r="BP31">
        <v>20.9696</v>
      </c>
      <c r="BQ31">
        <v>2.1532200000000001</v>
      </c>
      <c r="BR31">
        <v>2.1084200000000002</v>
      </c>
      <c r="BS31">
        <v>18.618400000000001</v>
      </c>
      <c r="BT31">
        <v>18.282900000000001</v>
      </c>
      <c r="BU31">
        <v>1800.07</v>
      </c>
      <c r="BV31">
        <v>0.90001500000000001</v>
      </c>
      <c r="BW31">
        <v>9.9985400000000002E-2</v>
      </c>
      <c r="BX31">
        <v>0</v>
      </c>
      <c r="BY31">
        <v>2.6757</v>
      </c>
      <c r="BZ31">
        <v>0</v>
      </c>
      <c r="CA31">
        <v>12021.5</v>
      </c>
      <c r="CB31">
        <v>17200.3</v>
      </c>
      <c r="CC31">
        <v>38.561999999999998</v>
      </c>
      <c r="CD31">
        <v>40.811999999999998</v>
      </c>
      <c r="CE31">
        <v>39.625</v>
      </c>
      <c r="CF31">
        <v>39.375</v>
      </c>
      <c r="CG31">
        <v>38.436999999999998</v>
      </c>
      <c r="CH31">
        <v>1620.09</v>
      </c>
      <c r="CI31">
        <v>179.98</v>
      </c>
      <c r="CJ31">
        <v>0</v>
      </c>
      <c r="CK31">
        <v>1689544160.3</v>
      </c>
      <c r="CL31">
        <v>0</v>
      </c>
      <c r="CM31">
        <v>1689544129.0999999</v>
      </c>
      <c r="CN31" t="s">
        <v>394</v>
      </c>
      <c r="CO31">
        <v>1689544129.0999999</v>
      </c>
      <c r="CP31">
        <v>1689544116.0999999</v>
      </c>
      <c r="CQ31">
        <v>35</v>
      </c>
      <c r="CR31">
        <v>-0.26900000000000002</v>
      </c>
      <c r="CS31">
        <v>2E-3</v>
      </c>
      <c r="CT31">
        <v>-2.0209999999999999</v>
      </c>
      <c r="CU31">
        <v>0.214</v>
      </c>
      <c r="CV31">
        <v>675</v>
      </c>
      <c r="CW31">
        <v>21</v>
      </c>
      <c r="CX31">
        <v>0.31</v>
      </c>
      <c r="CY31">
        <v>0.18</v>
      </c>
      <c r="CZ31">
        <v>5.4597867627005403</v>
      </c>
      <c r="DA31">
        <v>-0.14146715505178101</v>
      </c>
      <c r="DB31">
        <v>5.1905125521468198E-2</v>
      </c>
      <c r="DC31">
        <v>1</v>
      </c>
      <c r="DD31">
        <v>675.02457142857099</v>
      </c>
      <c r="DE31">
        <v>-0.22106493506354499</v>
      </c>
      <c r="DF31">
        <v>7.1442665276208003E-2</v>
      </c>
      <c r="DG31">
        <v>1</v>
      </c>
      <c r="DH31">
        <v>1799.989</v>
      </c>
      <c r="DI31">
        <v>-0.43413585349441203</v>
      </c>
      <c r="DJ31">
        <v>0.146488907429877</v>
      </c>
      <c r="DK31">
        <v>-1</v>
      </c>
      <c r="DL31">
        <v>2</v>
      </c>
      <c r="DM31">
        <v>2</v>
      </c>
      <c r="DN31" t="s">
        <v>354</v>
      </c>
      <c r="DO31">
        <v>3.1573000000000002</v>
      </c>
      <c r="DP31">
        <v>2.7799800000000001</v>
      </c>
      <c r="DQ31">
        <v>0.13730200000000001</v>
      </c>
      <c r="DR31">
        <v>0.13825599999999999</v>
      </c>
      <c r="DS31">
        <v>0.110531</v>
      </c>
      <c r="DT31">
        <v>0.109796</v>
      </c>
      <c r="DU31">
        <v>27344.6</v>
      </c>
      <c r="DV31">
        <v>28568.799999999999</v>
      </c>
      <c r="DW31">
        <v>29447.7</v>
      </c>
      <c r="DX31">
        <v>30908.5</v>
      </c>
      <c r="DY31">
        <v>34321.1</v>
      </c>
      <c r="DZ31">
        <v>36106.6</v>
      </c>
      <c r="EA31">
        <v>40436.1</v>
      </c>
      <c r="EB31">
        <v>42932.6</v>
      </c>
      <c r="EC31">
        <v>2.2513299999999998</v>
      </c>
      <c r="ED31">
        <v>1.76695</v>
      </c>
      <c r="EE31">
        <v>0.147395</v>
      </c>
      <c r="EF31">
        <v>0</v>
      </c>
      <c r="EG31">
        <v>23.596399999999999</v>
      </c>
      <c r="EH31">
        <v>999.9</v>
      </c>
      <c r="EI31">
        <v>47.015000000000001</v>
      </c>
      <c r="EJ31">
        <v>33.939</v>
      </c>
      <c r="EK31">
        <v>24.901</v>
      </c>
      <c r="EL31">
        <v>60.94</v>
      </c>
      <c r="EM31">
        <v>25.741199999999999</v>
      </c>
      <c r="EN31">
        <v>1</v>
      </c>
      <c r="EO31">
        <v>-0.21503</v>
      </c>
      <c r="EP31">
        <v>-0.70851600000000003</v>
      </c>
      <c r="EQ31">
        <v>20.295000000000002</v>
      </c>
      <c r="ER31">
        <v>5.2404999999999999</v>
      </c>
      <c r="ES31">
        <v>11.8302</v>
      </c>
      <c r="ET31">
        <v>4.9813999999999998</v>
      </c>
      <c r="EU31">
        <v>3.29948</v>
      </c>
      <c r="EV31">
        <v>42.9</v>
      </c>
      <c r="EW31">
        <v>152.19999999999999</v>
      </c>
      <c r="EX31">
        <v>2743.5</v>
      </c>
      <c r="EY31">
        <v>6996.4</v>
      </c>
      <c r="EZ31">
        <v>1.87371</v>
      </c>
      <c r="FA31">
        <v>1.8794299999999999</v>
      </c>
      <c r="FB31">
        <v>1.8797299999999999</v>
      </c>
      <c r="FC31">
        <v>1.88045</v>
      </c>
      <c r="FD31">
        <v>1.8779699999999999</v>
      </c>
      <c r="FE31">
        <v>1.8766799999999999</v>
      </c>
      <c r="FF31">
        <v>1.8774200000000001</v>
      </c>
      <c r="FG31">
        <v>1.8751500000000001</v>
      </c>
      <c r="FH31">
        <v>0</v>
      </c>
      <c r="FI31">
        <v>0</v>
      </c>
      <c r="FJ31">
        <v>0</v>
      </c>
      <c r="FK31">
        <v>0</v>
      </c>
      <c r="FL31" t="s">
        <v>355</v>
      </c>
      <c r="FM31" t="s">
        <v>356</v>
      </c>
      <c r="FN31" t="s">
        <v>357</v>
      </c>
      <c r="FO31" t="s">
        <v>357</v>
      </c>
      <c r="FP31" t="s">
        <v>357</v>
      </c>
      <c r="FQ31" t="s">
        <v>357</v>
      </c>
      <c r="FR31">
        <v>0</v>
      </c>
      <c r="FS31">
        <v>100</v>
      </c>
      <c r="FT31">
        <v>100</v>
      </c>
      <c r="FU31">
        <v>-2.02</v>
      </c>
      <c r="FV31">
        <v>0.2142</v>
      </c>
      <c r="FW31">
        <v>-1.98410565989556</v>
      </c>
      <c r="FX31">
        <v>1.4527828764109799E-4</v>
      </c>
      <c r="FY31">
        <v>-4.3579519040863002E-7</v>
      </c>
      <c r="FZ31">
        <v>2.0799061152897499E-10</v>
      </c>
      <c r="GA31">
        <v>0.214230000000001</v>
      </c>
      <c r="GB31">
        <v>0</v>
      </c>
      <c r="GC31">
        <v>0</v>
      </c>
      <c r="GD31">
        <v>0</v>
      </c>
      <c r="GE31">
        <v>4</v>
      </c>
      <c r="GF31">
        <v>2147</v>
      </c>
      <c r="GG31">
        <v>-1</v>
      </c>
      <c r="GH31">
        <v>-1</v>
      </c>
      <c r="GI31">
        <v>0.5</v>
      </c>
      <c r="GJ31">
        <v>0.7</v>
      </c>
      <c r="GK31">
        <v>1.5893600000000001</v>
      </c>
      <c r="GL31">
        <v>2.6098599999999998</v>
      </c>
      <c r="GM31">
        <v>1.54541</v>
      </c>
      <c r="GN31">
        <v>2.2717299999999998</v>
      </c>
      <c r="GO31">
        <v>1.5979000000000001</v>
      </c>
      <c r="GP31">
        <v>2.34131</v>
      </c>
      <c r="GQ31">
        <v>37.0747</v>
      </c>
      <c r="GR31">
        <v>14.2021</v>
      </c>
      <c r="GS31">
        <v>18</v>
      </c>
      <c r="GT31">
        <v>639.80399999999997</v>
      </c>
      <c r="GU31">
        <v>364.71800000000002</v>
      </c>
      <c r="GV31">
        <v>25.2563</v>
      </c>
      <c r="GW31">
        <v>24.1111</v>
      </c>
      <c r="GX31">
        <v>30.0001</v>
      </c>
      <c r="GY31">
        <v>24.134399999999999</v>
      </c>
      <c r="GZ31">
        <v>24.1205</v>
      </c>
      <c r="HA31">
        <v>31.8596</v>
      </c>
      <c r="HB31">
        <v>20</v>
      </c>
      <c r="HC31">
        <v>-30</v>
      </c>
      <c r="HD31">
        <v>25.2134</v>
      </c>
      <c r="HE31">
        <v>675</v>
      </c>
      <c r="HF31">
        <v>0</v>
      </c>
      <c r="HG31">
        <v>100.286</v>
      </c>
      <c r="HH31">
        <v>99.447900000000004</v>
      </c>
    </row>
    <row r="32" spans="1:216" x14ac:dyDescent="0.25">
      <c r="A32">
        <v>14</v>
      </c>
      <c r="B32">
        <v>1689544257.0999999</v>
      </c>
      <c r="C32">
        <v>1279.0999999046301</v>
      </c>
      <c r="D32" t="s">
        <v>395</v>
      </c>
      <c r="E32" t="s">
        <v>396</v>
      </c>
      <c r="F32" t="s">
        <v>347</v>
      </c>
      <c r="G32" t="s">
        <v>348</v>
      </c>
      <c r="H32" t="s">
        <v>349</v>
      </c>
      <c r="I32" t="s">
        <v>350</v>
      </c>
      <c r="J32" t="s">
        <v>351</v>
      </c>
      <c r="K32" t="s">
        <v>352</v>
      </c>
      <c r="L32">
        <v>1689544257.0999999</v>
      </c>
      <c r="M32">
        <f t="shared" si="0"/>
        <v>4.4147498920487174E-4</v>
      </c>
      <c r="N32">
        <f t="shared" si="1"/>
        <v>0.44147498920487172</v>
      </c>
      <c r="O32">
        <f t="shared" si="2"/>
        <v>5.3177629951333438</v>
      </c>
      <c r="P32">
        <f t="shared" si="3"/>
        <v>794.84799999999996</v>
      </c>
      <c r="Q32">
        <f t="shared" si="4"/>
        <v>538.7338510201929</v>
      </c>
      <c r="R32">
        <f t="shared" si="5"/>
        <v>54.192944998454777</v>
      </c>
      <c r="S32">
        <f t="shared" si="6"/>
        <v>79.95627871640319</v>
      </c>
      <c r="T32">
        <f t="shared" si="7"/>
        <v>3.525303581126879E-2</v>
      </c>
      <c r="U32">
        <f t="shared" si="8"/>
        <v>3.0477407146514315</v>
      </c>
      <c r="V32">
        <f t="shared" si="9"/>
        <v>3.5028057900505991E-2</v>
      </c>
      <c r="W32">
        <f t="shared" si="10"/>
        <v>2.1912629716592906E-2</v>
      </c>
      <c r="X32">
        <f t="shared" si="11"/>
        <v>297.69082800000001</v>
      </c>
      <c r="Y32">
        <f t="shared" si="12"/>
        <v>27.77264763684483</v>
      </c>
      <c r="Z32">
        <f t="shared" si="13"/>
        <v>26.036300000000001</v>
      </c>
      <c r="AA32">
        <f t="shared" si="14"/>
        <v>3.3815131161994412</v>
      </c>
      <c r="AB32">
        <f t="shared" si="15"/>
        <v>62.961180378240641</v>
      </c>
      <c r="AC32">
        <f t="shared" si="16"/>
        <v>2.1485393059050799</v>
      </c>
      <c r="AD32">
        <f t="shared" si="17"/>
        <v>3.4124825694144927</v>
      </c>
      <c r="AE32">
        <f t="shared" si="18"/>
        <v>1.2329738102943613</v>
      </c>
      <c r="AF32">
        <f t="shared" si="19"/>
        <v>-19.469047023934845</v>
      </c>
      <c r="AG32">
        <f t="shared" si="20"/>
        <v>25.336570760357915</v>
      </c>
      <c r="AH32">
        <f t="shared" si="21"/>
        <v>1.7782329860395039</v>
      </c>
      <c r="AI32">
        <f t="shared" si="22"/>
        <v>305.33658472246259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53230.902449911417</v>
      </c>
      <c r="AO32">
        <f t="shared" si="26"/>
        <v>1799.93</v>
      </c>
      <c r="AP32">
        <f t="shared" si="27"/>
        <v>1517.3412000000001</v>
      </c>
      <c r="AQ32">
        <f t="shared" si="28"/>
        <v>0.84300011667120389</v>
      </c>
      <c r="AR32">
        <f t="shared" si="29"/>
        <v>0.16539022517542348</v>
      </c>
      <c r="AS32">
        <v>1689544257.0999999</v>
      </c>
      <c r="AT32">
        <v>794.84799999999996</v>
      </c>
      <c r="AU32">
        <v>799.98599999999999</v>
      </c>
      <c r="AV32">
        <v>21.358699999999999</v>
      </c>
      <c r="AW32">
        <v>20.967099999999999</v>
      </c>
      <c r="AX32">
        <v>797.03300000000002</v>
      </c>
      <c r="AY32">
        <v>21.1418</v>
      </c>
      <c r="AZ32">
        <v>600.18600000000004</v>
      </c>
      <c r="BA32">
        <v>100.548</v>
      </c>
      <c r="BB32">
        <v>4.5168399999999997E-2</v>
      </c>
      <c r="BC32">
        <v>26.1905</v>
      </c>
      <c r="BD32">
        <v>26.036300000000001</v>
      </c>
      <c r="BE32">
        <v>999.9</v>
      </c>
      <c r="BF32">
        <v>0</v>
      </c>
      <c r="BG32">
        <v>0</v>
      </c>
      <c r="BH32">
        <v>9984.3799999999992</v>
      </c>
      <c r="BI32">
        <v>0</v>
      </c>
      <c r="BJ32">
        <v>1768.66</v>
      </c>
      <c r="BK32">
        <v>-5.1383700000000001</v>
      </c>
      <c r="BL32">
        <v>812.19500000000005</v>
      </c>
      <c r="BM32">
        <v>817.11900000000003</v>
      </c>
      <c r="BN32">
        <v>0.39166299999999998</v>
      </c>
      <c r="BO32">
        <v>799.98599999999999</v>
      </c>
      <c r="BP32">
        <v>20.967099999999999</v>
      </c>
      <c r="BQ32">
        <v>2.14758</v>
      </c>
      <c r="BR32">
        <v>2.10819</v>
      </c>
      <c r="BS32">
        <v>18.576499999999999</v>
      </c>
      <c r="BT32">
        <v>18.281199999999998</v>
      </c>
      <c r="BU32">
        <v>1799.93</v>
      </c>
      <c r="BV32">
        <v>0.89999799999999996</v>
      </c>
      <c r="BW32">
        <v>0.10000199999999999</v>
      </c>
      <c r="BX32">
        <v>0</v>
      </c>
      <c r="BY32">
        <v>1.8365</v>
      </c>
      <c r="BZ32">
        <v>0</v>
      </c>
      <c r="CA32">
        <v>12112.1</v>
      </c>
      <c r="CB32">
        <v>17198.900000000001</v>
      </c>
      <c r="CC32">
        <v>38.5</v>
      </c>
      <c r="CD32">
        <v>40.811999999999998</v>
      </c>
      <c r="CE32">
        <v>39.436999999999998</v>
      </c>
      <c r="CF32">
        <v>39.375</v>
      </c>
      <c r="CG32">
        <v>38.436999999999998</v>
      </c>
      <c r="CH32">
        <v>1619.93</v>
      </c>
      <c r="CI32">
        <v>180</v>
      </c>
      <c r="CJ32">
        <v>0</v>
      </c>
      <c r="CK32">
        <v>1689544260.5</v>
      </c>
      <c r="CL32">
        <v>0</v>
      </c>
      <c r="CM32">
        <v>1689544230.0999999</v>
      </c>
      <c r="CN32" t="s">
        <v>397</v>
      </c>
      <c r="CO32">
        <v>1689544230.0999999</v>
      </c>
      <c r="CP32">
        <v>1689544209.0999999</v>
      </c>
      <c r="CQ32">
        <v>36</v>
      </c>
      <c r="CR32">
        <v>-0.14499999999999999</v>
      </c>
      <c r="CS32">
        <v>3.0000000000000001E-3</v>
      </c>
      <c r="CT32">
        <v>-2.1850000000000001</v>
      </c>
      <c r="CU32">
        <v>0.217</v>
      </c>
      <c r="CV32">
        <v>800</v>
      </c>
      <c r="CW32">
        <v>21</v>
      </c>
      <c r="CX32">
        <v>0.63</v>
      </c>
      <c r="CY32">
        <v>0.14000000000000001</v>
      </c>
      <c r="CZ32">
        <v>4.8152847052159</v>
      </c>
      <c r="DA32">
        <v>0.30733372794764402</v>
      </c>
      <c r="DB32">
        <v>0.17154321672303799</v>
      </c>
      <c r="DC32">
        <v>1</v>
      </c>
      <c r="DD32">
        <v>800.01352380952403</v>
      </c>
      <c r="DE32">
        <v>-0.61644155843985005</v>
      </c>
      <c r="DF32">
        <v>9.6713429927530903E-2</v>
      </c>
      <c r="DG32">
        <v>1</v>
      </c>
      <c r="DH32">
        <v>1800.0174999999999</v>
      </c>
      <c r="DI32">
        <v>-0.25580200146326298</v>
      </c>
      <c r="DJ32">
        <v>0.13612035116026799</v>
      </c>
      <c r="DK32">
        <v>-1</v>
      </c>
      <c r="DL32">
        <v>2</v>
      </c>
      <c r="DM32">
        <v>2</v>
      </c>
      <c r="DN32" t="s">
        <v>354</v>
      </c>
      <c r="DO32">
        <v>3.15727</v>
      </c>
      <c r="DP32">
        <v>2.7793600000000001</v>
      </c>
      <c r="DQ32">
        <v>0.15411900000000001</v>
      </c>
      <c r="DR32">
        <v>0.155001</v>
      </c>
      <c r="DS32">
        <v>0.110304</v>
      </c>
      <c r="DT32">
        <v>0.10978300000000001</v>
      </c>
      <c r="DU32">
        <v>26811.3</v>
      </c>
      <c r="DV32">
        <v>28011.8</v>
      </c>
      <c r="DW32">
        <v>29447.1</v>
      </c>
      <c r="DX32">
        <v>30906.1</v>
      </c>
      <c r="DY32">
        <v>34331.300000000003</v>
      </c>
      <c r="DZ32">
        <v>36107.199999999997</v>
      </c>
      <c r="EA32">
        <v>40435.300000000003</v>
      </c>
      <c r="EB32">
        <v>42930.400000000001</v>
      </c>
      <c r="EC32">
        <v>2.25095</v>
      </c>
      <c r="ED32">
        <v>1.76698</v>
      </c>
      <c r="EE32">
        <v>0.15873799999999999</v>
      </c>
      <c r="EF32">
        <v>0</v>
      </c>
      <c r="EG32">
        <v>23.430700000000002</v>
      </c>
      <c r="EH32">
        <v>999.9</v>
      </c>
      <c r="EI32">
        <v>47.064</v>
      </c>
      <c r="EJ32">
        <v>33.908999999999999</v>
      </c>
      <c r="EK32">
        <v>24.885400000000001</v>
      </c>
      <c r="EL32">
        <v>60.93</v>
      </c>
      <c r="EM32">
        <v>25.444700000000001</v>
      </c>
      <c r="EN32">
        <v>1</v>
      </c>
      <c r="EO32">
        <v>-0.21345</v>
      </c>
      <c r="EP32">
        <v>-1.2032799999999999</v>
      </c>
      <c r="EQ32">
        <v>20.292100000000001</v>
      </c>
      <c r="ER32">
        <v>5.2401999999999997</v>
      </c>
      <c r="ES32">
        <v>11.8302</v>
      </c>
      <c r="ET32">
        <v>4.9815500000000004</v>
      </c>
      <c r="EU32">
        <v>3.2992499999999998</v>
      </c>
      <c r="EV32">
        <v>42.9</v>
      </c>
      <c r="EW32">
        <v>152.19999999999999</v>
      </c>
      <c r="EX32">
        <v>2745.5</v>
      </c>
      <c r="EY32">
        <v>7004.4</v>
      </c>
      <c r="EZ32">
        <v>1.8736900000000001</v>
      </c>
      <c r="FA32">
        <v>1.8794299999999999</v>
      </c>
      <c r="FB32">
        <v>1.87974</v>
      </c>
      <c r="FC32">
        <v>1.88045</v>
      </c>
      <c r="FD32">
        <v>1.8779300000000001</v>
      </c>
      <c r="FE32">
        <v>1.8766799999999999</v>
      </c>
      <c r="FF32">
        <v>1.8774200000000001</v>
      </c>
      <c r="FG32">
        <v>1.8751500000000001</v>
      </c>
      <c r="FH32">
        <v>0</v>
      </c>
      <c r="FI32">
        <v>0</v>
      </c>
      <c r="FJ32">
        <v>0</v>
      </c>
      <c r="FK32">
        <v>0</v>
      </c>
      <c r="FL32" t="s">
        <v>355</v>
      </c>
      <c r="FM32" t="s">
        <v>356</v>
      </c>
      <c r="FN32" t="s">
        <v>357</v>
      </c>
      <c r="FO32" t="s">
        <v>357</v>
      </c>
      <c r="FP32" t="s">
        <v>357</v>
      </c>
      <c r="FQ32" t="s">
        <v>357</v>
      </c>
      <c r="FR32">
        <v>0</v>
      </c>
      <c r="FS32">
        <v>100</v>
      </c>
      <c r="FT32">
        <v>100</v>
      </c>
      <c r="FU32">
        <v>-2.1850000000000001</v>
      </c>
      <c r="FV32">
        <v>0.21690000000000001</v>
      </c>
      <c r="FW32">
        <v>-2.1289039896228901</v>
      </c>
      <c r="FX32">
        <v>1.4527828764109799E-4</v>
      </c>
      <c r="FY32">
        <v>-4.3579519040863002E-7</v>
      </c>
      <c r="FZ32">
        <v>2.0799061152897499E-10</v>
      </c>
      <c r="GA32">
        <v>0.21690000000000301</v>
      </c>
      <c r="GB32">
        <v>0</v>
      </c>
      <c r="GC32">
        <v>0</v>
      </c>
      <c r="GD32">
        <v>0</v>
      </c>
      <c r="GE32">
        <v>4</v>
      </c>
      <c r="GF32">
        <v>2147</v>
      </c>
      <c r="GG32">
        <v>-1</v>
      </c>
      <c r="GH32">
        <v>-1</v>
      </c>
      <c r="GI32">
        <v>0.5</v>
      </c>
      <c r="GJ32">
        <v>0.8</v>
      </c>
      <c r="GK32">
        <v>1.8273900000000001</v>
      </c>
      <c r="GL32">
        <v>2.5976599999999999</v>
      </c>
      <c r="GM32">
        <v>1.54541</v>
      </c>
      <c r="GN32">
        <v>2.2717299999999998</v>
      </c>
      <c r="GO32">
        <v>1.5979000000000001</v>
      </c>
      <c r="GP32">
        <v>2.4645999999999999</v>
      </c>
      <c r="GQ32">
        <v>37.027000000000001</v>
      </c>
      <c r="GR32">
        <v>14.193300000000001</v>
      </c>
      <c r="GS32">
        <v>18</v>
      </c>
      <c r="GT32">
        <v>639.79499999999996</v>
      </c>
      <c r="GU32">
        <v>364.87</v>
      </c>
      <c r="GV32">
        <v>25.898700000000002</v>
      </c>
      <c r="GW32">
        <v>24.126200000000001</v>
      </c>
      <c r="GX32">
        <v>30.0001</v>
      </c>
      <c r="GY32">
        <v>24.156700000000001</v>
      </c>
      <c r="GZ32">
        <v>24.1404</v>
      </c>
      <c r="HA32">
        <v>36.610599999999998</v>
      </c>
      <c r="HB32">
        <v>20</v>
      </c>
      <c r="HC32">
        <v>-30</v>
      </c>
      <c r="HD32">
        <v>25.8917</v>
      </c>
      <c r="HE32">
        <v>800</v>
      </c>
      <c r="HF32">
        <v>0</v>
      </c>
      <c r="HG32">
        <v>100.28400000000001</v>
      </c>
      <c r="HH32">
        <v>99.441800000000001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/>
  </sheetViews>
  <sheetFormatPr defaultColWidth="8.8554687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23</v>
      </c>
    </row>
    <row r="14" spans="1:2" x14ac:dyDescent="0.25">
      <c r="A14" t="s">
        <v>25</v>
      </c>
      <c r="B14" t="s">
        <v>21</v>
      </c>
    </row>
    <row r="15" spans="1:2" x14ac:dyDescent="0.25">
      <c r="A15" t="s">
        <v>26</v>
      </c>
      <c r="B15" t="s">
        <v>11</v>
      </c>
    </row>
    <row r="16" spans="1:2" x14ac:dyDescent="0.25">
      <c r="A16" t="s">
        <v>27</v>
      </c>
      <c r="B16" t="s">
        <v>28</v>
      </c>
    </row>
    <row r="17" spans="1:2" x14ac:dyDescent="0.25">
      <c r="A17" t="s">
        <v>29</v>
      </c>
      <c r="B17" t="s">
        <v>30</v>
      </c>
    </row>
    <row r="18" spans="1:2" x14ac:dyDescent="0.25">
      <c r="A18" t="s">
        <v>31</v>
      </c>
      <c r="B18" t="s">
        <v>32</v>
      </c>
    </row>
    <row r="19" spans="1:2" x14ac:dyDescent="0.25">
      <c r="A19" t="s">
        <v>398</v>
      </c>
      <c r="B19" t="s">
        <v>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Ely, Kim</cp:lastModifiedBy>
  <dcterms:created xsi:type="dcterms:W3CDTF">2023-07-16T13:52:57Z</dcterms:created>
  <dcterms:modified xsi:type="dcterms:W3CDTF">2023-09-07T16:00:28Z</dcterms:modified>
</cp:coreProperties>
</file>