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8_{910CDD2F-95DC-174F-B69E-3BCDCEEEC476}" xr6:coauthVersionLast="47" xr6:coauthVersionMax="47" xr10:uidLastSave="{00000000-0000-0000-0000-000000000000}"/>
  <bookViews>
    <workbookView xWindow="240" yWindow="760" windowWidth="20560" windowHeight="1378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6" i="1" l="1"/>
  <c r="AQ36" i="1"/>
  <c r="AO36" i="1"/>
  <c r="AP36" i="1" s="1"/>
  <c r="AN36" i="1"/>
  <c r="AL36" i="1" s="1"/>
  <c r="AD36" i="1"/>
  <c r="AB36" i="1" s="1"/>
  <c r="AC36" i="1"/>
  <c r="U36" i="1"/>
  <c r="AR35" i="1"/>
  <c r="AQ35" i="1"/>
  <c r="AO35" i="1"/>
  <c r="AP35" i="1" s="1"/>
  <c r="AN35" i="1"/>
  <c r="AL35" i="1"/>
  <c r="P35" i="1" s="1"/>
  <c r="AD35" i="1"/>
  <c r="AC35" i="1"/>
  <c r="AB35" i="1"/>
  <c r="U35" i="1"/>
  <c r="AR34" i="1"/>
  <c r="AQ34" i="1"/>
  <c r="AO34" i="1"/>
  <c r="AP34" i="1" s="1"/>
  <c r="AN34" i="1"/>
  <c r="AL34" i="1"/>
  <c r="N34" i="1" s="1"/>
  <c r="M34" i="1" s="1"/>
  <c r="AD34" i="1"/>
  <c r="AC34" i="1"/>
  <c r="AB34" i="1"/>
  <c r="U34" i="1"/>
  <c r="S34" i="1"/>
  <c r="O34" i="1"/>
  <c r="AR33" i="1"/>
  <c r="AQ33" i="1"/>
  <c r="AP33" i="1"/>
  <c r="AO33" i="1"/>
  <c r="AN33" i="1"/>
  <c r="AL33" i="1" s="1"/>
  <c r="AD33" i="1"/>
  <c r="AC33" i="1"/>
  <c r="AB33" i="1" s="1"/>
  <c r="X33" i="1"/>
  <c r="U33" i="1"/>
  <c r="AR32" i="1"/>
  <c r="AQ32" i="1"/>
  <c r="AO32" i="1"/>
  <c r="AP32" i="1" s="1"/>
  <c r="AN32" i="1"/>
  <c r="AL32" i="1" s="1"/>
  <c r="AD32" i="1"/>
  <c r="AC32" i="1"/>
  <c r="AB32" i="1" s="1"/>
  <c r="U32" i="1"/>
  <c r="AR31" i="1"/>
  <c r="AQ31" i="1"/>
  <c r="AO31" i="1"/>
  <c r="AP31" i="1" s="1"/>
  <c r="AN31" i="1"/>
  <c r="AL31" i="1"/>
  <c r="P31" i="1" s="1"/>
  <c r="AD31" i="1"/>
  <c r="AC31" i="1"/>
  <c r="AB31" i="1"/>
  <c r="U31" i="1"/>
  <c r="AR30" i="1"/>
  <c r="AQ30" i="1"/>
  <c r="AO30" i="1"/>
  <c r="AP30" i="1" s="1"/>
  <c r="AN30" i="1"/>
  <c r="AL30" i="1"/>
  <c r="N30" i="1" s="1"/>
  <c r="M30" i="1" s="1"/>
  <c r="AD30" i="1"/>
  <c r="AC30" i="1"/>
  <c r="AB30" i="1"/>
  <c r="U30" i="1"/>
  <c r="S30" i="1"/>
  <c r="O30" i="1"/>
  <c r="AR29" i="1"/>
  <c r="AQ29" i="1"/>
  <c r="AP29" i="1"/>
  <c r="AO29" i="1"/>
  <c r="AN29" i="1"/>
  <c r="AL29" i="1" s="1"/>
  <c r="AD29" i="1"/>
  <c r="AC29" i="1"/>
  <c r="AB29" i="1" s="1"/>
  <c r="X29" i="1"/>
  <c r="U29" i="1"/>
  <c r="P29" i="1"/>
  <c r="AR28" i="1"/>
  <c r="AQ28" i="1"/>
  <c r="AO28" i="1"/>
  <c r="AP28" i="1" s="1"/>
  <c r="AN28" i="1"/>
  <c r="AL28" i="1" s="1"/>
  <c r="AD28" i="1"/>
  <c r="AC28" i="1"/>
  <c r="U28" i="1"/>
  <c r="AR27" i="1"/>
  <c r="AQ27" i="1"/>
  <c r="AO27" i="1"/>
  <c r="AP27" i="1" s="1"/>
  <c r="AN27" i="1"/>
  <c r="AL27" i="1"/>
  <c r="AD27" i="1"/>
  <c r="AC27" i="1"/>
  <c r="AB27" i="1"/>
  <c r="U27" i="1"/>
  <c r="AR26" i="1"/>
  <c r="AQ26" i="1"/>
  <c r="AO26" i="1"/>
  <c r="AP26" i="1" s="1"/>
  <c r="AN26" i="1"/>
  <c r="AL26" i="1"/>
  <c r="N26" i="1" s="1"/>
  <c r="M26" i="1" s="1"/>
  <c r="AD26" i="1"/>
  <c r="AC26" i="1"/>
  <c r="AB26" i="1"/>
  <c r="U26" i="1"/>
  <c r="S26" i="1"/>
  <c r="O26" i="1"/>
  <c r="AR25" i="1"/>
  <c r="AQ25" i="1"/>
  <c r="AP25" i="1"/>
  <c r="AO25" i="1"/>
  <c r="AN25" i="1"/>
  <c r="AL25" i="1" s="1"/>
  <c r="AD25" i="1"/>
  <c r="AC25" i="1"/>
  <c r="AB25" i="1" s="1"/>
  <c r="X25" i="1"/>
  <c r="U25" i="1"/>
  <c r="P25" i="1"/>
  <c r="AR24" i="1"/>
  <c r="AQ24" i="1"/>
  <c r="AO24" i="1"/>
  <c r="AP24" i="1" s="1"/>
  <c r="AN24" i="1"/>
  <c r="AL24" i="1" s="1"/>
  <c r="S24" i="1" s="1"/>
  <c r="AD24" i="1"/>
  <c r="AC24" i="1"/>
  <c r="U24" i="1"/>
  <c r="AR23" i="1"/>
  <c r="AQ23" i="1"/>
  <c r="AO23" i="1"/>
  <c r="AN23" i="1"/>
  <c r="AL23" i="1"/>
  <c r="AD23" i="1"/>
  <c r="AC23" i="1"/>
  <c r="AB23" i="1"/>
  <c r="U23" i="1"/>
  <c r="AR22" i="1"/>
  <c r="AQ22" i="1"/>
  <c r="AO22" i="1"/>
  <c r="AN22" i="1"/>
  <c r="AL22" i="1"/>
  <c r="N22" i="1" s="1"/>
  <c r="M22" i="1" s="1"/>
  <c r="AD22" i="1"/>
  <c r="AC22" i="1"/>
  <c r="AB22" i="1"/>
  <c r="U22" i="1"/>
  <c r="S22" i="1"/>
  <c r="O22" i="1"/>
  <c r="AR21" i="1"/>
  <c r="AQ21" i="1"/>
  <c r="AO21" i="1"/>
  <c r="AP21" i="1" s="1"/>
  <c r="AN21" i="1"/>
  <c r="AL21" i="1" s="1"/>
  <c r="AM21" i="1"/>
  <c r="AD21" i="1"/>
  <c r="AC21" i="1"/>
  <c r="AB21" i="1" s="1"/>
  <c r="U21" i="1"/>
  <c r="P21" i="1"/>
  <c r="O21" i="1"/>
  <c r="AR20" i="1"/>
  <c r="AQ20" i="1"/>
  <c r="AO20" i="1"/>
  <c r="AP20" i="1" s="1"/>
  <c r="AN20" i="1"/>
  <c r="AL20" i="1" s="1"/>
  <c r="S20" i="1" s="1"/>
  <c r="AD20" i="1"/>
  <c r="AC20" i="1"/>
  <c r="U20" i="1"/>
  <c r="AR19" i="1"/>
  <c r="AQ19" i="1"/>
  <c r="AO19" i="1"/>
  <c r="AN19" i="1"/>
  <c r="AL19" i="1"/>
  <c r="AD19" i="1"/>
  <c r="AC19" i="1"/>
  <c r="AB19" i="1"/>
  <c r="U19" i="1"/>
  <c r="S19" i="1"/>
  <c r="N20" i="1" l="1"/>
  <c r="M20" i="1" s="1"/>
  <c r="AM20" i="1"/>
  <c r="S21" i="1"/>
  <c r="N21" i="1"/>
  <c r="M21" i="1" s="1"/>
  <c r="AP23" i="1"/>
  <c r="AB24" i="1"/>
  <c r="S29" i="1"/>
  <c r="O29" i="1"/>
  <c r="N29" i="1"/>
  <c r="M29" i="1" s="1"/>
  <c r="AM29" i="1"/>
  <c r="S33" i="1"/>
  <c r="P33" i="1"/>
  <c r="O33" i="1"/>
  <c r="N33" i="1"/>
  <c r="M33" i="1" s="1"/>
  <c r="AM33" i="1"/>
  <c r="P28" i="1"/>
  <c r="O28" i="1"/>
  <c r="AM28" i="1"/>
  <c r="S28" i="1"/>
  <c r="AF22" i="1"/>
  <c r="AF34" i="1"/>
  <c r="P19" i="1"/>
  <c r="O19" i="1"/>
  <c r="N19" i="1"/>
  <c r="M19" i="1" s="1"/>
  <c r="AM19" i="1"/>
  <c r="X21" i="1"/>
  <c r="AF26" i="1"/>
  <c r="P36" i="1"/>
  <c r="O36" i="1"/>
  <c r="N36" i="1"/>
  <c r="M36" i="1" s="1"/>
  <c r="AM36" i="1"/>
  <c r="S36" i="1"/>
  <c r="AP22" i="1"/>
  <c r="X22" i="1"/>
  <c r="N24" i="1"/>
  <c r="M24" i="1" s="1"/>
  <c r="AP19" i="1"/>
  <c r="S25" i="1"/>
  <c r="O25" i="1"/>
  <c r="N25" i="1"/>
  <c r="M25" i="1" s="1"/>
  <c r="AM25" i="1"/>
  <c r="P27" i="1"/>
  <c r="O27" i="1"/>
  <c r="N27" i="1"/>
  <c r="M27" i="1" s="1"/>
  <c r="AM27" i="1"/>
  <c r="S27" i="1"/>
  <c r="AB28" i="1"/>
  <c r="P23" i="1"/>
  <c r="O23" i="1"/>
  <c r="N23" i="1"/>
  <c r="M23" i="1" s="1"/>
  <c r="AM23" i="1"/>
  <c r="S23" i="1"/>
  <c r="P32" i="1"/>
  <c r="O32" i="1"/>
  <c r="N32" i="1"/>
  <c r="M32" i="1" s="1"/>
  <c r="AM32" i="1"/>
  <c r="S32" i="1"/>
  <c r="O20" i="1"/>
  <c r="P20" i="1"/>
  <c r="N28" i="1"/>
  <c r="M28" i="1" s="1"/>
  <c r="O24" i="1"/>
  <c r="P24" i="1"/>
  <c r="AM24" i="1"/>
  <c r="AB20" i="1"/>
  <c r="AF30" i="1"/>
  <c r="P22" i="1"/>
  <c r="P26" i="1"/>
  <c r="X26" i="1"/>
  <c r="P30" i="1"/>
  <c r="X30" i="1"/>
  <c r="P34" i="1"/>
  <c r="X34" i="1"/>
  <c r="S31" i="1"/>
  <c r="S35" i="1"/>
  <c r="AM31" i="1"/>
  <c r="Y33" i="1"/>
  <c r="Z33" i="1" s="1"/>
  <c r="AM35" i="1"/>
  <c r="X20" i="1"/>
  <c r="X24" i="1"/>
  <c r="X28" i="1"/>
  <c r="N31" i="1"/>
  <c r="M31" i="1" s="1"/>
  <c r="X32" i="1"/>
  <c r="N35" i="1"/>
  <c r="M35" i="1" s="1"/>
  <c r="X36" i="1"/>
  <c r="AM26" i="1"/>
  <c r="AM30" i="1"/>
  <c r="O31" i="1"/>
  <c r="AM34" i="1"/>
  <c r="O35" i="1"/>
  <c r="AM22" i="1"/>
  <c r="X19" i="1"/>
  <c r="X23" i="1"/>
  <c r="X27" i="1"/>
  <c r="X31" i="1"/>
  <c r="X35" i="1"/>
  <c r="AF23" i="1" l="1"/>
  <c r="Y27" i="1"/>
  <c r="Z27" i="1" s="1"/>
  <c r="AA33" i="1"/>
  <c r="AE33" i="1" s="1"/>
  <c r="AH33" i="1"/>
  <c r="AG33" i="1"/>
  <c r="Y19" i="1"/>
  <c r="Z19" i="1" s="1"/>
  <c r="AF32" i="1"/>
  <c r="Y22" i="1"/>
  <c r="Z22" i="1" s="1"/>
  <c r="Y32" i="1"/>
  <c r="Z32" i="1" s="1"/>
  <c r="V25" i="1"/>
  <c r="T25" i="1" s="1"/>
  <c r="W25" i="1" s="1"/>
  <c r="Q25" i="1" s="1"/>
  <c r="R25" i="1" s="1"/>
  <c r="AF25" i="1"/>
  <c r="Y25" i="1"/>
  <c r="Z25" i="1" s="1"/>
  <c r="Y34" i="1"/>
  <c r="Z34" i="1" s="1"/>
  <c r="Y21" i="1"/>
  <c r="Z21" i="1" s="1"/>
  <c r="Y31" i="1"/>
  <c r="Z31" i="1" s="1"/>
  <c r="Y20" i="1"/>
  <c r="Z20" i="1" s="1"/>
  <c r="Y30" i="1"/>
  <c r="Z30" i="1" s="1"/>
  <c r="AF27" i="1"/>
  <c r="V27" i="1"/>
  <c r="T27" i="1" s="1"/>
  <c r="W27" i="1" s="1"/>
  <c r="Q27" i="1" s="1"/>
  <c r="R27" i="1" s="1"/>
  <c r="AF19" i="1"/>
  <c r="V19" i="1"/>
  <c r="T19" i="1" s="1"/>
  <c r="W19" i="1" s="1"/>
  <c r="Q19" i="1" s="1"/>
  <c r="R19" i="1" s="1"/>
  <c r="AF21" i="1"/>
  <c r="Y23" i="1"/>
  <c r="Z23" i="1" s="1"/>
  <c r="Y36" i="1"/>
  <c r="Z36" i="1" s="1"/>
  <c r="Y26" i="1"/>
  <c r="Z26" i="1" s="1"/>
  <c r="AF24" i="1"/>
  <c r="AF29" i="1"/>
  <c r="AF35" i="1"/>
  <c r="V35" i="1"/>
  <c r="T35" i="1" s="1"/>
  <c r="W35" i="1" s="1"/>
  <c r="Q35" i="1" s="1"/>
  <c r="R35" i="1" s="1"/>
  <c r="Y29" i="1"/>
  <c r="Z29" i="1" s="1"/>
  <c r="AF31" i="1"/>
  <c r="AF33" i="1"/>
  <c r="V33" i="1"/>
  <c r="T33" i="1" s="1"/>
  <c r="W33" i="1" s="1"/>
  <c r="Q33" i="1" s="1"/>
  <c r="R33" i="1" s="1"/>
  <c r="AF20" i="1"/>
  <c r="V20" i="1"/>
  <c r="T20" i="1" s="1"/>
  <c r="W20" i="1" s="1"/>
  <c r="Q20" i="1" s="1"/>
  <c r="R20" i="1" s="1"/>
  <c r="Y28" i="1"/>
  <c r="Z28" i="1" s="1"/>
  <c r="AF28" i="1"/>
  <c r="Y35" i="1"/>
  <c r="Z35" i="1" s="1"/>
  <c r="Y24" i="1"/>
  <c r="Z24" i="1" s="1"/>
  <c r="AF36" i="1"/>
  <c r="V36" i="1"/>
  <c r="T36" i="1" s="1"/>
  <c r="W36" i="1" s="1"/>
  <c r="Q36" i="1" s="1"/>
  <c r="R36" i="1" s="1"/>
  <c r="AI33" i="1" l="1"/>
  <c r="AH19" i="1"/>
  <c r="AA19" i="1"/>
  <c r="AE19" i="1" s="1"/>
  <c r="AG19" i="1"/>
  <c r="AA22" i="1"/>
  <c r="AE22" i="1" s="1"/>
  <c r="AG22" i="1"/>
  <c r="AH22" i="1"/>
  <c r="AI22" i="1" s="1"/>
  <c r="V22" i="1"/>
  <c r="T22" i="1" s="1"/>
  <c r="W22" i="1" s="1"/>
  <c r="Q22" i="1" s="1"/>
  <c r="R22" i="1" s="1"/>
  <c r="AA30" i="1"/>
  <c r="AE30" i="1" s="1"/>
  <c r="AH30" i="1"/>
  <c r="AG30" i="1"/>
  <c r="V30" i="1"/>
  <c r="T30" i="1" s="1"/>
  <c r="W30" i="1" s="1"/>
  <c r="Q30" i="1" s="1"/>
  <c r="R30" i="1" s="1"/>
  <c r="AA27" i="1"/>
  <c r="AE27" i="1" s="1"/>
  <c r="AH27" i="1"/>
  <c r="AG27" i="1"/>
  <c r="AA29" i="1"/>
  <c r="AE29" i="1" s="1"/>
  <c r="AH29" i="1"/>
  <c r="AG29" i="1"/>
  <c r="AH28" i="1"/>
  <c r="AI28" i="1" s="1"/>
  <c r="AA28" i="1"/>
  <c r="AE28" i="1" s="1"/>
  <c r="AG28" i="1"/>
  <c r="AA31" i="1"/>
  <c r="AE31" i="1" s="1"/>
  <c r="AH31" i="1"/>
  <c r="AG31" i="1"/>
  <c r="AA26" i="1"/>
  <c r="AE26" i="1" s="1"/>
  <c r="AG26" i="1"/>
  <c r="AH26" i="1"/>
  <c r="AI26" i="1" s="1"/>
  <c r="V26" i="1"/>
  <c r="T26" i="1" s="1"/>
  <c r="W26" i="1" s="1"/>
  <c r="Q26" i="1" s="1"/>
  <c r="R26" i="1" s="1"/>
  <c r="AA21" i="1"/>
  <c r="AE21" i="1" s="1"/>
  <c r="AH21" i="1"/>
  <c r="AG21" i="1"/>
  <c r="AH32" i="1"/>
  <c r="AI32" i="1" s="1"/>
  <c r="AA32" i="1"/>
  <c r="AE32" i="1" s="1"/>
  <c r="AG32" i="1"/>
  <c r="AH36" i="1"/>
  <c r="AI36" i="1" s="1"/>
  <c r="AA36" i="1"/>
  <c r="AE36" i="1" s="1"/>
  <c r="AG36" i="1"/>
  <c r="AH24" i="1"/>
  <c r="AA24" i="1"/>
  <c r="AE24" i="1" s="1"/>
  <c r="AG24" i="1"/>
  <c r="AA23" i="1"/>
  <c r="AE23" i="1" s="1"/>
  <c r="AH23" i="1"/>
  <c r="AG23" i="1"/>
  <c r="AA34" i="1"/>
  <c r="AE34" i="1" s="1"/>
  <c r="AH34" i="1"/>
  <c r="AG34" i="1"/>
  <c r="V34" i="1"/>
  <c r="T34" i="1" s="1"/>
  <c r="W34" i="1" s="1"/>
  <c r="Q34" i="1" s="1"/>
  <c r="R34" i="1" s="1"/>
  <c r="AA35" i="1"/>
  <c r="AE35" i="1" s="1"/>
  <c r="AH35" i="1"/>
  <c r="AG35" i="1"/>
  <c r="V29" i="1"/>
  <c r="T29" i="1" s="1"/>
  <c r="W29" i="1" s="1"/>
  <c r="Q29" i="1" s="1"/>
  <c r="R29" i="1" s="1"/>
  <c r="V32" i="1"/>
  <c r="T32" i="1" s="1"/>
  <c r="W32" i="1" s="1"/>
  <c r="Q32" i="1" s="1"/>
  <c r="R32" i="1" s="1"/>
  <c r="V24" i="1"/>
  <c r="T24" i="1" s="1"/>
  <c r="W24" i="1" s="1"/>
  <c r="Q24" i="1" s="1"/>
  <c r="R24" i="1" s="1"/>
  <c r="AA25" i="1"/>
  <c r="AE25" i="1" s="1"/>
  <c r="AH25" i="1"/>
  <c r="AI25" i="1" s="1"/>
  <c r="AG25" i="1"/>
  <c r="V23" i="1"/>
  <c r="T23" i="1" s="1"/>
  <c r="W23" i="1" s="1"/>
  <c r="Q23" i="1" s="1"/>
  <c r="R23" i="1" s="1"/>
  <c r="V28" i="1"/>
  <c r="T28" i="1" s="1"/>
  <c r="W28" i="1" s="1"/>
  <c r="Q28" i="1" s="1"/>
  <c r="R28" i="1" s="1"/>
  <c r="V31" i="1"/>
  <c r="T31" i="1" s="1"/>
  <c r="W31" i="1" s="1"/>
  <c r="Q31" i="1" s="1"/>
  <c r="R31" i="1" s="1"/>
  <c r="V21" i="1"/>
  <c r="T21" i="1" s="1"/>
  <c r="W21" i="1" s="1"/>
  <c r="Q21" i="1" s="1"/>
  <c r="R21" i="1" s="1"/>
  <c r="AH20" i="1"/>
  <c r="AA20" i="1"/>
  <c r="AE20" i="1" s="1"/>
  <c r="AG20" i="1"/>
  <c r="AI31" i="1" l="1"/>
  <c r="AI24" i="1"/>
  <c r="AI21" i="1"/>
  <c r="AI27" i="1"/>
  <c r="AI20" i="1"/>
  <c r="AI34" i="1"/>
  <c r="AI23" i="1"/>
  <c r="AI30" i="1"/>
  <c r="AI19" i="1"/>
  <c r="AI35" i="1"/>
  <c r="AI29" i="1"/>
</calcChain>
</file>

<file path=xl/sharedStrings.xml><?xml version="1.0" encoding="utf-8"?>
<sst xmlns="http://schemas.openxmlformats.org/spreadsheetml/2006/main" count="984" uniqueCount="411">
  <si>
    <t>File opened</t>
  </si>
  <si>
    <t>2023-07-17 13:50:54</t>
  </si>
  <si>
    <t>Console s/n</t>
  </si>
  <si>
    <t>68C-811759</t>
  </si>
  <si>
    <t>Console ver</t>
  </si>
  <si>
    <t>Bluestem v.2.1.08</t>
  </si>
  <si>
    <t>Scripts ver</t>
  </si>
  <si>
    <t>2022.05  2.1.08, Aug 2022</t>
  </si>
  <si>
    <t>Head s/n</t>
  </si>
  <si>
    <t>68H-891759</t>
  </si>
  <si>
    <t>Head ver</t>
  </si>
  <si>
    <t>1.4.22</t>
  </si>
  <si>
    <t>Head cal</t>
  </si>
  <si>
    <t>{"co2bspan2b": "0.29074", "co2aspanconc2": "301.4", "h2obspan2a": "0.0687607", "flowazero": "0.2969", "ssb_ref": "37125.5", "co2aspan2": "-0.0349502", "h2obspan2b": "0.0690967", "h2oaspanconc1": "11.65", "co2bspanconc2": "301.4", "flowmeterzero": "0.996167", "h2obspanconc1": "11.65", "flowbzero": "0.29043", "co2aspanconc1": "2473", "co2azero": "0.925242", "h2obspanconc2": "0", "oxygen": "21", "h2obspan1": "1.00489", "h2obzero": "1.0566", "h2oaspanconc2": "0", "chamberpressurezero": "2.68486", "h2obspan2": "0", "h2oazero": "1.04545", "co2aspan2b": "0.289966", "h2oaspan2": "0", "co2aspan1": "1.00226", "co2bzero": "0.928369", "tazero": "-0.14134", "co2bspan2": "-0.0342144", "co2aspan2a": "0.292292", "h2oaspan2b": "0.0685964", "co2bspanconc1": "2473", "h2oaspan2a": "0.0681933", "tbzero": "-0.243059", "ssa_ref": "34842.2", "co2bspan1": "1.0021", "co2bspan2a": "0.293064", "h2oaspan1": "1.00591"}</t>
  </si>
  <si>
    <t>CO2 rangematch</t>
  </si>
  <si>
    <t>Mon Jul 10 11:02</t>
  </si>
  <si>
    <t>H2O rangematch</t>
  </si>
  <si>
    <t>Tue Jun  6 10:36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</si>
  <si>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</si>
  <si>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</si>
  <si>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</si>
  <si>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</si>
  <si>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</si>
  <si>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</si>
  <si>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</si>
  <si>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</si>
  <si>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</si>
  <si>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13:50:54</t>
  </si>
  <si>
    <t>Stability Definition:	A (GasEx): Std&lt;0.2 Per=20	CO2_r (Meas): Per=20	Qin (LeafQ): Std&lt;1 Per=20</t>
  </si>
  <si>
    <t>13:53:59</t>
  </si>
  <si>
    <t>Stability Definition:	A (GasEx): Std&lt;0.2 Per=20	CO2_r (Meas): Std&lt;0.75 Per=20	Qin (LeafQ): Std&lt;1 Per=20</t>
  </si>
  <si>
    <t>13:54:00</t>
  </si>
  <si>
    <t>Stability Definition:	A (GasEx): Std&lt;0.2 Per=20	CO2_r (Meas): Std&lt;0.75 Per=20	Qin (LeafQ):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</si>
  <si>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</si>
  <si>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</si>
  <si>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</si>
  <si>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</si>
  <si>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</si>
  <si>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</si>
  <si>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</si>
  <si>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</si>
  <si>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</si>
  <si>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</si>
  <si>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</si>
  <si>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</si>
  <si>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</si>
  <si>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</si>
  <si>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</si>
  <si>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</si>
  <si>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</si>
  <si>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</si>
  <si>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</si>
  <si>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</si>
  <si>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</si>
  <si>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</si>
  <si>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</si>
  <si>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</si>
  <si>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</si>
  <si>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</si>
  <si>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</si>
  <si>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</si>
  <si>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</si>
  <si>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</si>
  <si>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</si>
  <si>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</si>
  <si>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</si>
  <si>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</si>
  <si>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</si>
  <si>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</si>
  <si>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</si>
  <si>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</si>
  <si>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</si>
  <si>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</si>
  <si>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</si>
  <si>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</si>
  <si>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</si>
  <si>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</si>
  <si>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</si>
  <si>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</si>
  <si>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</si>
  <si>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</si>
  <si>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</si>
  <si>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</si>
  <si>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</si>
  <si>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</si>
  <si>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</si>
  <si>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</si>
  <si>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</si>
  <si>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</si>
  <si>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</si>
  <si>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</si>
  <si>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4.42204 88.455 384.912 625.813 858.827 1075.67 1260.85 1359.46</t>
  </si>
  <si>
    <t>Fs_true</t>
  </si>
  <si>
    <t>0.130681 101.051 403.766 601.321 802.202 1001.04 1202.6 1401.11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</si>
  <si>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</si>
  <si>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</si>
  <si>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</si>
  <si>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</si>
  <si>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</si>
  <si>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</si>
  <si>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</si>
  <si>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</si>
  <si>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</si>
  <si>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</si>
  <si>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</si>
  <si>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</si>
  <si>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</si>
  <si>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</si>
  <si>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</si>
  <si>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</si>
  <si>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</si>
  <si>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</si>
  <si>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</si>
  <si>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</si>
  <si>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</si>
  <si>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</si>
  <si>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</si>
  <si>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</si>
  <si>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</si>
  <si>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</si>
  <si>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</si>
  <si>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Barcode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</si>
  <si>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</si>
  <si>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</si>
  <si>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</si>
  <si>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</si>
  <si>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</si>
  <si>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</si>
  <si>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</si>
  <si>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</si>
  <si>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</si>
  <si>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</si>
  <si>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</si>
  <si>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</si>
  <si>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</si>
  <si>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</si>
  <si>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</si>
  <si>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</si>
  <si>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</si>
  <si>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</si>
  <si>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</si>
  <si>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</si>
  <si>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</si>
  <si>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</si>
  <si>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</si>
  <si>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</si>
  <si>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</si>
  <si>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</si>
  <si>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</si>
  <si>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</si>
  <si>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</si>
  <si>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</si>
  <si>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</si>
  <si>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</si>
  <si>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</si>
  <si>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</si>
  <si>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</si>
  <si>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</si>
  <si>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</si>
  <si>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</si>
  <si>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</si>
  <si>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</si>
  <si>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</si>
  <si>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</si>
  <si>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</si>
  <si>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</si>
  <si>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</si>
  <si>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</si>
  <si>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</si>
  <si>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</si>
  <si>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</si>
  <si>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</si>
  <si>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</si>
  <si>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</si>
  <si>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</si>
  <si>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</si>
  <si>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</si>
  <si>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</si>
  <si>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</si>
  <si>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</si>
  <si>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</si>
  <si>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</si>
  <si>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</si>
  <si>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</si>
  <si>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</si>
  <si>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</si>
  <si>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</si>
  <si>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</si>
  <si>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</si>
  <si>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</si>
  <si>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</si>
  <si>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</si>
  <si>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</si>
  <si>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</si>
  <si>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</si>
  <si>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</si>
  <si>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</si>
  <si>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</si>
  <si>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</si>
  <si>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</si>
  <si>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</si>
  <si>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</si>
  <si>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</si>
  <si>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</si>
  <si>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</si>
  <si>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</si>
  <si>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</si>
  <si>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</si>
  <si>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</si>
  <si>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</si>
  <si>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</si>
  <si>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</si>
  <si>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</si>
  <si>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</si>
  <si>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</si>
  <si>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</si>
  <si>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</si>
  <si>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</si>
  <si>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</si>
  <si>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</si>
  <si>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</si>
  <si>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</si>
  <si>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</si>
  <si>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</si>
  <si>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</si>
  <si>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</si>
  <si>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</si>
  <si>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</si>
  <si>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</si>
  <si>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</si>
  <si>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</si>
  <si>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</si>
  <si>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</si>
  <si>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</si>
  <si>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</si>
  <si>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</si>
  <si>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</si>
  <si>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</si>
  <si>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</si>
  <si>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</si>
  <si>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</si>
  <si>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</si>
  <si>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</si>
  <si>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</si>
  <si>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</si>
  <si>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</si>
  <si>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</si>
  <si>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</si>
  <si>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</si>
  <si>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</si>
  <si>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</si>
  <si>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</si>
  <si>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</si>
  <si>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</si>
  <si>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</si>
  <si>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</si>
  <si>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</si>
  <si>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</si>
  <si>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</si>
  <si>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AccH2O_hum</t>
  </si>
  <si>
    <t>AccH2O_des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</si>
  <si>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</si>
  <si>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</si>
  <si>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</si>
  <si>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</si>
  <si>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</si>
  <si>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</si>
  <si>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</si>
  <si>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</si>
  <si>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</si>
  <si>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</si>
  <si>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</si>
  <si>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</si>
  <si>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</si>
  <si>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</si>
  <si>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</si>
  <si>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</si>
  <si>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</si>
  <si>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</si>
  <si>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</si>
  <si>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</si>
  <si>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</si>
  <si>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</si>
  <si>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</si>
  <si>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</si>
  <si>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</si>
  <si>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</si>
  <si>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</si>
  <si>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</si>
  <si>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</si>
  <si>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</si>
  <si>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</si>
  <si>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</si>
  <si>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</si>
  <si>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</si>
  <si>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</si>
  <si>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</si>
  <si>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</si>
  <si>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</si>
  <si>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</si>
  <si>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</si>
  <si>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</si>
  <si>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</si>
  <si>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</si>
  <si>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</si>
  <si>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</si>
  <si>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</si>
  <si>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</si>
  <si>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</si>
  <si>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</si>
  <si>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</si>
  <si>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</si>
  <si>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</si>
  <si>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</si>
  <si>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</si>
  <si>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</si>
  <si>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</si>
  <si>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</si>
  <si>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</si>
  <si>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</si>
  <si>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</si>
  <si>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</si>
  <si>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</si>
  <si>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</si>
  <si>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</si>
  <si>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</si>
  <si>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</si>
  <si>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</si>
  <si>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</si>
  <si>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</si>
  <si>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</si>
  <si>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</si>
  <si>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</si>
  <si>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</si>
  <si>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</si>
  <si>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</si>
  <si>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</si>
  <si>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</si>
  <si>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</si>
  <si>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</si>
  <si>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</si>
  <si>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</si>
  <si>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</si>
  <si>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hrs</t>
  </si>
  <si>
    <t>mg</t>
  </si>
  <si>
    <t>min</t>
  </si>
  <si>
    <t>20230717 14:09:23</t>
  </si>
  <si>
    <t>14:09:23</t>
  </si>
  <si>
    <t>none</t>
  </si>
  <si>
    <t>Lindsey</t>
  </si>
  <si>
    <t>20230717</t>
  </si>
  <si>
    <t>AR</t>
  </si>
  <si>
    <t>BNL21844</t>
  </si>
  <si>
    <t>14:09:53</t>
  </si>
  <si>
    <t>2/2</t>
  </si>
  <si>
    <t>00000000</t>
  </si>
  <si>
    <t>iiiiiiii</t>
  </si>
  <si>
    <t>off</t>
  </si>
  <si>
    <t>20230717 14:11:30</t>
  </si>
  <si>
    <t>14:11:30</t>
  </si>
  <si>
    <t>14:11:01</t>
  </si>
  <si>
    <t>20230717 14:13:08</t>
  </si>
  <si>
    <t>14:13:08</t>
  </si>
  <si>
    <t>14:12:39</t>
  </si>
  <si>
    <t>20230717 14:14:44</t>
  </si>
  <si>
    <t>14:14:44</t>
  </si>
  <si>
    <t>14:14:14</t>
  </si>
  <si>
    <t>20230717 14:16:15</t>
  </si>
  <si>
    <t>14:16:15</t>
  </si>
  <si>
    <t>14:15:48</t>
  </si>
  <si>
    <t>20230717 14:17:42</t>
  </si>
  <si>
    <t>14:17:42</t>
  </si>
  <si>
    <t>14:17:17</t>
  </si>
  <si>
    <t>20230717 14:19:04</t>
  </si>
  <si>
    <t>14:19:04</t>
  </si>
  <si>
    <t>14:18:53</t>
  </si>
  <si>
    <t>20230717 14:20:35</t>
  </si>
  <si>
    <t>14:20:35</t>
  </si>
  <si>
    <t>14:20:07</t>
  </si>
  <si>
    <t>20230717 14:22:05</t>
  </si>
  <si>
    <t>14:22:05</t>
  </si>
  <si>
    <t>14:21:37</t>
  </si>
  <si>
    <t>20230717 14:23:28</t>
  </si>
  <si>
    <t>14:23:28</t>
  </si>
  <si>
    <t>14:22:59</t>
  </si>
  <si>
    <t>20230717 14:25:06</t>
  </si>
  <si>
    <t>14:25:06</t>
  </si>
  <si>
    <t>14:24:37</t>
  </si>
  <si>
    <t>20230717 14:26:35</t>
  </si>
  <si>
    <t>14:26:35</t>
  </si>
  <si>
    <t>14:26:05</t>
  </si>
  <si>
    <t>20230717 14:28:03</t>
  </si>
  <si>
    <t>14:28:03</t>
  </si>
  <si>
    <t>14:27:34</t>
  </si>
  <si>
    <t>20230717 14:29:45</t>
  </si>
  <si>
    <t>14:29:45</t>
  </si>
  <si>
    <t>14:29:16</t>
  </si>
  <si>
    <t>20230717 14:31:12</t>
  </si>
  <si>
    <t>14:31:12</t>
  </si>
  <si>
    <t>14:30:43</t>
  </si>
  <si>
    <t>20230717 14:32:54</t>
  </si>
  <si>
    <t>14:32:54</t>
  </si>
  <si>
    <t>14:32:24</t>
  </si>
  <si>
    <t>20230717 14:34:54</t>
  </si>
  <si>
    <t>14:34:54</t>
  </si>
  <si>
    <t>14:34:06</t>
  </si>
  <si>
    <t>20230717 14:36:55</t>
  </si>
  <si>
    <t>14:36:55</t>
  </si>
  <si>
    <t>14:36:33</t>
  </si>
  <si>
    <t>1/2</t>
  </si>
  <si>
    <t>SARE2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</si>
</sst>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6"/>
  <sheetViews>
    <sheetView tabSelected="1" workbookViewId="0">
      <selection activeCell="G19" sqref="G19"/>
    </sheetView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>
        <v>21</v>
      </c>
    </row>
    <row r="4" spans="1:216" x14ac:dyDescent="0.2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">
      <c r="B7">
        <v>6</v>
      </c>
      <c r="C7">
        <v>0.5</v>
      </c>
      <c r="D7" t="s">
        <v>53</v>
      </c>
      <c r="E7">
        <v>2</v>
      </c>
    </row>
    <row r="8" spans="1:216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121</v>
      </c>
      <c r="L17" t="s">
        <v>122</v>
      </c>
      <c r="M17" t="s">
        <v>123</v>
      </c>
      <c r="N17" t="s">
        <v>124</v>
      </c>
      <c r="O17" t="s">
        <v>125</v>
      </c>
      <c r="P17" t="s">
        <v>126</v>
      </c>
      <c r="Q17" t="s">
        <v>127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136</v>
      </c>
      <c r="AA17" t="s">
        <v>137</v>
      </c>
      <c r="AB17" t="s">
        <v>138</v>
      </c>
      <c r="AC17" t="s">
        <v>139</v>
      </c>
      <c r="AD17" t="s">
        <v>140</v>
      </c>
      <c r="AE17" t="s">
        <v>141</v>
      </c>
      <c r="AF17" t="s">
        <v>142</v>
      </c>
      <c r="AG17" t="s">
        <v>143</v>
      </c>
      <c r="AH17" t="s">
        <v>144</v>
      </c>
      <c r="AI17" t="s">
        <v>145</v>
      </c>
      <c r="AJ17" t="s">
        <v>98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122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112</v>
      </c>
      <c r="CN17" t="s">
        <v>115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204</v>
      </c>
      <c r="CU17" t="s">
        <v>205</v>
      </c>
      <c r="CV17" t="s">
        <v>206</v>
      </c>
      <c r="CW17" t="s">
        <v>207</v>
      </c>
      <c r="CX17" t="s">
        <v>208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228</v>
      </c>
      <c r="DS17" t="s">
        <v>229</v>
      </c>
      <c r="DT17" t="s">
        <v>230</v>
      </c>
      <c r="DU17" t="s">
        <v>231</v>
      </c>
      <c r="DV17" t="s">
        <v>232</v>
      </c>
      <c r="DW17" t="s">
        <v>233</v>
      </c>
      <c r="DX17" t="s">
        <v>234</v>
      </c>
      <c r="DY17" t="s">
        <v>235</v>
      </c>
      <c r="DZ17" t="s">
        <v>236</v>
      </c>
      <c r="EA17" t="s">
        <v>237</v>
      </c>
      <c r="EB17" t="s">
        <v>238</v>
      </c>
      <c r="EC17" t="s">
        <v>239</v>
      </c>
      <c r="ED17" t="s">
        <v>240</v>
      </c>
      <c r="EE17" t="s">
        <v>241</v>
      </c>
      <c r="EF17" t="s">
        <v>242</v>
      </c>
      <c r="EG17" t="s">
        <v>243</v>
      </c>
      <c r="EH17" t="s">
        <v>244</v>
      </c>
      <c r="EI17" t="s">
        <v>245</v>
      </c>
      <c r="EJ17" t="s">
        <v>246</v>
      </c>
      <c r="EK17" t="s">
        <v>247</v>
      </c>
      <c r="EL17" t="s">
        <v>248</v>
      </c>
      <c r="EM17" t="s">
        <v>249</v>
      </c>
      <c r="EN17" t="s">
        <v>250</v>
      </c>
      <c r="EO17" t="s">
        <v>251</v>
      </c>
      <c r="EP17" t="s">
        <v>252</v>
      </c>
      <c r="EQ17" t="s">
        <v>253</v>
      </c>
      <c r="ER17" t="s">
        <v>254</v>
      </c>
      <c r="ES17" t="s">
        <v>255</v>
      </c>
      <c r="ET17" t="s">
        <v>256</v>
      </c>
      <c r="EU17" t="s">
        <v>257</v>
      </c>
      <c r="EV17" t="s">
        <v>258</v>
      </c>
      <c r="EW17" t="s">
        <v>259</v>
      </c>
      <c r="EX17" t="s">
        <v>260</v>
      </c>
      <c r="EY17" t="s">
        <v>261</v>
      </c>
      <c r="EZ17" t="s">
        <v>262</v>
      </c>
      <c r="FA17" t="s">
        <v>263</v>
      </c>
      <c r="FB17" t="s">
        <v>264</v>
      </c>
      <c r="FC17" t="s">
        <v>265</v>
      </c>
      <c r="FD17" t="s">
        <v>266</v>
      </c>
      <c r="FE17" t="s">
        <v>267</v>
      </c>
      <c r="FF17" t="s">
        <v>268</v>
      </c>
      <c r="FG17" t="s">
        <v>269</v>
      </c>
      <c r="FH17" t="s">
        <v>270</v>
      </c>
      <c r="FI17" t="s">
        <v>271</v>
      </c>
      <c r="FJ17" t="s">
        <v>272</v>
      </c>
      <c r="FK17" t="s">
        <v>273</v>
      </c>
      <c r="FL17" t="s">
        <v>274</v>
      </c>
      <c r="FM17" t="s">
        <v>275</v>
      </c>
      <c r="FN17" t="s">
        <v>276</v>
      </c>
      <c r="FO17" t="s">
        <v>277</v>
      </c>
      <c r="FP17" t="s">
        <v>278</v>
      </c>
      <c r="FQ17" t="s">
        <v>279</v>
      </c>
      <c r="FR17" t="s">
        <v>280</v>
      </c>
      <c r="FS17" t="s">
        <v>281</v>
      </c>
      <c r="FT17" t="s">
        <v>282</v>
      </c>
      <c r="FU17" t="s">
        <v>283</v>
      </c>
      <c r="FV17" t="s">
        <v>284</v>
      </c>
      <c r="FW17" t="s">
        <v>285</v>
      </c>
      <c r="FX17" t="s">
        <v>286</v>
      </c>
      <c r="FY17" t="s">
        <v>287</v>
      </c>
      <c r="FZ17" t="s">
        <v>288</v>
      </c>
      <c r="GA17" t="s">
        <v>289</v>
      </c>
      <c r="GB17" t="s">
        <v>290</v>
      </c>
      <c r="GC17" t="s">
        <v>291</v>
      </c>
      <c r="GD17" t="s">
        <v>292</v>
      </c>
      <c r="GE17" t="s">
        <v>293</v>
      </c>
      <c r="GF17" t="s">
        <v>294</v>
      </c>
      <c r="GG17" t="s">
        <v>295</v>
      </c>
      <c r="GH17" t="s">
        <v>296</v>
      </c>
      <c r="GI17" t="s">
        <v>297</v>
      </c>
      <c r="GJ17" t="s">
        <v>298</v>
      </c>
      <c r="GK17" t="s">
        <v>299</v>
      </c>
      <c r="GL17" t="s">
        <v>300</v>
      </c>
      <c r="GM17" t="s">
        <v>301</v>
      </c>
      <c r="GN17" t="s">
        <v>302</v>
      </c>
      <c r="GO17" t="s">
        <v>303</v>
      </c>
      <c r="GP17" t="s">
        <v>304</v>
      </c>
      <c r="GQ17" t="s">
        <v>305</v>
      </c>
      <c r="GR17" t="s">
        <v>306</v>
      </c>
      <c r="GS17" t="s">
        <v>307</v>
      </c>
      <c r="GT17" t="s">
        <v>308</v>
      </c>
      <c r="GU17" t="s">
        <v>309</v>
      </c>
      <c r="GV17" t="s">
        <v>310</v>
      </c>
      <c r="GW17" t="s">
        <v>311</v>
      </c>
      <c r="GX17" t="s">
        <v>312</v>
      </c>
      <c r="GY17" t="s">
        <v>313</v>
      </c>
      <c r="GZ17" t="s">
        <v>314</v>
      </c>
      <c r="HA17" t="s">
        <v>315</v>
      </c>
      <c r="HB17" t="s">
        <v>316</v>
      </c>
      <c r="HC17" t="s">
        <v>317</v>
      </c>
      <c r="HD17" t="s">
        <v>318</v>
      </c>
      <c r="HE17" t="s">
        <v>319</v>
      </c>
      <c r="HF17" t="s">
        <v>320</v>
      </c>
      <c r="HG17" t="s">
        <v>321</v>
      </c>
      <c r="HH17" t="s">
        <v>322</v>
      </c>
    </row>
    <row r="18" spans="1:216" x14ac:dyDescent="0.2">
      <c r="B18" t="s">
        <v>323</v>
      </c>
      <c r="C18" t="s">
        <v>323</v>
      </c>
      <c r="F18" t="s">
        <v>323</v>
      </c>
      <c r="L18" t="s">
        <v>323</v>
      </c>
      <c r="M18" t="s">
        <v>324</v>
      </c>
      <c r="N18" t="s">
        <v>325</v>
      </c>
      <c r="O18" t="s">
        <v>326</v>
      </c>
      <c r="P18" t="s">
        <v>327</v>
      </c>
      <c r="Q18" t="s">
        <v>327</v>
      </c>
      <c r="R18" t="s">
        <v>161</v>
      </c>
      <c r="S18" t="s">
        <v>161</v>
      </c>
      <c r="T18" t="s">
        <v>324</v>
      </c>
      <c r="U18" t="s">
        <v>324</v>
      </c>
      <c r="V18" t="s">
        <v>324</v>
      </c>
      <c r="W18" t="s">
        <v>324</v>
      </c>
      <c r="X18" t="s">
        <v>328</v>
      </c>
      <c r="Y18" t="s">
        <v>329</v>
      </c>
      <c r="Z18" t="s">
        <v>329</v>
      </c>
      <c r="AA18" t="s">
        <v>330</v>
      </c>
      <c r="AB18" t="s">
        <v>331</v>
      </c>
      <c r="AC18" t="s">
        <v>330</v>
      </c>
      <c r="AD18" t="s">
        <v>330</v>
      </c>
      <c r="AE18" t="s">
        <v>330</v>
      </c>
      <c r="AF18" t="s">
        <v>328</v>
      </c>
      <c r="AG18" t="s">
        <v>328</v>
      </c>
      <c r="AH18" t="s">
        <v>328</v>
      </c>
      <c r="AI18" t="s">
        <v>328</v>
      </c>
      <c r="AJ18" t="s">
        <v>332</v>
      </c>
      <c r="AK18" t="s">
        <v>331</v>
      </c>
      <c r="AM18" t="s">
        <v>331</v>
      </c>
      <c r="AN18" t="s">
        <v>332</v>
      </c>
      <c r="AO18" t="s">
        <v>326</v>
      </c>
      <c r="AP18" t="s">
        <v>326</v>
      </c>
      <c r="AR18" t="s">
        <v>333</v>
      </c>
      <c r="AS18" t="s">
        <v>323</v>
      </c>
      <c r="AT18" t="s">
        <v>327</v>
      </c>
      <c r="AU18" t="s">
        <v>327</v>
      </c>
      <c r="AV18" t="s">
        <v>334</v>
      </c>
      <c r="AW18" t="s">
        <v>334</v>
      </c>
      <c r="AX18" t="s">
        <v>327</v>
      </c>
      <c r="AY18" t="s">
        <v>334</v>
      </c>
      <c r="AZ18" t="s">
        <v>332</v>
      </c>
      <c r="BA18" t="s">
        <v>330</v>
      </c>
      <c r="BB18" t="s">
        <v>330</v>
      </c>
      <c r="BC18" t="s">
        <v>329</v>
      </c>
      <c r="BD18" t="s">
        <v>329</v>
      </c>
      <c r="BE18" t="s">
        <v>329</v>
      </c>
      <c r="BF18" t="s">
        <v>329</v>
      </c>
      <c r="BG18" t="s">
        <v>329</v>
      </c>
      <c r="BH18" t="s">
        <v>335</v>
      </c>
      <c r="BI18" t="s">
        <v>326</v>
      </c>
      <c r="BJ18" t="s">
        <v>326</v>
      </c>
      <c r="BK18" t="s">
        <v>327</v>
      </c>
      <c r="BL18" t="s">
        <v>327</v>
      </c>
      <c r="BM18" t="s">
        <v>327</v>
      </c>
      <c r="BN18" t="s">
        <v>334</v>
      </c>
      <c r="BO18" t="s">
        <v>327</v>
      </c>
      <c r="BP18" t="s">
        <v>334</v>
      </c>
      <c r="BQ18" t="s">
        <v>330</v>
      </c>
      <c r="BR18" t="s">
        <v>330</v>
      </c>
      <c r="BS18" t="s">
        <v>329</v>
      </c>
      <c r="BT18" t="s">
        <v>329</v>
      </c>
      <c r="BU18" t="s">
        <v>326</v>
      </c>
      <c r="BZ18" t="s">
        <v>326</v>
      </c>
      <c r="CC18" t="s">
        <v>329</v>
      </c>
      <c r="CD18" t="s">
        <v>329</v>
      </c>
      <c r="CE18" t="s">
        <v>329</v>
      </c>
      <c r="CF18" t="s">
        <v>329</v>
      </c>
      <c r="CG18" t="s">
        <v>329</v>
      </c>
      <c r="CH18" t="s">
        <v>326</v>
      </c>
      <c r="CI18" t="s">
        <v>326</v>
      </c>
      <c r="CJ18" t="s">
        <v>326</v>
      </c>
      <c r="CK18" t="s">
        <v>323</v>
      </c>
      <c r="CM18" t="s">
        <v>336</v>
      </c>
      <c r="CO18" t="s">
        <v>323</v>
      </c>
      <c r="CP18" t="s">
        <v>323</v>
      </c>
      <c r="CR18" t="s">
        <v>337</v>
      </c>
      <c r="CS18" t="s">
        <v>338</v>
      </c>
      <c r="CT18" t="s">
        <v>337</v>
      </c>
      <c r="CU18" t="s">
        <v>338</v>
      </c>
      <c r="CV18" t="s">
        <v>337</v>
      </c>
      <c r="CW18" t="s">
        <v>338</v>
      </c>
      <c r="CX18" t="s">
        <v>331</v>
      </c>
      <c r="CY18" t="s">
        <v>331</v>
      </c>
      <c r="CZ18" t="s">
        <v>326</v>
      </c>
      <c r="DA18" t="s">
        <v>339</v>
      </c>
      <c r="DB18" t="s">
        <v>326</v>
      </c>
      <c r="DD18" t="s">
        <v>327</v>
      </c>
      <c r="DE18" t="s">
        <v>340</v>
      </c>
      <c r="DF18" t="s">
        <v>327</v>
      </c>
      <c r="DH18" t="s">
        <v>326</v>
      </c>
      <c r="DI18" t="s">
        <v>339</v>
      </c>
      <c r="DJ18" t="s">
        <v>326</v>
      </c>
      <c r="DO18" t="s">
        <v>341</v>
      </c>
      <c r="DP18" t="s">
        <v>341</v>
      </c>
      <c r="EC18" t="s">
        <v>341</v>
      </c>
      <c r="ED18" t="s">
        <v>341</v>
      </c>
      <c r="EE18" t="s">
        <v>342</v>
      </c>
      <c r="EF18" t="s">
        <v>342</v>
      </c>
      <c r="EG18" t="s">
        <v>329</v>
      </c>
      <c r="EH18" t="s">
        <v>329</v>
      </c>
      <c r="EI18" t="s">
        <v>331</v>
      </c>
      <c r="EJ18" t="s">
        <v>329</v>
      </c>
      <c r="EK18" t="s">
        <v>334</v>
      </c>
      <c r="EL18" t="s">
        <v>331</v>
      </c>
      <c r="EM18" t="s">
        <v>331</v>
      </c>
      <c r="EO18" t="s">
        <v>341</v>
      </c>
      <c r="EP18" t="s">
        <v>341</v>
      </c>
      <c r="EQ18" t="s">
        <v>341</v>
      </c>
      <c r="ER18" t="s">
        <v>341</v>
      </c>
      <c r="ES18" t="s">
        <v>341</v>
      </c>
      <c r="ET18" t="s">
        <v>341</v>
      </c>
      <c r="EU18" t="s">
        <v>341</v>
      </c>
      <c r="EV18" t="s">
        <v>343</v>
      </c>
      <c r="EW18" t="s">
        <v>344</v>
      </c>
      <c r="EX18" t="s">
        <v>344</v>
      </c>
      <c r="EY18" t="s">
        <v>344</v>
      </c>
      <c r="EZ18" t="s">
        <v>341</v>
      </c>
      <c r="FA18" t="s">
        <v>341</v>
      </c>
      <c r="FB18" t="s">
        <v>341</v>
      </c>
      <c r="FC18" t="s">
        <v>341</v>
      </c>
      <c r="FD18" t="s">
        <v>341</v>
      </c>
      <c r="FE18" t="s">
        <v>341</v>
      </c>
      <c r="FF18" t="s">
        <v>341</v>
      </c>
      <c r="FG18" t="s">
        <v>341</v>
      </c>
      <c r="FH18" t="s">
        <v>341</v>
      </c>
      <c r="FI18" t="s">
        <v>341</v>
      </c>
      <c r="FJ18" t="s">
        <v>341</v>
      </c>
      <c r="FK18" t="s">
        <v>341</v>
      </c>
      <c r="FR18" t="s">
        <v>341</v>
      </c>
      <c r="FS18" t="s">
        <v>331</v>
      </c>
      <c r="FT18" t="s">
        <v>331</v>
      </c>
      <c r="FU18" t="s">
        <v>337</v>
      </c>
      <c r="FV18" t="s">
        <v>338</v>
      </c>
      <c r="FW18" t="s">
        <v>338</v>
      </c>
      <c r="GA18" t="s">
        <v>338</v>
      </c>
      <c r="GE18" t="s">
        <v>327</v>
      </c>
      <c r="GF18" t="s">
        <v>327</v>
      </c>
      <c r="GG18" t="s">
        <v>334</v>
      </c>
      <c r="GH18" t="s">
        <v>334</v>
      </c>
      <c r="GI18" t="s">
        <v>345</v>
      </c>
      <c r="GJ18" t="s">
        <v>345</v>
      </c>
      <c r="GK18" t="s">
        <v>341</v>
      </c>
      <c r="GL18" t="s">
        <v>341</v>
      </c>
      <c r="GM18" t="s">
        <v>341</v>
      </c>
      <c r="GN18" t="s">
        <v>341</v>
      </c>
      <c r="GO18" t="s">
        <v>341</v>
      </c>
      <c r="GP18" t="s">
        <v>341</v>
      </c>
      <c r="GQ18" t="s">
        <v>329</v>
      </c>
      <c r="GR18" t="s">
        <v>341</v>
      </c>
      <c r="GT18" t="s">
        <v>332</v>
      </c>
      <c r="GU18" t="s">
        <v>332</v>
      </c>
      <c r="GV18" t="s">
        <v>329</v>
      </c>
      <c r="GW18" t="s">
        <v>329</v>
      </c>
      <c r="GX18" t="s">
        <v>329</v>
      </c>
      <c r="GY18" t="s">
        <v>329</v>
      </c>
      <c r="GZ18" t="s">
        <v>329</v>
      </c>
      <c r="HA18" t="s">
        <v>331</v>
      </c>
      <c r="HB18" t="s">
        <v>331</v>
      </c>
      <c r="HC18" t="s">
        <v>331</v>
      </c>
      <c r="HD18" t="s">
        <v>329</v>
      </c>
      <c r="HE18" t="s">
        <v>327</v>
      </c>
      <c r="HF18" t="s">
        <v>334</v>
      </c>
      <c r="HG18" t="s">
        <v>331</v>
      </c>
      <c r="HH18" t="s">
        <v>331</v>
      </c>
    </row>
    <row r="19" spans="1:216" x14ac:dyDescent="0.2">
      <c r="A19">
        <v>1</v>
      </c>
      <c r="B19">
        <v>1689631763</v>
      </c>
      <c r="C19">
        <v>0</v>
      </c>
      <c r="D19" t="s">
        <v>346</v>
      </c>
      <c r="E19" t="s">
        <v>347</v>
      </c>
      <c r="F19" t="s">
        <v>348</v>
      </c>
      <c r="G19" t="s">
        <v>349</v>
      </c>
      <c r="H19" t="s">
        <v>350</v>
      </c>
      <c r="I19" t="s">
        <v>351</v>
      </c>
      <c r="J19" t="s">
        <v>410</v>
      </c>
      <c r="K19" t="s">
        <v>352</v>
      </c>
      <c r="L19">
        <v>1689631763</v>
      </c>
      <c r="M19">
        <f t="shared" ref="M19:M36" si="0">(N19)/1000</f>
        <v>1.4966101041657359E-3</v>
      </c>
      <c r="N19">
        <f t="shared" ref="N19:N36" si="1">1000*AZ19*AL19*(AV19-AW19)/(100*$B$7*(1000-AL19*AV19))</f>
        <v>1.496610104165736</v>
      </c>
      <c r="O19">
        <f t="shared" ref="O19:O36" si="2">AZ19*AL19*(AU19-AT19*(1000-AL19*AW19)/(1000-AL19*AV19))/(100*$B$7)</f>
        <v>14.124856348897362</v>
      </c>
      <c r="P19">
        <f t="shared" ref="P19:P36" si="3">AT19 - IF(AL19&gt;1, O19*$B$7*100/(AN19*BH19), 0)</f>
        <v>385.27699999999999</v>
      </c>
      <c r="Q19">
        <f t="shared" ref="Q19:Q36" si="4">((W19-M19/2)*P19-O19)/(W19+M19/2)</f>
        <v>246.04074861531362</v>
      </c>
      <c r="R19">
        <f t="shared" ref="R19:R36" si="5">Q19*(BA19+BB19)/1000</f>
        <v>24.6440694495288</v>
      </c>
      <c r="S19">
        <f t="shared" ref="S19:S36" si="6">(AT19 - IF(AL19&gt;1, O19*$B$7*100/(AN19*BH19), 0))*(BA19+BB19)/1000</f>
        <v>38.590327816597899</v>
      </c>
      <c r="T19">
        <f t="shared" ref="T19:T36" si="7">2/((1/V19-1/U19)+SIGN(V19)*SQRT((1/V19-1/U19)*(1/V19-1/U19) + 4*$C$7/(($C$7+1)*($C$7+1))*(2*1/V19*1/U19-1/U19*1/U19)))</f>
        <v>0.17242775349191669</v>
      </c>
      <c r="U19">
        <f t="shared" ref="U19:U36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2.9292573330448541</v>
      </c>
      <c r="V19">
        <f t="shared" ref="V19:V36" si="9">M19*(1000-(1000*0.61365*EXP(17.502*Z19/(240.97+Z19))/(BA19+BB19)+AV19)/2)/(1000*0.61365*EXP(17.502*Z19/(240.97+Z19))/(BA19+BB19)-AV19)</f>
        <v>0.166981026258302</v>
      </c>
      <c r="W19">
        <f t="shared" ref="W19:W36" si="10">1/(($C$7+1)/(T19/1.6)+1/(U19/1.37)) + $C$7/(($C$7+1)/(T19/1.6) + $C$7/(U19/1.37))</f>
        <v>0.10483817586647001</v>
      </c>
      <c r="X19">
        <f t="shared" ref="X19:X36" si="11">(AO19*AR19)</f>
        <v>297.68023499999998</v>
      </c>
      <c r="Y19">
        <f t="shared" ref="Y19:Y36" si="12">(BC19+(X19+2*0.95*0.0000000567*(((BC19+$B$9)+273)^4-(BC19+273)^4)-44100*M19)/(1.84*29.3*U19+8*0.95*0.0000000567*(BC19+273)^3))</f>
        <v>28.447606638245588</v>
      </c>
      <c r="Z19">
        <f t="shared" ref="Z19:Z36" si="13">($C$9*BD19+$D$9*BE19+$E$9*Y19)</f>
        <v>26.994700000000002</v>
      </c>
      <c r="AA19">
        <f t="shared" ref="AA19:AA36" si="14">0.61365*EXP(17.502*Z19/(240.97+Z19))</f>
        <v>3.578045715720195</v>
      </c>
      <c r="AB19">
        <f t="shared" ref="AB19:AB36" si="15">(AC19/AD19*100)</f>
        <v>75.313415733539657</v>
      </c>
      <c r="AC19">
        <f t="shared" ref="AC19:AC36" si="16">AV19*(BA19+BB19)/1000</f>
        <v>2.7084855713054297</v>
      </c>
      <c r="AD19">
        <f t="shared" ref="AD19:AD36" si="17">0.61365*EXP(17.502*BC19/(240.97+BC19))</f>
        <v>3.5962856616251542</v>
      </c>
      <c r="AE19">
        <f t="shared" ref="AE19:AE36" si="18">(AA19-AV19*(BA19+BB19)/1000)</f>
        <v>0.86956014441476537</v>
      </c>
      <c r="AF19">
        <f t="shared" ref="AF19:AF36" si="19">(-M19*44100)</f>
        <v>-66.000505593708951</v>
      </c>
      <c r="AG19">
        <f t="shared" ref="AG19:AG36" si="20">2*29.3*U19*0.92*(BC19-Z19)</f>
        <v>13.676055707966835</v>
      </c>
      <c r="AH19">
        <f t="shared" ref="AH19:AH36" si="21">2*0.95*0.0000000567*(((BC19+$B$9)+273)^4-(Z19+273)^4)</f>
        <v>1.0079600928070029</v>
      </c>
      <c r="AI19">
        <f t="shared" ref="AI19:AI36" si="22">X19+AH19+AF19+AG19</f>
        <v>246.36374520706488</v>
      </c>
      <c r="AJ19">
        <v>0</v>
      </c>
      <c r="AK19">
        <v>0</v>
      </c>
      <c r="AL19">
        <f t="shared" ref="AL19:AL36" si="23">IF(AJ19*$H$15&gt;=AN19,1,(AN19/(AN19-AJ19*$H$15)))</f>
        <v>1</v>
      </c>
      <c r="AM19">
        <f t="shared" ref="AM19:AM36" si="24">(AL19-1)*100</f>
        <v>0</v>
      </c>
      <c r="AN19">
        <f t="shared" ref="AN19:AN36" si="25">MAX(0,($B$15+$C$15*BH19)/(1+$D$15*BH19)*BA19/(BC19+273)*$E$15)</f>
        <v>52856.995730523879</v>
      </c>
      <c r="AO19">
        <f t="shared" ref="AO19:AO36" si="26">$B$13*BI19+$C$13*BJ19+$F$13*BU19*(1-BX19)</f>
        <v>1799.86</v>
      </c>
      <c r="AP19">
        <f t="shared" ref="AP19:AP36" si="27">AO19*AQ19</f>
        <v>1517.2827</v>
      </c>
      <c r="AQ19">
        <f t="shared" ref="AQ19:AQ36" si="28">($B$13*$D$11+$C$13*$D$11+$F$13*((CH19+BZ19)/MAX(CH19+BZ19+CI19, 0.1)*$I$11+CI19/MAX(CH19+BZ19+CI19, 0.1)*$J$11))/($B$13+$C$13+$F$13)</f>
        <v>0.84300040003111354</v>
      </c>
      <c r="AR19">
        <f t="shared" ref="AR19:AR36" si="29">($B$13*$K$11+$C$13*$K$11+$F$13*((CH19+BZ19)/MAX(CH19+BZ19+CI19, 0.1)*$P$11+CI19/MAX(CH19+BZ19+CI19, 0.1)*$Q$11))/($B$13+$C$13+$F$13)</f>
        <v>0.16539077206004912</v>
      </c>
      <c r="AS19">
        <v>1689631763</v>
      </c>
      <c r="AT19">
        <v>385.27699999999999</v>
      </c>
      <c r="AU19">
        <v>399.97199999999998</v>
      </c>
      <c r="AV19">
        <v>27.040900000000001</v>
      </c>
      <c r="AW19">
        <v>25.5854</v>
      </c>
      <c r="AX19">
        <v>388.11099999999999</v>
      </c>
      <c r="AY19">
        <v>26.823899999999998</v>
      </c>
      <c r="AZ19">
        <v>600.26400000000001</v>
      </c>
      <c r="BA19">
        <v>100.121</v>
      </c>
      <c r="BB19">
        <v>4.1552699999999998E-2</v>
      </c>
      <c r="BC19">
        <v>27.081299999999999</v>
      </c>
      <c r="BD19">
        <v>26.994700000000002</v>
      </c>
      <c r="BE19">
        <v>999.9</v>
      </c>
      <c r="BF19">
        <v>0</v>
      </c>
      <c r="BG19">
        <v>0</v>
      </c>
      <c r="BH19">
        <v>9986.25</v>
      </c>
      <c r="BI19">
        <v>0</v>
      </c>
      <c r="BJ19">
        <v>856.93700000000001</v>
      </c>
      <c r="BK19">
        <v>-14.7828</v>
      </c>
      <c r="BL19">
        <v>395.89100000000002</v>
      </c>
      <c r="BM19">
        <v>410.47399999999999</v>
      </c>
      <c r="BN19">
        <v>1.44695</v>
      </c>
      <c r="BO19">
        <v>399.97199999999998</v>
      </c>
      <c r="BP19">
        <v>25.5854</v>
      </c>
      <c r="BQ19">
        <v>2.7065000000000001</v>
      </c>
      <c r="BR19">
        <v>2.5616300000000001</v>
      </c>
      <c r="BS19">
        <v>22.3246</v>
      </c>
      <c r="BT19">
        <v>21.423500000000001</v>
      </c>
      <c r="BU19">
        <v>1799.86</v>
      </c>
      <c r="BV19">
        <v>0.89998900000000004</v>
      </c>
      <c r="BW19">
        <v>0.100011</v>
      </c>
      <c r="BX19">
        <v>0</v>
      </c>
      <c r="BY19">
        <v>2.7585000000000002</v>
      </c>
      <c r="BZ19">
        <v>0</v>
      </c>
      <c r="CA19">
        <v>13863.8</v>
      </c>
      <c r="CB19">
        <v>17198.2</v>
      </c>
      <c r="CC19">
        <v>45.686999999999998</v>
      </c>
      <c r="CD19">
        <v>48.75</v>
      </c>
      <c r="CE19">
        <v>46.75</v>
      </c>
      <c r="CF19">
        <v>46.561999999999998</v>
      </c>
      <c r="CG19">
        <v>45.186999999999998</v>
      </c>
      <c r="CH19">
        <v>1619.85</v>
      </c>
      <c r="CI19">
        <v>180.01</v>
      </c>
      <c r="CJ19">
        <v>0</v>
      </c>
      <c r="CK19">
        <v>1689631766</v>
      </c>
      <c r="CL19">
        <v>0</v>
      </c>
      <c r="CM19">
        <v>1689631793</v>
      </c>
      <c r="CN19" t="s">
        <v>353</v>
      </c>
      <c r="CO19">
        <v>1689631793</v>
      </c>
      <c r="CP19">
        <v>1689631790</v>
      </c>
      <c r="CQ19">
        <v>24</v>
      </c>
      <c r="CR19">
        <v>8.8999999999999996E-2</v>
      </c>
      <c r="CS19">
        <v>8.0000000000000002E-3</v>
      </c>
      <c r="CT19">
        <v>-2.8340000000000001</v>
      </c>
      <c r="CU19">
        <v>0.217</v>
      </c>
      <c r="CV19">
        <v>400</v>
      </c>
      <c r="CW19">
        <v>26</v>
      </c>
      <c r="CX19">
        <v>0.06</v>
      </c>
      <c r="CY19">
        <v>7.0000000000000007E-2</v>
      </c>
      <c r="CZ19">
        <v>14.189839093258099</v>
      </c>
      <c r="DA19">
        <v>3.7173676350152597E-2</v>
      </c>
      <c r="DB19">
        <v>2.67867202334954E-2</v>
      </c>
      <c r="DC19">
        <v>1</v>
      </c>
      <c r="DD19">
        <v>400.01471428571398</v>
      </c>
      <c r="DE19">
        <v>-6.6077922077624501E-2</v>
      </c>
      <c r="DF19">
        <v>2.2924602831153201E-2</v>
      </c>
      <c r="DG19">
        <v>1</v>
      </c>
      <c r="DH19">
        <v>1800.06238095238</v>
      </c>
      <c r="DI19">
        <v>2.9278525628119698E-2</v>
      </c>
      <c r="DJ19">
        <v>0.150171481723087</v>
      </c>
      <c r="DK19">
        <v>-1</v>
      </c>
      <c r="DL19">
        <v>2</v>
      </c>
      <c r="DM19">
        <v>2</v>
      </c>
      <c r="DN19" t="s">
        <v>354</v>
      </c>
      <c r="DO19">
        <v>3.1531799999999999</v>
      </c>
      <c r="DP19">
        <v>2.77576</v>
      </c>
      <c r="DQ19">
        <v>9.0695200000000004E-2</v>
      </c>
      <c r="DR19">
        <v>9.3134800000000004E-2</v>
      </c>
      <c r="DS19">
        <v>0.128438</v>
      </c>
      <c r="DT19">
        <v>0.124135</v>
      </c>
      <c r="DU19">
        <v>28537</v>
      </c>
      <c r="DV19">
        <v>29738.3</v>
      </c>
      <c r="DW19">
        <v>29181.7</v>
      </c>
      <c r="DX19">
        <v>30600.5</v>
      </c>
      <c r="DY19">
        <v>33376.9</v>
      </c>
      <c r="DZ19">
        <v>35173.699999999997</v>
      </c>
      <c r="EA19">
        <v>40115.4</v>
      </c>
      <c r="EB19">
        <v>42492.9</v>
      </c>
      <c r="EC19">
        <v>2.1801499999999998</v>
      </c>
      <c r="ED19">
        <v>1.7064999999999999</v>
      </c>
      <c r="EE19">
        <v>5.5544099999999999E-2</v>
      </c>
      <c r="EF19">
        <v>0</v>
      </c>
      <c r="EG19">
        <v>26.085699999999999</v>
      </c>
      <c r="EH19">
        <v>999.9</v>
      </c>
      <c r="EI19">
        <v>45.526000000000003</v>
      </c>
      <c r="EJ19">
        <v>34.744999999999997</v>
      </c>
      <c r="EK19">
        <v>25.325099999999999</v>
      </c>
      <c r="EL19">
        <v>60.722499999999997</v>
      </c>
      <c r="EM19">
        <v>22.960699999999999</v>
      </c>
      <c r="EN19">
        <v>1</v>
      </c>
      <c r="EO19">
        <v>0.210036</v>
      </c>
      <c r="EP19">
        <v>3.21347</v>
      </c>
      <c r="EQ19">
        <v>20.261800000000001</v>
      </c>
      <c r="ER19">
        <v>5.2391500000000004</v>
      </c>
      <c r="ES19">
        <v>11.8302</v>
      </c>
      <c r="ET19">
        <v>4.9810999999999996</v>
      </c>
      <c r="EU19">
        <v>3.2999299999999998</v>
      </c>
      <c r="EV19">
        <v>51.7</v>
      </c>
      <c r="EW19">
        <v>164.4</v>
      </c>
      <c r="EX19">
        <v>8887.9</v>
      </c>
      <c r="EY19">
        <v>3355.6</v>
      </c>
      <c r="EZ19">
        <v>1.8736299999999999</v>
      </c>
      <c r="FA19">
        <v>1.8793</v>
      </c>
      <c r="FB19">
        <v>1.8796999999999999</v>
      </c>
      <c r="FC19">
        <v>1.8803399999999999</v>
      </c>
      <c r="FD19">
        <v>1.8778999999999999</v>
      </c>
      <c r="FE19">
        <v>1.8766799999999999</v>
      </c>
      <c r="FF19">
        <v>1.8772899999999999</v>
      </c>
      <c r="FG19">
        <v>1.8751199999999999</v>
      </c>
      <c r="FH19">
        <v>0</v>
      </c>
      <c r="FI19">
        <v>0</v>
      </c>
      <c r="FJ19">
        <v>0</v>
      </c>
      <c r="FK19">
        <v>0</v>
      </c>
      <c r="FL19" t="s">
        <v>355</v>
      </c>
      <c r="FM19" t="s">
        <v>356</v>
      </c>
      <c r="FN19" t="s">
        <v>357</v>
      </c>
      <c r="FO19" t="s">
        <v>357</v>
      </c>
      <c r="FP19" t="s">
        <v>357</v>
      </c>
      <c r="FQ19" t="s">
        <v>357</v>
      </c>
      <c r="FR19">
        <v>0</v>
      </c>
      <c r="FS19">
        <v>100</v>
      </c>
      <c r="FT19">
        <v>100</v>
      </c>
      <c r="FU19">
        <v>-2.8340000000000001</v>
      </c>
      <c r="FV19">
        <v>0.217</v>
      </c>
      <c r="FW19">
        <v>-2.92498292200596</v>
      </c>
      <c r="FX19">
        <v>1.4527828764109799E-4</v>
      </c>
      <c r="FY19">
        <v>-4.3579519040863002E-7</v>
      </c>
      <c r="FZ19">
        <v>2.0799061152897499E-10</v>
      </c>
      <c r="GA19">
        <v>0.20838999999999799</v>
      </c>
      <c r="GB19">
        <v>0</v>
      </c>
      <c r="GC19">
        <v>0</v>
      </c>
      <c r="GD19">
        <v>0</v>
      </c>
      <c r="GE19">
        <v>4</v>
      </c>
      <c r="GF19">
        <v>2147</v>
      </c>
      <c r="GG19">
        <v>-1</v>
      </c>
      <c r="GH19">
        <v>-1</v>
      </c>
      <c r="GI19">
        <v>2.4</v>
      </c>
      <c r="GJ19">
        <v>2.2999999999999998</v>
      </c>
      <c r="GK19">
        <v>1.0485800000000001</v>
      </c>
      <c r="GL19">
        <v>2.5915499999999998</v>
      </c>
      <c r="GM19">
        <v>1.54541</v>
      </c>
      <c r="GN19">
        <v>2.2753899999999998</v>
      </c>
      <c r="GO19">
        <v>1.5979000000000001</v>
      </c>
      <c r="GP19">
        <v>2.48169</v>
      </c>
      <c r="GQ19">
        <v>37.674500000000002</v>
      </c>
      <c r="GR19">
        <v>14.4648</v>
      </c>
      <c r="GS19">
        <v>18</v>
      </c>
      <c r="GT19">
        <v>649.11199999999997</v>
      </c>
      <c r="GU19">
        <v>368.15300000000002</v>
      </c>
      <c r="GV19">
        <v>23.579499999999999</v>
      </c>
      <c r="GW19">
        <v>29.770600000000002</v>
      </c>
      <c r="GX19">
        <v>30.0002</v>
      </c>
      <c r="GY19">
        <v>29.610600000000002</v>
      </c>
      <c r="GZ19">
        <v>29.598700000000001</v>
      </c>
      <c r="HA19">
        <v>21.045300000000001</v>
      </c>
      <c r="HB19">
        <v>-30</v>
      </c>
      <c r="HC19">
        <v>-30</v>
      </c>
      <c r="HD19">
        <v>23.582999999999998</v>
      </c>
      <c r="HE19">
        <v>400</v>
      </c>
      <c r="HF19">
        <v>0</v>
      </c>
      <c r="HG19">
        <v>99.444299999999998</v>
      </c>
      <c r="HH19">
        <v>98.440899999999999</v>
      </c>
    </row>
    <row r="20" spans="1:216" x14ac:dyDescent="0.2">
      <c r="A20">
        <v>2</v>
      </c>
      <c r="B20">
        <v>1689631890</v>
      </c>
      <c r="C20">
        <v>127</v>
      </c>
      <c r="D20" t="s">
        <v>358</v>
      </c>
      <c r="E20" t="s">
        <v>359</v>
      </c>
      <c r="F20" t="s">
        <v>348</v>
      </c>
      <c r="G20" t="s">
        <v>349</v>
      </c>
      <c r="H20" t="s">
        <v>350</v>
      </c>
      <c r="I20" t="s">
        <v>351</v>
      </c>
      <c r="J20" t="s">
        <v>410</v>
      </c>
      <c r="K20" t="s">
        <v>352</v>
      </c>
      <c r="L20">
        <v>1689631890</v>
      </c>
      <c r="M20">
        <f t="shared" si="0"/>
        <v>1.4946649481815916E-3</v>
      </c>
      <c r="N20">
        <f t="shared" si="1"/>
        <v>1.4946649481815915</v>
      </c>
      <c r="O20">
        <f t="shared" si="2"/>
        <v>10.177205300594137</v>
      </c>
      <c r="P20">
        <f t="shared" si="3"/>
        <v>289.36</v>
      </c>
      <c r="Q20">
        <f t="shared" si="4"/>
        <v>190.79059647299471</v>
      </c>
      <c r="R20">
        <f t="shared" si="5"/>
        <v>19.110734797521214</v>
      </c>
      <c r="S20">
        <f t="shared" si="6"/>
        <v>28.984039691880003</v>
      </c>
      <c r="T20">
        <f t="shared" si="7"/>
        <v>0.17590217875257019</v>
      </c>
      <c r="U20">
        <f t="shared" si="8"/>
        <v>2.9265629110326659</v>
      </c>
      <c r="V20">
        <f t="shared" si="9"/>
        <v>0.17023258295079235</v>
      </c>
      <c r="W20">
        <f t="shared" si="10"/>
        <v>0.10688953221580455</v>
      </c>
      <c r="X20">
        <f t="shared" si="11"/>
        <v>297.70475399999998</v>
      </c>
      <c r="Y20">
        <f t="shared" si="12"/>
        <v>28.483896716873499</v>
      </c>
      <c r="Z20">
        <f t="shared" si="13"/>
        <v>27.007300000000001</v>
      </c>
      <c r="AA20">
        <f t="shared" si="14"/>
        <v>3.5806945342007626</v>
      </c>
      <c r="AB20">
        <f t="shared" si="15"/>
        <v>75.728221775568485</v>
      </c>
      <c r="AC20">
        <f t="shared" si="16"/>
        <v>2.728923062502</v>
      </c>
      <c r="AD20">
        <f t="shared" si="17"/>
        <v>3.6035747288369686</v>
      </c>
      <c r="AE20">
        <f t="shared" si="18"/>
        <v>0.85177147169876255</v>
      </c>
      <c r="AF20">
        <f t="shared" si="19"/>
        <v>-65.914724214808189</v>
      </c>
      <c r="AG20">
        <f t="shared" si="20"/>
        <v>17.118789273065751</v>
      </c>
      <c r="AH20">
        <f t="shared" si="21"/>
        <v>1.2631573356894688</v>
      </c>
      <c r="AI20">
        <f t="shared" si="22"/>
        <v>250.17197639394701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52773.116484918522</v>
      </c>
      <c r="AO20">
        <f t="shared" si="26"/>
        <v>1800.01</v>
      </c>
      <c r="AP20">
        <f t="shared" si="27"/>
        <v>1517.4090000000001</v>
      </c>
      <c r="AQ20">
        <f t="shared" si="28"/>
        <v>0.84300031666490749</v>
      </c>
      <c r="AR20">
        <f t="shared" si="29"/>
        <v>0.16539061116327131</v>
      </c>
      <c r="AS20">
        <v>1689631890</v>
      </c>
      <c r="AT20">
        <v>289.36</v>
      </c>
      <c r="AU20">
        <v>299.96499999999997</v>
      </c>
      <c r="AV20">
        <v>27.244</v>
      </c>
      <c r="AW20">
        <v>25.790700000000001</v>
      </c>
      <c r="AX20">
        <v>292.024</v>
      </c>
      <c r="AY20">
        <v>27.0261</v>
      </c>
      <c r="AZ20">
        <v>600.26599999999996</v>
      </c>
      <c r="BA20">
        <v>100.124</v>
      </c>
      <c r="BB20">
        <v>4.2020500000000002E-2</v>
      </c>
      <c r="BC20">
        <v>27.1158</v>
      </c>
      <c r="BD20">
        <v>27.007300000000001</v>
      </c>
      <c r="BE20">
        <v>999.9</v>
      </c>
      <c r="BF20">
        <v>0</v>
      </c>
      <c r="BG20">
        <v>0</v>
      </c>
      <c r="BH20">
        <v>9970.6200000000008</v>
      </c>
      <c r="BI20">
        <v>0</v>
      </c>
      <c r="BJ20">
        <v>857.77800000000002</v>
      </c>
      <c r="BK20">
        <v>-10.604699999999999</v>
      </c>
      <c r="BL20">
        <v>297.464</v>
      </c>
      <c r="BM20">
        <v>307.90600000000001</v>
      </c>
      <c r="BN20">
        <v>1.4533400000000001</v>
      </c>
      <c r="BO20">
        <v>299.96499999999997</v>
      </c>
      <c r="BP20">
        <v>25.790700000000001</v>
      </c>
      <c r="BQ20">
        <v>2.7277800000000001</v>
      </c>
      <c r="BR20">
        <v>2.5822600000000002</v>
      </c>
      <c r="BS20">
        <v>22.453399999999998</v>
      </c>
      <c r="BT20">
        <v>21.554500000000001</v>
      </c>
      <c r="BU20">
        <v>1800.01</v>
      </c>
      <c r="BV20">
        <v>0.89998800000000001</v>
      </c>
      <c r="BW20">
        <v>0.100012</v>
      </c>
      <c r="BX20">
        <v>0</v>
      </c>
      <c r="BY20">
        <v>2.4495</v>
      </c>
      <c r="BZ20">
        <v>0</v>
      </c>
      <c r="CA20">
        <v>13601.1</v>
      </c>
      <c r="CB20">
        <v>17199.7</v>
      </c>
      <c r="CC20">
        <v>45.811999999999998</v>
      </c>
      <c r="CD20">
        <v>48.875</v>
      </c>
      <c r="CE20">
        <v>47.125</v>
      </c>
      <c r="CF20">
        <v>46.625</v>
      </c>
      <c r="CG20">
        <v>45.25</v>
      </c>
      <c r="CH20">
        <v>1619.99</v>
      </c>
      <c r="CI20">
        <v>180.02</v>
      </c>
      <c r="CJ20">
        <v>0</v>
      </c>
      <c r="CK20">
        <v>1689631893.2</v>
      </c>
      <c r="CL20">
        <v>0</v>
      </c>
      <c r="CM20">
        <v>1689631861</v>
      </c>
      <c r="CN20" t="s">
        <v>360</v>
      </c>
      <c r="CO20">
        <v>1689631853</v>
      </c>
      <c r="CP20">
        <v>1689631861</v>
      </c>
      <c r="CQ20">
        <v>25</v>
      </c>
      <c r="CR20">
        <v>0.161</v>
      </c>
      <c r="CS20">
        <v>1E-3</v>
      </c>
      <c r="CT20">
        <v>-2.665</v>
      </c>
      <c r="CU20">
        <v>0.218</v>
      </c>
      <c r="CV20">
        <v>300</v>
      </c>
      <c r="CW20">
        <v>26</v>
      </c>
      <c r="CX20">
        <v>0.19</v>
      </c>
      <c r="CY20">
        <v>0.06</v>
      </c>
      <c r="CZ20">
        <v>10.1986426006477</v>
      </c>
      <c r="DA20">
        <v>-2.06580106714566E-2</v>
      </c>
      <c r="DB20">
        <v>5.6481741313430499E-2</v>
      </c>
      <c r="DC20">
        <v>1</v>
      </c>
      <c r="DD20">
        <v>299.96955000000003</v>
      </c>
      <c r="DE20">
        <v>-4.8135338345615099E-2</v>
      </c>
      <c r="DF20">
        <v>3.5262550957071301E-2</v>
      </c>
      <c r="DG20">
        <v>1</v>
      </c>
      <c r="DH20">
        <v>1799.9945</v>
      </c>
      <c r="DI20">
        <v>-2.7501165991078699E-2</v>
      </c>
      <c r="DJ20">
        <v>1.4309088021241201E-2</v>
      </c>
      <c r="DK20">
        <v>-1</v>
      </c>
      <c r="DL20">
        <v>2</v>
      </c>
      <c r="DM20">
        <v>2</v>
      </c>
      <c r="DN20" t="s">
        <v>354</v>
      </c>
      <c r="DO20">
        <v>3.15313</v>
      </c>
      <c r="DP20">
        <v>2.7761</v>
      </c>
      <c r="DQ20">
        <v>7.2342500000000004E-2</v>
      </c>
      <c r="DR20">
        <v>7.4209999999999998E-2</v>
      </c>
      <c r="DS20">
        <v>0.12910099999999999</v>
      </c>
      <c r="DT20">
        <v>0.12481299999999999</v>
      </c>
      <c r="DU20">
        <v>29106.9</v>
      </c>
      <c r="DV20">
        <v>30352.7</v>
      </c>
      <c r="DW20">
        <v>29176.1</v>
      </c>
      <c r="DX20">
        <v>30594.6</v>
      </c>
      <c r="DY20">
        <v>33344.1</v>
      </c>
      <c r="DZ20">
        <v>35138.1</v>
      </c>
      <c r="EA20">
        <v>40108.699999999997</v>
      </c>
      <c r="EB20">
        <v>42485.1</v>
      </c>
      <c r="EC20">
        <v>2.1782699999999999</v>
      </c>
      <c r="ED20">
        <v>1.7034499999999999</v>
      </c>
      <c r="EE20">
        <v>5.95674E-2</v>
      </c>
      <c r="EF20">
        <v>0</v>
      </c>
      <c r="EG20">
        <v>26.032399999999999</v>
      </c>
      <c r="EH20">
        <v>999.9</v>
      </c>
      <c r="EI20">
        <v>45.55</v>
      </c>
      <c r="EJ20">
        <v>34.966000000000001</v>
      </c>
      <c r="EK20">
        <v>25.6508</v>
      </c>
      <c r="EL20">
        <v>60.922499999999999</v>
      </c>
      <c r="EM20">
        <v>23.213100000000001</v>
      </c>
      <c r="EN20">
        <v>1</v>
      </c>
      <c r="EO20">
        <v>0.215417</v>
      </c>
      <c r="EP20">
        <v>3.2605900000000001</v>
      </c>
      <c r="EQ20">
        <v>20.2608</v>
      </c>
      <c r="ER20">
        <v>5.2403500000000003</v>
      </c>
      <c r="ES20">
        <v>11.8302</v>
      </c>
      <c r="ET20">
        <v>4.9801000000000002</v>
      </c>
      <c r="EU20">
        <v>3.2999800000000001</v>
      </c>
      <c r="EV20">
        <v>51.7</v>
      </c>
      <c r="EW20">
        <v>164.4</v>
      </c>
      <c r="EX20">
        <v>8887.9</v>
      </c>
      <c r="EY20">
        <v>3358.1</v>
      </c>
      <c r="EZ20">
        <v>1.8736299999999999</v>
      </c>
      <c r="FA20">
        <v>1.87931</v>
      </c>
      <c r="FB20">
        <v>1.8796600000000001</v>
      </c>
      <c r="FC20">
        <v>1.8803399999999999</v>
      </c>
      <c r="FD20">
        <v>1.8778999999999999</v>
      </c>
      <c r="FE20">
        <v>1.8766799999999999</v>
      </c>
      <c r="FF20">
        <v>1.8773</v>
      </c>
      <c r="FG20">
        <v>1.8750899999999999</v>
      </c>
      <c r="FH20">
        <v>0</v>
      </c>
      <c r="FI20">
        <v>0</v>
      </c>
      <c r="FJ20">
        <v>0</v>
      </c>
      <c r="FK20">
        <v>0</v>
      </c>
      <c r="FL20" t="s">
        <v>355</v>
      </c>
      <c r="FM20" t="s">
        <v>356</v>
      </c>
      <c r="FN20" t="s">
        <v>357</v>
      </c>
      <c r="FO20" t="s">
        <v>357</v>
      </c>
      <c r="FP20" t="s">
        <v>357</v>
      </c>
      <c r="FQ20" t="s">
        <v>357</v>
      </c>
      <c r="FR20">
        <v>0</v>
      </c>
      <c r="FS20">
        <v>100</v>
      </c>
      <c r="FT20">
        <v>100</v>
      </c>
      <c r="FU20">
        <v>-2.6640000000000001</v>
      </c>
      <c r="FV20">
        <v>0.21790000000000001</v>
      </c>
      <c r="FW20">
        <v>-2.6749228551402999</v>
      </c>
      <c r="FX20">
        <v>1.4527828764109799E-4</v>
      </c>
      <c r="FY20">
        <v>-4.3579519040863002E-7</v>
      </c>
      <c r="FZ20">
        <v>2.0799061152897499E-10</v>
      </c>
      <c r="GA20">
        <v>0.217970000000001</v>
      </c>
      <c r="GB20">
        <v>0</v>
      </c>
      <c r="GC20">
        <v>0</v>
      </c>
      <c r="GD20">
        <v>0</v>
      </c>
      <c r="GE20">
        <v>4</v>
      </c>
      <c r="GF20">
        <v>2147</v>
      </c>
      <c r="GG20">
        <v>-1</v>
      </c>
      <c r="GH20">
        <v>-1</v>
      </c>
      <c r="GI20">
        <v>0.6</v>
      </c>
      <c r="GJ20">
        <v>0.5</v>
      </c>
      <c r="GK20">
        <v>0.83618199999999998</v>
      </c>
      <c r="GL20">
        <v>2.5939899999999998</v>
      </c>
      <c r="GM20">
        <v>1.54541</v>
      </c>
      <c r="GN20">
        <v>2.2741699999999998</v>
      </c>
      <c r="GO20">
        <v>1.5979000000000001</v>
      </c>
      <c r="GP20">
        <v>2.47925</v>
      </c>
      <c r="GQ20">
        <v>37.819499999999998</v>
      </c>
      <c r="GR20">
        <v>14.438499999999999</v>
      </c>
      <c r="GS20">
        <v>18</v>
      </c>
      <c r="GT20">
        <v>648.36</v>
      </c>
      <c r="GU20">
        <v>366.839</v>
      </c>
      <c r="GV20">
        <v>23.630500000000001</v>
      </c>
      <c r="GW20">
        <v>29.833500000000001</v>
      </c>
      <c r="GX20">
        <v>30.0001</v>
      </c>
      <c r="GY20">
        <v>29.672899999999998</v>
      </c>
      <c r="GZ20">
        <v>29.657499999999999</v>
      </c>
      <c r="HA20">
        <v>16.778099999999998</v>
      </c>
      <c r="HB20">
        <v>-30</v>
      </c>
      <c r="HC20">
        <v>-30</v>
      </c>
      <c r="HD20">
        <v>23.6294</v>
      </c>
      <c r="HE20">
        <v>300</v>
      </c>
      <c r="HF20">
        <v>0</v>
      </c>
      <c r="HG20">
        <v>99.426500000000004</v>
      </c>
      <c r="HH20">
        <v>98.422600000000003</v>
      </c>
    </row>
    <row r="21" spans="1:216" x14ac:dyDescent="0.2">
      <c r="A21">
        <v>3</v>
      </c>
      <c r="B21">
        <v>1689631988</v>
      </c>
      <c r="C21">
        <v>225</v>
      </c>
      <c r="D21" t="s">
        <v>361</v>
      </c>
      <c r="E21" t="s">
        <v>362</v>
      </c>
      <c r="F21" t="s">
        <v>348</v>
      </c>
      <c r="G21" t="s">
        <v>349</v>
      </c>
      <c r="H21" t="s">
        <v>350</v>
      </c>
      <c r="I21" t="s">
        <v>351</v>
      </c>
      <c r="J21" t="s">
        <v>410</v>
      </c>
      <c r="K21" t="s">
        <v>352</v>
      </c>
      <c r="L21">
        <v>1689631988</v>
      </c>
      <c r="M21">
        <f t="shared" si="0"/>
        <v>1.5259918324854948E-3</v>
      </c>
      <c r="N21">
        <f t="shared" si="1"/>
        <v>1.5259918324854949</v>
      </c>
      <c r="O21">
        <f t="shared" si="2"/>
        <v>8.0418785588549344</v>
      </c>
      <c r="P21">
        <f t="shared" si="3"/>
        <v>241.54900000000001</v>
      </c>
      <c r="Q21">
        <f t="shared" si="4"/>
        <v>167.27837199357091</v>
      </c>
      <c r="R21">
        <f t="shared" si="5"/>
        <v>16.755411232373817</v>
      </c>
      <c r="S21">
        <f t="shared" si="6"/>
        <v>24.194716743920804</v>
      </c>
      <c r="T21">
        <f t="shared" si="7"/>
        <v>0.18536947417000302</v>
      </c>
      <c r="U21">
        <f t="shared" si="8"/>
        <v>2.9292923731698752</v>
      </c>
      <c r="V21">
        <f t="shared" si="9"/>
        <v>0.17909053944949629</v>
      </c>
      <c r="W21">
        <f t="shared" si="10"/>
        <v>0.11247800642551659</v>
      </c>
      <c r="X21">
        <f t="shared" si="11"/>
        <v>297.68981100000002</v>
      </c>
      <c r="Y21">
        <f t="shared" si="12"/>
        <v>28.45838935573882</v>
      </c>
      <c r="Z21">
        <f t="shared" si="13"/>
        <v>26.974599999999999</v>
      </c>
      <c r="AA21">
        <f t="shared" si="14"/>
        <v>3.5738237602071874</v>
      </c>
      <c r="AB21">
        <f t="shared" si="15"/>
        <v>76.309450276198845</v>
      </c>
      <c r="AC21">
        <f t="shared" si="16"/>
        <v>2.7472711271580001</v>
      </c>
      <c r="AD21">
        <f t="shared" si="17"/>
        <v>3.6001715609460794</v>
      </c>
      <c r="AE21">
        <f t="shared" si="18"/>
        <v>0.82655263304918725</v>
      </c>
      <c r="AF21">
        <f t="shared" si="19"/>
        <v>-67.296239812610324</v>
      </c>
      <c r="AG21">
        <f t="shared" si="20"/>
        <v>19.756293703833986</v>
      </c>
      <c r="AH21">
        <f t="shared" si="21"/>
        <v>1.4560593393615529</v>
      </c>
      <c r="AI21">
        <f t="shared" si="22"/>
        <v>251.60592423058523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52854.81070940099</v>
      </c>
      <c r="AO21">
        <f t="shared" si="26"/>
        <v>1799.92</v>
      </c>
      <c r="AP21">
        <f t="shared" si="27"/>
        <v>1517.3331000000001</v>
      </c>
      <c r="AQ21">
        <f t="shared" si="28"/>
        <v>0.84300030001333393</v>
      </c>
      <c r="AR21">
        <f t="shared" si="29"/>
        <v>0.16539057902573448</v>
      </c>
      <c r="AS21">
        <v>1689631988</v>
      </c>
      <c r="AT21">
        <v>241.54900000000001</v>
      </c>
      <c r="AU21">
        <v>249.95699999999999</v>
      </c>
      <c r="AV21">
        <v>27.427499999999998</v>
      </c>
      <c r="AW21">
        <v>25.9438</v>
      </c>
      <c r="AX21">
        <v>244.04900000000001</v>
      </c>
      <c r="AY21">
        <v>27.209700000000002</v>
      </c>
      <c r="AZ21">
        <v>600.17700000000002</v>
      </c>
      <c r="BA21">
        <v>100.123</v>
      </c>
      <c r="BB21">
        <v>4.18392E-2</v>
      </c>
      <c r="BC21">
        <v>27.099699999999999</v>
      </c>
      <c r="BD21">
        <v>26.974599999999999</v>
      </c>
      <c r="BE21">
        <v>999.9</v>
      </c>
      <c r="BF21">
        <v>0</v>
      </c>
      <c r="BG21">
        <v>0</v>
      </c>
      <c r="BH21">
        <v>9986.25</v>
      </c>
      <c r="BI21">
        <v>0</v>
      </c>
      <c r="BJ21">
        <v>841.38300000000004</v>
      </c>
      <c r="BK21">
        <v>-8.4089100000000006</v>
      </c>
      <c r="BL21">
        <v>248.36</v>
      </c>
      <c r="BM21">
        <v>256.61500000000001</v>
      </c>
      <c r="BN21">
        <v>1.4836800000000001</v>
      </c>
      <c r="BO21">
        <v>249.95699999999999</v>
      </c>
      <c r="BP21">
        <v>25.9438</v>
      </c>
      <c r="BQ21">
        <v>2.74613</v>
      </c>
      <c r="BR21">
        <v>2.5975799999999998</v>
      </c>
      <c r="BS21">
        <v>22.563800000000001</v>
      </c>
      <c r="BT21">
        <v>21.6511</v>
      </c>
      <c r="BU21">
        <v>1799.92</v>
      </c>
      <c r="BV21">
        <v>0.89998800000000001</v>
      </c>
      <c r="BW21">
        <v>0.100012</v>
      </c>
      <c r="BX21">
        <v>0</v>
      </c>
      <c r="BY21">
        <v>2.3313000000000001</v>
      </c>
      <c r="BZ21">
        <v>0</v>
      </c>
      <c r="CA21">
        <v>13541.9</v>
      </c>
      <c r="CB21">
        <v>17198.8</v>
      </c>
      <c r="CC21">
        <v>45.875</v>
      </c>
      <c r="CD21">
        <v>48.875</v>
      </c>
      <c r="CE21">
        <v>47.186999999999998</v>
      </c>
      <c r="CF21">
        <v>46.686999999999998</v>
      </c>
      <c r="CG21">
        <v>45.375</v>
      </c>
      <c r="CH21">
        <v>1619.91</v>
      </c>
      <c r="CI21">
        <v>180.01</v>
      </c>
      <c r="CJ21">
        <v>0</v>
      </c>
      <c r="CK21">
        <v>1689631991</v>
      </c>
      <c r="CL21">
        <v>0</v>
      </c>
      <c r="CM21">
        <v>1689631959</v>
      </c>
      <c r="CN21" t="s">
        <v>363</v>
      </c>
      <c r="CO21">
        <v>1689631958</v>
      </c>
      <c r="CP21">
        <v>1689631959</v>
      </c>
      <c r="CQ21">
        <v>26</v>
      </c>
      <c r="CR21">
        <v>0.16200000000000001</v>
      </c>
      <c r="CS21">
        <v>0</v>
      </c>
      <c r="CT21">
        <v>-2.5</v>
      </c>
      <c r="CU21">
        <v>0.218</v>
      </c>
      <c r="CV21">
        <v>250</v>
      </c>
      <c r="CW21">
        <v>26</v>
      </c>
      <c r="CX21">
        <v>0.2</v>
      </c>
      <c r="CY21">
        <v>0.05</v>
      </c>
      <c r="CZ21">
        <v>8.0453555820325295</v>
      </c>
      <c r="DA21">
        <v>0.32307603768844001</v>
      </c>
      <c r="DB21">
        <v>0.102921922855024</v>
      </c>
      <c r="DC21">
        <v>1</v>
      </c>
      <c r="DD21">
        <v>249.98435000000001</v>
      </c>
      <c r="DE21">
        <v>-0.10154887218035499</v>
      </c>
      <c r="DF21">
        <v>3.3938584236824297E-2</v>
      </c>
      <c r="DG21">
        <v>1</v>
      </c>
      <c r="DH21">
        <v>1799.98047619048</v>
      </c>
      <c r="DI21">
        <v>-0.11625045051685599</v>
      </c>
      <c r="DJ21">
        <v>0.12778241143128699</v>
      </c>
      <c r="DK21">
        <v>-1</v>
      </c>
      <c r="DL21">
        <v>2</v>
      </c>
      <c r="DM21">
        <v>2</v>
      </c>
      <c r="DN21" t="s">
        <v>354</v>
      </c>
      <c r="DO21">
        <v>3.1529099999999999</v>
      </c>
      <c r="DP21">
        <v>2.7760400000000001</v>
      </c>
      <c r="DQ21">
        <v>6.2287500000000003E-2</v>
      </c>
      <c r="DR21">
        <v>6.3796500000000006E-2</v>
      </c>
      <c r="DS21">
        <v>0.12970400000000001</v>
      </c>
      <c r="DT21">
        <v>0.12531500000000001</v>
      </c>
      <c r="DU21">
        <v>29420.1</v>
      </c>
      <c r="DV21">
        <v>30691.3</v>
      </c>
      <c r="DW21">
        <v>29174.1</v>
      </c>
      <c r="DX21">
        <v>30592.1</v>
      </c>
      <c r="DY21">
        <v>33317.800000000003</v>
      </c>
      <c r="DZ21">
        <v>35113.599999999999</v>
      </c>
      <c r="EA21">
        <v>40106.1</v>
      </c>
      <c r="EB21">
        <v>42481.2</v>
      </c>
      <c r="EC21">
        <v>2.1777299999999999</v>
      </c>
      <c r="ED21">
        <v>1.7019500000000001</v>
      </c>
      <c r="EE21">
        <v>5.9977200000000001E-2</v>
      </c>
      <c r="EF21">
        <v>0</v>
      </c>
      <c r="EG21">
        <v>25.992899999999999</v>
      </c>
      <c r="EH21">
        <v>999.9</v>
      </c>
      <c r="EI21">
        <v>45.526000000000003</v>
      </c>
      <c r="EJ21">
        <v>35.116999999999997</v>
      </c>
      <c r="EK21">
        <v>25.849399999999999</v>
      </c>
      <c r="EL21">
        <v>60.9925</v>
      </c>
      <c r="EM21">
        <v>22.8886</v>
      </c>
      <c r="EN21">
        <v>1</v>
      </c>
      <c r="EO21">
        <v>0.21717700000000001</v>
      </c>
      <c r="EP21">
        <v>3.0464799999999999</v>
      </c>
      <c r="EQ21">
        <v>20.264900000000001</v>
      </c>
      <c r="ER21">
        <v>5.2408000000000001</v>
      </c>
      <c r="ES21">
        <v>11.8302</v>
      </c>
      <c r="ET21">
        <v>4.9813499999999999</v>
      </c>
      <c r="EU21">
        <v>3.2999499999999999</v>
      </c>
      <c r="EV21">
        <v>51.8</v>
      </c>
      <c r="EW21">
        <v>164.4</v>
      </c>
      <c r="EX21">
        <v>8887.9</v>
      </c>
      <c r="EY21">
        <v>3360.1</v>
      </c>
      <c r="EZ21">
        <v>1.87365</v>
      </c>
      <c r="FA21">
        <v>1.87941</v>
      </c>
      <c r="FB21">
        <v>1.8797299999999999</v>
      </c>
      <c r="FC21">
        <v>1.88036</v>
      </c>
      <c r="FD21">
        <v>1.8778999999999999</v>
      </c>
      <c r="FE21">
        <v>1.8766799999999999</v>
      </c>
      <c r="FF21">
        <v>1.8773500000000001</v>
      </c>
      <c r="FG21">
        <v>1.8751500000000001</v>
      </c>
      <c r="FH21">
        <v>0</v>
      </c>
      <c r="FI21">
        <v>0</v>
      </c>
      <c r="FJ21">
        <v>0</v>
      </c>
      <c r="FK21">
        <v>0</v>
      </c>
      <c r="FL21" t="s">
        <v>355</v>
      </c>
      <c r="FM21" t="s">
        <v>356</v>
      </c>
      <c r="FN21" t="s">
        <v>357</v>
      </c>
      <c r="FO21" t="s">
        <v>357</v>
      </c>
      <c r="FP21" t="s">
        <v>357</v>
      </c>
      <c r="FQ21" t="s">
        <v>357</v>
      </c>
      <c r="FR21">
        <v>0</v>
      </c>
      <c r="FS21">
        <v>100</v>
      </c>
      <c r="FT21">
        <v>100</v>
      </c>
      <c r="FU21">
        <v>-2.5</v>
      </c>
      <c r="FV21">
        <v>0.21779999999999999</v>
      </c>
      <c r="FW21">
        <v>-2.5125216142120799</v>
      </c>
      <c r="FX21">
        <v>1.4527828764109799E-4</v>
      </c>
      <c r="FY21">
        <v>-4.3579519040863002E-7</v>
      </c>
      <c r="FZ21">
        <v>2.0799061152897499E-10</v>
      </c>
      <c r="GA21">
        <v>0.217810000000004</v>
      </c>
      <c r="GB21">
        <v>0</v>
      </c>
      <c r="GC21">
        <v>0</v>
      </c>
      <c r="GD21">
        <v>0</v>
      </c>
      <c r="GE21">
        <v>4</v>
      </c>
      <c r="GF21">
        <v>2147</v>
      </c>
      <c r="GG21">
        <v>-1</v>
      </c>
      <c r="GH21">
        <v>-1</v>
      </c>
      <c r="GI21">
        <v>0.5</v>
      </c>
      <c r="GJ21">
        <v>0.5</v>
      </c>
      <c r="GK21">
        <v>0.72631800000000002</v>
      </c>
      <c r="GL21">
        <v>2.6110799999999998</v>
      </c>
      <c r="GM21">
        <v>1.54541</v>
      </c>
      <c r="GN21">
        <v>2.2741699999999998</v>
      </c>
      <c r="GO21">
        <v>1.5979000000000001</v>
      </c>
      <c r="GP21">
        <v>2.32666</v>
      </c>
      <c r="GQ21">
        <v>37.916400000000003</v>
      </c>
      <c r="GR21">
        <v>14.4122</v>
      </c>
      <c r="GS21">
        <v>18</v>
      </c>
      <c r="GT21">
        <v>648.36</v>
      </c>
      <c r="GU21">
        <v>366.25400000000002</v>
      </c>
      <c r="GV21">
        <v>23.703800000000001</v>
      </c>
      <c r="GW21">
        <v>29.869599999999998</v>
      </c>
      <c r="GX21">
        <v>30.0001</v>
      </c>
      <c r="GY21">
        <v>29.711500000000001</v>
      </c>
      <c r="GZ21">
        <v>29.696200000000001</v>
      </c>
      <c r="HA21">
        <v>14.5808</v>
      </c>
      <c r="HB21">
        <v>-30</v>
      </c>
      <c r="HC21">
        <v>-30</v>
      </c>
      <c r="HD21">
        <v>23.7121</v>
      </c>
      <c r="HE21">
        <v>250</v>
      </c>
      <c r="HF21">
        <v>0</v>
      </c>
      <c r="HG21">
        <v>99.419899999999998</v>
      </c>
      <c r="HH21">
        <v>98.414000000000001</v>
      </c>
    </row>
    <row r="22" spans="1:216" x14ac:dyDescent="0.2">
      <c r="A22">
        <v>4</v>
      </c>
      <c r="B22">
        <v>1689632084</v>
      </c>
      <c r="C22">
        <v>321</v>
      </c>
      <c r="D22" t="s">
        <v>364</v>
      </c>
      <c r="E22" t="s">
        <v>365</v>
      </c>
      <c r="F22" t="s">
        <v>348</v>
      </c>
      <c r="G22" t="s">
        <v>349</v>
      </c>
      <c r="H22" t="s">
        <v>350</v>
      </c>
      <c r="I22" t="s">
        <v>351</v>
      </c>
      <c r="J22" t="s">
        <v>410</v>
      </c>
      <c r="K22" t="s">
        <v>352</v>
      </c>
      <c r="L22">
        <v>1689632084</v>
      </c>
      <c r="M22">
        <f t="shared" si="0"/>
        <v>1.5014954366999926E-3</v>
      </c>
      <c r="N22">
        <f t="shared" si="1"/>
        <v>1.5014954366999926</v>
      </c>
      <c r="O22">
        <f t="shared" si="2"/>
        <v>4.8292094286723195</v>
      </c>
      <c r="P22">
        <f t="shared" si="3"/>
        <v>169.87100000000001</v>
      </c>
      <c r="Q22">
        <f t="shared" si="4"/>
        <v>124.54776384988855</v>
      </c>
      <c r="R22">
        <f t="shared" si="5"/>
        <v>12.475584729352573</v>
      </c>
      <c r="S22">
        <f t="shared" si="6"/>
        <v>17.015480551815198</v>
      </c>
      <c r="T22">
        <f t="shared" si="7"/>
        <v>0.18357452635044935</v>
      </c>
      <c r="U22">
        <f t="shared" si="8"/>
        <v>2.9356871311964721</v>
      </c>
      <c r="V22">
        <f t="shared" si="9"/>
        <v>0.17742736243786195</v>
      </c>
      <c r="W22">
        <f t="shared" si="10"/>
        <v>0.11142725173342746</v>
      </c>
      <c r="X22">
        <f t="shared" si="11"/>
        <v>297.68183099999993</v>
      </c>
      <c r="Y22">
        <f t="shared" si="12"/>
        <v>28.482024702404875</v>
      </c>
      <c r="Z22">
        <f t="shared" si="13"/>
        <v>26.998999999999999</v>
      </c>
      <c r="AA22">
        <f t="shared" si="14"/>
        <v>3.5789494852572084</v>
      </c>
      <c r="AB22">
        <f t="shared" si="15"/>
        <v>76.519655721960206</v>
      </c>
      <c r="AC22">
        <f t="shared" si="16"/>
        <v>2.7580902887848797</v>
      </c>
      <c r="AD22">
        <f t="shared" si="17"/>
        <v>3.6044206717377345</v>
      </c>
      <c r="AE22">
        <f t="shared" si="18"/>
        <v>0.82085919647232863</v>
      </c>
      <c r="AF22">
        <f t="shared" si="19"/>
        <v>-66.215948758469679</v>
      </c>
      <c r="AG22">
        <f t="shared" si="20"/>
        <v>19.118866765741782</v>
      </c>
      <c r="AH22">
        <f t="shared" si="21"/>
        <v>1.4063237545667977</v>
      </c>
      <c r="AI22">
        <f t="shared" si="22"/>
        <v>251.99107276183886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53036.30469616576</v>
      </c>
      <c r="AO22">
        <f t="shared" si="26"/>
        <v>1799.87</v>
      </c>
      <c r="AP22">
        <f t="shared" si="27"/>
        <v>1517.2910999999997</v>
      </c>
      <c r="AQ22">
        <f t="shared" si="28"/>
        <v>0.84300038336102046</v>
      </c>
      <c r="AR22">
        <f t="shared" si="29"/>
        <v>0.16539073988676958</v>
      </c>
      <c r="AS22">
        <v>1689632084</v>
      </c>
      <c r="AT22">
        <v>169.87100000000001</v>
      </c>
      <c r="AU22">
        <v>174.953</v>
      </c>
      <c r="AV22">
        <v>27.5349</v>
      </c>
      <c r="AW22">
        <v>26.075399999999998</v>
      </c>
      <c r="AX22">
        <v>172.04499999999999</v>
      </c>
      <c r="AY22">
        <v>27.313700000000001</v>
      </c>
      <c r="AZ22">
        <v>600.26800000000003</v>
      </c>
      <c r="BA22">
        <v>100.125</v>
      </c>
      <c r="BB22">
        <v>4.2071200000000003E-2</v>
      </c>
      <c r="BC22">
        <v>27.119800000000001</v>
      </c>
      <c r="BD22">
        <v>26.998999999999999</v>
      </c>
      <c r="BE22">
        <v>999.9</v>
      </c>
      <c r="BF22">
        <v>0</v>
      </c>
      <c r="BG22">
        <v>0</v>
      </c>
      <c r="BH22">
        <v>10022.5</v>
      </c>
      <c r="BI22">
        <v>0</v>
      </c>
      <c r="BJ22">
        <v>788.75599999999997</v>
      </c>
      <c r="BK22">
        <v>-5.0823999999999998</v>
      </c>
      <c r="BL22">
        <v>174.68100000000001</v>
      </c>
      <c r="BM22">
        <v>179.637</v>
      </c>
      <c r="BN22">
        <v>1.4594400000000001</v>
      </c>
      <c r="BO22">
        <v>174.953</v>
      </c>
      <c r="BP22">
        <v>26.075399999999998</v>
      </c>
      <c r="BQ22">
        <v>2.75692</v>
      </c>
      <c r="BR22">
        <v>2.6107900000000002</v>
      </c>
      <c r="BS22">
        <v>22.628399999999999</v>
      </c>
      <c r="BT22">
        <v>21.734200000000001</v>
      </c>
      <c r="BU22">
        <v>1799.87</v>
      </c>
      <c r="BV22">
        <v>0.89998800000000001</v>
      </c>
      <c r="BW22">
        <v>0.100012</v>
      </c>
      <c r="BX22">
        <v>0</v>
      </c>
      <c r="BY22">
        <v>2.1337000000000002</v>
      </c>
      <c r="BZ22">
        <v>0</v>
      </c>
      <c r="CA22">
        <v>13463.8</v>
      </c>
      <c r="CB22">
        <v>17198.3</v>
      </c>
      <c r="CC22">
        <v>45.936999999999998</v>
      </c>
      <c r="CD22">
        <v>48.875</v>
      </c>
      <c r="CE22">
        <v>47.25</v>
      </c>
      <c r="CF22">
        <v>46.686999999999998</v>
      </c>
      <c r="CG22">
        <v>45.311999999999998</v>
      </c>
      <c r="CH22">
        <v>1619.86</v>
      </c>
      <c r="CI22">
        <v>180.01</v>
      </c>
      <c r="CJ22">
        <v>0</v>
      </c>
      <c r="CK22">
        <v>1689632087</v>
      </c>
      <c r="CL22">
        <v>0</v>
      </c>
      <c r="CM22">
        <v>1689632054</v>
      </c>
      <c r="CN22" t="s">
        <v>366</v>
      </c>
      <c r="CO22">
        <v>1689632044</v>
      </c>
      <c r="CP22">
        <v>1689632054</v>
      </c>
      <c r="CQ22">
        <v>27</v>
      </c>
      <c r="CR22">
        <v>0.32500000000000001</v>
      </c>
      <c r="CS22">
        <v>3.0000000000000001E-3</v>
      </c>
      <c r="CT22">
        <v>-2.1739999999999999</v>
      </c>
      <c r="CU22">
        <v>0.221</v>
      </c>
      <c r="CV22">
        <v>175</v>
      </c>
      <c r="CW22">
        <v>26</v>
      </c>
      <c r="CX22">
        <v>0.39</v>
      </c>
      <c r="CY22">
        <v>0.05</v>
      </c>
      <c r="CZ22">
        <v>4.8961692169336297</v>
      </c>
      <c r="DA22">
        <v>0.27891205753146298</v>
      </c>
      <c r="DB22">
        <v>3.6200502736444998E-2</v>
      </c>
      <c r="DC22">
        <v>1</v>
      </c>
      <c r="DD22">
        <v>174.97333333333299</v>
      </c>
      <c r="DE22">
        <v>0.495896103896172</v>
      </c>
      <c r="DF22">
        <v>5.7916469681066403E-2</v>
      </c>
      <c r="DG22">
        <v>1</v>
      </c>
      <c r="DH22">
        <v>1800.0319999999999</v>
      </c>
      <c r="DI22">
        <v>0.13396817838824701</v>
      </c>
      <c r="DJ22">
        <v>0.15784802817902599</v>
      </c>
      <c r="DK22">
        <v>-1</v>
      </c>
      <c r="DL22">
        <v>2</v>
      </c>
      <c r="DM22">
        <v>2</v>
      </c>
      <c r="DN22" t="s">
        <v>354</v>
      </c>
      <c r="DO22">
        <v>3.1530800000000001</v>
      </c>
      <c r="DP22">
        <v>2.7766000000000002</v>
      </c>
      <c r="DQ22">
        <v>4.5875600000000002E-2</v>
      </c>
      <c r="DR22">
        <v>4.6754200000000003E-2</v>
      </c>
      <c r="DS22">
        <v>0.13004199999999999</v>
      </c>
      <c r="DT22">
        <v>0.125747</v>
      </c>
      <c r="DU22">
        <v>29934.5</v>
      </c>
      <c r="DV22">
        <v>31246.3</v>
      </c>
      <c r="DW22">
        <v>29173.9</v>
      </c>
      <c r="DX22">
        <v>30588.799999999999</v>
      </c>
      <c r="DY22">
        <v>33303.800000000003</v>
      </c>
      <c r="DZ22">
        <v>35091.199999999997</v>
      </c>
      <c r="EA22">
        <v>40106.800000000003</v>
      </c>
      <c r="EB22">
        <v>42477.2</v>
      </c>
      <c r="EC22">
        <v>2.1774499999999999</v>
      </c>
      <c r="ED22">
        <v>1.7000500000000001</v>
      </c>
      <c r="EE22">
        <v>6.3516199999999995E-2</v>
      </c>
      <c r="EF22">
        <v>0</v>
      </c>
      <c r="EG22">
        <v>25.959399999999999</v>
      </c>
      <c r="EH22">
        <v>999.9</v>
      </c>
      <c r="EI22">
        <v>45.457999999999998</v>
      </c>
      <c r="EJ22">
        <v>35.277999999999999</v>
      </c>
      <c r="EK22">
        <v>26.042000000000002</v>
      </c>
      <c r="EL22">
        <v>60.452500000000001</v>
      </c>
      <c r="EM22">
        <v>22.8766</v>
      </c>
      <c r="EN22">
        <v>1</v>
      </c>
      <c r="EO22">
        <v>0.21964400000000001</v>
      </c>
      <c r="EP22">
        <v>3.04644</v>
      </c>
      <c r="EQ22">
        <v>20.2653</v>
      </c>
      <c r="ER22">
        <v>5.2400500000000001</v>
      </c>
      <c r="ES22">
        <v>11.8302</v>
      </c>
      <c r="ET22">
        <v>4.9811500000000004</v>
      </c>
      <c r="EU22">
        <v>3.2999800000000001</v>
      </c>
      <c r="EV22">
        <v>51.8</v>
      </c>
      <c r="EW22">
        <v>164.4</v>
      </c>
      <c r="EX22">
        <v>8887.9</v>
      </c>
      <c r="EY22">
        <v>3362.1</v>
      </c>
      <c r="EZ22">
        <v>1.8736600000000001</v>
      </c>
      <c r="FA22">
        <v>1.8794200000000001</v>
      </c>
      <c r="FB22">
        <v>1.8797200000000001</v>
      </c>
      <c r="FC22">
        <v>1.8803399999999999</v>
      </c>
      <c r="FD22">
        <v>1.8778999999999999</v>
      </c>
      <c r="FE22">
        <v>1.8766799999999999</v>
      </c>
      <c r="FF22">
        <v>1.8773299999999999</v>
      </c>
      <c r="FG22">
        <v>1.87513</v>
      </c>
      <c r="FH22">
        <v>0</v>
      </c>
      <c r="FI22">
        <v>0</v>
      </c>
      <c r="FJ22">
        <v>0</v>
      </c>
      <c r="FK22">
        <v>0</v>
      </c>
      <c r="FL22" t="s">
        <v>355</v>
      </c>
      <c r="FM22" t="s">
        <v>356</v>
      </c>
      <c r="FN22" t="s">
        <v>357</v>
      </c>
      <c r="FO22" t="s">
        <v>357</v>
      </c>
      <c r="FP22" t="s">
        <v>357</v>
      </c>
      <c r="FQ22" t="s">
        <v>357</v>
      </c>
      <c r="FR22">
        <v>0</v>
      </c>
      <c r="FS22">
        <v>100</v>
      </c>
      <c r="FT22">
        <v>100</v>
      </c>
      <c r="FU22">
        <v>-2.1739999999999999</v>
      </c>
      <c r="FV22">
        <v>0.22120000000000001</v>
      </c>
      <c r="FW22">
        <v>-2.1876159179168</v>
      </c>
      <c r="FX22">
        <v>1.4527828764109799E-4</v>
      </c>
      <c r="FY22">
        <v>-4.3579519040863002E-7</v>
      </c>
      <c r="FZ22">
        <v>2.0799061152897499E-10</v>
      </c>
      <c r="GA22">
        <v>0.22118000000000401</v>
      </c>
      <c r="GB22">
        <v>0</v>
      </c>
      <c r="GC22">
        <v>0</v>
      </c>
      <c r="GD22">
        <v>0</v>
      </c>
      <c r="GE22">
        <v>4</v>
      </c>
      <c r="GF22">
        <v>2147</v>
      </c>
      <c r="GG22">
        <v>-1</v>
      </c>
      <c r="GH22">
        <v>-1</v>
      </c>
      <c r="GI22">
        <v>0.7</v>
      </c>
      <c r="GJ22">
        <v>0.5</v>
      </c>
      <c r="GK22">
        <v>0.55664100000000005</v>
      </c>
      <c r="GL22">
        <v>2.6196299999999999</v>
      </c>
      <c r="GM22">
        <v>1.54541</v>
      </c>
      <c r="GN22">
        <v>2.2741699999999998</v>
      </c>
      <c r="GO22">
        <v>1.5979000000000001</v>
      </c>
      <c r="GP22">
        <v>2.3156699999999999</v>
      </c>
      <c r="GQ22">
        <v>37.989100000000001</v>
      </c>
      <c r="GR22">
        <v>14.403499999999999</v>
      </c>
      <c r="GS22">
        <v>18</v>
      </c>
      <c r="GT22">
        <v>648.53099999999995</v>
      </c>
      <c r="GU22">
        <v>365.42500000000001</v>
      </c>
      <c r="GV22">
        <v>23.707599999999999</v>
      </c>
      <c r="GW22">
        <v>29.898</v>
      </c>
      <c r="GX22">
        <v>30.0001</v>
      </c>
      <c r="GY22">
        <v>29.746300000000002</v>
      </c>
      <c r="GZ22">
        <v>29.731100000000001</v>
      </c>
      <c r="HA22">
        <v>11.2043</v>
      </c>
      <c r="HB22">
        <v>-30</v>
      </c>
      <c r="HC22">
        <v>-30</v>
      </c>
      <c r="HD22">
        <v>23.712900000000001</v>
      </c>
      <c r="HE22">
        <v>175</v>
      </c>
      <c r="HF22">
        <v>0</v>
      </c>
      <c r="HG22">
        <v>99.420699999999997</v>
      </c>
      <c r="HH22">
        <v>98.4041</v>
      </c>
    </row>
    <row r="23" spans="1:216" x14ac:dyDescent="0.2">
      <c r="A23">
        <v>5</v>
      </c>
      <c r="B23">
        <v>1689632175</v>
      </c>
      <c r="C23">
        <v>412</v>
      </c>
      <c r="D23" t="s">
        <v>367</v>
      </c>
      <c r="E23" t="s">
        <v>368</v>
      </c>
      <c r="F23" t="s">
        <v>348</v>
      </c>
      <c r="G23" t="s">
        <v>349</v>
      </c>
      <c r="H23" t="s">
        <v>350</v>
      </c>
      <c r="I23" t="s">
        <v>351</v>
      </c>
      <c r="J23" t="s">
        <v>410</v>
      </c>
      <c r="K23" t="s">
        <v>352</v>
      </c>
      <c r="L23">
        <v>1689632175</v>
      </c>
      <c r="M23">
        <f t="shared" si="0"/>
        <v>1.5538547157989873E-3</v>
      </c>
      <c r="N23">
        <f t="shared" si="1"/>
        <v>1.5538547157989873</v>
      </c>
      <c r="O23">
        <f t="shared" si="2"/>
        <v>2.8578739680497711</v>
      </c>
      <c r="P23">
        <f t="shared" si="3"/>
        <v>121.92</v>
      </c>
      <c r="Q23">
        <f t="shared" si="4"/>
        <v>96.185919924366047</v>
      </c>
      <c r="R23">
        <f t="shared" si="5"/>
        <v>9.6346637843640952</v>
      </c>
      <c r="S23">
        <f t="shared" si="6"/>
        <v>12.212371722528001</v>
      </c>
      <c r="T23">
        <f t="shared" si="7"/>
        <v>0.19414288165136931</v>
      </c>
      <c r="U23">
        <f t="shared" si="8"/>
        <v>2.9286686126983579</v>
      </c>
      <c r="V23">
        <f t="shared" si="9"/>
        <v>0.18726597835331146</v>
      </c>
      <c r="W23">
        <f t="shared" si="10"/>
        <v>0.11763880485571512</v>
      </c>
      <c r="X23">
        <f t="shared" si="11"/>
        <v>297.73449899999997</v>
      </c>
      <c r="Y23">
        <f t="shared" si="12"/>
        <v>28.487241682847053</v>
      </c>
      <c r="Z23">
        <f t="shared" si="13"/>
        <v>26.987300000000001</v>
      </c>
      <c r="AA23">
        <f t="shared" si="14"/>
        <v>3.5764908578263284</v>
      </c>
      <c r="AB23">
        <f t="shared" si="15"/>
        <v>76.826877119136199</v>
      </c>
      <c r="AC23">
        <f t="shared" si="16"/>
        <v>2.7716835054575402</v>
      </c>
      <c r="AD23">
        <f t="shared" si="17"/>
        <v>3.6077003379422323</v>
      </c>
      <c r="AE23">
        <f t="shared" si="18"/>
        <v>0.8048073523687882</v>
      </c>
      <c r="AF23">
        <f t="shared" si="19"/>
        <v>-68.52499296673534</v>
      </c>
      <c r="AG23">
        <f t="shared" si="20"/>
        <v>23.367776572673446</v>
      </c>
      <c r="AH23">
        <f t="shared" si="21"/>
        <v>1.723012199718116</v>
      </c>
      <c r="AI23">
        <f t="shared" si="22"/>
        <v>254.30029480565622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52830.554754973164</v>
      </c>
      <c r="AO23">
        <f t="shared" si="26"/>
        <v>1800.2</v>
      </c>
      <c r="AP23">
        <f t="shared" si="27"/>
        <v>1517.5683000000001</v>
      </c>
      <c r="AQ23">
        <f t="shared" si="28"/>
        <v>0.8429998333518498</v>
      </c>
      <c r="AR23">
        <f t="shared" si="29"/>
        <v>0.16538967836907009</v>
      </c>
      <c r="AS23">
        <v>1689632175</v>
      </c>
      <c r="AT23">
        <v>121.92</v>
      </c>
      <c r="AU23">
        <v>124.967</v>
      </c>
      <c r="AV23">
        <v>27.6706</v>
      </c>
      <c r="AW23">
        <v>26.1599</v>
      </c>
      <c r="AX23">
        <v>124.062</v>
      </c>
      <c r="AY23">
        <v>27.447199999999999</v>
      </c>
      <c r="AZ23">
        <v>600.06299999999999</v>
      </c>
      <c r="BA23">
        <v>100.125</v>
      </c>
      <c r="BB23">
        <v>4.2090900000000001E-2</v>
      </c>
      <c r="BC23">
        <v>27.135300000000001</v>
      </c>
      <c r="BD23">
        <v>26.987300000000001</v>
      </c>
      <c r="BE23">
        <v>999.9</v>
      </c>
      <c r="BF23">
        <v>0</v>
      </c>
      <c r="BG23">
        <v>0</v>
      </c>
      <c r="BH23">
        <v>9982.5</v>
      </c>
      <c r="BI23">
        <v>0</v>
      </c>
      <c r="BJ23">
        <v>779.81600000000003</v>
      </c>
      <c r="BK23">
        <v>-3.0477400000000001</v>
      </c>
      <c r="BL23">
        <v>125.389</v>
      </c>
      <c r="BM23">
        <v>128.32400000000001</v>
      </c>
      <c r="BN23">
        <v>1.5107299999999999</v>
      </c>
      <c r="BO23">
        <v>124.967</v>
      </c>
      <c r="BP23">
        <v>26.1599</v>
      </c>
      <c r="BQ23">
        <v>2.7705199999999999</v>
      </c>
      <c r="BR23">
        <v>2.6192500000000001</v>
      </c>
      <c r="BS23">
        <v>22.709499999999998</v>
      </c>
      <c r="BT23">
        <v>21.787099999999999</v>
      </c>
      <c r="BU23">
        <v>1800.2</v>
      </c>
      <c r="BV23">
        <v>0.90000400000000003</v>
      </c>
      <c r="BW23">
        <v>9.9995600000000004E-2</v>
      </c>
      <c r="BX23">
        <v>0</v>
      </c>
      <c r="BY23">
        <v>2.2423999999999999</v>
      </c>
      <c r="BZ23">
        <v>0</v>
      </c>
      <c r="CA23">
        <v>13485.5</v>
      </c>
      <c r="CB23">
        <v>17201.599999999999</v>
      </c>
      <c r="CC23">
        <v>45.875</v>
      </c>
      <c r="CD23">
        <v>48.811999999999998</v>
      </c>
      <c r="CE23">
        <v>47.436999999999998</v>
      </c>
      <c r="CF23">
        <v>46.625</v>
      </c>
      <c r="CG23">
        <v>45.311999999999998</v>
      </c>
      <c r="CH23">
        <v>1620.19</v>
      </c>
      <c r="CI23">
        <v>180.01</v>
      </c>
      <c r="CJ23">
        <v>0</v>
      </c>
      <c r="CK23">
        <v>1689632178.2</v>
      </c>
      <c r="CL23">
        <v>0</v>
      </c>
      <c r="CM23">
        <v>1689632148</v>
      </c>
      <c r="CN23" t="s">
        <v>369</v>
      </c>
      <c r="CO23">
        <v>1689632138</v>
      </c>
      <c r="CP23">
        <v>1689632148</v>
      </c>
      <c r="CQ23">
        <v>28</v>
      </c>
      <c r="CR23">
        <v>3.4000000000000002E-2</v>
      </c>
      <c r="CS23">
        <v>2E-3</v>
      </c>
      <c r="CT23">
        <v>-2.1419999999999999</v>
      </c>
      <c r="CU23">
        <v>0.223</v>
      </c>
      <c r="CV23">
        <v>125</v>
      </c>
      <c r="CW23">
        <v>26</v>
      </c>
      <c r="CX23">
        <v>0.23</v>
      </c>
      <c r="CY23">
        <v>0.05</v>
      </c>
      <c r="CZ23">
        <v>2.8470866897499199</v>
      </c>
      <c r="DA23">
        <v>0.70337914182224404</v>
      </c>
      <c r="DB23">
        <v>0.15619073389986901</v>
      </c>
      <c r="DC23">
        <v>1</v>
      </c>
      <c r="DD23">
        <v>124.98528571428599</v>
      </c>
      <c r="DE23">
        <v>0.151402597402716</v>
      </c>
      <c r="DF23">
        <v>3.1126688681892199E-2</v>
      </c>
      <c r="DG23">
        <v>1</v>
      </c>
      <c r="DH23">
        <v>1799.9745</v>
      </c>
      <c r="DI23">
        <v>-5.1069864519432497E-2</v>
      </c>
      <c r="DJ23">
        <v>0.13343444083144701</v>
      </c>
      <c r="DK23">
        <v>-1</v>
      </c>
      <c r="DL23">
        <v>2</v>
      </c>
      <c r="DM23">
        <v>2</v>
      </c>
      <c r="DN23" t="s">
        <v>354</v>
      </c>
      <c r="DO23">
        <v>3.1526299999999998</v>
      </c>
      <c r="DP23">
        <v>2.7762600000000002</v>
      </c>
      <c r="DQ23">
        <v>3.3970599999999997E-2</v>
      </c>
      <c r="DR23">
        <v>3.4342999999999999E-2</v>
      </c>
      <c r="DS23">
        <v>0.13048699999999999</v>
      </c>
      <c r="DT23">
        <v>0.126029</v>
      </c>
      <c r="DU23">
        <v>30308.5</v>
      </c>
      <c r="DV23">
        <v>31653.9</v>
      </c>
      <c r="DW23">
        <v>29174.6</v>
      </c>
      <c r="DX23">
        <v>30589.8</v>
      </c>
      <c r="DY23">
        <v>33285.699999999997</v>
      </c>
      <c r="DZ23">
        <v>35078.9</v>
      </c>
      <c r="EA23">
        <v>40107.199999999997</v>
      </c>
      <c r="EB23">
        <v>42477.8</v>
      </c>
      <c r="EC23">
        <v>2.17753</v>
      </c>
      <c r="ED23">
        <v>1.6988300000000001</v>
      </c>
      <c r="EE23">
        <v>6.7167000000000004E-2</v>
      </c>
      <c r="EF23">
        <v>0</v>
      </c>
      <c r="EG23">
        <v>25.887899999999998</v>
      </c>
      <c r="EH23">
        <v>999.9</v>
      </c>
      <c r="EI23">
        <v>45.396999999999998</v>
      </c>
      <c r="EJ23">
        <v>35.399000000000001</v>
      </c>
      <c r="EK23">
        <v>26.183</v>
      </c>
      <c r="EL23">
        <v>60.862499999999997</v>
      </c>
      <c r="EM23">
        <v>23.742000000000001</v>
      </c>
      <c r="EN23">
        <v>1</v>
      </c>
      <c r="EO23">
        <v>0.21767800000000001</v>
      </c>
      <c r="EP23">
        <v>2.8288500000000001</v>
      </c>
      <c r="EQ23">
        <v>20.268899999999999</v>
      </c>
      <c r="ER23">
        <v>5.2398999999999996</v>
      </c>
      <c r="ES23">
        <v>11.8302</v>
      </c>
      <c r="ET23">
        <v>4.9810499999999998</v>
      </c>
      <c r="EU23">
        <v>3.2999499999999999</v>
      </c>
      <c r="EV23">
        <v>51.8</v>
      </c>
      <c r="EW23">
        <v>164.4</v>
      </c>
      <c r="EX23">
        <v>8887.9</v>
      </c>
      <c r="EY23">
        <v>3363.8</v>
      </c>
      <c r="EZ23">
        <v>1.8736699999999999</v>
      </c>
      <c r="FA23">
        <v>1.8794</v>
      </c>
      <c r="FB23">
        <v>1.8797299999999999</v>
      </c>
      <c r="FC23">
        <v>1.8803399999999999</v>
      </c>
      <c r="FD23">
        <v>1.8778999999999999</v>
      </c>
      <c r="FE23">
        <v>1.8766799999999999</v>
      </c>
      <c r="FF23">
        <v>1.87731</v>
      </c>
      <c r="FG23">
        <v>1.8751199999999999</v>
      </c>
      <c r="FH23">
        <v>0</v>
      </c>
      <c r="FI23">
        <v>0</v>
      </c>
      <c r="FJ23">
        <v>0</v>
      </c>
      <c r="FK23">
        <v>0</v>
      </c>
      <c r="FL23" t="s">
        <v>355</v>
      </c>
      <c r="FM23" t="s">
        <v>356</v>
      </c>
      <c r="FN23" t="s">
        <v>357</v>
      </c>
      <c r="FO23" t="s">
        <v>357</v>
      </c>
      <c r="FP23" t="s">
        <v>357</v>
      </c>
      <c r="FQ23" t="s">
        <v>357</v>
      </c>
      <c r="FR23">
        <v>0</v>
      </c>
      <c r="FS23">
        <v>100</v>
      </c>
      <c r="FT23">
        <v>100</v>
      </c>
      <c r="FU23">
        <v>-2.1419999999999999</v>
      </c>
      <c r="FV23">
        <v>0.22339999999999999</v>
      </c>
      <c r="FW23">
        <v>-2.15394873197152</v>
      </c>
      <c r="FX23">
        <v>1.4527828764109799E-4</v>
      </c>
      <c r="FY23">
        <v>-4.3579519040863002E-7</v>
      </c>
      <c r="FZ23">
        <v>2.0799061152897499E-10</v>
      </c>
      <c r="GA23">
        <v>0.22341999999999701</v>
      </c>
      <c r="GB23">
        <v>0</v>
      </c>
      <c r="GC23">
        <v>0</v>
      </c>
      <c r="GD23">
        <v>0</v>
      </c>
      <c r="GE23">
        <v>4</v>
      </c>
      <c r="GF23">
        <v>2147</v>
      </c>
      <c r="GG23">
        <v>-1</v>
      </c>
      <c r="GH23">
        <v>-1</v>
      </c>
      <c r="GI23">
        <v>0.6</v>
      </c>
      <c r="GJ23">
        <v>0.5</v>
      </c>
      <c r="GK23">
        <v>0.44189499999999998</v>
      </c>
      <c r="GL23">
        <v>2.6147499999999999</v>
      </c>
      <c r="GM23">
        <v>1.54541</v>
      </c>
      <c r="GN23">
        <v>2.2741699999999998</v>
      </c>
      <c r="GO23">
        <v>1.5979000000000001</v>
      </c>
      <c r="GP23">
        <v>2.4645999999999999</v>
      </c>
      <c r="GQ23">
        <v>38.061999999999998</v>
      </c>
      <c r="GR23">
        <v>14.403499999999999</v>
      </c>
      <c r="GS23">
        <v>18</v>
      </c>
      <c r="GT23">
        <v>648.61800000000005</v>
      </c>
      <c r="GU23">
        <v>364.77800000000002</v>
      </c>
      <c r="GV23">
        <v>23.870899999999999</v>
      </c>
      <c r="GW23">
        <v>29.892900000000001</v>
      </c>
      <c r="GX23">
        <v>30</v>
      </c>
      <c r="GY23">
        <v>29.748899999999999</v>
      </c>
      <c r="GZ23">
        <v>29.735099999999999</v>
      </c>
      <c r="HA23">
        <v>8.9043100000000006</v>
      </c>
      <c r="HB23">
        <v>-30</v>
      </c>
      <c r="HC23">
        <v>-30</v>
      </c>
      <c r="HD23">
        <v>23.871099999999998</v>
      </c>
      <c r="HE23">
        <v>125</v>
      </c>
      <c r="HF23">
        <v>0</v>
      </c>
      <c r="HG23">
        <v>99.422200000000004</v>
      </c>
      <c r="HH23">
        <v>98.406199999999998</v>
      </c>
    </row>
    <row r="24" spans="1:216" x14ac:dyDescent="0.2">
      <c r="A24">
        <v>6</v>
      </c>
      <c r="B24">
        <v>1689632262</v>
      </c>
      <c r="C24">
        <v>499</v>
      </c>
      <c r="D24" t="s">
        <v>370</v>
      </c>
      <c r="E24" t="s">
        <v>371</v>
      </c>
      <c r="F24" t="s">
        <v>348</v>
      </c>
      <c r="G24" t="s">
        <v>349</v>
      </c>
      <c r="H24" t="s">
        <v>350</v>
      </c>
      <c r="I24" t="s">
        <v>351</v>
      </c>
      <c r="J24" t="s">
        <v>410</v>
      </c>
      <c r="K24" t="s">
        <v>352</v>
      </c>
      <c r="L24">
        <v>1689632262</v>
      </c>
      <c r="M24">
        <f t="shared" si="0"/>
        <v>1.4724797153866937E-3</v>
      </c>
      <c r="N24">
        <f t="shared" si="1"/>
        <v>1.4724797153866938</v>
      </c>
      <c r="O24">
        <f t="shared" si="2"/>
        <v>0.60450565802913769</v>
      </c>
      <c r="P24">
        <f t="shared" si="3"/>
        <v>69.286299999999997</v>
      </c>
      <c r="Q24">
        <f t="shared" si="4"/>
        <v>62.939254551644439</v>
      </c>
      <c r="R24">
        <f t="shared" si="5"/>
        <v>6.3043118986500968</v>
      </c>
      <c r="S24">
        <f t="shared" si="6"/>
        <v>6.9400638538707895</v>
      </c>
      <c r="T24">
        <f t="shared" si="7"/>
        <v>0.18214571369210053</v>
      </c>
      <c r="U24">
        <f t="shared" si="8"/>
        <v>2.931158924691871</v>
      </c>
      <c r="V24">
        <f t="shared" si="9"/>
        <v>0.17608315288365381</v>
      </c>
      <c r="W24">
        <f t="shared" si="10"/>
        <v>0.11057985754261546</v>
      </c>
      <c r="X24">
        <f t="shared" si="11"/>
        <v>297.68661900000001</v>
      </c>
      <c r="Y24">
        <f t="shared" si="12"/>
        <v>28.533414936894136</v>
      </c>
      <c r="Z24">
        <f t="shared" si="13"/>
        <v>27.008800000000001</v>
      </c>
      <c r="AA24">
        <f t="shared" si="14"/>
        <v>3.5810099837228764</v>
      </c>
      <c r="AB24">
        <f t="shared" si="15"/>
        <v>76.659823106683348</v>
      </c>
      <c r="AC24">
        <f t="shared" si="16"/>
        <v>2.7699435213335399</v>
      </c>
      <c r="AD24">
        <f t="shared" si="17"/>
        <v>3.6132923467339064</v>
      </c>
      <c r="AE24">
        <f t="shared" si="18"/>
        <v>0.81106646238933644</v>
      </c>
      <c r="AF24">
        <f t="shared" si="19"/>
        <v>-64.936355448553201</v>
      </c>
      <c r="AG24">
        <f t="shared" si="20"/>
        <v>24.161967448047221</v>
      </c>
      <c r="AH24">
        <f t="shared" si="21"/>
        <v>1.7804841519563726</v>
      </c>
      <c r="AI24">
        <f t="shared" si="22"/>
        <v>258.69271515145044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52897.854826901726</v>
      </c>
      <c r="AO24">
        <f t="shared" si="26"/>
        <v>1799.9</v>
      </c>
      <c r="AP24">
        <f t="shared" si="27"/>
        <v>1517.3163</v>
      </c>
      <c r="AQ24">
        <f t="shared" si="28"/>
        <v>0.84300033335185276</v>
      </c>
      <c r="AR24">
        <f t="shared" si="29"/>
        <v>0.16539064336907605</v>
      </c>
      <c r="AS24">
        <v>1689632262</v>
      </c>
      <c r="AT24">
        <v>69.286299999999997</v>
      </c>
      <c r="AU24">
        <v>69.992699999999999</v>
      </c>
      <c r="AV24">
        <v>27.6538</v>
      </c>
      <c r="AW24">
        <v>26.222300000000001</v>
      </c>
      <c r="AX24">
        <v>71.351600000000005</v>
      </c>
      <c r="AY24">
        <v>27.430599999999998</v>
      </c>
      <c r="AZ24">
        <v>600.10900000000004</v>
      </c>
      <c r="BA24">
        <v>100.123</v>
      </c>
      <c r="BB24">
        <v>4.20233E-2</v>
      </c>
      <c r="BC24">
        <v>27.1617</v>
      </c>
      <c r="BD24">
        <v>27.008800000000001</v>
      </c>
      <c r="BE24">
        <v>999.9</v>
      </c>
      <c r="BF24">
        <v>0</v>
      </c>
      <c r="BG24">
        <v>0</v>
      </c>
      <c r="BH24">
        <v>9996.8799999999992</v>
      </c>
      <c r="BI24">
        <v>0</v>
      </c>
      <c r="BJ24">
        <v>783.62300000000005</v>
      </c>
      <c r="BK24">
        <v>-0.70635199999999998</v>
      </c>
      <c r="BL24">
        <v>71.256799999999998</v>
      </c>
      <c r="BM24">
        <v>71.877399999999994</v>
      </c>
      <c r="BN24">
        <v>1.4315500000000001</v>
      </c>
      <c r="BO24">
        <v>69.992699999999999</v>
      </c>
      <c r="BP24">
        <v>26.222300000000001</v>
      </c>
      <c r="BQ24">
        <v>2.76878</v>
      </c>
      <c r="BR24">
        <v>2.6254499999999998</v>
      </c>
      <c r="BS24">
        <v>22.699200000000001</v>
      </c>
      <c r="BT24">
        <v>21.825800000000001</v>
      </c>
      <c r="BU24">
        <v>1799.9</v>
      </c>
      <c r="BV24">
        <v>0.89998800000000001</v>
      </c>
      <c r="BW24">
        <v>0.100012</v>
      </c>
      <c r="BX24">
        <v>0</v>
      </c>
      <c r="BY24">
        <v>2.9647000000000001</v>
      </c>
      <c r="BZ24">
        <v>0</v>
      </c>
      <c r="CA24">
        <v>13443.5</v>
      </c>
      <c r="CB24">
        <v>17198.7</v>
      </c>
      <c r="CC24">
        <v>45.875</v>
      </c>
      <c r="CD24">
        <v>48.75</v>
      </c>
      <c r="CE24">
        <v>47.061999999999998</v>
      </c>
      <c r="CF24">
        <v>46.625</v>
      </c>
      <c r="CG24">
        <v>45.311999999999998</v>
      </c>
      <c r="CH24">
        <v>1619.89</v>
      </c>
      <c r="CI24">
        <v>180.01</v>
      </c>
      <c r="CJ24">
        <v>0</v>
      </c>
      <c r="CK24">
        <v>1689632265.2</v>
      </c>
      <c r="CL24">
        <v>0</v>
      </c>
      <c r="CM24">
        <v>1689632237</v>
      </c>
      <c r="CN24" t="s">
        <v>372</v>
      </c>
      <c r="CO24">
        <v>1689632227</v>
      </c>
      <c r="CP24">
        <v>1689632237</v>
      </c>
      <c r="CQ24">
        <v>29</v>
      </c>
      <c r="CR24">
        <v>0.08</v>
      </c>
      <c r="CS24">
        <v>0</v>
      </c>
      <c r="CT24">
        <v>-2.0649999999999999</v>
      </c>
      <c r="CU24">
        <v>0.223</v>
      </c>
      <c r="CV24">
        <v>70</v>
      </c>
      <c r="CW24">
        <v>26</v>
      </c>
      <c r="CX24">
        <v>0.18</v>
      </c>
      <c r="CY24">
        <v>0.06</v>
      </c>
      <c r="CZ24">
        <v>0.54498818325879395</v>
      </c>
      <c r="DA24">
        <v>0.99574770086359998</v>
      </c>
      <c r="DB24">
        <v>0.15800632678740401</v>
      </c>
      <c r="DC24">
        <v>1</v>
      </c>
      <c r="DD24">
        <v>69.964545000000001</v>
      </c>
      <c r="DE24">
        <v>-1.4503759398486801E-2</v>
      </c>
      <c r="DF24">
        <v>2.81731516696303E-2</v>
      </c>
      <c r="DG24">
        <v>1</v>
      </c>
      <c r="DH24">
        <v>1800.04428571429</v>
      </c>
      <c r="DI24">
        <v>-0.16717020788195999</v>
      </c>
      <c r="DJ24">
        <v>0.15677012071278601</v>
      </c>
      <c r="DK24">
        <v>-1</v>
      </c>
      <c r="DL24">
        <v>2</v>
      </c>
      <c r="DM24">
        <v>2</v>
      </c>
      <c r="DN24" t="s">
        <v>354</v>
      </c>
      <c r="DO24">
        <v>3.15272</v>
      </c>
      <c r="DP24">
        <v>2.7763200000000001</v>
      </c>
      <c r="DQ24">
        <v>2.0002599999999999E-2</v>
      </c>
      <c r="DR24">
        <v>1.97168E-2</v>
      </c>
      <c r="DS24">
        <v>0.13042400000000001</v>
      </c>
      <c r="DT24">
        <v>0.12622900000000001</v>
      </c>
      <c r="DU24">
        <v>30745.3</v>
      </c>
      <c r="DV24">
        <v>32130.6</v>
      </c>
      <c r="DW24">
        <v>29173.5</v>
      </c>
      <c r="DX24">
        <v>30587.5</v>
      </c>
      <c r="DY24">
        <v>33285.599999999999</v>
      </c>
      <c r="DZ24">
        <v>35067.300000000003</v>
      </c>
      <c r="EA24">
        <v>40105.800000000003</v>
      </c>
      <c r="EB24">
        <v>42475.4</v>
      </c>
      <c r="EC24">
        <v>2.1770999999999998</v>
      </c>
      <c r="ED24">
        <v>1.69757</v>
      </c>
      <c r="EE24">
        <v>6.8992399999999995E-2</v>
      </c>
      <c r="EF24">
        <v>0</v>
      </c>
      <c r="EG24">
        <v>25.8795</v>
      </c>
      <c r="EH24">
        <v>999.9</v>
      </c>
      <c r="EI24">
        <v>45.287999999999997</v>
      </c>
      <c r="EJ24">
        <v>35.53</v>
      </c>
      <c r="EK24">
        <v>26.308199999999999</v>
      </c>
      <c r="EL24">
        <v>60.982500000000002</v>
      </c>
      <c r="EM24">
        <v>23.173100000000002</v>
      </c>
      <c r="EN24">
        <v>1</v>
      </c>
      <c r="EO24">
        <v>0.220526</v>
      </c>
      <c r="EP24">
        <v>3.1828799999999999</v>
      </c>
      <c r="EQ24">
        <v>20.262699999999999</v>
      </c>
      <c r="ER24">
        <v>5.2400500000000001</v>
      </c>
      <c r="ES24">
        <v>11.8302</v>
      </c>
      <c r="ET24">
        <v>4.9813499999999999</v>
      </c>
      <c r="EU24">
        <v>3.3</v>
      </c>
      <c r="EV24">
        <v>51.8</v>
      </c>
      <c r="EW24">
        <v>164.4</v>
      </c>
      <c r="EX24">
        <v>8887.9</v>
      </c>
      <c r="EY24">
        <v>3365.6</v>
      </c>
      <c r="EZ24">
        <v>1.8736299999999999</v>
      </c>
      <c r="FA24">
        <v>1.8793599999999999</v>
      </c>
      <c r="FB24">
        <v>1.87971</v>
      </c>
      <c r="FC24">
        <v>1.8803399999999999</v>
      </c>
      <c r="FD24">
        <v>1.8778999999999999</v>
      </c>
      <c r="FE24">
        <v>1.8766799999999999</v>
      </c>
      <c r="FF24">
        <v>1.8773</v>
      </c>
      <c r="FG24">
        <v>1.8750899999999999</v>
      </c>
      <c r="FH24">
        <v>0</v>
      </c>
      <c r="FI24">
        <v>0</v>
      </c>
      <c r="FJ24">
        <v>0</v>
      </c>
      <c r="FK24">
        <v>0</v>
      </c>
      <c r="FL24" t="s">
        <v>355</v>
      </c>
      <c r="FM24" t="s">
        <v>356</v>
      </c>
      <c r="FN24" t="s">
        <v>357</v>
      </c>
      <c r="FO24" t="s">
        <v>357</v>
      </c>
      <c r="FP24" t="s">
        <v>357</v>
      </c>
      <c r="FQ24" t="s">
        <v>357</v>
      </c>
      <c r="FR24">
        <v>0</v>
      </c>
      <c r="FS24">
        <v>100</v>
      </c>
      <c r="FT24">
        <v>100</v>
      </c>
      <c r="FU24">
        <v>-2.0649999999999999</v>
      </c>
      <c r="FV24">
        <v>0.22320000000000001</v>
      </c>
      <c r="FW24">
        <v>-2.0735000000000001</v>
      </c>
      <c r="FX24">
        <v>1.4527799999999999E-4</v>
      </c>
      <c r="FY24">
        <v>-4.3579499999999999E-7</v>
      </c>
      <c r="FZ24">
        <v>2.0799100000000001E-10</v>
      </c>
      <c r="GA24">
        <v>0.223269999999996</v>
      </c>
      <c r="GB24">
        <v>0</v>
      </c>
      <c r="GC24">
        <v>0</v>
      </c>
      <c r="GD24">
        <v>0</v>
      </c>
      <c r="GE24">
        <v>4</v>
      </c>
      <c r="GF24">
        <v>2147</v>
      </c>
      <c r="GG24">
        <v>-1</v>
      </c>
      <c r="GH24">
        <v>-1</v>
      </c>
      <c r="GI24">
        <v>0.6</v>
      </c>
      <c r="GJ24">
        <v>0.4</v>
      </c>
      <c r="GK24">
        <v>0.31494100000000003</v>
      </c>
      <c r="GL24">
        <v>2.63916</v>
      </c>
      <c r="GM24">
        <v>1.54541</v>
      </c>
      <c r="GN24">
        <v>2.2741699999999998</v>
      </c>
      <c r="GO24">
        <v>1.5979000000000001</v>
      </c>
      <c r="GP24">
        <v>2.4218799999999998</v>
      </c>
      <c r="GQ24">
        <v>38.134999999999998</v>
      </c>
      <c r="GR24">
        <v>14.385999999999999</v>
      </c>
      <c r="GS24">
        <v>18</v>
      </c>
      <c r="GT24">
        <v>648.48900000000003</v>
      </c>
      <c r="GU24">
        <v>364.22</v>
      </c>
      <c r="GV24">
        <v>23.735199999999999</v>
      </c>
      <c r="GW24">
        <v>29.905100000000001</v>
      </c>
      <c r="GX24">
        <v>30.000299999999999</v>
      </c>
      <c r="GY24">
        <v>29.766999999999999</v>
      </c>
      <c r="GZ24">
        <v>29.755800000000001</v>
      </c>
      <c r="HA24">
        <v>6.3568499999999997</v>
      </c>
      <c r="HB24">
        <v>-30</v>
      </c>
      <c r="HC24">
        <v>-30</v>
      </c>
      <c r="HD24">
        <v>23.721800000000002</v>
      </c>
      <c r="HE24">
        <v>70</v>
      </c>
      <c r="HF24">
        <v>0</v>
      </c>
      <c r="HG24">
        <v>99.418599999999998</v>
      </c>
      <c r="HH24">
        <v>98.399900000000002</v>
      </c>
    </row>
    <row r="25" spans="1:216" x14ac:dyDescent="0.2">
      <c r="A25">
        <v>7</v>
      </c>
      <c r="B25">
        <v>1689632344</v>
      </c>
      <c r="C25">
        <v>581</v>
      </c>
      <c r="D25" t="s">
        <v>373</v>
      </c>
      <c r="E25" t="s">
        <v>374</v>
      </c>
      <c r="F25" t="s">
        <v>348</v>
      </c>
      <c r="G25" t="s">
        <v>349</v>
      </c>
      <c r="H25" t="s">
        <v>350</v>
      </c>
      <c r="I25" t="s">
        <v>351</v>
      </c>
      <c r="J25" t="s">
        <v>410</v>
      </c>
      <c r="K25" t="s">
        <v>352</v>
      </c>
      <c r="L25">
        <v>1689632344</v>
      </c>
      <c r="M25">
        <f t="shared" si="0"/>
        <v>1.4849496085714343E-3</v>
      </c>
      <c r="N25">
        <f t="shared" si="1"/>
        <v>1.4849496085714342</v>
      </c>
      <c r="O25">
        <f t="shared" si="2"/>
        <v>-0.2655972842377089</v>
      </c>
      <c r="P25">
        <f t="shared" si="3"/>
        <v>50.142699999999998</v>
      </c>
      <c r="Q25">
        <f t="shared" si="4"/>
        <v>51.808381613446279</v>
      </c>
      <c r="R25">
        <f t="shared" si="5"/>
        <v>5.1893545940819061</v>
      </c>
      <c r="S25">
        <f t="shared" si="6"/>
        <v>5.0225126224969099</v>
      </c>
      <c r="T25">
        <f t="shared" si="7"/>
        <v>0.1879510828339285</v>
      </c>
      <c r="U25">
        <f t="shared" si="8"/>
        <v>2.9378589417438361</v>
      </c>
      <c r="V25">
        <f t="shared" si="9"/>
        <v>0.18151743397028486</v>
      </c>
      <c r="W25">
        <f t="shared" si="10"/>
        <v>0.11400808734218082</v>
      </c>
      <c r="X25">
        <f t="shared" si="11"/>
        <v>297.73986600000001</v>
      </c>
      <c r="Y25">
        <f t="shared" si="12"/>
        <v>28.516090850767469</v>
      </c>
      <c r="Z25">
        <f t="shared" si="13"/>
        <v>26.988499999999998</v>
      </c>
      <c r="AA25">
        <f t="shared" si="14"/>
        <v>3.5767429568693916</v>
      </c>
      <c r="AB25">
        <f t="shared" si="15"/>
        <v>77.082503865481499</v>
      </c>
      <c r="AC25">
        <f t="shared" si="16"/>
        <v>2.78333783382541</v>
      </c>
      <c r="AD25">
        <f t="shared" si="17"/>
        <v>3.6108555044899404</v>
      </c>
      <c r="AE25">
        <f t="shared" si="18"/>
        <v>0.79340512304398159</v>
      </c>
      <c r="AF25">
        <f t="shared" si="19"/>
        <v>-65.486277738000254</v>
      </c>
      <c r="AG25">
        <f t="shared" si="20"/>
        <v>25.610992149921913</v>
      </c>
      <c r="AH25">
        <f t="shared" si="21"/>
        <v>1.8826587850465784</v>
      </c>
      <c r="AI25">
        <f t="shared" si="22"/>
        <v>259.74723919696828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53093.791952031512</v>
      </c>
      <c r="AO25">
        <f t="shared" si="26"/>
        <v>1800.23</v>
      </c>
      <c r="AP25">
        <f t="shared" si="27"/>
        <v>1517.5937999999999</v>
      </c>
      <c r="AQ25">
        <f t="shared" si="28"/>
        <v>0.84299995000638805</v>
      </c>
      <c r="AR25">
        <f t="shared" si="29"/>
        <v>0.16538990351232899</v>
      </c>
      <c r="AS25">
        <v>1689632344</v>
      </c>
      <c r="AT25">
        <v>50.142699999999998</v>
      </c>
      <c r="AU25">
        <v>49.951599999999999</v>
      </c>
      <c r="AV25">
        <v>27.787700000000001</v>
      </c>
      <c r="AW25">
        <v>26.3443</v>
      </c>
      <c r="AX25">
        <v>52.137599999999999</v>
      </c>
      <c r="AY25">
        <v>27.562799999999999</v>
      </c>
      <c r="AZ25">
        <v>600.11900000000003</v>
      </c>
      <c r="BA25">
        <v>100.124</v>
      </c>
      <c r="BB25">
        <v>4.0383299999999997E-2</v>
      </c>
      <c r="BC25">
        <v>27.150200000000002</v>
      </c>
      <c r="BD25">
        <v>26.988499999999998</v>
      </c>
      <c r="BE25">
        <v>999.9</v>
      </c>
      <c r="BF25">
        <v>0</v>
      </c>
      <c r="BG25">
        <v>0</v>
      </c>
      <c r="BH25">
        <v>10035</v>
      </c>
      <c r="BI25">
        <v>0</v>
      </c>
      <c r="BJ25">
        <v>830.73199999999997</v>
      </c>
      <c r="BK25">
        <v>0.19103999999999999</v>
      </c>
      <c r="BL25">
        <v>51.575800000000001</v>
      </c>
      <c r="BM25">
        <v>51.303199999999997</v>
      </c>
      <c r="BN25">
        <v>1.4434400000000001</v>
      </c>
      <c r="BO25">
        <v>49.951599999999999</v>
      </c>
      <c r="BP25">
        <v>26.3443</v>
      </c>
      <c r="BQ25">
        <v>2.7822300000000002</v>
      </c>
      <c r="BR25">
        <v>2.6377000000000002</v>
      </c>
      <c r="BS25">
        <v>22.779</v>
      </c>
      <c r="BT25">
        <v>21.902100000000001</v>
      </c>
      <c r="BU25">
        <v>1800.23</v>
      </c>
      <c r="BV25">
        <v>0.90000400000000003</v>
      </c>
      <c r="BW25">
        <v>9.9995899999999999E-2</v>
      </c>
      <c r="BX25">
        <v>0</v>
      </c>
      <c r="BY25">
        <v>2.4893999999999998</v>
      </c>
      <c r="BZ25">
        <v>0</v>
      </c>
      <c r="CA25">
        <v>13438.8</v>
      </c>
      <c r="CB25">
        <v>17201.900000000001</v>
      </c>
      <c r="CC25">
        <v>45.875</v>
      </c>
      <c r="CD25">
        <v>48.686999999999998</v>
      </c>
      <c r="CE25">
        <v>47</v>
      </c>
      <c r="CF25">
        <v>46.5</v>
      </c>
      <c r="CG25">
        <v>45.311999999999998</v>
      </c>
      <c r="CH25">
        <v>1620.21</v>
      </c>
      <c r="CI25">
        <v>180.02</v>
      </c>
      <c r="CJ25">
        <v>0</v>
      </c>
      <c r="CK25">
        <v>1689632347.4000001</v>
      </c>
      <c r="CL25">
        <v>0</v>
      </c>
      <c r="CM25">
        <v>1689632333</v>
      </c>
      <c r="CN25" t="s">
        <v>375</v>
      </c>
      <c r="CO25">
        <v>1689632330</v>
      </c>
      <c r="CP25">
        <v>1689632333</v>
      </c>
      <c r="CQ25">
        <v>30</v>
      </c>
      <c r="CR25">
        <v>7.1999999999999995E-2</v>
      </c>
      <c r="CS25">
        <v>2E-3</v>
      </c>
      <c r="CT25">
        <v>-1.9950000000000001</v>
      </c>
      <c r="CU25">
        <v>0.22500000000000001</v>
      </c>
      <c r="CV25">
        <v>50</v>
      </c>
      <c r="CW25">
        <v>26</v>
      </c>
      <c r="CX25">
        <v>0.17</v>
      </c>
      <c r="CY25">
        <v>0.06</v>
      </c>
      <c r="CZ25">
        <v>-1.28021214535173E-2</v>
      </c>
      <c r="DA25">
        <v>-1.0235508590908999</v>
      </c>
      <c r="DB25">
        <v>0.124016987999172</v>
      </c>
      <c r="DC25">
        <v>1</v>
      </c>
      <c r="DD25">
        <v>49.936149999999998</v>
      </c>
      <c r="DE25">
        <v>0.117347368421057</v>
      </c>
      <c r="DF25">
        <v>2.2305145146356099E-2</v>
      </c>
      <c r="DG25">
        <v>1</v>
      </c>
      <c r="DH25">
        <v>1800.0514285714301</v>
      </c>
      <c r="DI25">
        <v>-3.1071209651763201E-2</v>
      </c>
      <c r="DJ25">
        <v>0.14884590031575801</v>
      </c>
      <c r="DK25">
        <v>-1</v>
      </c>
      <c r="DL25">
        <v>2</v>
      </c>
      <c r="DM25">
        <v>2</v>
      </c>
      <c r="DN25" t="s">
        <v>354</v>
      </c>
      <c r="DO25">
        <v>3.1527099999999999</v>
      </c>
      <c r="DP25">
        <v>2.77502</v>
      </c>
      <c r="DQ25">
        <v>1.4708199999999999E-2</v>
      </c>
      <c r="DR25">
        <v>1.41633E-2</v>
      </c>
      <c r="DS25">
        <v>0.130852</v>
      </c>
      <c r="DT25">
        <v>0.12662499999999999</v>
      </c>
      <c r="DU25">
        <v>30907.9</v>
      </c>
      <c r="DV25">
        <v>32308.9</v>
      </c>
      <c r="DW25">
        <v>29170.5</v>
      </c>
      <c r="DX25">
        <v>30584.3</v>
      </c>
      <c r="DY25">
        <v>33266.400000000001</v>
      </c>
      <c r="DZ25">
        <v>35047.199999999997</v>
      </c>
      <c r="EA25">
        <v>40103</v>
      </c>
      <c r="EB25">
        <v>42470.9</v>
      </c>
      <c r="EC25">
        <v>2.1726299999999998</v>
      </c>
      <c r="ED25">
        <v>1.6948000000000001</v>
      </c>
      <c r="EE25">
        <v>6.9215899999999997E-2</v>
      </c>
      <c r="EF25">
        <v>0</v>
      </c>
      <c r="EG25">
        <v>25.855499999999999</v>
      </c>
      <c r="EH25">
        <v>999.9</v>
      </c>
      <c r="EI25">
        <v>45.201999999999998</v>
      </c>
      <c r="EJ25">
        <v>35.640999999999998</v>
      </c>
      <c r="EK25">
        <v>26.4207</v>
      </c>
      <c r="EL25">
        <v>60.402500000000003</v>
      </c>
      <c r="EM25">
        <v>23.4054</v>
      </c>
      <c r="EN25">
        <v>1</v>
      </c>
      <c r="EO25">
        <v>0.22343499999999999</v>
      </c>
      <c r="EP25">
        <v>3.0219100000000001</v>
      </c>
      <c r="EQ25">
        <v>20.2652</v>
      </c>
      <c r="ER25">
        <v>5.2358599999999997</v>
      </c>
      <c r="ES25">
        <v>11.8302</v>
      </c>
      <c r="ET25">
        <v>4.9791499999999997</v>
      </c>
      <c r="EU25">
        <v>3.2993299999999999</v>
      </c>
      <c r="EV25">
        <v>51.9</v>
      </c>
      <c r="EW25">
        <v>164.4</v>
      </c>
      <c r="EX25">
        <v>8887.9</v>
      </c>
      <c r="EY25">
        <v>3367.1</v>
      </c>
      <c r="EZ25">
        <v>1.87364</v>
      </c>
      <c r="FA25">
        <v>1.8793299999999999</v>
      </c>
      <c r="FB25">
        <v>1.8797200000000001</v>
      </c>
      <c r="FC25">
        <v>1.8803399999999999</v>
      </c>
      <c r="FD25">
        <v>1.8778999999999999</v>
      </c>
      <c r="FE25">
        <v>1.8766799999999999</v>
      </c>
      <c r="FF25">
        <v>1.8773200000000001</v>
      </c>
      <c r="FG25">
        <v>1.8751</v>
      </c>
      <c r="FH25">
        <v>0</v>
      </c>
      <c r="FI25">
        <v>0</v>
      </c>
      <c r="FJ25">
        <v>0</v>
      </c>
      <c r="FK25">
        <v>0</v>
      </c>
      <c r="FL25" t="s">
        <v>355</v>
      </c>
      <c r="FM25" t="s">
        <v>356</v>
      </c>
      <c r="FN25" t="s">
        <v>357</v>
      </c>
      <c r="FO25" t="s">
        <v>357</v>
      </c>
      <c r="FP25" t="s">
        <v>357</v>
      </c>
      <c r="FQ25" t="s">
        <v>357</v>
      </c>
      <c r="FR25">
        <v>0</v>
      </c>
      <c r="FS25">
        <v>100</v>
      </c>
      <c r="FT25">
        <v>100</v>
      </c>
      <c r="FU25">
        <v>-1.9950000000000001</v>
      </c>
      <c r="FV25">
        <v>0.22489999999999999</v>
      </c>
      <c r="FW25">
        <v>-2.0014075966890701</v>
      </c>
      <c r="FX25">
        <v>1.4527828764109799E-4</v>
      </c>
      <c r="FY25">
        <v>-4.3579519040863002E-7</v>
      </c>
      <c r="FZ25">
        <v>2.0799061152897499E-10</v>
      </c>
      <c r="GA25">
        <v>0.224981818181821</v>
      </c>
      <c r="GB25">
        <v>0</v>
      </c>
      <c r="GC25">
        <v>0</v>
      </c>
      <c r="GD25">
        <v>0</v>
      </c>
      <c r="GE25">
        <v>4</v>
      </c>
      <c r="GF25">
        <v>2147</v>
      </c>
      <c r="GG25">
        <v>-1</v>
      </c>
      <c r="GH25">
        <v>-1</v>
      </c>
      <c r="GI25">
        <v>0.2</v>
      </c>
      <c r="GJ25">
        <v>0.2</v>
      </c>
      <c r="GK25">
        <v>0.26855499999999999</v>
      </c>
      <c r="GL25">
        <v>2.63428</v>
      </c>
      <c r="GM25">
        <v>1.54541</v>
      </c>
      <c r="GN25">
        <v>2.2741699999999998</v>
      </c>
      <c r="GO25">
        <v>1.5979000000000001</v>
      </c>
      <c r="GP25">
        <v>2.4511699999999998</v>
      </c>
      <c r="GQ25">
        <v>38.183700000000002</v>
      </c>
      <c r="GR25">
        <v>14.3772</v>
      </c>
      <c r="GS25">
        <v>18</v>
      </c>
      <c r="GT25">
        <v>645.55399999999997</v>
      </c>
      <c r="GU25">
        <v>362.95600000000002</v>
      </c>
      <c r="GV25">
        <v>23.806100000000001</v>
      </c>
      <c r="GW25">
        <v>29.939299999999999</v>
      </c>
      <c r="GX25">
        <v>30.0002</v>
      </c>
      <c r="GY25">
        <v>29.8109</v>
      </c>
      <c r="GZ25">
        <v>29.7971</v>
      </c>
      <c r="HA25">
        <v>5.4393900000000004</v>
      </c>
      <c r="HB25">
        <v>-30</v>
      </c>
      <c r="HC25">
        <v>-30</v>
      </c>
      <c r="HD25">
        <v>23.807200000000002</v>
      </c>
      <c r="HE25">
        <v>50</v>
      </c>
      <c r="HF25">
        <v>0</v>
      </c>
      <c r="HG25">
        <v>99.410399999999996</v>
      </c>
      <c r="HH25">
        <v>98.389499999999998</v>
      </c>
    </row>
    <row r="26" spans="1:216" x14ac:dyDescent="0.2">
      <c r="A26">
        <v>8</v>
      </c>
      <c r="B26">
        <v>1689632435</v>
      </c>
      <c r="C26">
        <v>672</v>
      </c>
      <c r="D26" t="s">
        <v>376</v>
      </c>
      <c r="E26" t="s">
        <v>377</v>
      </c>
      <c r="F26" t="s">
        <v>348</v>
      </c>
      <c r="G26" t="s">
        <v>349</v>
      </c>
      <c r="H26" t="s">
        <v>350</v>
      </c>
      <c r="I26" t="s">
        <v>351</v>
      </c>
      <c r="J26" t="s">
        <v>410</v>
      </c>
      <c r="K26" t="s">
        <v>352</v>
      </c>
      <c r="L26">
        <v>1689632435</v>
      </c>
      <c r="M26">
        <f t="shared" si="0"/>
        <v>1.4691953951450592E-3</v>
      </c>
      <c r="N26">
        <f t="shared" si="1"/>
        <v>1.4691953951450591</v>
      </c>
      <c r="O26">
        <f t="shared" si="2"/>
        <v>14.107654404021032</v>
      </c>
      <c r="P26">
        <f t="shared" si="3"/>
        <v>385.33699999999999</v>
      </c>
      <c r="Q26">
        <f t="shared" si="4"/>
        <v>257.97885259801188</v>
      </c>
      <c r="R26">
        <f t="shared" si="5"/>
        <v>25.841315045114307</v>
      </c>
      <c r="S26">
        <f t="shared" si="6"/>
        <v>38.598570058203101</v>
      </c>
      <c r="T26">
        <f t="shared" si="7"/>
        <v>0.18877841924222138</v>
      </c>
      <c r="U26">
        <f t="shared" si="8"/>
        <v>2.926615443628577</v>
      </c>
      <c r="V26">
        <f t="shared" si="9"/>
        <v>0.18226505239562169</v>
      </c>
      <c r="W26">
        <f t="shared" si="10"/>
        <v>0.11448213597306015</v>
      </c>
      <c r="X26">
        <f t="shared" si="11"/>
        <v>297.70461299999999</v>
      </c>
      <c r="Y26">
        <f t="shared" si="12"/>
        <v>28.562834009692697</v>
      </c>
      <c r="Z26">
        <f t="shared" si="13"/>
        <v>26.998699999999999</v>
      </c>
      <c r="AA26">
        <f t="shared" si="14"/>
        <v>3.5788864251028509</v>
      </c>
      <c r="AB26">
        <f t="shared" si="15"/>
        <v>77.292570297924215</v>
      </c>
      <c r="AC26">
        <f t="shared" si="16"/>
        <v>2.79715098625435</v>
      </c>
      <c r="AD26">
        <f t="shared" si="17"/>
        <v>3.6189131445269984</v>
      </c>
      <c r="AE26">
        <f t="shared" si="18"/>
        <v>0.78173543884850094</v>
      </c>
      <c r="AF26">
        <f t="shared" si="19"/>
        <v>-64.791516925897113</v>
      </c>
      <c r="AG26">
        <f t="shared" si="20"/>
        <v>29.899251595513103</v>
      </c>
      <c r="AH26">
        <f t="shared" si="21"/>
        <v>2.2068634295138105</v>
      </c>
      <c r="AI26">
        <f t="shared" si="22"/>
        <v>265.01921109912979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52761.969408860983</v>
      </c>
      <c r="AO26">
        <f t="shared" si="26"/>
        <v>1800.02</v>
      </c>
      <c r="AP26">
        <f t="shared" si="27"/>
        <v>1517.4165</v>
      </c>
      <c r="AQ26">
        <f t="shared" si="28"/>
        <v>0.84299980000222219</v>
      </c>
      <c r="AR26">
        <f t="shared" si="29"/>
        <v>0.16538961400428884</v>
      </c>
      <c r="AS26">
        <v>1689632435</v>
      </c>
      <c r="AT26">
        <v>385.33699999999999</v>
      </c>
      <c r="AU26">
        <v>400.00700000000001</v>
      </c>
      <c r="AV26">
        <v>27.924499999999998</v>
      </c>
      <c r="AW26">
        <v>26.496700000000001</v>
      </c>
      <c r="AX26">
        <v>388.15699999999998</v>
      </c>
      <c r="AY26">
        <v>27.6889</v>
      </c>
      <c r="AZ26">
        <v>600.15499999999997</v>
      </c>
      <c r="BA26">
        <v>100.127</v>
      </c>
      <c r="BB26">
        <v>4.1346300000000002E-2</v>
      </c>
      <c r="BC26">
        <v>27.188199999999998</v>
      </c>
      <c r="BD26">
        <v>26.998699999999999</v>
      </c>
      <c r="BE26">
        <v>999.9</v>
      </c>
      <c r="BF26">
        <v>0</v>
      </c>
      <c r="BG26">
        <v>0</v>
      </c>
      <c r="BH26">
        <v>9970.6200000000008</v>
      </c>
      <c r="BI26">
        <v>0</v>
      </c>
      <c r="BJ26">
        <v>864.47699999999998</v>
      </c>
      <c r="BK26">
        <v>-14.6707</v>
      </c>
      <c r="BL26">
        <v>396.40600000000001</v>
      </c>
      <c r="BM26">
        <v>410.89499999999998</v>
      </c>
      <c r="BN26">
        <v>1.42777</v>
      </c>
      <c r="BO26">
        <v>400.00700000000001</v>
      </c>
      <c r="BP26">
        <v>26.496700000000001</v>
      </c>
      <c r="BQ26">
        <v>2.7959900000000002</v>
      </c>
      <c r="BR26">
        <v>2.6530300000000002</v>
      </c>
      <c r="BS26">
        <v>22.860399999999998</v>
      </c>
      <c r="BT26">
        <v>21.997</v>
      </c>
      <c r="BU26">
        <v>1800.02</v>
      </c>
      <c r="BV26">
        <v>0.90000599999999997</v>
      </c>
      <c r="BW26">
        <v>9.9993799999999994E-2</v>
      </c>
      <c r="BX26">
        <v>0</v>
      </c>
      <c r="BY26">
        <v>2.5141</v>
      </c>
      <c r="BZ26">
        <v>0</v>
      </c>
      <c r="CA26">
        <v>13762.1</v>
      </c>
      <c r="CB26">
        <v>17199.8</v>
      </c>
      <c r="CC26">
        <v>45.811999999999998</v>
      </c>
      <c r="CD26">
        <v>48.625</v>
      </c>
      <c r="CE26">
        <v>47.125</v>
      </c>
      <c r="CF26">
        <v>46.436999999999998</v>
      </c>
      <c r="CG26">
        <v>45.25</v>
      </c>
      <c r="CH26">
        <v>1620.03</v>
      </c>
      <c r="CI26">
        <v>179.99</v>
      </c>
      <c r="CJ26">
        <v>0</v>
      </c>
      <c r="CK26">
        <v>1689632438</v>
      </c>
      <c r="CL26">
        <v>0</v>
      </c>
      <c r="CM26">
        <v>1689632407</v>
      </c>
      <c r="CN26" t="s">
        <v>378</v>
      </c>
      <c r="CO26">
        <v>1689632407</v>
      </c>
      <c r="CP26">
        <v>1689632404</v>
      </c>
      <c r="CQ26">
        <v>31</v>
      </c>
      <c r="CR26">
        <v>-0.82199999999999995</v>
      </c>
      <c r="CS26">
        <v>1.0999999999999999E-2</v>
      </c>
      <c r="CT26">
        <v>-2.8220000000000001</v>
      </c>
      <c r="CU26">
        <v>0.23599999999999999</v>
      </c>
      <c r="CV26">
        <v>401</v>
      </c>
      <c r="CW26">
        <v>26</v>
      </c>
      <c r="CX26">
        <v>0.09</v>
      </c>
      <c r="CY26">
        <v>0.04</v>
      </c>
      <c r="CZ26">
        <v>13.9984026294792</v>
      </c>
      <c r="DA26">
        <v>0.86886011090035398</v>
      </c>
      <c r="DB26">
        <v>0.103635001214831</v>
      </c>
      <c r="DC26">
        <v>1</v>
      </c>
      <c r="DD26">
        <v>400.06180952380998</v>
      </c>
      <c r="DE26">
        <v>-0.51397402597348796</v>
      </c>
      <c r="DF26">
        <v>0.104541911872071</v>
      </c>
      <c r="DG26">
        <v>1</v>
      </c>
      <c r="DH26">
        <v>1799.99285714286</v>
      </c>
      <c r="DI26">
        <v>-0.23158181633713201</v>
      </c>
      <c r="DJ26">
        <v>6.8113550651181298E-2</v>
      </c>
      <c r="DK26">
        <v>-1</v>
      </c>
      <c r="DL26">
        <v>2</v>
      </c>
      <c r="DM26">
        <v>2</v>
      </c>
      <c r="DN26" t="s">
        <v>354</v>
      </c>
      <c r="DO26">
        <v>3.1527799999999999</v>
      </c>
      <c r="DP26">
        <v>2.7754300000000001</v>
      </c>
      <c r="DQ26">
        <v>9.0665300000000004E-2</v>
      </c>
      <c r="DR26">
        <v>9.3102900000000002E-2</v>
      </c>
      <c r="DS26">
        <v>0.131269</v>
      </c>
      <c r="DT26">
        <v>0.12712999999999999</v>
      </c>
      <c r="DU26">
        <v>28524.5</v>
      </c>
      <c r="DV26">
        <v>29721.1</v>
      </c>
      <c r="DW26">
        <v>29168.9</v>
      </c>
      <c r="DX26">
        <v>30582.7</v>
      </c>
      <c r="DY26">
        <v>33255.699999999997</v>
      </c>
      <c r="DZ26">
        <v>35033.300000000003</v>
      </c>
      <c r="EA26">
        <v>40100</v>
      </c>
      <c r="EB26">
        <v>42468.3</v>
      </c>
      <c r="EC26">
        <v>2.17652</v>
      </c>
      <c r="ED26">
        <v>1.69652</v>
      </c>
      <c r="EE26">
        <v>7.1041300000000002E-2</v>
      </c>
      <c r="EF26">
        <v>0</v>
      </c>
      <c r="EG26">
        <v>25.835799999999999</v>
      </c>
      <c r="EH26">
        <v>999.9</v>
      </c>
      <c r="EI26">
        <v>45.091999999999999</v>
      </c>
      <c r="EJ26">
        <v>35.752000000000002</v>
      </c>
      <c r="EK26">
        <v>26.519400000000001</v>
      </c>
      <c r="EL26">
        <v>60.692500000000003</v>
      </c>
      <c r="EM26">
        <v>23.657900000000001</v>
      </c>
      <c r="EN26">
        <v>1</v>
      </c>
      <c r="EO26">
        <v>0.22669500000000001</v>
      </c>
      <c r="EP26">
        <v>3.1987999999999999</v>
      </c>
      <c r="EQ26">
        <v>20.2623</v>
      </c>
      <c r="ER26">
        <v>5.2391500000000004</v>
      </c>
      <c r="ES26">
        <v>11.8302</v>
      </c>
      <c r="ET26">
        <v>4.98055</v>
      </c>
      <c r="EU26">
        <v>3.3</v>
      </c>
      <c r="EV26">
        <v>51.9</v>
      </c>
      <c r="EW26">
        <v>164.4</v>
      </c>
      <c r="EX26">
        <v>8887.9</v>
      </c>
      <c r="EY26">
        <v>3368.9</v>
      </c>
      <c r="EZ26">
        <v>1.8736299999999999</v>
      </c>
      <c r="FA26">
        <v>1.8792899999999999</v>
      </c>
      <c r="FB26">
        <v>1.87965</v>
      </c>
      <c r="FC26">
        <v>1.8803399999999999</v>
      </c>
      <c r="FD26">
        <v>1.8778900000000001</v>
      </c>
      <c r="FE26">
        <v>1.8766700000000001</v>
      </c>
      <c r="FF26">
        <v>1.8772899999999999</v>
      </c>
      <c r="FG26">
        <v>1.87507</v>
      </c>
      <c r="FH26">
        <v>0</v>
      </c>
      <c r="FI26">
        <v>0</v>
      </c>
      <c r="FJ26">
        <v>0</v>
      </c>
      <c r="FK26">
        <v>0</v>
      </c>
      <c r="FL26" t="s">
        <v>355</v>
      </c>
      <c r="FM26" t="s">
        <v>356</v>
      </c>
      <c r="FN26" t="s">
        <v>357</v>
      </c>
      <c r="FO26" t="s">
        <v>357</v>
      </c>
      <c r="FP26" t="s">
        <v>357</v>
      </c>
      <c r="FQ26" t="s">
        <v>357</v>
      </c>
      <c r="FR26">
        <v>0</v>
      </c>
      <c r="FS26">
        <v>100</v>
      </c>
      <c r="FT26">
        <v>100</v>
      </c>
      <c r="FU26">
        <v>-2.82</v>
      </c>
      <c r="FV26">
        <v>0.2356</v>
      </c>
      <c r="FW26">
        <v>-2.8231678026462501</v>
      </c>
      <c r="FX26">
        <v>1.4527828764109799E-4</v>
      </c>
      <c r="FY26">
        <v>-4.3579519040863002E-7</v>
      </c>
      <c r="FZ26">
        <v>2.0799061152897499E-10</v>
      </c>
      <c r="GA26">
        <v>0.23559000000000199</v>
      </c>
      <c r="GB26">
        <v>0</v>
      </c>
      <c r="GC26">
        <v>0</v>
      </c>
      <c r="GD26">
        <v>0</v>
      </c>
      <c r="GE26">
        <v>4</v>
      </c>
      <c r="GF26">
        <v>2147</v>
      </c>
      <c r="GG26">
        <v>-1</v>
      </c>
      <c r="GH26">
        <v>-1</v>
      </c>
      <c r="GI26">
        <v>0.5</v>
      </c>
      <c r="GJ26">
        <v>0.5</v>
      </c>
      <c r="GK26">
        <v>1.0510299999999999</v>
      </c>
      <c r="GL26">
        <v>2.6257299999999999</v>
      </c>
      <c r="GM26">
        <v>1.54541</v>
      </c>
      <c r="GN26">
        <v>2.2729499999999998</v>
      </c>
      <c r="GO26">
        <v>1.5979000000000001</v>
      </c>
      <c r="GP26">
        <v>2.3559600000000001</v>
      </c>
      <c r="GQ26">
        <v>38.232399999999998</v>
      </c>
      <c r="GR26">
        <v>14.350899999999999</v>
      </c>
      <c r="GS26">
        <v>18</v>
      </c>
      <c r="GT26">
        <v>648.726</v>
      </c>
      <c r="GU26">
        <v>364.024</v>
      </c>
      <c r="GV26">
        <v>23.837499999999999</v>
      </c>
      <c r="GW26">
        <v>29.965199999999999</v>
      </c>
      <c r="GX26">
        <v>30.000699999999998</v>
      </c>
      <c r="GY26">
        <v>29.829000000000001</v>
      </c>
      <c r="GZ26">
        <v>29.817299999999999</v>
      </c>
      <c r="HA26">
        <v>21.0914</v>
      </c>
      <c r="HB26">
        <v>-30</v>
      </c>
      <c r="HC26">
        <v>-30</v>
      </c>
      <c r="HD26">
        <v>23.827400000000001</v>
      </c>
      <c r="HE26">
        <v>400</v>
      </c>
      <c r="HF26">
        <v>0</v>
      </c>
      <c r="HG26">
        <v>99.403700000000001</v>
      </c>
      <c r="HH26">
        <v>98.383899999999997</v>
      </c>
    </row>
    <row r="27" spans="1:216" x14ac:dyDescent="0.2">
      <c r="A27">
        <v>9</v>
      </c>
      <c r="B27">
        <v>1689632525</v>
      </c>
      <c r="C27">
        <v>762</v>
      </c>
      <c r="D27" t="s">
        <v>379</v>
      </c>
      <c r="E27" t="s">
        <v>380</v>
      </c>
      <c r="F27" t="s">
        <v>348</v>
      </c>
      <c r="G27" t="s">
        <v>349</v>
      </c>
      <c r="H27" t="s">
        <v>350</v>
      </c>
      <c r="I27" t="s">
        <v>351</v>
      </c>
      <c r="J27" t="s">
        <v>410</v>
      </c>
      <c r="K27" t="s">
        <v>352</v>
      </c>
      <c r="L27">
        <v>1689632525</v>
      </c>
      <c r="M27">
        <f t="shared" si="0"/>
        <v>1.6358468518813281E-3</v>
      </c>
      <c r="N27">
        <f t="shared" si="1"/>
        <v>1.6358468518813281</v>
      </c>
      <c r="O27">
        <f t="shared" si="2"/>
        <v>14.412802493367893</v>
      </c>
      <c r="P27">
        <f t="shared" si="3"/>
        <v>385.024</v>
      </c>
      <c r="Q27">
        <f t="shared" si="4"/>
        <v>272.58638313640932</v>
      </c>
      <c r="R27">
        <f t="shared" si="5"/>
        <v>27.303773303253848</v>
      </c>
      <c r="S27">
        <f t="shared" si="6"/>
        <v>38.566152466431994</v>
      </c>
      <c r="T27">
        <f t="shared" si="7"/>
        <v>0.2203547044750975</v>
      </c>
      <c r="U27">
        <f t="shared" si="8"/>
        <v>2.9242548043648284</v>
      </c>
      <c r="V27">
        <f t="shared" si="9"/>
        <v>0.21152811216915623</v>
      </c>
      <c r="W27">
        <f t="shared" si="10"/>
        <v>0.13296864383932241</v>
      </c>
      <c r="X27">
        <f t="shared" si="11"/>
        <v>297.69924600000002</v>
      </c>
      <c r="Y27">
        <f t="shared" si="12"/>
        <v>28.503243621213475</v>
      </c>
      <c r="Z27">
        <f t="shared" si="13"/>
        <v>26.951499999999999</v>
      </c>
      <c r="AA27">
        <f t="shared" si="14"/>
        <v>3.5689770334310427</v>
      </c>
      <c r="AB27">
        <f t="shared" si="15"/>
        <v>77.976325771684358</v>
      </c>
      <c r="AC27">
        <f t="shared" si="16"/>
        <v>2.8190500810339496</v>
      </c>
      <c r="AD27">
        <f t="shared" si="17"/>
        <v>3.6152640601304591</v>
      </c>
      <c r="AE27">
        <f t="shared" si="18"/>
        <v>0.74992695239709306</v>
      </c>
      <c r="AF27">
        <f t="shared" si="19"/>
        <v>-72.140846167966572</v>
      </c>
      <c r="AG27">
        <f t="shared" si="20"/>
        <v>34.604707290335206</v>
      </c>
      <c r="AH27">
        <f t="shared" si="21"/>
        <v>2.5554122727672683</v>
      </c>
      <c r="AI27">
        <f t="shared" si="22"/>
        <v>262.71851939513596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52696.75798611404</v>
      </c>
      <c r="AO27">
        <f t="shared" si="26"/>
        <v>1799.99</v>
      </c>
      <c r="AP27">
        <f t="shared" si="27"/>
        <v>1517.3910000000001</v>
      </c>
      <c r="AQ27">
        <f t="shared" si="28"/>
        <v>0.84299968333157405</v>
      </c>
      <c r="AR27">
        <f t="shared" si="29"/>
        <v>0.16538938882993795</v>
      </c>
      <c r="AS27">
        <v>1689632525</v>
      </c>
      <c r="AT27">
        <v>385.024</v>
      </c>
      <c r="AU27">
        <v>400.05900000000003</v>
      </c>
      <c r="AV27">
        <v>28.143899999999999</v>
      </c>
      <c r="AW27">
        <v>26.5549</v>
      </c>
      <c r="AX27">
        <v>387.95400000000001</v>
      </c>
      <c r="AY27">
        <v>27.9086</v>
      </c>
      <c r="AZ27">
        <v>600.30499999999995</v>
      </c>
      <c r="BA27">
        <v>100.124</v>
      </c>
      <c r="BB27">
        <v>4.1580499999999999E-2</v>
      </c>
      <c r="BC27">
        <v>27.170999999999999</v>
      </c>
      <c r="BD27">
        <v>26.951499999999999</v>
      </c>
      <c r="BE27">
        <v>999.9</v>
      </c>
      <c r="BF27">
        <v>0</v>
      </c>
      <c r="BG27">
        <v>0</v>
      </c>
      <c r="BH27">
        <v>9957.5</v>
      </c>
      <c r="BI27">
        <v>0</v>
      </c>
      <c r="BJ27">
        <v>805.447</v>
      </c>
      <c r="BK27">
        <v>-15.0349</v>
      </c>
      <c r="BL27">
        <v>396.17399999999998</v>
      </c>
      <c r="BM27">
        <v>410.97199999999998</v>
      </c>
      <c r="BN27">
        <v>1.589</v>
      </c>
      <c r="BO27">
        <v>400.05900000000003</v>
      </c>
      <c r="BP27">
        <v>26.5549</v>
      </c>
      <c r="BQ27">
        <v>2.8178999999999998</v>
      </c>
      <c r="BR27">
        <v>2.6587999999999998</v>
      </c>
      <c r="BS27">
        <v>22.9893</v>
      </c>
      <c r="BT27">
        <v>22.032699999999998</v>
      </c>
      <c r="BU27">
        <v>1799.99</v>
      </c>
      <c r="BV27">
        <v>0.90000800000000003</v>
      </c>
      <c r="BW27">
        <v>9.9991999999999998E-2</v>
      </c>
      <c r="BX27">
        <v>0</v>
      </c>
      <c r="BY27">
        <v>2.5933000000000002</v>
      </c>
      <c r="BZ27">
        <v>0</v>
      </c>
      <c r="CA27">
        <v>13841.7</v>
      </c>
      <c r="CB27">
        <v>17199.5</v>
      </c>
      <c r="CC27">
        <v>45.625</v>
      </c>
      <c r="CD27">
        <v>48.375</v>
      </c>
      <c r="CE27">
        <v>47</v>
      </c>
      <c r="CF27">
        <v>46.125</v>
      </c>
      <c r="CG27">
        <v>45.061999999999998</v>
      </c>
      <c r="CH27">
        <v>1620.01</v>
      </c>
      <c r="CI27">
        <v>179.98</v>
      </c>
      <c r="CJ27">
        <v>0</v>
      </c>
      <c r="CK27">
        <v>1689632528</v>
      </c>
      <c r="CL27">
        <v>0</v>
      </c>
      <c r="CM27">
        <v>1689632497</v>
      </c>
      <c r="CN27" t="s">
        <v>381</v>
      </c>
      <c r="CO27">
        <v>1689632497</v>
      </c>
      <c r="CP27">
        <v>1689632492</v>
      </c>
      <c r="CQ27">
        <v>32</v>
      </c>
      <c r="CR27">
        <v>-0.11</v>
      </c>
      <c r="CS27">
        <v>0</v>
      </c>
      <c r="CT27">
        <v>-2.9319999999999999</v>
      </c>
      <c r="CU27">
        <v>0.23499999999999999</v>
      </c>
      <c r="CV27">
        <v>400</v>
      </c>
      <c r="CW27">
        <v>27</v>
      </c>
      <c r="CX27">
        <v>0.19</v>
      </c>
      <c r="CY27">
        <v>0.06</v>
      </c>
      <c r="CZ27">
        <v>14.368599582798501</v>
      </c>
      <c r="DA27">
        <v>0.15827925015542199</v>
      </c>
      <c r="DB27">
        <v>3.6406646220512998E-2</v>
      </c>
      <c r="DC27">
        <v>1</v>
      </c>
      <c r="DD27">
        <v>399.99779999999998</v>
      </c>
      <c r="DE27">
        <v>-8.6616541347288804E-3</v>
      </c>
      <c r="DF27">
        <v>2.03901937214877E-2</v>
      </c>
      <c r="DG27">
        <v>1</v>
      </c>
      <c r="DH27">
        <v>1800.01</v>
      </c>
      <c r="DI27">
        <v>4.8039465835412402E-2</v>
      </c>
      <c r="DJ27">
        <v>1.1832159566188501E-2</v>
      </c>
      <c r="DK27">
        <v>-1</v>
      </c>
      <c r="DL27">
        <v>2</v>
      </c>
      <c r="DM27">
        <v>2</v>
      </c>
      <c r="DN27" t="s">
        <v>354</v>
      </c>
      <c r="DO27">
        <v>3.1531199999999999</v>
      </c>
      <c r="DP27">
        <v>2.7755399999999999</v>
      </c>
      <c r="DQ27">
        <v>9.0628100000000003E-2</v>
      </c>
      <c r="DR27">
        <v>9.3110700000000005E-2</v>
      </c>
      <c r="DS27">
        <v>0.131993</v>
      </c>
      <c r="DT27">
        <v>0.12731999999999999</v>
      </c>
      <c r="DU27">
        <v>28527.3</v>
      </c>
      <c r="DV27">
        <v>29721.7</v>
      </c>
      <c r="DW27">
        <v>29170.5</v>
      </c>
      <c r="DX27">
        <v>30583.4</v>
      </c>
      <c r="DY27">
        <v>33229.699999999997</v>
      </c>
      <c r="DZ27">
        <v>35026.9</v>
      </c>
      <c r="EA27">
        <v>40102.6</v>
      </c>
      <c r="EB27">
        <v>42470</v>
      </c>
      <c r="EC27">
        <v>2.1769799999999999</v>
      </c>
      <c r="ED27">
        <v>1.6956800000000001</v>
      </c>
      <c r="EE27">
        <v>7.5958700000000004E-2</v>
      </c>
      <c r="EF27">
        <v>0</v>
      </c>
      <c r="EG27">
        <v>25.707899999999999</v>
      </c>
      <c r="EH27">
        <v>999.9</v>
      </c>
      <c r="EI27">
        <v>45.006999999999998</v>
      </c>
      <c r="EJ27">
        <v>35.863</v>
      </c>
      <c r="EK27">
        <v>26.629000000000001</v>
      </c>
      <c r="EL27">
        <v>60.902500000000003</v>
      </c>
      <c r="EM27">
        <v>22.868600000000001</v>
      </c>
      <c r="EN27">
        <v>1</v>
      </c>
      <c r="EO27">
        <v>0.220917</v>
      </c>
      <c r="EP27">
        <v>2.0282100000000001</v>
      </c>
      <c r="EQ27">
        <v>20.281400000000001</v>
      </c>
      <c r="ER27">
        <v>5.2409499999999998</v>
      </c>
      <c r="ES27">
        <v>11.8302</v>
      </c>
      <c r="ET27">
        <v>4.9814999999999996</v>
      </c>
      <c r="EU27">
        <v>3.2999499999999999</v>
      </c>
      <c r="EV27">
        <v>51.9</v>
      </c>
      <c r="EW27">
        <v>164.4</v>
      </c>
      <c r="EX27">
        <v>8887.9</v>
      </c>
      <c r="EY27">
        <v>3370.8</v>
      </c>
      <c r="EZ27">
        <v>1.87365</v>
      </c>
      <c r="FA27">
        <v>1.87937</v>
      </c>
      <c r="FB27">
        <v>1.87971</v>
      </c>
      <c r="FC27">
        <v>1.88035</v>
      </c>
      <c r="FD27">
        <v>1.8778999999999999</v>
      </c>
      <c r="FE27">
        <v>1.8766799999999999</v>
      </c>
      <c r="FF27">
        <v>1.87731</v>
      </c>
      <c r="FG27">
        <v>1.8751199999999999</v>
      </c>
      <c r="FH27">
        <v>0</v>
      </c>
      <c r="FI27">
        <v>0</v>
      </c>
      <c r="FJ27">
        <v>0</v>
      </c>
      <c r="FK27">
        <v>0</v>
      </c>
      <c r="FL27" t="s">
        <v>355</v>
      </c>
      <c r="FM27" t="s">
        <v>356</v>
      </c>
      <c r="FN27" t="s">
        <v>357</v>
      </c>
      <c r="FO27" t="s">
        <v>357</v>
      </c>
      <c r="FP27" t="s">
        <v>357</v>
      </c>
      <c r="FQ27" t="s">
        <v>357</v>
      </c>
      <c r="FR27">
        <v>0</v>
      </c>
      <c r="FS27">
        <v>100</v>
      </c>
      <c r="FT27">
        <v>100</v>
      </c>
      <c r="FU27">
        <v>-2.93</v>
      </c>
      <c r="FV27">
        <v>0.23530000000000001</v>
      </c>
      <c r="FW27">
        <v>-2.9329434601538602</v>
      </c>
      <c r="FX27">
        <v>1.4527828764109799E-4</v>
      </c>
      <c r="FY27">
        <v>-4.3579519040863002E-7</v>
      </c>
      <c r="FZ27">
        <v>2.0799061152897499E-10</v>
      </c>
      <c r="GA27">
        <v>0.23532999999999801</v>
      </c>
      <c r="GB27">
        <v>0</v>
      </c>
      <c r="GC27">
        <v>0</v>
      </c>
      <c r="GD27">
        <v>0</v>
      </c>
      <c r="GE27">
        <v>4</v>
      </c>
      <c r="GF27">
        <v>2147</v>
      </c>
      <c r="GG27">
        <v>-1</v>
      </c>
      <c r="GH27">
        <v>-1</v>
      </c>
      <c r="GI27">
        <v>0.5</v>
      </c>
      <c r="GJ27">
        <v>0.6</v>
      </c>
      <c r="GK27">
        <v>1.0510299999999999</v>
      </c>
      <c r="GL27">
        <v>2.6232899999999999</v>
      </c>
      <c r="GM27">
        <v>1.54541</v>
      </c>
      <c r="GN27">
        <v>2.2729499999999998</v>
      </c>
      <c r="GO27">
        <v>1.5979000000000001</v>
      </c>
      <c r="GP27">
        <v>2.4633799999999999</v>
      </c>
      <c r="GQ27">
        <v>38.256799999999998</v>
      </c>
      <c r="GR27">
        <v>14.368399999999999</v>
      </c>
      <c r="GS27">
        <v>18</v>
      </c>
      <c r="GT27">
        <v>649.05700000000002</v>
      </c>
      <c r="GU27">
        <v>363.53199999999998</v>
      </c>
      <c r="GV27">
        <v>24.311800000000002</v>
      </c>
      <c r="GW27">
        <v>29.9438</v>
      </c>
      <c r="GX27">
        <v>29.999700000000001</v>
      </c>
      <c r="GY27">
        <v>29.8277</v>
      </c>
      <c r="GZ27">
        <v>29.812899999999999</v>
      </c>
      <c r="HA27">
        <v>21.087599999999998</v>
      </c>
      <c r="HB27">
        <v>-30</v>
      </c>
      <c r="HC27">
        <v>-30</v>
      </c>
      <c r="HD27">
        <v>24.3249</v>
      </c>
      <c r="HE27">
        <v>400</v>
      </c>
      <c r="HF27">
        <v>0</v>
      </c>
      <c r="HG27">
        <v>99.409700000000001</v>
      </c>
      <c r="HH27">
        <v>98.387200000000007</v>
      </c>
    </row>
    <row r="28" spans="1:216" x14ac:dyDescent="0.2">
      <c r="A28">
        <v>10</v>
      </c>
      <c r="B28">
        <v>1689632608</v>
      </c>
      <c r="C28">
        <v>845</v>
      </c>
      <c r="D28" t="s">
        <v>382</v>
      </c>
      <c r="E28" t="s">
        <v>383</v>
      </c>
      <c r="F28" t="s">
        <v>348</v>
      </c>
      <c r="G28" t="s">
        <v>349</v>
      </c>
      <c r="H28" t="s">
        <v>350</v>
      </c>
      <c r="I28" t="s">
        <v>351</v>
      </c>
      <c r="J28" t="s">
        <v>410</v>
      </c>
      <c r="K28" t="s">
        <v>352</v>
      </c>
      <c r="L28">
        <v>1689632608</v>
      </c>
      <c r="M28">
        <f t="shared" si="0"/>
        <v>1.4362362440103204E-3</v>
      </c>
      <c r="N28">
        <f t="shared" si="1"/>
        <v>1.4362362440103205</v>
      </c>
      <c r="O28">
        <f t="shared" si="2"/>
        <v>14.43869766837317</v>
      </c>
      <c r="P28">
        <f t="shared" si="3"/>
        <v>385.017</v>
      </c>
      <c r="Q28">
        <f t="shared" si="4"/>
        <v>252.42014836640951</v>
      </c>
      <c r="R28">
        <f t="shared" si="5"/>
        <v>25.282977755011956</v>
      </c>
      <c r="S28">
        <f t="shared" si="6"/>
        <v>38.564180828271901</v>
      </c>
      <c r="T28">
        <f t="shared" si="7"/>
        <v>0.18512955131447537</v>
      </c>
      <c r="U28">
        <f t="shared" si="8"/>
        <v>2.9358447483425314</v>
      </c>
      <c r="V28">
        <f t="shared" si="9"/>
        <v>0.17888003448791973</v>
      </c>
      <c r="W28">
        <f t="shared" si="10"/>
        <v>0.11234394069489877</v>
      </c>
      <c r="X28">
        <f t="shared" si="11"/>
        <v>297.70620899999994</v>
      </c>
      <c r="Y28">
        <f t="shared" si="12"/>
        <v>28.633708967034639</v>
      </c>
      <c r="Z28">
        <f t="shared" si="13"/>
        <v>27.009799999999998</v>
      </c>
      <c r="AA28">
        <f t="shared" si="14"/>
        <v>3.5812202968810607</v>
      </c>
      <c r="AB28">
        <f t="shared" si="15"/>
        <v>77.143332184009296</v>
      </c>
      <c r="AC28">
        <f t="shared" si="16"/>
        <v>2.8026407762667001</v>
      </c>
      <c r="AD28">
        <f t="shared" si="17"/>
        <v>3.6330304861366196</v>
      </c>
      <c r="AE28">
        <f t="shared" si="18"/>
        <v>0.77857952061436064</v>
      </c>
      <c r="AF28">
        <f t="shared" si="19"/>
        <v>-63.338018360855131</v>
      </c>
      <c r="AG28">
        <f t="shared" si="20"/>
        <v>38.746273755383136</v>
      </c>
      <c r="AH28">
        <f t="shared" si="21"/>
        <v>2.851976297908922</v>
      </c>
      <c r="AI28">
        <f t="shared" si="22"/>
        <v>275.96644069243689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53016.967068933904</v>
      </c>
      <c r="AO28">
        <f t="shared" si="26"/>
        <v>1800.03</v>
      </c>
      <c r="AP28">
        <f t="shared" si="27"/>
        <v>1517.4248999999998</v>
      </c>
      <c r="AQ28">
        <f t="shared" si="28"/>
        <v>0.84299978333694425</v>
      </c>
      <c r="AR28">
        <f t="shared" si="29"/>
        <v>0.16538958184030264</v>
      </c>
      <c r="AS28">
        <v>1689632608</v>
      </c>
      <c r="AT28">
        <v>385.017</v>
      </c>
      <c r="AU28">
        <v>400.00599999999997</v>
      </c>
      <c r="AV28">
        <v>27.981000000000002</v>
      </c>
      <c r="AW28">
        <v>26.5852</v>
      </c>
      <c r="AX28">
        <v>387.85599999999999</v>
      </c>
      <c r="AY28">
        <v>27.744499999999999</v>
      </c>
      <c r="AZ28">
        <v>600.10699999999997</v>
      </c>
      <c r="BA28">
        <v>100.121</v>
      </c>
      <c r="BB28">
        <v>4.1280699999999997E-2</v>
      </c>
      <c r="BC28">
        <v>27.2546</v>
      </c>
      <c r="BD28">
        <v>27.009799999999998</v>
      </c>
      <c r="BE28">
        <v>999.9</v>
      </c>
      <c r="BF28">
        <v>0</v>
      </c>
      <c r="BG28">
        <v>0</v>
      </c>
      <c r="BH28">
        <v>10023.799999999999</v>
      </c>
      <c r="BI28">
        <v>0</v>
      </c>
      <c r="BJ28">
        <v>862.48199999999997</v>
      </c>
      <c r="BK28">
        <v>-14.9899</v>
      </c>
      <c r="BL28">
        <v>396.1</v>
      </c>
      <c r="BM28">
        <v>410.93099999999998</v>
      </c>
      <c r="BN28">
        <v>1.39578</v>
      </c>
      <c r="BO28">
        <v>400.00599999999997</v>
      </c>
      <c r="BP28">
        <v>26.5852</v>
      </c>
      <c r="BQ28">
        <v>2.8014800000000002</v>
      </c>
      <c r="BR28">
        <v>2.66174</v>
      </c>
      <c r="BS28">
        <v>22.892800000000001</v>
      </c>
      <c r="BT28">
        <v>22.050799999999999</v>
      </c>
      <c r="BU28">
        <v>1800.03</v>
      </c>
      <c r="BV28">
        <v>0.90000800000000003</v>
      </c>
      <c r="BW28">
        <v>9.9991999999999998E-2</v>
      </c>
      <c r="BX28">
        <v>0</v>
      </c>
      <c r="BY28">
        <v>2.6019000000000001</v>
      </c>
      <c r="BZ28">
        <v>0</v>
      </c>
      <c r="CA28">
        <v>13885.4</v>
      </c>
      <c r="CB28">
        <v>17199.900000000001</v>
      </c>
      <c r="CC28">
        <v>45.561999999999998</v>
      </c>
      <c r="CD28">
        <v>48.186999999999998</v>
      </c>
      <c r="CE28">
        <v>47</v>
      </c>
      <c r="CF28">
        <v>46</v>
      </c>
      <c r="CG28">
        <v>45</v>
      </c>
      <c r="CH28">
        <v>1620.04</v>
      </c>
      <c r="CI28">
        <v>179.99</v>
      </c>
      <c r="CJ28">
        <v>0</v>
      </c>
      <c r="CK28">
        <v>1689632611.4000001</v>
      </c>
      <c r="CL28">
        <v>0</v>
      </c>
      <c r="CM28">
        <v>1689632579</v>
      </c>
      <c r="CN28" t="s">
        <v>384</v>
      </c>
      <c r="CO28">
        <v>1689632579</v>
      </c>
      <c r="CP28">
        <v>1689632578</v>
      </c>
      <c r="CQ28">
        <v>33</v>
      </c>
      <c r="CR28">
        <v>0.09</v>
      </c>
      <c r="CS28">
        <v>1E-3</v>
      </c>
      <c r="CT28">
        <v>-2.8410000000000002</v>
      </c>
      <c r="CU28">
        <v>0.23599999999999999</v>
      </c>
      <c r="CV28">
        <v>400</v>
      </c>
      <c r="CW28">
        <v>27</v>
      </c>
      <c r="CX28">
        <v>0.14000000000000001</v>
      </c>
      <c r="CY28">
        <v>0.03</v>
      </c>
      <c r="CZ28">
        <v>14.4018109744461</v>
      </c>
      <c r="DA28">
        <v>0.34340669684430702</v>
      </c>
      <c r="DB28">
        <v>6.0688731174513899E-2</v>
      </c>
      <c r="DC28">
        <v>1</v>
      </c>
      <c r="DD28">
        <v>399.9751</v>
      </c>
      <c r="DE28">
        <v>1.02857142860628E-2</v>
      </c>
      <c r="DF28">
        <v>3.5285832851160499E-2</v>
      </c>
      <c r="DG28">
        <v>1</v>
      </c>
      <c r="DH28">
        <v>1799.99714285714</v>
      </c>
      <c r="DI28">
        <v>4.4038912290583897E-2</v>
      </c>
      <c r="DJ28">
        <v>6.6772025589754799E-2</v>
      </c>
      <c r="DK28">
        <v>-1</v>
      </c>
      <c r="DL28">
        <v>2</v>
      </c>
      <c r="DM28">
        <v>2</v>
      </c>
      <c r="DN28" t="s">
        <v>354</v>
      </c>
      <c r="DO28">
        <v>3.1526999999999998</v>
      </c>
      <c r="DP28">
        <v>2.77582</v>
      </c>
      <c r="DQ28">
        <v>9.0609700000000001E-2</v>
      </c>
      <c r="DR28">
        <v>9.3100699999999995E-2</v>
      </c>
      <c r="DS28">
        <v>0.13145000000000001</v>
      </c>
      <c r="DT28">
        <v>0.127419</v>
      </c>
      <c r="DU28">
        <v>28529.3</v>
      </c>
      <c r="DV28">
        <v>29722.5</v>
      </c>
      <c r="DW28">
        <v>29171.8</v>
      </c>
      <c r="DX28">
        <v>30583.8</v>
      </c>
      <c r="DY28">
        <v>33251.4</v>
      </c>
      <c r="DZ28">
        <v>35022.699999999997</v>
      </c>
      <c r="EA28">
        <v>40103.699999999997</v>
      </c>
      <c r="EB28">
        <v>42470</v>
      </c>
      <c r="EC28">
        <v>2.17693</v>
      </c>
      <c r="ED28">
        <v>1.6953499999999999</v>
      </c>
      <c r="EE28">
        <v>7.9676499999999997E-2</v>
      </c>
      <c r="EF28">
        <v>0</v>
      </c>
      <c r="EG28">
        <v>25.705400000000001</v>
      </c>
      <c r="EH28">
        <v>999.9</v>
      </c>
      <c r="EI28">
        <v>44.902999999999999</v>
      </c>
      <c r="EJ28">
        <v>35.942999999999998</v>
      </c>
      <c r="EK28">
        <v>26.685199999999998</v>
      </c>
      <c r="EL28">
        <v>60.4925</v>
      </c>
      <c r="EM28">
        <v>23.713899999999999</v>
      </c>
      <c r="EN28">
        <v>1</v>
      </c>
      <c r="EO28">
        <v>0.22214900000000001</v>
      </c>
      <c r="EP28">
        <v>3.0035599999999998</v>
      </c>
      <c r="EQ28">
        <v>20.266300000000001</v>
      </c>
      <c r="ER28">
        <v>5.2409499999999998</v>
      </c>
      <c r="ES28">
        <v>11.8302</v>
      </c>
      <c r="ET28">
        <v>4.9813999999999998</v>
      </c>
      <c r="EU28">
        <v>3.2999299999999998</v>
      </c>
      <c r="EV28">
        <v>51.9</v>
      </c>
      <c r="EW28">
        <v>164.4</v>
      </c>
      <c r="EX28">
        <v>8887.9</v>
      </c>
      <c r="EY28">
        <v>3372.4</v>
      </c>
      <c r="EZ28">
        <v>1.87364</v>
      </c>
      <c r="FA28">
        <v>1.87931</v>
      </c>
      <c r="FB28">
        <v>1.8796999999999999</v>
      </c>
      <c r="FC28">
        <v>1.8803399999999999</v>
      </c>
      <c r="FD28">
        <v>1.8778999999999999</v>
      </c>
      <c r="FE28">
        <v>1.8766799999999999</v>
      </c>
      <c r="FF28">
        <v>1.87731</v>
      </c>
      <c r="FG28">
        <v>1.87507</v>
      </c>
      <c r="FH28">
        <v>0</v>
      </c>
      <c r="FI28">
        <v>0</v>
      </c>
      <c r="FJ28">
        <v>0</v>
      </c>
      <c r="FK28">
        <v>0</v>
      </c>
      <c r="FL28" t="s">
        <v>355</v>
      </c>
      <c r="FM28" t="s">
        <v>356</v>
      </c>
      <c r="FN28" t="s">
        <v>357</v>
      </c>
      <c r="FO28" t="s">
        <v>357</v>
      </c>
      <c r="FP28" t="s">
        <v>357</v>
      </c>
      <c r="FQ28" t="s">
        <v>357</v>
      </c>
      <c r="FR28">
        <v>0</v>
      </c>
      <c r="FS28">
        <v>100</v>
      </c>
      <c r="FT28">
        <v>100</v>
      </c>
      <c r="FU28">
        <v>-2.839</v>
      </c>
      <c r="FV28">
        <v>0.23649999999999999</v>
      </c>
      <c r="FW28">
        <v>-2.8427532361939698</v>
      </c>
      <c r="FX28">
        <v>1.4527828764109799E-4</v>
      </c>
      <c r="FY28">
        <v>-4.3579519040863002E-7</v>
      </c>
      <c r="FZ28">
        <v>2.0799061152897499E-10</v>
      </c>
      <c r="GA28">
        <v>0.23648</v>
      </c>
      <c r="GB28">
        <v>0</v>
      </c>
      <c r="GC28">
        <v>0</v>
      </c>
      <c r="GD28">
        <v>0</v>
      </c>
      <c r="GE28">
        <v>4</v>
      </c>
      <c r="GF28">
        <v>2147</v>
      </c>
      <c r="GG28">
        <v>-1</v>
      </c>
      <c r="GH28">
        <v>-1</v>
      </c>
      <c r="GI28">
        <v>0.5</v>
      </c>
      <c r="GJ28">
        <v>0.5</v>
      </c>
      <c r="GK28">
        <v>1.0510299999999999</v>
      </c>
      <c r="GL28">
        <v>2.6245099999999999</v>
      </c>
      <c r="GM28">
        <v>1.54541</v>
      </c>
      <c r="GN28">
        <v>2.2729499999999998</v>
      </c>
      <c r="GO28">
        <v>1.5979000000000001</v>
      </c>
      <c r="GP28">
        <v>2.4548299999999998</v>
      </c>
      <c r="GQ28">
        <v>38.281199999999998</v>
      </c>
      <c r="GR28">
        <v>14.3422</v>
      </c>
      <c r="GS28">
        <v>18</v>
      </c>
      <c r="GT28">
        <v>648.89200000000005</v>
      </c>
      <c r="GU28">
        <v>363.32100000000003</v>
      </c>
      <c r="GV28">
        <v>23.917000000000002</v>
      </c>
      <c r="GW28">
        <v>29.913499999999999</v>
      </c>
      <c r="GX28">
        <v>30.0001</v>
      </c>
      <c r="GY28">
        <v>29.816099999999999</v>
      </c>
      <c r="GZ28">
        <v>29.807700000000001</v>
      </c>
      <c r="HA28">
        <v>21.089700000000001</v>
      </c>
      <c r="HB28">
        <v>-30</v>
      </c>
      <c r="HC28">
        <v>-30</v>
      </c>
      <c r="HD28">
        <v>23.914100000000001</v>
      </c>
      <c r="HE28">
        <v>400</v>
      </c>
      <c r="HF28">
        <v>0</v>
      </c>
      <c r="HG28">
        <v>99.413200000000003</v>
      </c>
      <c r="HH28">
        <v>98.387600000000006</v>
      </c>
    </row>
    <row r="29" spans="1:216" x14ac:dyDescent="0.2">
      <c r="A29">
        <v>11</v>
      </c>
      <c r="B29">
        <v>1689632706.0999999</v>
      </c>
      <c r="C29">
        <v>943.09999990463302</v>
      </c>
      <c r="D29" t="s">
        <v>385</v>
      </c>
      <c r="E29" t="s">
        <v>386</v>
      </c>
      <c r="F29" t="s">
        <v>348</v>
      </c>
      <c r="G29" t="s">
        <v>349</v>
      </c>
      <c r="H29" t="s">
        <v>350</v>
      </c>
      <c r="I29" t="s">
        <v>351</v>
      </c>
      <c r="J29" t="s">
        <v>410</v>
      </c>
      <c r="K29" t="s">
        <v>352</v>
      </c>
      <c r="L29">
        <v>1689632706.0999999</v>
      </c>
      <c r="M29">
        <f t="shared" si="0"/>
        <v>1.4808602737098912E-3</v>
      </c>
      <c r="N29">
        <f t="shared" si="1"/>
        <v>1.4808602737098913</v>
      </c>
      <c r="O29">
        <f t="shared" si="2"/>
        <v>17.476977357125538</v>
      </c>
      <c r="P29">
        <f t="shared" si="3"/>
        <v>456.887</v>
      </c>
      <c r="Q29">
        <f t="shared" si="4"/>
        <v>303.73681180926025</v>
      </c>
      <c r="R29">
        <f t="shared" si="5"/>
        <v>30.424567089845187</v>
      </c>
      <c r="S29">
        <f t="shared" si="6"/>
        <v>45.765243604082308</v>
      </c>
      <c r="T29">
        <f t="shared" si="7"/>
        <v>0.19440808060196735</v>
      </c>
      <c r="U29">
        <f t="shared" si="8"/>
        <v>2.9281378784401229</v>
      </c>
      <c r="V29">
        <f t="shared" si="9"/>
        <v>0.18751153365595594</v>
      </c>
      <c r="W29">
        <f t="shared" si="10"/>
        <v>0.11779395352574171</v>
      </c>
      <c r="X29">
        <f t="shared" si="11"/>
        <v>297.67805999999996</v>
      </c>
      <c r="Y29">
        <f t="shared" si="12"/>
        <v>28.595243001777064</v>
      </c>
      <c r="Z29">
        <f t="shared" si="13"/>
        <v>26.9834</v>
      </c>
      <c r="AA29">
        <f t="shared" si="14"/>
        <v>3.5756716430545215</v>
      </c>
      <c r="AB29">
        <f t="shared" si="15"/>
        <v>77.477531514112158</v>
      </c>
      <c r="AC29">
        <f t="shared" si="16"/>
        <v>2.8098194988844805</v>
      </c>
      <c r="AD29">
        <f t="shared" si="17"/>
        <v>3.6266249633581644</v>
      </c>
      <c r="AE29">
        <f t="shared" si="18"/>
        <v>0.76585214417004099</v>
      </c>
      <c r="AF29">
        <f t="shared" si="19"/>
        <v>-65.305938070606203</v>
      </c>
      <c r="AG29">
        <f t="shared" si="20"/>
        <v>38.060472578823962</v>
      </c>
      <c r="AH29">
        <f t="shared" si="21"/>
        <v>2.8080773513450672</v>
      </c>
      <c r="AI29">
        <f t="shared" si="22"/>
        <v>273.24067185956278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52799.545430633363</v>
      </c>
      <c r="AO29">
        <f t="shared" si="26"/>
        <v>1799.85</v>
      </c>
      <c r="AP29">
        <f t="shared" si="27"/>
        <v>1517.2739999999999</v>
      </c>
      <c r="AQ29">
        <f t="shared" si="28"/>
        <v>0.84300025002083501</v>
      </c>
      <c r="AR29">
        <f t="shared" si="29"/>
        <v>0.16539048254021166</v>
      </c>
      <c r="AS29">
        <v>1689632706.0999999</v>
      </c>
      <c r="AT29">
        <v>456.887</v>
      </c>
      <c r="AU29">
        <v>475.03399999999999</v>
      </c>
      <c r="AV29">
        <v>28.051200000000001</v>
      </c>
      <c r="AW29">
        <v>26.612400000000001</v>
      </c>
      <c r="AX29">
        <v>459.90899999999999</v>
      </c>
      <c r="AY29">
        <v>27.812000000000001</v>
      </c>
      <c r="AZ29">
        <v>600.21699999999998</v>
      </c>
      <c r="BA29">
        <v>100.126</v>
      </c>
      <c r="BB29">
        <v>4.1532899999999998E-2</v>
      </c>
      <c r="BC29">
        <v>27.224499999999999</v>
      </c>
      <c r="BD29">
        <v>26.9834</v>
      </c>
      <c r="BE29">
        <v>999.9</v>
      </c>
      <c r="BF29">
        <v>0</v>
      </c>
      <c r="BG29">
        <v>0</v>
      </c>
      <c r="BH29">
        <v>9979.3799999999992</v>
      </c>
      <c r="BI29">
        <v>0</v>
      </c>
      <c r="BJ29">
        <v>863.77800000000002</v>
      </c>
      <c r="BK29">
        <v>-18.147099999999998</v>
      </c>
      <c r="BL29">
        <v>470.07299999999998</v>
      </c>
      <c r="BM29">
        <v>488.02100000000002</v>
      </c>
      <c r="BN29">
        <v>1.4388000000000001</v>
      </c>
      <c r="BO29">
        <v>475.03399999999999</v>
      </c>
      <c r="BP29">
        <v>26.612400000000001</v>
      </c>
      <c r="BQ29">
        <v>2.8086500000000001</v>
      </c>
      <c r="BR29">
        <v>2.66459</v>
      </c>
      <c r="BS29">
        <v>22.934999999999999</v>
      </c>
      <c r="BT29">
        <v>22.0684</v>
      </c>
      <c r="BU29">
        <v>1799.85</v>
      </c>
      <c r="BV29">
        <v>0.89999099999999999</v>
      </c>
      <c r="BW29">
        <v>0.100009</v>
      </c>
      <c r="BX29">
        <v>0</v>
      </c>
      <c r="BY29">
        <v>2.2124000000000001</v>
      </c>
      <c r="BZ29">
        <v>0</v>
      </c>
      <c r="CA29">
        <v>14197.4</v>
      </c>
      <c r="CB29">
        <v>17198.099999999999</v>
      </c>
      <c r="CC29">
        <v>45.561999999999998</v>
      </c>
      <c r="CD29">
        <v>48.061999999999998</v>
      </c>
      <c r="CE29">
        <v>46.875</v>
      </c>
      <c r="CF29">
        <v>46</v>
      </c>
      <c r="CG29">
        <v>44.936999999999998</v>
      </c>
      <c r="CH29">
        <v>1619.85</v>
      </c>
      <c r="CI29">
        <v>180</v>
      </c>
      <c r="CJ29">
        <v>0</v>
      </c>
      <c r="CK29">
        <v>1689632709.2</v>
      </c>
      <c r="CL29">
        <v>0</v>
      </c>
      <c r="CM29">
        <v>1689632677.0999999</v>
      </c>
      <c r="CN29" t="s">
        <v>387</v>
      </c>
      <c r="CO29">
        <v>1689632677.0999999</v>
      </c>
      <c r="CP29">
        <v>1689632669.0999999</v>
      </c>
      <c r="CQ29">
        <v>34</v>
      </c>
      <c r="CR29">
        <v>-0.17499999999999999</v>
      </c>
      <c r="CS29">
        <v>3.0000000000000001E-3</v>
      </c>
      <c r="CT29">
        <v>-3.0249999999999999</v>
      </c>
      <c r="CU29">
        <v>0.23899999999999999</v>
      </c>
      <c r="CV29">
        <v>475</v>
      </c>
      <c r="CW29">
        <v>27</v>
      </c>
      <c r="CX29">
        <v>0.19</v>
      </c>
      <c r="CY29">
        <v>0.03</v>
      </c>
      <c r="CZ29">
        <v>17.456769059370501</v>
      </c>
      <c r="DA29">
        <v>0.59017850013930595</v>
      </c>
      <c r="DB29">
        <v>8.9019999591912202E-2</v>
      </c>
      <c r="DC29">
        <v>1</v>
      </c>
      <c r="DD29">
        <v>474.99369999999999</v>
      </c>
      <c r="DE29">
        <v>1.31729323305607E-2</v>
      </c>
      <c r="DF29">
        <v>2.5739269608907E-2</v>
      </c>
      <c r="DG29">
        <v>1</v>
      </c>
      <c r="DH29">
        <v>1800.0029999999999</v>
      </c>
      <c r="DI29">
        <v>-0.30171362609598901</v>
      </c>
      <c r="DJ29">
        <v>0.13394401815683399</v>
      </c>
      <c r="DK29">
        <v>-1</v>
      </c>
      <c r="DL29">
        <v>2</v>
      </c>
      <c r="DM29">
        <v>2</v>
      </c>
      <c r="DN29" t="s">
        <v>354</v>
      </c>
      <c r="DO29">
        <v>3.1529099999999999</v>
      </c>
      <c r="DP29">
        <v>2.7756799999999999</v>
      </c>
      <c r="DQ29">
        <v>0.103078</v>
      </c>
      <c r="DR29">
        <v>0.10593</v>
      </c>
      <c r="DS29">
        <v>0.13166900000000001</v>
      </c>
      <c r="DT29">
        <v>0.12750500000000001</v>
      </c>
      <c r="DU29">
        <v>28135.8</v>
      </c>
      <c r="DV29">
        <v>29299.1</v>
      </c>
      <c r="DW29">
        <v>29169.599999999999</v>
      </c>
      <c r="DX29">
        <v>30581</v>
      </c>
      <c r="DY29">
        <v>33242.5</v>
      </c>
      <c r="DZ29">
        <v>35017.9</v>
      </c>
      <c r="EA29">
        <v>40101.199999999997</v>
      </c>
      <c r="EB29">
        <v>42466.400000000001</v>
      </c>
      <c r="EC29">
        <v>2.1764000000000001</v>
      </c>
      <c r="ED29">
        <v>1.6941999999999999</v>
      </c>
      <c r="EE29">
        <v>7.5548900000000002E-2</v>
      </c>
      <c r="EF29">
        <v>0</v>
      </c>
      <c r="EG29">
        <v>25.746600000000001</v>
      </c>
      <c r="EH29">
        <v>999.9</v>
      </c>
      <c r="EI29">
        <v>44.768999999999998</v>
      </c>
      <c r="EJ29">
        <v>36.054000000000002</v>
      </c>
      <c r="EK29">
        <v>26.769500000000001</v>
      </c>
      <c r="EL29">
        <v>60.756100000000004</v>
      </c>
      <c r="EM29">
        <v>22.892600000000002</v>
      </c>
      <c r="EN29">
        <v>1</v>
      </c>
      <c r="EO29">
        <v>0.22584899999999999</v>
      </c>
      <c r="EP29">
        <v>2.9562599999999999</v>
      </c>
      <c r="EQ29">
        <v>20.2668</v>
      </c>
      <c r="ER29">
        <v>5.2373599999999998</v>
      </c>
      <c r="ES29">
        <v>11.8302</v>
      </c>
      <c r="ET29">
        <v>4.9814999999999996</v>
      </c>
      <c r="EU29">
        <v>3.3</v>
      </c>
      <c r="EV29">
        <v>52</v>
      </c>
      <c r="EW29">
        <v>164.4</v>
      </c>
      <c r="EX29">
        <v>8887.9</v>
      </c>
      <c r="EY29">
        <v>3374.3</v>
      </c>
      <c r="EZ29">
        <v>1.87364</v>
      </c>
      <c r="FA29">
        <v>1.87931</v>
      </c>
      <c r="FB29">
        <v>1.8796900000000001</v>
      </c>
      <c r="FC29">
        <v>1.8803399999999999</v>
      </c>
      <c r="FD29">
        <v>1.8778999999999999</v>
      </c>
      <c r="FE29">
        <v>1.8766799999999999</v>
      </c>
      <c r="FF29">
        <v>1.8772899999999999</v>
      </c>
      <c r="FG29">
        <v>1.8750800000000001</v>
      </c>
      <c r="FH29">
        <v>0</v>
      </c>
      <c r="FI29">
        <v>0</v>
      </c>
      <c r="FJ29">
        <v>0</v>
      </c>
      <c r="FK29">
        <v>0</v>
      </c>
      <c r="FL29" t="s">
        <v>355</v>
      </c>
      <c r="FM29" t="s">
        <v>356</v>
      </c>
      <c r="FN29" t="s">
        <v>357</v>
      </c>
      <c r="FO29" t="s">
        <v>357</v>
      </c>
      <c r="FP29" t="s">
        <v>357</v>
      </c>
      <c r="FQ29" t="s">
        <v>357</v>
      </c>
      <c r="FR29">
        <v>0</v>
      </c>
      <c r="FS29">
        <v>100</v>
      </c>
      <c r="FT29">
        <v>100</v>
      </c>
      <c r="FU29">
        <v>-3.0219999999999998</v>
      </c>
      <c r="FV29">
        <v>0.2392</v>
      </c>
      <c r="FW29">
        <v>-3.0171733731241299</v>
      </c>
      <c r="FX29">
        <v>1.4527828764109799E-4</v>
      </c>
      <c r="FY29">
        <v>-4.3579519040863002E-7</v>
      </c>
      <c r="FZ29">
        <v>2.0799061152897499E-10</v>
      </c>
      <c r="GA29">
        <v>0.2392</v>
      </c>
      <c r="GB29">
        <v>0</v>
      </c>
      <c r="GC29">
        <v>0</v>
      </c>
      <c r="GD29">
        <v>0</v>
      </c>
      <c r="GE29">
        <v>4</v>
      </c>
      <c r="GF29">
        <v>2147</v>
      </c>
      <c r="GG29">
        <v>-1</v>
      </c>
      <c r="GH29">
        <v>-1</v>
      </c>
      <c r="GI29">
        <v>0.5</v>
      </c>
      <c r="GJ29">
        <v>0.6</v>
      </c>
      <c r="GK29">
        <v>1.2060500000000001</v>
      </c>
      <c r="GL29">
        <v>2.6269499999999999</v>
      </c>
      <c r="GM29">
        <v>1.54541</v>
      </c>
      <c r="GN29">
        <v>2.2717299999999998</v>
      </c>
      <c r="GO29">
        <v>1.5979000000000001</v>
      </c>
      <c r="GP29">
        <v>2.3840300000000001</v>
      </c>
      <c r="GQ29">
        <v>38.354500000000002</v>
      </c>
      <c r="GR29">
        <v>14.315899999999999</v>
      </c>
      <c r="GS29">
        <v>18</v>
      </c>
      <c r="GT29">
        <v>648.85500000000002</v>
      </c>
      <c r="GU29">
        <v>362.911</v>
      </c>
      <c r="GV29">
        <v>23.9526</v>
      </c>
      <c r="GW29">
        <v>29.959399999999999</v>
      </c>
      <c r="GX29">
        <v>30.0002</v>
      </c>
      <c r="GY29">
        <v>29.849699999999999</v>
      </c>
      <c r="GZ29">
        <v>29.843299999999999</v>
      </c>
      <c r="HA29">
        <v>24.1999</v>
      </c>
      <c r="HB29">
        <v>-30</v>
      </c>
      <c r="HC29">
        <v>-30</v>
      </c>
      <c r="HD29">
        <v>23.989599999999999</v>
      </c>
      <c r="HE29">
        <v>475</v>
      </c>
      <c r="HF29">
        <v>0</v>
      </c>
      <c r="HG29">
        <v>99.406599999999997</v>
      </c>
      <c r="HH29">
        <v>98.379099999999994</v>
      </c>
    </row>
    <row r="30" spans="1:216" x14ac:dyDescent="0.2">
      <c r="A30">
        <v>12</v>
      </c>
      <c r="B30">
        <v>1689632795.0999999</v>
      </c>
      <c r="C30">
        <v>1032.0999999046301</v>
      </c>
      <c r="D30" t="s">
        <v>388</v>
      </c>
      <c r="E30" t="s">
        <v>389</v>
      </c>
      <c r="F30" t="s">
        <v>348</v>
      </c>
      <c r="G30" t="s">
        <v>349</v>
      </c>
      <c r="H30" t="s">
        <v>350</v>
      </c>
      <c r="I30" t="s">
        <v>351</v>
      </c>
      <c r="J30" t="s">
        <v>410</v>
      </c>
      <c r="K30" t="s">
        <v>352</v>
      </c>
      <c r="L30">
        <v>1689632795.0999999</v>
      </c>
      <c r="M30">
        <f t="shared" si="0"/>
        <v>1.5708773035712496E-3</v>
      </c>
      <c r="N30">
        <f t="shared" si="1"/>
        <v>1.5708773035712496</v>
      </c>
      <c r="O30">
        <f t="shared" si="2"/>
        <v>21.341766292639068</v>
      </c>
      <c r="P30">
        <f t="shared" si="3"/>
        <v>552.79499999999996</v>
      </c>
      <c r="Q30">
        <f t="shared" si="4"/>
        <v>378.65009497689437</v>
      </c>
      <c r="R30">
        <f t="shared" si="5"/>
        <v>37.928089650041848</v>
      </c>
      <c r="S30">
        <f t="shared" si="6"/>
        <v>55.371591335198993</v>
      </c>
      <c r="T30">
        <f t="shared" si="7"/>
        <v>0.2096806993308537</v>
      </c>
      <c r="U30">
        <f t="shared" si="8"/>
        <v>2.9340395017738103</v>
      </c>
      <c r="V30">
        <f t="shared" si="9"/>
        <v>0.20169741996816623</v>
      </c>
      <c r="W30">
        <f t="shared" si="10"/>
        <v>0.12675282845238198</v>
      </c>
      <c r="X30">
        <f t="shared" si="11"/>
        <v>297.70403399999998</v>
      </c>
      <c r="Y30">
        <f t="shared" si="12"/>
        <v>28.583841440538766</v>
      </c>
      <c r="Z30">
        <f t="shared" si="13"/>
        <v>26.988499999999998</v>
      </c>
      <c r="AA30">
        <f t="shared" si="14"/>
        <v>3.5767429568693916</v>
      </c>
      <c r="AB30">
        <f t="shared" si="15"/>
        <v>77.734849515863189</v>
      </c>
      <c r="AC30">
        <f t="shared" si="16"/>
        <v>2.8215326357264798</v>
      </c>
      <c r="AD30">
        <f t="shared" si="17"/>
        <v>3.6296881685616378</v>
      </c>
      <c r="AE30">
        <f t="shared" si="18"/>
        <v>0.75521032114291176</v>
      </c>
      <c r="AF30">
        <f t="shared" si="19"/>
        <v>-69.275689087492111</v>
      </c>
      <c r="AG30">
        <f t="shared" si="20"/>
        <v>39.608256379955684</v>
      </c>
      <c r="AH30">
        <f t="shared" si="21"/>
        <v>2.9166781939939783</v>
      </c>
      <c r="AI30">
        <f t="shared" si="22"/>
        <v>270.95327948645752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52967.596217561622</v>
      </c>
      <c r="AO30">
        <f t="shared" si="26"/>
        <v>1800.02</v>
      </c>
      <c r="AP30">
        <f t="shared" si="27"/>
        <v>1517.4161999999999</v>
      </c>
      <c r="AQ30">
        <f t="shared" si="28"/>
        <v>0.84299963333740735</v>
      </c>
      <c r="AR30">
        <f t="shared" si="29"/>
        <v>0.1653892923411962</v>
      </c>
      <c r="AS30">
        <v>1689632795.0999999</v>
      </c>
      <c r="AT30">
        <v>552.79499999999996</v>
      </c>
      <c r="AU30">
        <v>574.99599999999998</v>
      </c>
      <c r="AV30">
        <v>28.168399999999998</v>
      </c>
      <c r="AW30">
        <v>26.642399999999999</v>
      </c>
      <c r="AX30">
        <v>556.01700000000005</v>
      </c>
      <c r="AY30">
        <v>27.930599999999998</v>
      </c>
      <c r="AZ30">
        <v>600.24699999999996</v>
      </c>
      <c r="BA30">
        <v>100.125</v>
      </c>
      <c r="BB30">
        <v>4.1592200000000003E-2</v>
      </c>
      <c r="BC30">
        <v>27.238900000000001</v>
      </c>
      <c r="BD30">
        <v>26.988499999999998</v>
      </c>
      <c r="BE30">
        <v>999.9</v>
      </c>
      <c r="BF30">
        <v>0</v>
      </c>
      <c r="BG30">
        <v>0</v>
      </c>
      <c r="BH30">
        <v>10013.1</v>
      </c>
      <c r="BI30">
        <v>0</v>
      </c>
      <c r="BJ30">
        <v>870.23400000000004</v>
      </c>
      <c r="BK30">
        <v>-22.2012</v>
      </c>
      <c r="BL30">
        <v>568.81700000000001</v>
      </c>
      <c r="BM30">
        <v>590.73400000000004</v>
      </c>
      <c r="BN30">
        <v>1.5259199999999999</v>
      </c>
      <c r="BO30">
        <v>574.99599999999998</v>
      </c>
      <c r="BP30">
        <v>26.642399999999999</v>
      </c>
      <c r="BQ30">
        <v>2.82037</v>
      </c>
      <c r="BR30">
        <v>2.6675800000000001</v>
      </c>
      <c r="BS30">
        <v>23.003799999999998</v>
      </c>
      <c r="BT30">
        <v>22.0868</v>
      </c>
      <c r="BU30">
        <v>1800.02</v>
      </c>
      <c r="BV30">
        <v>0.90000999999999998</v>
      </c>
      <c r="BW30">
        <v>9.9990200000000001E-2</v>
      </c>
      <c r="BX30">
        <v>0</v>
      </c>
      <c r="BY30">
        <v>2.0783</v>
      </c>
      <c r="BZ30">
        <v>0</v>
      </c>
      <c r="CA30">
        <v>14606.6</v>
      </c>
      <c r="CB30">
        <v>17199.900000000001</v>
      </c>
      <c r="CC30">
        <v>45.375</v>
      </c>
      <c r="CD30">
        <v>47.811999999999998</v>
      </c>
      <c r="CE30">
        <v>46.561999999999998</v>
      </c>
      <c r="CF30">
        <v>45.75</v>
      </c>
      <c r="CG30">
        <v>44.75</v>
      </c>
      <c r="CH30">
        <v>1620.04</v>
      </c>
      <c r="CI30">
        <v>179.98</v>
      </c>
      <c r="CJ30">
        <v>0</v>
      </c>
      <c r="CK30">
        <v>1689632798.5999999</v>
      </c>
      <c r="CL30">
        <v>0</v>
      </c>
      <c r="CM30">
        <v>1689632765.0999999</v>
      </c>
      <c r="CN30" t="s">
        <v>390</v>
      </c>
      <c r="CO30">
        <v>1689632764.0999999</v>
      </c>
      <c r="CP30">
        <v>1689632765.0999999</v>
      </c>
      <c r="CQ30">
        <v>35</v>
      </c>
      <c r="CR30">
        <v>-0.188</v>
      </c>
      <c r="CS30">
        <v>-1E-3</v>
      </c>
      <c r="CT30">
        <v>-3.226</v>
      </c>
      <c r="CU30">
        <v>0.23799999999999999</v>
      </c>
      <c r="CV30">
        <v>575</v>
      </c>
      <c r="CW30">
        <v>27</v>
      </c>
      <c r="CX30">
        <v>7.0000000000000007E-2</v>
      </c>
      <c r="CY30">
        <v>0.09</v>
      </c>
      <c r="CZ30">
        <v>21.340782767507601</v>
      </c>
      <c r="DA30">
        <v>0.42659401820161202</v>
      </c>
      <c r="DB30">
        <v>5.6613686182906901E-2</v>
      </c>
      <c r="DC30">
        <v>1</v>
      </c>
      <c r="DD30">
        <v>574.99338095238102</v>
      </c>
      <c r="DE30">
        <v>0.22924675324645399</v>
      </c>
      <c r="DF30">
        <v>3.8960879268543303E-2</v>
      </c>
      <c r="DG30">
        <v>1</v>
      </c>
      <c r="DH30">
        <v>1800.0066666666701</v>
      </c>
      <c r="DI30">
        <v>-5.7583677302944104E-3</v>
      </c>
      <c r="DJ30">
        <v>1.24721912892351E-2</v>
      </c>
      <c r="DK30">
        <v>-1</v>
      </c>
      <c r="DL30">
        <v>2</v>
      </c>
      <c r="DM30">
        <v>2</v>
      </c>
      <c r="DN30" t="s">
        <v>354</v>
      </c>
      <c r="DO30">
        <v>3.1529799999999999</v>
      </c>
      <c r="DP30">
        <v>2.7760400000000001</v>
      </c>
      <c r="DQ30">
        <v>0.11836099999999999</v>
      </c>
      <c r="DR30">
        <v>0.121616</v>
      </c>
      <c r="DS30">
        <v>0.13206300000000001</v>
      </c>
      <c r="DT30">
        <v>0.127607</v>
      </c>
      <c r="DU30">
        <v>27657</v>
      </c>
      <c r="DV30">
        <v>28785.599999999999</v>
      </c>
      <c r="DW30">
        <v>29170.2</v>
      </c>
      <c r="DX30">
        <v>30581.599999999999</v>
      </c>
      <c r="DY30">
        <v>33229.599999999999</v>
      </c>
      <c r="DZ30">
        <v>35015.5</v>
      </c>
      <c r="EA30">
        <v>40102.300000000003</v>
      </c>
      <c r="EB30">
        <v>42466.5</v>
      </c>
      <c r="EC30">
        <v>2.17665</v>
      </c>
      <c r="ED30">
        <v>1.6940299999999999</v>
      </c>
      <c r="EE30">
        <v>7.94604E-2</v>
      </c>
      <c r="EF30">
        <v>0</v>
      </c>
      <c r="EG30">
        <v>25.6876</v>
      </c>
      <c r="EH30">
        <v>999.9</v>
      </c>
      <c r="EI30">
        <v>44.646999999999998</v>
      </c>
      <c r="EJ30">
        <v>36.155000000000001</v>
      </c>
      <c r="EK30">
        <v>26.843</v>
      </c>
      <c r="EL30">
        <v>60.766100000000002</v>
      </c>
      <c r="EM30">
        <v>23.109000000000002</v>
      </c>
      <c r="EN30">
        <v>1</v>
      </c>
      <c r="EO30">
        <v>0.22301299999999999</v>
      </c>
      <c r="EP30">
        <v>2.4885000000000002</v>
      </c>
      <c r="EQ30">
        <v>20.274999999999999</v>
      </c>
      <c r="ER30">
        <v>5.2372100000000001</v>
      </c>
      <c r="ES30">
        <v>11.8302</v>
      </c>
      <c r="ET30">
        <v>4.9796500000000004</v>
      </c>
      <c r="EU30">
        <v>3.2999800000000001</v>
      </c>
      <c r="EV30">
        <v>52</v>
      </c>
      <c r="EW30">
        <v>164.4</v>
      </c>
      <c r="EX30">
        <v>8887.9</v>
      </c>
      <c r="EY30">
        <v>3376.1</v>
      </c>
      <c r="EZ30">
        <v>1.8736299999999999</v>
      </c>
      <c r="FA30">
        <v>1.8793800000000001</v>
      </c>
      <c r="FB30">
        <v>1.8797299999999999</v>
      </c>
      <c r="FC30">
        <v>1.8803399999999999</v>
      </c>
      <c r="FD30">
        <v>1.8778999999999999</v>
      </c>
      <c r="FE30">
        <v>1.8766799999999999</v>
      </c>
      <c r="FF30">
        <v>1.8773299999999999</v>
      </c>
      <c r="FG30">
        <v>1.87513</v>
      </c>
      <c r="FH30">
        <v>0</v>
      </c>
      <c r="FI30">
        <v>0</v>
      </c>
      <c r="FJ30">
        <v>0</v>
      </c>
      <c r="FK30">
        <v>0</v>
      </c>
      <c r="FL30" t="s">
        <v>355</v>
      </c>
      <c r="FM30" t="s">
        <v>356</v>
      </c>
      <c r="FN30" t="s">
        <v>357</v>
      </c>
      <c r="FO30" t="s">
        <v>357</v>
      </c>
      <c r="FP30" t="s">
        <v>357</v>
      </c>
      <c r="FQ30" t="s">
        <v>357</v>
      </c>
      <c r="FR30">
        <v>0</v>
      </c>
      <c r="FS30">
        <v>100</v>
      </c>
      <c r="FT30">
        <v>100</v>
      </c>
      <c r="FU30">
        <v>-3.222</v>
      </c>
      <c r="FV30">
        <v>0.23780000000000001</v>
      </c>
      <c r="FW30">
        <v>-3.2044875167977902</v>
      </c>
      <c r="FX30">
        <v>1.4527828764109799E-4</v>
      </c>
      <c r="FY30">
        <v>-4.3579519040863002E-7</v>
      </c>
      <c r="FZ30">
        <v>2.0799061152897499E-10</v>
      </c>
      <c r="GA30">
        <v>0.237772727272727</v>
      </c>
      <c r="GB30">
        <v>0</v>
      </c>
      <c r="GC30">
        <v>0</v>
      </c>
      <c r="GD30">
        <v>0</v>
      </c>
      <c r="GE30">
        <v>4</v>
      </c>
      <c r="GF30">
        <v>2147</v>
      </c>
      <c r="GG30">
        <v>-1</v>
      </c>
      <c r="GH30">
        <v>-1</v>
      </c>
      <c r="GI30">
        <v>0.5</v>
      </c>
      <c r="GJ30">
        <v>0.5</v>
      </c>
      <c r="GK30">
        <v>1.40747</v>
      </c>
      <c r="GL30">
        <v>2.6245099999999999</v>
      </c>
      <c r="GM30">
        <v>1.54541</v>
      </c>
      <c r="GN30">
        <v>2.2717299999999998</v>
      </c>
      <c r="GO30">
        <v>1.5979000000000001</v>
      </c>
      <c r="GP30">
        <v>2.3803700000000001</v>
      </c>
      <c r="GQ30">
        <v>38.378999999999998</v>
      </c>
      <c r="GR30">
        <v>14.3072</v>
      </c>
      <c r="GS30">
        <v>18</v>
      </c>
      <c r="GT30">
        <v>648.99300000000005</v>
      </c>
      <c r="GU30">
        <v>362.74900000000002</v>
      </c>
      <c r="GV30">
        <v>24.208100000000002</v>
      </c>
      <c r="GW30">
        <v>29.944500000000001</v>
      </c>
      <c r="GX30">
        <v>29.9999</v>
      </c>
      <c r="GY30">
        <v>29.8446</v>
      </c>
      <c r="GZ30">
        <v>29.8325</v>
      </c>
      <c r="HA30">
        <v>28.223800000000001</v>
      </c>
      <c r="HB30">
        <v>-30</v>
      </c>
      <c r="HC30">
        <v>-30</v>
      </c>
      <c r="HD30">
        <v>24.206299999999999</v>
      </c>
      <c r="HE30">
        <v>575</v>
      </c>
      <c r="HF30">
        <v>0</v>
      </c>
      <c r="HG30">
        <v>99.409000000000006</v>
      </c>
      <c r="HH30">
        <v>98.379900000000006</v>
      </c>
    </row>
    <row r="31" spans="1:216" x14ac:dyDescent="0.2">
      <c r="A31">
        <v>13</v>
      </c>
      <c r="B31">
        <v>1689632883.0999999</v>
      </c>
      <c r="C31">
        <v>1120.0999999046301</v>
      </c>
      <c r="D31" t="s">
        <v>391</v>
      </c>
      <c r="E31" t="s">
        <v>392</v>
      </c>
      <c r="F31" t="s">
        <v>348</v>
      </c>
      <c r="G31" t="s">
        <v>349</v>
      </c>
      <c r="H31" t="s">
        <v>350</v>
      </c>
      <c r="I31" t="s">
        <v>351</v>
      </c>
      <c r="J31" t="s">
        <v>410</v>
      </c>
      <c r="K31" t="s">
        <v>352</v>
      </c>
      <c r="L31">
        <v>1689632883.0999999</v>
      </c>
      <c r="M31">
        <f t="shared" si="0"/>
        <v>1.5409567768521135E-3</v>
      </c>
      <c r="N31">
        <f t="shared" si="1"/>
        <v>1.5409567768521135</v>
      </c>
      <c r="O31">
        <f t="shared" si="2"/>
        <v>25.092910990618634</v>
      </c>
      <c r="P31">
        <f t="shared" si="3"/>
        <v>648.94899999999996</v>
      </c>
      <c r="Q31">
        <f t="shared" si="4"/>
        <v>439.11903699809932</v>
      </c>
      <c r="R31">
        <f t="shared" si="5"/>
        <v>43.98328293839301</v>
      </c>
      <c r="S31">
        <f t="shared" si="6"/>
        <v>65.000387308898993</v>
      </c>
      <c r="T31">
        <f t="shared" si="7"/>
        <v>0.20426806023850044</v>
      </c>
      <c r="U31">
        <f t="shared" si="8"/>
        <v>2.9317767541359507</v>
      </c>
      <c r="V31">
        <f t="shared" si="9"/>
        <v>0.1966779796086959</v>
      </c>
      <c r="W31">
        <f t="shared" si="10"/>
        <v>0.12358217828989446</v>
      </c>
      <c r="X31">
        <f t="shared" si="11"/>
        <v>297.74088299999994</v>
      </c>
      <c r="Y31">
        <f t="shared" si="12"/>
        <v>28.584807203949261</v>
      </c>
      <c r="Z31">
        <f t="shared" si="13"/>
        <v>26.986499999999999</v>
      </c>
      <c r="AA31">
        <f t="shared" si="14"/>
        <v>3.5763228004148475</v>
      </c>
      <c r="AB31">
        <f t="shared" si="15"/>
        <v>77.635384979249324</v>
      </c>
      <c r="AC31">
        <f t="shared" si="16"/>
        <v>2.8166009828852996</v>
      </c>
      <c r="AD31">
        <f t="shared" si="17"/>
        <v>3.6279861092182788</v>
      </c>
      <c r="AE31">
        <f t="shared" si="18"/>
        <v>0.75972181752954793</v>
      </c>
      <c r="AF31">
        <f t="shared" si="19"/>
        <v>-67.9561938591782</v>
      </c>
      <c r="AG31">
        <f t="shared" si="20"/>
        <v>38.62936258137789</v>
      </c>
      <c r="AH31">
        <f t="shared" si="21"/>
        <v>2.846647432234783</v>
      </c>
      <c r="AI31">
        <f t="shared" si="22"/>
        <v>271.26069915443441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52903.481349423419</v>
      </c>
      <c r="AO31">
        <f t="shared" si="26"/>
        <v>1800.24</v>
      </c>
      <c r="AP31">
        <f t="shared" si="27"/>
        <v>1517.6018999999999</v>
      </c>
      <c r="AQ31">
        <f t="shared" si="28"/>
        <v>0.84299976669777354</v>
      </c>
      <c r="AR31">
        <f t="shared" si="29"/>
        <v>0.16538954972670308</v>
      </c>
      <c r="AS31">
        <v>1689632883.0999999</v>
      </c>
      <c r="AT31">
        <v>648.94899999999996</v>
      </c>
      <c r="AU31">
        <v>675.03800000000001</v>
      </c>
      <c r="AV31">
        <v>28.1203</v>
      </c>
      <c r="AW31">
        <v>26.622900000000001</v>
      </c>
      <c r="AX31">
        <v>652.37599999999998</v>
      </c>
      <c r="AY31">
        <v>27.882899999999999</v>
      </c>
      <c r="AZ31">
        <v>600.09</v>
      </c>
      <c r="BA31">
        <v>100.121</v>
      </c>
      <c r="BB31">
        <v>4.1550999999999998E-2</v>
      </c>
      <c r="BC31">
        <v>27.230899999999998</v>
      </c>
      <c r="BD31">
        <v>26.986499999999999</v>
      </c>
      <c r="BE31">
        <v>999.9</v>
      </c>
      <c r="BF31">
        <v>0</v>
      </c>
      <c r="BG31">
        <v>0</v>
      </c>
      <c r="BH31">
        <v>10000.6</v>
      </c>
      <c r="BI31">
        <v>0</v>
      </c>
      <c r="BJ31">
        <v>854.20600000000002</v>
      </c>
      <c r="BK31">
        <v>-26.089600000000001</v>
      </c>
      <c r="BL31">
        <v>667.72500000000002</v>
      </c>
      <c r="BM31">
        <v>693.50199999999995</v>
      </c>
      <c r="BN31">
        <v>1.49732</v>
      </c>
      <c r="BO31">
        <v>675.03800000000001</v>
      </c>
      <c r="BP31">
        <v>26.622900000000001</v>
      </c>
      <c r="BQ31">
        <v>2.8154400000000002</v>
      </c>
      <c r="BR31">
        <v>2.6655199999999999</v>
      </c>
      <c r="BS31">
        <v>22.974900000000002</v>
      </c>
      <c r="BT31">
        <v>22.074100000000001</v>
      </c>
      <c r="BU31">
        <v>1800.24</v>
      </c>
      <c r="BV31">
        <v>0.90000999999999998</v>
      </c>
      <c r="BW31">
        <v>9.9990200000000001E-2</v>
      </c>
      <c r="BX31">
        <v>0</v>
      </c>
      <c r="BY31">
        <v>2.3679000000000001</v>
      </c>
      <c r="BZ31">
        <v>0</v>
      </c>
      <c r="CA31">
        <v>14872</v>
      </c>
      <c r="CB31">
        <v>17201.900000000001</v>
      </c>
      <c r="CC31">
        <v>45.186999999999998</v>
      </c>
      <c r="CD31">
        <v>47.561999999999998</v>
      </c>
      <c r="CE31">
        <v>46.436999999999998</v>
      </c>
      <c r="CF31">
        <v>45.625</v>
      </c>
      <c r="CG31">
        <v>44.686999999999998</v>
      </c>
      <c r="CH31">
        <v>1620.23</v>
      </c>
      <c r="CI31">
        <v>180.01</v>
      </c>
      <c r="CJ31">
        <v>0</v>
      </c>
      <c r="CK31">
        <v>1689632886.2</v>
      </c>
      <c r="CL31">
        <v>0</v>
      </c>
      <c r="CM31">
        <v>1689632854.0999999</v>
      </c>
      <c r="CN31" t="s">
        <v>393</v>
      </c>
      <c r="CO31">
        <v>1689632847.0999999</v>
      </c>
      <c r="CP31">
        <v>1689632854.0999999</v>
      </c>
      <c r="CQ31">
        <v>36</v>
      </c>
      <c r="CR31">
        <v>-0.19</v>
      </c>
      <c r="CS31">
        <v>0</v>
      </c>
      <c r="CT31">
        <v>-3.4319999999999999</v>
      </c>
      <c r="CU31">
        <v>0.23699999999999999</v>
      </c>
      <c r="CV31">
        <v>675</v>
      </c>
      <c r="CW31">
        <v>27</v>
      </c>
      <c r="CX31">
        <v>0.06</v>
      </c>
      <c r="CY31">
        <v>0.04</v>
      </c>
      <c r="CZ31">
        <v>24.976054448604099</v>
      </c>
      <c r="DA31">
        <v>0.14516775315157501</v>
      </c>
      <c r="DB31">
        <v>3.9757482920187499E-2</v>
      </c>
      <c r="DC31">
        <v>1</v>
      </c>
      <c r="DD31">
        <v>674.98547619047599</v>
      </c>
      <c r="DE31">
        <v>1.07532467541347E-2</v>
      </c>
      <c r="DF31">
        <v>3.9625171230049799E-2</v>
      </c>
      <c r="DG31">
        <v>1</v>
      </c>
      <c r="DH31">
        <v>1799.9804999999999</v>
      </c>
      <c r="DI31">
        <v>-0.14638664308857199</v>
      </c>
      <c r="DJ31">
        <v>0.12014470441927699</v>
      </c>
      <c r="DK31">
        <v>-1</v>
      </c>
      <c r="DL31">
        <v>2</v>
      </c>
      <c r="DM31">
        <v>2</v>
      </c>
      <c r="DN31" t="s">
        <v>354</v>
      </c>
      <c r="DO31">
        <v>3.1526700000000001</v>
      </c>
      <c r="DP31">
        <v>2.7758799999999999</v>
      </c>
      <c r="DQ31">
        <v>0.132435</v>
      </c>
      <c r="DR31">
        <v>0.13602</v>
      </c>
      <c r="DS31">
        <v>0.131912</v>
      </c>
      <c r="DT31">
        <v>0.127549</v>
      </c>
      <c r="DU31">
        <v>27219.200000000001</v>
      </c>
      <c r="DV31">
        <v>28316.6</v>
      </c>
      <c r="DW31">
        <v>29174.1</v>
      </c>
      <c r="DX31">
        <v>30584.799999999999</v>
      </c>
      <c r="DY31">
        <v>33240.400000000001</v>
      </c>
      <c r="DZ31">
        <v>35022.699999999997</v>
      </c>
      <c r="EA31">
        <v>40107.1</v>
      </c>
      <c r="EB31">
        <v>42470.8</v>
      </c>
      <c r="EC31">
        <v>2.1775000000000002</v>
      </c>
      <c r="ED31">
        <v>1.6948799999999999</v>
      </c>
      <c r="EE31">
        <v>8.0130999999999994E-2</v>
      </c>
      <c r="EF31">
        <v>0</v>
      </c>
      <c r="EG31">
        <v>25.674600000000002</v>
      </c>
      <c r="EH31">
        <v>999.9</v>
      </c>
      <c r="EI31">
        <v>44.47</v>
      </c>
      <c r="EJ31">
        <v>36.234999999999999</v>
      </c>
      <c r="EK31">
        <v>26.8566</v>
      </c>
      <c r="EL31">
        <v>61.086100000000002</v>
      </c>
      <c r="EM31">
        <v>23.745999999999999</v>
      </c>
      <c r="EN31">
        <v>1</v>
      </c>
      <c r="EO31">
        <v>0.21776899999999999</v>
      </c>
      <c r="EP31">
        <v>2.5444300000000002</v>
      </c>
      <c r="EQ31">
        <v>20.273900000000001</v>
      </c>
      <c r="ER31">
        <v>5.2400500000000001</v>
      </c>
      <c r="ES31">
        <v>11.8302</v>
      </c>
      <c r="ET31">
        <v>4.9805999999999999</v>
      </c>
      <c r="EU31">
        <v>3.3</v>
      </c>
      <c r="EV31">
        <v>52</v>
      </c>
      <c r="EW31">
        <v>164.4</v>
      </c>
      <c r="EX31">
        <v>8887.9</v>
      </c>
      <c r="EY31">
        <v>3377.8</v>
      </c>
      <c r="EZ31">
        <v>1.8736600000000001</v>
      </c>
      <c r="FA31">
        <v>1.8793599999999999</v>
      </c>
      <c r="FB31">
        <v>1.8797299999999999</v>
      </c>
      <c r="FC31">
        <v>1.8803399999999999</v>
      </c>
      <c r="FD31">
        <v>1.8778999999999999</v>
      </c>
      <c r="FE31">
        <v>1.8766799999999999</v>
      </c>
      <c r="FF31">
        <v>1.8773299999999999</v>
      </c>
      <c r="FG31">
        <v>1.8751199999999999</v>
      </c>
      <c r="FH31">
        <v>0</v>
      </c>
      <c r="FI31">
        <v>0</v>
      </c>
      <c r="FJ31">
        <v>0</v>
      </c>
      <c r="FK31">
        <v>0</v>
      </c>
      <c r="FL31" t="s">
        <v>355</v>
      </c>
      <c r="FM31" t="s">
        <v>356</v>
      </c>
      <c r="FN31" t="s">
        <v>357</v>
      </c>
      <c r="FO31" t="s">
        <v>357</v>
      </c>
      <c r="FP31" t="s">
        <v>357</v>
      </c>
      <c r="FQ31" t="s">
        <v>357</v>
      </c>
      <c r="FR31">
        <v>0</v>
      </c>
      <c r="FS31">
        <v>100</v>
      </c>
      <c r="FT31">
        <v>100</v>
      </c>
      <c r="FU31">
        <v>-3.427</v>
      </c>
      <c r="FV31">
        <v>0.2374</v>
      </c>
      <c r="FW31">
        <v>-3.3945083969997101</v>
      </c>
      <c r="FX31">
        <v>1.4527828764109799E-4</v>
      </c>
      <c r="FY31">
        <v>-4.3579519040863002E-7</v>
      </c>
      <c r="FZ31">
        <v>2.0799061152897499E-10</v>
      </c>
      <c r="GA31">
        <v>0.23739090909091201</v>
      </c>
      <c r="GB31">
        <v>0</v>
      </c>
      <c r="GC31">
        <v>0</v>
      </c>
      <c r="GD31">
        <v>0</v>
      </c>
      <c r="GE31">
        <v>4</v>
      </c>
      <c r="GF31">
        <v>2147</v>
      </c>
      <c r="GG31">
        <v>-1</v>
      </c>
      <c r="GH31">
        <v>-1</v>
      </c>
      <c r="GI31">
        <v>0.6</v>
      </c>
      <c r="GJ31">
        <v>0.5</v>
      </c>
      <c r="GK31">
        <v>1.6040000000000001</v>
      </c>
      <c r="GL31">
        <v>2.6196299999999999</v>
      </c>
      <c r="GM31">
        <v>1.54541</v>
      </c>
      <c r="GN31">
        <v>2.2717299999999998</v>
      </c>
      <c r="GO31">
        <v>1.5979000000000001</v>
      </c>
      <c r="GP31">
        <v>2.3950200000000001</v>
      </c>
      <c r="GQ31">
        <v>38.403399999999998</v>
      </c>
      <c r="GR31">
        <v>14.298400000000001</v>
      </c>
      <c r="GS31">
        <v>18</v>
      </c>
      <c r="GT31">
        <v>649.20600000000002</v>
      </c>
      <c r="GU31">
        <v>362.97800000000001</v>
      </c>
      <c r="GV31">
        <v>24.139900000000001</v>
      </c>
      <c r="GW31">
        <v>29.888300000000001</v>
      </c>
      <c r="GX31">
        <v>29.999700000000001</v>
      </c>
      <c r="GY31">
        <v>29.804400000000001</v>
      </c>
      <c r="GZ31">
        <v>29.7942</v>
      </c>
      <c r="HA31">
        <v>32.1464</v>
      </c>
      <c r="HB31">
        <v>-30</v>
      </c>
      <c r="HC31">
        <v>-30</v>
      </c>
      <c r="HD31">
        <v>24.151599999999998</v>
      </c>
      <c r="HE31">
        <v>675</v>
      </c>
      <c r="HF31">
        <v>0</v>
      </c>
      <c r="HG31">
        <v>99.421499999999995</v>
      </c>
      <c r="HH31">
        <v>98.39</v>
      </c>
    </row>
    <row r="32" spans="1:216" x14ac:dyDescent="0.2">
      <c r="A32">
        <v>14</v>
      </c>
      <c r="B32">
        <v>1689632985.0999999</v>
      </c>
      <c r="C32">
        <v>1222.0999999046301</v>
      </c>
      <c r="D32" t="s">
        <v>394</v>
      </c>
      <c r="E32" t="s">
        <v>395</v>
      </c>
      <c r="F32" t="s">
        <v>348</v>
      </c>
      <c r="G32" t="s">
        <v>349</v>
      </c>
      <c r="H32" t="s">
        <v>350</v>
      </c>
      <c r="I32" t="s">
        <v>351</v>
      </c>
      <c r="J32" t="s">
        <v>410</v>
      </c>
      <c r="K32" t="s">
        <v>352</v>
      </c>
      <c r="L32">
        <v>1689632985.0999999</v>
      </c>
      <c r="M32">
        <f t="shared" si="0"/>
        <v>1.5213175111374346E-3</v>
      </c>
      <c r="N32">
        <f t="shared" si="1"/>
        <v>1.5213175111374346</v>
      </c>
      <c r="O32">
        <f t="shared" si="2"/>
        <v>28.834440296923155</v>
      </c>
      <c r="P32">
        <f t="shared" si="3"/>
        <v>769.86300000000006</v>
      </c>
      <c r="Q32">
        <f t="shared" si="4"/>
        <v>523.46904228422875</v>
      </c>
      <c r="R32">
        <f t="shared" si="5"/>
        <v>52.434873462713263</v>
      </c>
      <c r="S32">
        <f t="shared" si="6"/>
        <v>77.115675862081503</v>
      </c>
      <c r="T32">
        <f t="shared" si="7"/>
        <v>0.19988592586558027</v>
      </c>
      <c r="U32">
        <f t="shared" si="8"/>
        <v>2.9353717237846846</v>
      </c>
      <c r="V32">
        <f t="shared" si="9"/>
        <v>0.19262033252778032</v>
      </c>
      <c r="W32">
        <f t="shared" si="10"/>
        <v>0.12101848971938325</v>
      </c>
      <c r="X32">
        <f t="shared" si="11"/>
        <v>297.70403399999998</v>
      </c>
      <c r="Y32">
        <f t="shared" si="12"/>
        <v>28.620413182068404</v>
      </c>
      <c r="Z32">
        <f t="shared" si="13"/>
        <v>27.005600000000001</v>
      </c>
      <c r="AA32">
        <f t="shared" si="14"/>
        <v>3.5803370540660588</v>
      </c>
      <c r="AB32">
        <f t="shared" si="15"/>
        <v>77.429664043405538</v>
      </c>
      <c r="AC32">
        <f t="shared" si="16"/>
        <v>2.8144617821187001</v>
      </c>
      <c r="AD32">
        <f t="shared" si="17"/>
        <v>3.6348624482484753</v>
      </c>
      <c r="AE32">
        <f t="shared" si="18"/>
        <v>0.76587527194735872</v>
      </c>
      <c r="AF32">
        <f t="shared" si="19"/>
        <v>-67.090102241160864</v>
      </c>
      <c r="AG32">
        <f t="shared" si="20"/>
        <v>40.765653472002363</v>
      </c>
      <c r="AH32">
        <f t="shared" si="21"/>
        <v>3.0011652907305657</v>
      </c>
      <c r="AI32">
        <f t="shared" si="22"/>
        <v>274.38075052157205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53001.871361447927</v>
      </c>
      <c r="AO32">
        <f t="shared" si="26"/>
        <v>1800.02</v>
      </c>
      <c r="AP32">
        <f t="shared" si="27"/>
        <v>1517.4161999999999</v>
      </c>
      <c r="AQ32">
        <f t="shared" si="28"/>
        <v>0.84299963333740735</v>
      </c>
      <c r="AR32">
        <f t="shared" si="29"/>
        <v>0.1653892923411962</v>
      </c>
      <c r="AS32">
        <v>1689632985.0999999</v>
      </c>
      <c r="AT32">
        <v>769.86300000000006</v>
      </c>
      <c r="AU32">
        <v>799.85500000000002</v>
      </c>
      <c r="AV32">
        <v>28.0974</v>
      </c>
      <c r="AW32">
        <v>26.619499999999999</v>
      </c>
      <c r="AX32">
        <v>773.59799999999996</v>
      </c>
      <c r="AY32">
        <v>27.858799999999999</v>
      </c>
      <c r="AZ32">
        <v>600.27300000000002</v>
      </c>
      <c r="BA32">
        <v>100.126</v>
      </c>
      <c r="BB32">
        <v>4.2050499999999998E-2</v>
      </c>
      <c r="BC32">
        <v>27.263200000000001</v>
      </c>
      <c r="BD32">
        <v>27.005600000000001</v>
      </c>
      <c r="BE32">
        <v>999.9</v>
      </c>
      <c r="BF32">
        <v>0</v>
      </c>
      <c r="BG32">
        <v>0</v>
      </c>
      <c r="BH32">
        <v>10020.6</v>
      </c>
      <c r="BI32">
        <v>0</v>
      </c>
      <c r="BJ32">
        <v>873.83699999999999</v>
      </c>
      <c r="BK32">
        <v>-29.991900000000001</v>
      </c>
      <c r="BL32">
        <v>792.12</v>
      </c>
      <c r="BM32">
        <v>821.72900000000004</v>
      </c>
      <c r="BN32">
        <v>1.4779100000000001</v>
      </c>
      <c r="BO32">
        <v>799.85500000000002</v>
      </c>
      <c r="BP32">
        <v>26.619499999999999</v>
      </c>
      <c r="BQ32">
        <v>2.8132700000000002</v>
      </c>
      <c r="BR32">
        <v>2.6652999999999998</v>
      </c>
      <c r="BS32">
        <v>22.962199999999999</v>
      </c>
      <c r="BT32">
        <v>22.072700000000001</v>
      </c>
      <c r="BU32">
        <v>1800.02</v>
      </c>
      <c r="BV32">
        <v>0.90001200000000003</v>
      </c>
      <c r="BW32">
        <v>9.9988400000000005E-2</v>
      </c>
      <c r="BX32">
        <v>0</v>
      </c>
      <c r="BY32">
        <v>2.6564999999999999</v>
      </c>
      <c r="BZ32">
        <v>0</v>
      </c>
      <c r="CA32">
        <v>15258.8</v>
      </c>
      <c r="CB32">
        <v>17199.8</v>
      </c>
      <c r="CC32">
        <v>45.061999999999998</v>
      </c>
      <c r="CD32">
        <v>47.375</v>
      </c>
      <c r="CE32">
        <v>46.061999999999998</v>
      </c>
      <c r="CF32">
        <v>45.436999999999998</v>
      </c>
      <c r="CG32">
        <v>44.561999999999998</v>
      </c>
      <c r="CH32">
        <v>1620.04</v>
      </c>
      <c r="CI32">
        <v>179.98</v>
      </c>
      <c r="CJ32">
        <v>0</v>
      </c>
      <c r="CK32">
        <v>1689632988.2</v>
      </c>
      <c r="CL32">
        <v>0</v>
      </c>
      <c r="CM32">
        <v>1689632956.0999999</v>
      </c>
      <c r="CN32" t="s">
        <v>396</v>
      </c>
      <c r="CO32">
        <v>1689632956.0999999</v>
      </c>
      <c r="CP32">
        <v>1689632944.0999999</v>
      </c>
      <c r="CQ32">
        <v>37</v>
      </c>
      <c r="CR32">
        <v>-0.28899999999999998</v>
      </c>
      <c r="CS32">
        <v>1E-3</v>
      </c>
      <c r="CT32">
        <v>-3.74</v>
      </c>
      <c r="CU32">
        <v>0.23899999999999999</v>
      </c>
      <c r="CV32">
        <v>800</v>
      </c>
      <c r="CW32">
        <v>27</v>
      </c>
      <c r="CX32">
        <v>0.08</v>
      </c>
      <c r="CY32">
        <v>7.0000000000000007E-2</v>
      </c>
      <c r="CZ32">
        <v>28.849663479556401</v>
      </c>
      <c r="DA32">
        <v>0.48698273200341802</v>
      </c>
      <c r="DB32">
        <v>5.9215570803585402E-2</v>
      </c>
      <c r="DC32">
        <v>1</v>
      </c>
      <c r="DD32">
        <v>800.00233333333301</v>
      </c>
      <c r="DE32">
        <v>-0.25963636363626003</v>
      </c>
      <c r="DF32">
        <v>5.3625982804471901E-2</v>
      </c>
      <c r="DG32">
        <v>1</v>
      </c>
      <c r="DH32">
        <v>1799.9829999999999</v>
      </c>
      <c r="DI32">
        <v>-0.15014470608921601</v>
      </c>
      <c r="DJ32">
        <v>9.1493169143915795E-2</v>
      </c>
      <c r="DK32">
        <v>-1</v>
      </c>
      <c r="DL32">
        <v>2</v>
      </c>
      <c r="DM32">
        <v>2</v>
      </c>
      <c r="DN32" t="s">
        <v>354</v>
      </c>
      <c r="DO32">
        <v>3.1531099999999999</v>
      </c>
      <c r="DP32">
        <v>2.7765599999999999</v>
      </c>
      <c r="DQ32">
        <v>0.14873700000000001</v>
      </c>
      <c r="DR32">
        <v>0.152559</v>
      </c>
      <c r="DS32">
        <v>0.13184899999999999</v>
      </c>
      <c r="DT32">
        <v>0.127552</v>
      </c>
      <c r="DU32">
        <v>26710.2</v>
      </c>
      <c r="DV32">
        <v>27777.7</v>
      </c>
      <c r="DW32">
        <v>29176.799999999999</v>
      </c>
      <c r="DX32">
        <v>30588.3</v>
      </c>
      <c r="DY32">
        <v>33246.9</v>
      </c>
      <c r="DZ32">
        <v>35028.1</v>
      </c>
      <c r="EA32">
        <v>40110.400000000001</v>
      </c>
      <c r="EB32">
        <v>42475.7</v>
      </c>
      <c r="EC32">
        <v>2.1779299999999999</v>
      </c>
      <c r="ED32">
        <v>1.69482</v>
      </c>
      <c r="EE32">
        <v>8.1248600000000004E-2</v>
      </c>
      <c r="EF32">
        <v>0</v>
      </c>
      <c r="EG32">
        <v>25.6755</v>
      </c>
      <c r="EH32">
        <v>999.9</v>
      </c>
      <c r="EI32">
        <v>44.262</v>
      </c>
      <c r="EJ32">
        <v>36.316000000000003</v>
      </c>
      <c r="EK32">
        <v>26.845300000000002</v>
      </c>
      <c r="EL32">
        <v>60.966099999999997</v>
      </c>
      <c r="EM32">
        <v>22.9207</v>
      </c>
      <c r="EN32">
        <v>1</v>
      </c>
      <c r="EO32">
        <v>0.21467700000000001</v>
      </c>
      <c r="EP32">
        <v>2.7143000000000002</v>
      </c>
      <c r="EQ32">
        <v>20.271000000000001</v>
      </c>
      <c r="ER32">
        <v>5.2398999999999996</v>
      </c>
      <c r="ES32">
        <v>11.8302</v>
      </c>
      <c r="ET32">
        <v>4.9811500000000004</v>
      </c>
      <c r="EU32">
        <v>3.2999800000000001</v>
      </c>
      <c r="EV32">
        <v>52</v>
      </c>
      <c r="EW32">
        <v>164.4</v>
      </c>
      <c r="EX32">
        <v>8887.9</v>
      </c>
      <c r="EY32">
        <v>3380</v>
      </c>
      <c r="EZ32">
        <v>1.8736299999999999</v>
      </c>
      <c r="FA32">
        <v>1.87934</v>
      </c>
      <c r="FB32">
        <v>1.8797299999999999</v>
      </c>
      <c r="FC32">
        <v>1.8803399999999999</v>
      </c>
      <c r="FD32">
        <v>1.8778999999999999</v>
      </c>
      <c r="FE32">
        <v>1.8766799999999999</v>
      </c>
      <c r="FF32">
        <v>1.8773299999999999</v>
      </c>
      <c r="FG32">
        <v>1.87514</v>
      </c>
      <c r="FH32">
        <v>0</v>
      </c>
      <c r="FI32">
        <v>0</v>
      </c>
      <c r="FJ32">
        <v>0</v>
      </c>
      <c r="FK32">
        <v>0</v>
      </c>
      <c r="FL32" t="s">
        <v>355</v>
      </c>
      <c r="FM32" t="s">
        <v>356</v>
      </c>
      <c r="FN32" t="s">
        <v>357</v>
      </c>
      <c r="FO32" t="s">
        <v>357</v>
      </c>
      <c r="FP32" t="s">
        <v>357</v>
      </c>
      <c r="FQ32" t="s">
        <v>357</v>
      </c>
      <c r="FR32">
        <v>0</v>
      </c>
      <c r="FS32">
        <v>100</v>
      </c>
      <c r="FT32">
        <v>100</v>
      </c>
      <c r="FU32">
        <v>-3.7349999999999999</v>
      </c>
      <c r="FV32">
        <v>0.23860000000000001</v>
      </c>
      <c r="FW32">
        <v>-3.6831065829144398</v>
      </c>
      <c r="FX32">
        <v>1.4527828764109799E-4</v>
      </c>
      <c r="FY32">
        <v>-4.3579519040863002E-7</v>
      </c>
      <c r="FZ32">
        <v>2.0799061152897499E-10</v>
      </c>
      <c r="GA32">
        <v>0.23863636363636301</v>
      </c>
      <c r="GB32">
        <v>0</v>
      </c>
      <c r="GC32">
        <v>0</v>
      </c>
      <c r="GD32">
        <v>0</v>
      </c>
      <c r="GE32">
        <v>4</v>
      </c>
      <c r="GF32">
        <v>2147</v>
      </c>
      <c r="GG32">
        <v>-1</v>
      </c>
      <c r="GH32">
        <v>-1</v>
      </c>
      <c r="GI32">
        <v>0.5</v>
      </c>
      <c r="GJ32">
        <v>0.7</v>
      </c>
      <c r="GK32">
        <v>1.8432599999999999</v>
      </c>
      <c r="GL32">
        <v>2.6110799999999998</v>
      </c>
      <c r="GM32">
        <v>1.54541</v>
      </c>
      <c r="GN32">
        <v>2.2717299999999998</v>
      </c>
      <c r="GO32">
        <v>1.5979000000000001</v>
      </c>
      <c r="GP32">
        <v>2.50488</v>
      </c>
      <c r="GQ32">
        <v>38.452399999999997</v>
      </c>
      <c r="GR32">
        <v>14.298400000000001</v>
      </c>
      <c r="GS32">
        <v>18</v>
      </c>
      <c r="GT32">
        <v>649.12199999999996</v>
      </c>
      <c r="GU32">
        <v>362.74599999999998</v>
      </c>
      <c r="GV32">
        <v>24.1219</v>
      </c>
      <c r="GW32">
        <v>29.838699999999999</v>
      </c>
      <c r="GX32">
        <v>30.0002</v>
      </c>
      <c r="GY32">
        <v>29.766999999999999</v>
      </c>
      <c r="GZ32">
        <v>29.760999999999999</v>
      </c>
      <c r="HA32">
        <v>36.928100000000001</v>
      </c>
      <c r="HB32">
        <v>-30</v>
      </c>
      <c r="HC32">
        <v>-30</v>
      </c>
      <c r="HD32">
        <v>24.119399999999999</v>
      </c>
      <c r="HE32">
        <v>800</v>
      </c>
      <c r="HF32">
        <v>0</v>
      </c>
      <c r="HG32">
        <v>99.43</v>
      </c>
      <c r="HH32">
        <v>98.401300000000006</v>
      </c>
    </row>
    <row r="33" spans="1:216" x14ac:dyDescent="0.2">
      <c r="A33">
        <v>15</v>
      </c>
      <c r="B33">
        <v>1689633072.0999999</v>
      </c>
      <c r="C33">
        <v>1309.0999999046301</v>
      </c>
      <c r="D33" t="s">
        <v>397</v>
      </c>
      <c r="E33" t="s">
        <v>398</v>
      </c>
      <c r="F33" t="s">
        <v>348</v>
      </c>
      <c r="G33" t="s">
        <v>349</v>
      </c>
      <c r="H33" t="s">
        <v>350</v>
      </c>
      <c r="I33" t="s">
        <v>351</v>
      </c>
      <c r="J33" t="s">
        <v>410</v>
      </c>
      <c r="K33" t="s">
        <v>352</v>
      </c>
      <c r="L33">
        <v>1689633072.0999999</v>
      </c>
      <c r="M33">
        <f t="shared" si="0"/>
        <v>1.5585230697815337E-3</v>
      </c>
      <c r="N33">
        <f t="shared" si="1"/>
        <v>1.5585230697815338</v>
      </c>
      <c r="O33">
        <f t="shared" si="2"/>
        <v>33.069517047859492</v>
      </c>
      <c r="P33">
        <f t="shared" si="3"/>
        <v>965.52599999999995</v>
      </c>
      <c r="Q33">
        <f t="shared" si="4"/>
        <v>691.83336006795003</v>
      </c>
      <c r="R33">
        <f t="shared" si="5"/>
        <v>69.295770343056489</v>
      </c>
      <c r="S33">
        <f t="shared" si="6"/>
        <v>96.709513906178998</v>
      </c>
      <c r="T33">
        <f t="shared" si="7"/>
        <v>0.20762735201380567</v>
      </c>
      <c r="U33">
        <f t="shared" si="8"/>
        <v>2.9299159563563717</v>
      </c>
      <c r="V33">
        <f t="shared" si="9"/>
        <v>0.19978594948725001</v>
      </c>
      <c r="W33">
        <f t="shared" si="10"/>
        <v>0.12554606311365366</v>
      </c>
      <c r="X33">
        <f t="shared" si="11"/>
        <v>297.69082800000001</v>
      </c>
      <c r="Y33">
        <f t="shared" si="12"/>
        <v>28.5876393261616</v>
      </c>
      <c r="Z33">
        <f t="shared" si="13"/>
        <v>26.9846</v>
      </c>
      <c r="AA33">
        <f t="shared" si="14"/>
        <v>3.5759236916900243</v>
      </c>
      <c r="AB33">
        <f t="shared" si="15"/>
        <v>77.683989179261815</v>
      </c>
      <c r="AC33">
        <f t="shared" si="16"/>
        <v>2.8195047257134496</v>
      </c>
      <c r="AD33">
        <f t="shared" si="17"/>
        <v>3.6294540940826616</v>
      </c>
      <c r="AE33">
        <f t="shared" si="18"/>
        <v>0.75641896597657476</v>
      </c>
      <c r="AF33">
        <f t="shared" si="19"/>
        <v>-68.730867377365641</v>
      </c>
      <c r="AG33">
        <f t="shared" si="20"/>
        <v>39.994871672696192</v>
      </c>
      <c r="AH33">
        <f t="shared" si="21"/>
        <v>2.9492191141662523</v>
      </c>
      <c r="AI33">
        <f t="shared" si="22"/>
        <v>271.90405140949679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52848.476841751486</v>
      </c>
      <c r="AO33">
        <f t="shared" si="26"/>
        <v>1799.93</v>
      </c>
      <c r="AP33">
        <f t="shared" si="27"/>
        <v>1517.3412000000001</v>
      </c>
      <c r="AQ33">
        <f t="shared" si="28"/>
        <v>0.84300011667120389</v>
      </c>
      <c r="AR33">
        <f t="shared" si="29"/>
        <v>0.16539022517542348</v>
      </c>
      <c r="AS33">
        <v>1689633072.0999999</v>
      </c>
      <c r="AT33">
        <v>965.52599999999995</v>
      </c>
      <c r="AU33">
        <v>1000.09</v>
      </c>
      <c r="AV33">
        <v>28.1493</v>
      </c>
      <c r="AW33">
        <v>26.635100000000001</v>
      </c>
      <c r="AX33">
        <v>969.63800000000003</v>
      </c>
      <c r="AY33">
        <v>27.9114</v>
      </c>
      <c r="AZ33">
        <v>600.17899999999997</v>
      </c>
      <c r="BA33">
        <v>100.121</v>
      </c>
      <c r="BB33">
        <v>4.1516499999999998E-2</v>
      </c>
      <c r="BC33">
        <v>27.2378</v>
      </c>
      <c r="BD33">
        <v>26.9846</v>
      </c>
      <c r="BE33">
        <v>999.9</v>
      </c>
      <c r="BF33">
        <v>0</v>
      </c>
      <c r="BG33">
        <v>0</v>
      </c>
      <c r="BH33">
        <v>9990</v>
      </c>
      <c r="BI33">
        <v>0</v>
      </c>
      <c r="BJ33">
        <v>875.29700000000003</v>
      </c>
      <c r="BK33">
        <v>-34.564799999999998</v>
      </c>
      <c r="BL33">
        <v>993.49199999999996</v>
      </c>
      <c r="BM33">
        <v>1027.46</v>
      </c>
      <c r="BN33">
        <v>1.5141899999999999</v>
      </c>
      <c r="BO33">
        <v>1000.09</v>
      </c>
      <c r="BP33">
        <v>26.635100000000001</v>
      </c>
      <c r="BQ33">
        <v>2.81833</v>
      </c>
      <c r="BR33">
        <v>2.6667299999999998</v>
      </c>
      <c r="BS33">
        <v>22.991900000000001</v>
      </c>
      <c r="BT33">
        <v>22.081499999999998</v>
      </c>
      <c r="BU33">
        <v>1799.93</v>
      </c>
      <c r="BV33">
        <v>0.89999499999999999</v>
      </c>
      <c r="BW33">
        <v>0.100005</v>
      </c>
      <c r="BX33">
        <v>0</v>
      </c>
      <c r="BY33">
        <v>2.57</v>
      </c>
      <c r="BZ33">
        <v>0</v>
      </c>
      <c r="CA33">
        <v>15317.5</v>
      </c>
      <c r="CB33">
        <v>17198.900000000001</v>
      </c>
      <c r="CC33">
        <v>44.936999999999998</v>
      </c>
      <c r="CD33">
        <v>47.186999999999998</v>
      </c>
      <c r="CE33">
        <v>46.186999999999998</v>
      </c>
      <c r="CF33">
        <v>45.311999999999998</v>
      </c>
      <c r="CG33">
        <v>44.436999999999998</v>
      </c>
      <c r="CH33">
        <v>1619.93</v>
      </c>
      <c r="CI33">
        <v>180</v>
      </c>
      <c r="CJ33">
        <v>0</v>
      </c>
      <c r="CK33">
        <v>1689633075.2</v>
      </c>
      <c r="CL33">
        <v>0</v>
      </c>
      <c r="CM33">
        <v>1689633043.0999999</v>
      </c>
      <c r="CN33" t="s">
        <v>399</v>
      </c>
      <c r="CO33">
        <v>1689633038.0999999</v>
      </c>
      <c r="CP33">
        <v>1689633043.0999999</v>
      </c>
      <c r="CQ33">
        <v>38</v>
      </c>
      <c r="CR33">
        <v>-0.35</v>
      </c>
      <c r="CS33">
        <v>-1E-3</v>
      </c>
      <c r="CT33">
        <v>-4.1159999999999997</v>
      </c>
      <c r="CU33">
        <v>0.23799999999999999</v>
      </c>
      <c r="CV33">
        <v>1000</v>
      </c>
      <c r="CW33">
        <v>27</v>
      </c>
      <c r="CX33">
        <v>7.0000000000000007E-2</v>
      </c>
      <c r="CY33">
        <v>7.0000000000000007E-2</v>
      </c>
      <c r="CZ33">
        <v>33.037520516740699</v>
      </c>
      <c r="DA33">
        <v>0.62552502020029599</v>
      </c>
      <c r="DB33">
        <v>0.119310539522369</v>
      </c>
      <c r="DC33">
        <v>1</v>
      </c>
      <c r="DD33">
        <v>999.97349999999994</v>
      </c>
      <c r="DE33">
        <v>4.8992481204479799E-2</v>
      </c>
      <c r="DF33">
        <v>8.16544548692925E-2</v>
      </c>
      <c r="DG33">
        <v>1</v>
      </c>
      <c r="DH33">
        <v>1799.9784999999999</v>
      </c>
      <c r="DI33">
        <v>-0.226461810379262</v>
      </c>
      <c r="DJ33">
        <v>0.13726889669550699</v>
      </c>
      <c r="DK33">
        <v>-1</v>
      </c>
      <c r="DL33">
        <v>2</v>
      </c>
      <c r="DM33">
        <v>2</v>
      </c>
      <c r="DN33" t="s">
        <v>354</v>
      </c>
      <c r="DO33">
        <v>3.15293</v>
      </c>
      <c r="DP33">
        <v>2.7757499999999999</v>
      </c>
      <c r="DQ33">
        <v>0.17249900000000001</v>
      </c>
      <c r="DR33">
        <v>0.176482</v>
      </c>
      <c r="DS33">
        <v>0.132022</v>
      </c>
      <c r="DT33">
        <v>0.12760299999999999</v>
      </c>
      <c r="DU33">
        <v>25964.6</v>
      </c>
      <c r="DV33">
        <v>26992.6</v>
      </c>
      <c r="DW33">
        <v>29177.3</v>
      </c>
      <c r="DX33">
        <v>30587.8</v>
      </c>
      <c r="DY33">
        <v>33242.800000000003</v>
      </c>
      <c r="DZ33">
        <v>35027.699999999997</v>
      </c>
      <c r="EA33">
        <v>40110.699999999997</v>
      </c>
      <c r="EB33">
        <v>42474.6</v>
      </c>
      <c r="EC33">
        <v>2.1784500000000002</v>
      </c>
      <c r="ED33">
        <v>1.69503</v>
      </c>
      <c r="EE33">
        <v>8.1174099999999999E-2</v>
      </c>
      <c r="EF33">
        <v>0</v>
      </c>
      <c r="EG33">
        <v>25.6557</v>
      </c>
      <c r="EH33">
        <v>999.9</v>
      </c>
      <c r="EI33">
        <v>44.103000000000002</v>
      </c>
      <c r="EJ33">
        <v>36.405999999999999</v>
      </c>
      <c r="EK33">
        <v>26.884</v>
      </c>
      <c r="EL33">
        <v>61.146099999999997</v>
      </c>
      <c r="EM33">
        <v>23.429500000000001</v>
      </c>
      <c r="EN33">
        <v>1</v>
      </c>
      <c r="EO33">
        <v>0.21294199999999999</v>
      </c>
      <c r="EP33">
        <v>2.4948899999999998</v>
      </c>
      <c r="EQ33">
        <v>20.274699999999999</v>
      </c>
      <c r="ER33">
        <v>5.2393000000000001</v>
      </c>
      <c r="ES33">
        <v>11.8302</v>
      </c>
      <c r="ET33">
        <v>4.9808500000000002</v>
      </c>
      <c r="EU33">
        <v>3.2999000000000001</v>
      </c>
      <c r="EV33">
        <v>52.1</v>
      </c>
      <c r="EW33">
        <v>164.4</v>
      </c>
      <c r="EX33">
        <v>8887.9</v>
      </c>
      <c r="EY33">
        <v>3381.5</v>
      </c>
      <c r="EZ33">
        <v>1.8736900000000001</v>
      </c>
      <c r="FA33">
        <v>1.8794299999999999</v>
      </c>
      <c r="FB33">
        <v>1.8797299999999999</v>
      </c>
      <c r="FC33">
        <v>1.8804099999999999</v>
      </c>
      <c r="FD33">
        <v>1.8779300000000001</v>
      </c>
      <c r="FE33">
        <v>1.87669</v>
      </c>
      <c r="FF33">
        <v>1.8774200000000001</v>
      </c>
      <c r="FG33">
        <v>1.87514</v>
      </c>
      <c r="FH33">
        <v>0</v>
      </c>
      <c r="FI33">
        <v>0</v>
      </c>
      <c r="FJ33">
        <v>0</v>
      </c>
      <c r="FK33">
        <v>0</v>
      </c>
      <c r="FL33" t="s">
        <v>355</v>
      </c>
      <c r="FM33" t="s">
        <v>356</v>
      </c>
      <c r="FN33" t="s">
        <v>357</v>
      </c>
      <c r="FO33" t="s">
        <v>357</v>
      </c>
      <c r="FP33" t="s">
        <v>357</v>
      </c>
      <c r="FQ33" t="s">
        <v>357</v>
      </c>
      <c r="FR33">
        <v>0</v>
      </c>
      <c r="FS33">
        <v>100</v>
      </c>
      <c r="FT33">
        <v>100</v>
      </c>
      <c r="FU33">
        <v>-4.1120000000000001</v>
      </c>
      <c r="FV33">
        <v>0.2379</v>
      </c>
      <c r="FW33">
        <v>-4.0330316030773901</v>
      </c>
      <c r="FX33">
        <v>1.4527828764109799E-4</v>
      </c>
      <c r="FY33">
        <v>-4.3579519040863002E-7</v>
      </c>
      <c r="FZ33">
        <v>2.0799061152897499E-10</v>
      </c>
      <c r="GA33">
        <v>0.23793636363637199</v>
      </c>
      <c r="GB33">
        <v>0</v>
      </c>
      <c r="GC33">
        <v>0</v>
      </c>
      <c r="GD33">
        <v>0</v>
      </c>
      <c r="GE33">
        <v>4</v>
      </c>
      <c r="GF33">
        <v>2147</v>
      </c>
      <c r="GG33">
        <v>-1</v>
      </c>
      <c r="GH33">
        <v>-1</v>
      </c>
      <c r="GI33">
        <v>0.6</v>
      </c>
      <c r="GJ33">
        <v>0.5</v>
      </c>
      <c r="GK33">
        <v>2.21313</v>
      </c>
      <c r="GL33">
        <v>2.6110799999999998</v>
      </c>
      <c r="GM33">
        <v>1.54541</v>
      </c>
      <c r="GN33">
        <v>2.2717299999999998</v>
      </c>
      <c r="GO33">
        <v>1.5979000000000001</v>
      </c>
      <c r="GP33">
        <v>2.4877899999999999</v>
      </c>
      <c r="GQ33">
        <v>38.501399999999997</v>
      </c>
      <c r="GR33">
        <v>14.2896</v>
      </c>
      <c r="GS33">
        <v>18</v>
      </c>
      <c r="GT33">
        <v>649.36300000000006</v>
      </c>
      <c r="GU33">
        <v>362.76</v>
      </c>
      <c r="GV33">
        <v>24.222200000000001</v>
      </c>
      <c r="GW33">
        <v>29.822600000000001</v>
      </c>
      <c r="GX33">
        <v>30.0001</v>
      </c>
      <c r="GY33">
        <v>29.752199999999998</v>
      </c>
      <c r="GZ33">
        <v>29.7455</v>
      </c>
      <c r="HA33">
        <v>44.332900000000002</v>
      </c>
      <c r="HB33">
        <v>-30</v>
      </c>
      <c r="HC33">
        <v>-30</v>
      </c>
      <c r="HD33">
        <v>24.226400000000002</v>
      </c>
      <c r="HE33">
        <v>1000</v>
      </c>
      <c r="HF33">
        <v>0</v>
      </c>
      <c r="HG33">
        <v>99.431200000000004</v>
      </c>
      <c r="HH33">
        <v>98.399299999999997</v>
      </c>
    </row>
    <row r="34" spans="1:216" x14ac:dyDescent="0.2">
      <c r="A34">
        <v>16</v>
      </c>
      <c r="B34">
        <v>1689633174.0999999</v>
      </c>
      <c r="C34">
        <v>1411.0999999046301</v>
      </c>
      <c r="D34" t="s">
        <v>400</v>
      </c>
      <c r="E34" t="s">
        <v>401</v>
      </c>
      <c r="F34" t="s">
        <v>348</v>
      </c>
      <c r="G34" t="s">
        <v>349</v>
      </c>
      <c r="H34" t="s">
        <v>350</v>
      </c>
      <c r="I34" t="s">
        <v>351</v>
      </c>
      <c r="J34" t="s">
        <v>410</v>
      </c>
      <c r="K34" t="s">
        <v>352</v>
      </c>
      <c r="L34">
        <v>1689633174.0999999</v>
      </c>
      <c r="M34">
        <f t="shared" si="0"/>
        <v>1.6004458684887039E-3</v>
      </c>
      <c r="N34">
        <f t="shared" si="1"/>
        <v>1.600445868488704</v>
      </c>
      <c r="O34">
        <f t="shared" si="2"/>
        <v>36.338775303343169</v>
      </c>
      <c r="P34">
        <f t="shared" si="3"/>
        <v>1361.53</v>
      </c>
      <c r="Q34">
        <f t="shared" si="4"/>
        <v>1064.6580284349095</v>
      </c>
      <c r="R34">
        <f t="shared" si="5"/>
        <v>106.64581894924183</v>
      </c>
      <c r="S34">
        <f t="shared" si="6"/>
        <v>136.38321225775499</v>
      </c>
      <c r="T34">
        <f t="shared" si="7"/>
        <v>0.2134486912136247</v>
      </c>
      <c r="U34">
        <f t="shared" si="8"/>
        <v>2.9276052661910663</v>
      </c>
      <c r="V34">
        <f t="shared" si="9"/>
        <v>0.20516458594579015</v>
      </c>
      <c r="W34">
        <f t="shared" si="10"/>
        <v>0.12894537131503098</v>
      </c>
      <c r="X34">
        <f t="shared" si="11"/>
        <v>297.73086900000004</v>
      </c>
      <c r="Y34">
        <f t="shared" si="12"/>
        <v>28.603936062152727</v>
      </c>
      <c r="Z34">
        <f t="shared" si="13"/>
        <v>26.979199999999999</v>
      </c>
      <c r="AA34">
        <f t="shared" si="14"/>
        <v>3.5747895949528994</v>
      </c>
      <c r="AB34">
        <f t="shared" si="15"/>
        <v>77.533282294113064</v>
      </c>
      <c r="AC34">
        <f t="shared" si="16"/>
        <v>2.8183272826309498</v>
      </c>
      <c r="AD34">
        <f t="shared" si="17"/>
        <v>3.6349902896409936</v>
      </c>
      <c r="AE34">
        <f t="shared" si="18"/>
        <v>0.7564623123219496</v>
      </c>
      <c r="AF34">
        <f t="shared" si="19"/>
        <v>-70.579662800351841</v>
      </c>
      <c r="AG34">
        <f t="shared" si="20"/>
        <v>44.91928748456025</v>
      </c>
      <c r="AH34">
        <f t="shared" si="21"/>
        <v>3.3153010386172568</v>
      </c>
      <c r="AI34">
        <f t="shared" si="22"/>
        <v>275.38579472282566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52777.271455247297</v>
      </c>
      <c r="AO34">
        <f t="shared" si="26"/>
        <v>1800.17</v>
      </c>
      <c r="AP34">
        <f t="shared" si="27"/>
        <v>1517.5437000000002</v>
      </c>
      <c r="AQ34">
        <f t="shared" si="28"/>
        <v>0.84300021664620572</v>
      </c>
      <c r="AR34">
        <f t="shared" si="29"/>
        <v>0.16539041812717689</v>
      </c>
      <c r="AS34">
        <v>1689633174.0999999</v>
      </c>
      <c r="AT34">
        <v>1361.53</v>
      </c>
      <c r="AU34">
        <v>1400.04</v>
      </c>
      <c r="AV34">
        <v>28.1357</v>
      </c>
      <c r="AW34">
        <v>26.5806</v>
      </c>
      <c r="AX34">
        <v>1366.29</v>
      </c>
      <c r="AY34">
        <v>27.896599999999999</v>
      </c>
      <c r="AZ34">
        <v>600.12199999999996</v>
      </c>
      <c r="BA34">
        <v>100.127</v>
      </c>
      <c r="BB34">
        <v>4.2083500000000003E-2</v>
      </c>
      <c r="BC34">
        <v>27.2638</v>
      </c>
      <c r="BD34">
        <v>26.979199999999999</v>
      </c>
      <c r="BE34">
        <v>999.9</v>
      </c>
      <c r="BF34">
        <v>0</v>
      </c>
      <c r="BG34">
        <v>0</v>
      </c>
      <c r="BH34">
        <v>9976.25</v>
      </c>
      <c r="BI34">
        <v>0</v>
      </c>
      <c r="BJ34">
        <v>875.08799999999997</v>
      </c>
      <c r="BK34">
        <v>-38.513399999999997</v>
      </c>
      <c r="BL34">
        <v>1400.94</v>
      </c>
      <c r="BM34">
        <v>1438.27</v>
      </c>
      <c r="BN34">
        <v>1.5550200000000001</v>
      </c>
      <c r="BO34">
        <v>1400.04</v>
      </c>
      <c r="BP34">
        <v>26.5806</v>
      </c>
      <c r="BQ34">
        <v>2.8171499999999998</v>
      </c>
      <c r="BR34">
        <v>2.6614499999999999</v>
      </c>
      <c r="BS34">
        <v>22.9849</v>
      </c>
      <c r="BT34">
        <v>22.048999999999999</v>
      </c>
      <c r="BU34">
        <v>1800.17</v>
      </c>
      <c r="BV34">
        <v>0.89999499999999999</v>
      </c>
      <c r="BW34">
        <v>0.100005</v>
      </c>
      <c r="BX34">
        <v>0</v>
      </c>
      <c r="BY34">
        <v>2.7210999999999999</v>
      </c>
      <c r="BZ34">
        <v>0</v>
      </c>
      <c r="CA34">
        <v>14889.1</v>
      </c>
      <c r="CB34">
        <v>17201.3</v>
      </c>
      <c r="CC34">
        <v>44.75</v>
      </c>
      <c r="CD34">
        <v>46.875</v>
      </c>
      <c r="CE34">
        <v>46.061999999999998</v>
      </c>
      <c r="CF34">
        <v>45.061999999999998</v>
      </c>
      <c r="CG34">
        <v>44.25</v>
      </c>
      <c r="CH34">
        <v>1620.14</v>
      </c>
      <c r="CI34">
        <v>180.03</v>
      </c>
      <c r="CJ34">
        <v>0</v>
      </c>
      <c r="CK34">
        <v>1689633177.2</v>
      </c>
      <c r="CL34">
        <v>0</v>
      </c>
      <c r="CM34">
        <v>1689633144.0999999</v>
      </c>
      <c r="CN34" t="s">
        <v>402</v>
      </c>
      <c r="CO34">
        <v>1689633144.0999999</v>
      </c>
      <c r="CP34">
        <v>1689633140.0999999</v>
      </c>
      <c r="CQ34">
        <v>39</v>
      </c>
      <c r="CR34">
        <v>-0.64300000000000002</v>
      </c>
      <c r="CS34">
        <v>1E-3</v>
      </c>
      <c r="CT34">
        <v>-4.7549999999999999</v>
      </c>
      <c r="CU34">
        <v>0.23899999999999999</v>
      </c>
      <c r="CV34">
        <v>1400</v>
      </c>
      <c r="CW34">
        <v>27</v>
      </c>
      <c r="CX34">
        <v>0.08</v>
      </c>
      <c r="CY34">
        <v>0.06</v>
      </c>
      <c r="CZ34">
        <v>35.970887794036898</v>
      </c>
      <c r="DA34">
        <v>0.79620200081395798</v>
      </c>
      <c r="DB34">
        <v>0.108954480481966</v>
      </c>
      <c r="DC34">
        <v>1</v>
      </c>
      <c r="DD34">
        <v>1399.9545000000001</v>
      </c>
      <c r="DE34">
        <v>8.0751879699995394E-2</v>
      </c>
      <c r="DF34">
        <v>4.6526873954720403E-2</v>
      </c>
      <c r="DG34">
        <v>1</v>
      </c>
      <c r="DH34">
        <v>1799.9875</v>
      </c>
      <c r="DI34">
        <v>-0.32038882499940102</v>
      </c>
      <c r="DJ34">
        <v>0.151488448404482</v>
      </c>
      <c r="DK34">
        <v>-1</v>
      </c>
      <c r="DL34">
        <v>2</v>
      </c>
      <c r="DM34">
        <v>2</v>
      </c>
      <c r="DN34" t="s">
        <v>354</v>
      </c>
      <c r="DO34">
        <v>3.1528399999999999</v>
      </c>
      <c r="DP34">
        <v>2.7761999999999998</v>
      </c>
      <c r="DQ34">
        <v>0.21371899999999999</v>
      </c>
      <c r="DR34">
        <v>0.217504</v>
      </c>
      <c r="DS34">
        <v>0.131992</v>
      </c>
      <c r="DT34">
        <v>0.127441</v>
      </c>
      <c r="DU34">
        <v>24672.9</v>
      </c>
      <c r="DV34">
        <v>25649.8</v>
      </c>
      <c r="DW34">
        <v>29180.6</v>
      </c>
      <c r="DX34">
        <v>30591.3</v>
      </c>
      <c r="DY34">
        <v>33251.599999999999</v>
      </c>
      <c r="DZ34">
        <v>35042.800000000003</v>
      </c>
      <c r="EA34">
        <v>40115.300000000003</v>
      </c>
      <c r="EB34">
        <v>42479.9</v>
      </c>
      <c r="EC34">
        <v>2.1790799999999999</v>
      </c>
      <c r="ED34">
        <v>1.6966699999999999</v>
      </c>
      <c r="EE34">
        <v>8.4787600000000005E-2</v>
      </c>
      <c r="EF34">
        <v>0</v>
      </c>
      <c r="EG34">
        <v>25.591000000000001</v>
      </c>
      <c r="EH34">
        <v>999.9</v>
      </c>
      <c r="EI34">
        <v>43.896000000000001</v>
      </c>
      <c r="EJ34">
        <v>36.497</v>
      </c>
      <c r="EK34">
        <v>26.888999999999999</v>
      </c>
      <c r="EL34">
        <v>61.176099999999998</v>
      </c>
      <c r="EM34">
        <v>23.786100000000001</v>
      </c>
      <c r="EN34">
        <v>1</v>
      </c>
      <c r="EO34">
        <v>0.208422</v>
      </c>
      <c r="EP34">
        <v>2.1897600000000002</v>
      </c>
      <c r="EQ34">
        <v>20.279199999999999</v>
      </c>
      <c r="ER34">
        <v>5.2393000000000001</v>
      </c>
      <c r="ES34">
        <v>11.8302</v>
      </c>
      <c r="ET34">
        <v>4.9813000000000001</v>
      </c>
      <c r="EU34">
        <v>3.2999499999999999</v>
      </c>
      <c r="EV34">
        <v>52.1</v>
      </c>
      <c r="EW34">
        <v>164.4</v>
      </c>
      <c r="EX34">
        <v>8887.9</v>
      </c>
      <c r="EY34">
        <v>3383.8</v>
      </c>
      <c r="EZ34">
        <v>1.8736600000000001</v>
      </c>
      <c r="FA34">
        <v>1.87934</v>
      </c>
      <c r="FB34">
        <v>1.8797299999999999</v>
      </c>
      <c r="FC34">
        <v>1.88036</v>
      </c>
      <c r="FD34">
        <v>1.8778999999999999</v>
      </c>
      <c r="FE34">
        <v>1.8766799999999999</v>
      </c>
      <c r="FF34">
        <v>1.8773599999999999</v>
      </c>
      <c r="FG34">
        <v>1.87514</v>
      </c>
      <c r="FH34">
        <v>0</v>
      </c>
      <c r="FI34">
        <v>0</v>
      </c>
      <c r="FJ34">
        <v>0</v>
      </c>
      <c r="FK34">
        <v>0</v>
      </c>
      <c r="FL34" t="s">
        <v>355</v>
      </c>
      <c r="FM34" t="s">
        <v>356</v>
      </c>
      <c r="FN34" t="s">
        <v>357</v>
      </c>
      <c r="FO34" t="s">
        <v>357</v>
      </c>
      <c r="FP34" t="s">
        <v>357</v>
      </c>
      <c r="FQ34" t="s">
        <v>357</v>
      </c>
      <c r="FR34">
        <v>0</v>
      </c>
      <c r="FS34">
        <v>100</v>
      </c>
      <c r="FT34">
        <v>100</v>
      </c>
      <c r="FU34">
        <v>-4.76</v>
      </c>
      <c r="FV34">
        <v>0.23910000000000001</v>
      </c>
      <c r="FW34">
        <v>-4.6756904398387</v>
      </c>
      <c r="FX34">
        <v>1.4527828764109799E-4</v>
      </c>
      <c r="FY34">
        <v>-4.3579519040863002E-7</v>
      </c>
      <c r="FZ34">
        <v>2.0799061152897499E-10</v>
      </c>
      <c r="GA34">
        <v>0.23909000000000399</v>
      </c>
      <c r="GB34">
        <v>0</v>
      </c>
      <c r="GC34">
        <v>0</v>
      </c>
      <c r="GD34">
        <v>0</v>
      </c>
      <c r="GE34">
        <v>4</v>
      </c>
      <c r="GF34">
        <v>2147</v>
      </c>
      <c r="GG34">
        <v>-1</v>
      </c>
      <c r="GH34">
        <v>-1</v>
      </c>
      <c r="GI34">
        <v>0.5</v>
      </c>
      <c r="GJ34">
        <v>0.6</v>
      </c>
      <c r="GK34">
        <v>2.9150399999999999</v>
      </c>
      <c r="GL34">
        <v>2.6074199999999998</v>
      </c>
      <c r="GM34">
        <v>1.54541</v>
      </c>
      <c r="GN34">
        <v>2.2717299999999998</v>
      </c>
      <c r="GO34">
        <v>1.5979000000000001</v>
      </c>
      <c r="GP34">
        <v>2.3986800000000001</v>
      </c>
      <c r="GQ34">
        <v>38.501399999999997</v>
      </c>
      <c r="GR34">
        <v>14.2721</v>
      </c>
      <c r="GS34">
        <v>18</v>
      </c>
      <c r="GT34">
        <v>649.44500000000005</v>
      </c>
      <c r="GU34">
        <v>363.43200000000002</v>
      </c>
      <c r="GV34">
        <v>24.432500000000001</v>
      </c>
      <c r="GW34">
        <v>29.773800000000001</v>
      </c>
      <c r="GX34">
        <v>29.9998</v>
      </c>
      <c r="GY34">
        <v>29.716000000000001</v>
      </c>
      <c r="GZ34">
        <v>29.707999999999998</v>
      </c>
      <c r="HA34">
        <v>58.377000000000002</v>
      </c>
      <c r="HB34">
        <v>-30</v>
      </c>
      <c r="HC34">
        <v>-30</v>
      </c>
      <c r="HD34">
        <v>24.4404</v>
      </c>
      <c r="HE34">
        <v>1400</v>
      </c>
      <c r="HF34">
        <v>0</v>
      </c>
      <c r="HG34">
        <v>99.442499999999995</v>
      </c>
      <c r="HH34">
        <v>98.411199999999994</v>
      </c>
    </row>
    <row r="35" spans="1:216" x14ac:dyDescent="0.2">
      <c r="A35">
        <v>17</v>
      </c>
      <c r="B35">
        <v>1689633294.0999999</v>
      </c>
      <c r="C35">
        <v>1531.0999999046301</v>
      </c>
      <c r="D35" t="s">
        <v>403</v>
      </c>
      <c r="E35" t="s">
        <v>404</v>
      </c>
      <c r="F35" t="s">
        <v>348</v>
      </c>
      <c r="G35" t="s">
        <v>349</v>
      </c>
      <c r="H35" t="s">
        <v>350</v>
      </c>
      <c r="I35" t="s">
        <v>351</v>
      </c>
      <c r="J35" t="s">
        <v>410</v>
      </c>
      <c r="K35" t="s">
        <v>352</v>
      </c>
      <c r="L35">
        <v>1689633294.0999999</v>
      </c>
      <c r="M35">
        <f t="shared" si="0"/>
        <v>1.6385817287329341E-3</v>
      </c>
      <c r="N35">
        <f t="shared" si="1"/>
        <v>1.6385817287329341</v>
      </c>
      <c r="O35">
        <f t="shared" si="2"/>
        <v>38.669416283228102</v>
      </c>
      <c r="P35">
        <f t="shared" si="3"/>
        <v>1758.42</v>
      </c>
      <c r="Q35">
        <f t="shared" si="4"/>
        <v>1440.8875901323688</v>
      </c>
      <c r="R35">
        <f t="shared" si="5"/>
        <v>144.33197464263458</v>
      </c>
      <c r="S35">
        <f t="shared" si="6"/>
        <v>176.13881373479398</v>
      </c>
      <c r="T35">
        <f t="shared" si="7"/>
        <v>0.21531034743980121</v>
      </c>
      <c r="U35">
        <f t="shared" si="8"/>
        <v>2.9300210878899517</v>
      </c>
      <c r="V35">
        <f t="shared" si="9"/>
        <v>0.20689083031333538</v>
      </c>
      <c r="W35">
        <f t="shared" si="10"/>
        <v>0.13003579628717118</v>
      </c>
      <c r="X35">
        <f t="shared" si="11"/>
        <v>297.734937</v>
      </c>
      <c r="Y35">
        <f t="shared" si="12"/>
        <v>28.664651048408437</v>
      </c>
      <c r="Z35">
        <f t="shared" si="13"/>
        <v>26.995799999999999</v>
      </c>
      <c r="AA35">
        <f t="shared" si="14"/>
        <v>3.5782768936131553</v>
      </c>
      <c r="AB35">
        <f t="shared" si="15"/>
        <v>76.986519890645511</v>
      </c>
      <c r="AC35">
        <f t="shared" si="16"/>
        <v>2.8102355633634999</v>
      </c>
      <c r="AD35">
        <f t="shared" si="17"/>
        <v>3.6502956197464984</v>
      </c>
      <c r="AE35">
        <f t="shared" si="18"/>
        <v>0.76804133024965537</v>
      </c>
      <c r="AF35">
        <f t="shared" si="19"/>
        <v>-72.261454237122393</v>
      </c>
      <c r="AG35">
        <f t="shared" si="20"/>
        <v>53.660131953642839</v>
      </c>
      <c r="AH35">
        <f t="shared" si="21"/>
        <v>3.9589071076518123</v>
      </c>
      <c r="AI35">
        <f t="shared" si="22"/>
        <v>283.09252182417231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52834.451126768538</v>
      </c>
      <c r="AO35">
        <f t="shared" si="26"/>
        <v>1800.21</v>
      </c>
      <c r="AP35">
        <f t="shared" si="27"/>
        <v>1517.5761</v>
      </c>
      <c r="AQ35">
        <f t="shared" si="28"/>
        <v>0.84299948339360409</v>
      </c>
      <c r="AR35">
        <f t="shared" si="29"/>
        <v>0.16538900294965586</v>
      </c>
      <c r="AS35">
        <v>1689633294.0999999</v>
      </c>
      <c r="AT35">
        <v>1758.42</v>
      </c>
      <c r="AU35">
        <v>1799.96</v>
      </c>
      <c r="AV35">
        <v>28.055</v>
      </c>
      <c r="AW35">
        <v>26.462800000000001</v>
      </c>
      <c r="AX35">
        <v>1763.05</v>
      </c>
      <c r="AY35">
        <v>27.82</v>
      </c>
      <c r="AZ35">
        <v>600.15499999999997</v>
      </c>
      <c r="BA35">
        <v>100.127</v>
      </c>
      <c r="BB35">
        <v>4.1795699999999998E-2</v>
      </c>
      <c r="BC35">
        <v>27.3355</v>
      </c>
      <c r="BD35">
        <v>26.995799999999999</v>
      </c>
      <c r="BE35">
        <v>999.9</v>
      </c>
      <c r="BF35">
        <v>0</v>
      </c>
      <c r="BG35">
        <v>0</v>
      </c>
      <c r="BH35">
        <v>9990</v>
      </c>
      <c r="BI35">
        <v>0</v>
      </c>
      <c r="BJ35">
        <v>807.00300000000004</v>
      </c>
      <c r="BK35">
        <v>-41.537999999999997</v>
      </c>
      <c r="BL35">
        <v>1809.18</v>
      </c>
      <c r="BM35">
        <v>1848.88</v>
      </c>
      <c r="BN35">
        <v>1.5922099999999999</v>
      </c>
      <c r="BO35">
        <v>1799.96</v>
      </c>
      <c r="BP35">
        <v>26.462800000000001</v>
      </c>
      <c r="BQ35">
        <v>2.80905</v>
      </c>
      <c r="BR35">
        <v>2.6496300000000002</v>
      </c>
      <c r="BS35">
        <v>22.9374</v>
      </c>
      <c r="BT35">
        <v>21.975999999999999</v>
      </c>
      <c r="BU35">
        <v>1800.21</v>
      </c>
      <c r="BV35">
        <v>0.90001500000000001</v>
      </c>
      <c r="BW35">
        <v>9.9984699999999996E-2</v>
      </c>
      <c r="BX35">
        <v>0</v>
      </c>
      <c r="BY35">
        <v>2.1998000000000002</v>
      </c>
      <c r="BZ35">
        <v>0</v>
      </c>
      <c r="CA35">
        <v>15002.7</v>
      </c>
      <c r="CB35">
        <v>17201.599999999999</v>
      </c>
      <c r="CC35">
        <v>44.436999999999998</v>
      </c>
      <c r="CD35">
        <v>46.436999999999998</v>
      </c>
      <c r="CE35">
        <v>45.561999999999998</v>
      </c>
      <c r="CF35">
        <v>44.625</v>
      </c>
      <c r="CG35">
        <v>43.936999999999998</v>
      </c>
      <c r="CH35">
        <v>1620.22</v>
      </c>
      <c r="CI35">
        <v>179.99</v>
      </c>
      <c r="CJ35">
        <v>0</v>
      </c>
      <c r="CK35">
        <v>1689633297.2</v>
      </c>
      <c r="CL35">
        <v>0</v>
      </c>
      <c r="CM35">
        <v>1689633246.0999999</v>
      </c>
      <c r="CN35" t="s">
        <v>405</v>
      </c>
      <c r="CO35">
        <v>1689633144.0999999</v>
      </c>
      <c r="CP35">
        <v>1689633229.0999999</v>
      </c>
      <c r="CQ35">
        <v>40</v>
      </c>
      <c r="CR35">
        <v>-0.64300000000000002</v>
      </c>
      <c r="CS35">
        <v>-4.0000000000000001E-3</v>
      </c>
      <c r="CT35">
        <v>-4.7549999999999999</v>
      </c>
      <c r="CU35">
        <v>0.23499999999999999</v>
      </c>
      <c r="CV35">
        <v>1400</v>
      </c>
      <c r="CW35">
        <v>27</v>
      </c>
      <c r="CX35">
        <v>0.08</v>
      </c>
      <c r="CY35">
        <v>0.09</v>
      </c>
      <c r="CZ35">
        <v>38.355957245877001</v>
      </c>
      <c r="DA35">
        <v>1.8604470208065</v>
      </c>
      <c r="DB35">
        <v>0.194598894213526</v>
      </c>
      <c r="DC35">
        <v>1</v>
      </c>
      <c r="DD35">
        <v>1800.019</v>
      </c>
      <c r="DE35">
        <v>-0.30225563909424202</v>
      </c>
      <c r="DF35">
        <v>6.9634761434190895E-2</v>
      </c>
      <c r="DG35">
        <v>1</v>
      </c>
      <c r="DH35">
        <v>1799.9915000000001</v>
      </c>
      <c r="DI35">
        <v>0.704915304489657</v>
      </c>
      <c r="DJ35">
        <v>0.15824901263520499</v>
      </c>
      <c r="DK35">
        <v>-1</v>
      </c>
      <c r="DL35">
        <v>2</v>
      </c>
      <c r="DM35">
        <v>2</v>
      </c>
      <c r="DN35" t="s">
        <v>354</v>
      </c>
      <c r="DO35">
        <v>3.1530200000000002</v>
      </c>
      <c r="DP35">
        <v>2.7760400000000001</v>
      </c>
      <c r="DQ35">
        <v>0.24847</v>
      </c>
      <c r="DR35">
        <v>0.25209799999999999</v>
      </c>
      <c r="DS35">
        <v>0.131771</v>
      </c>
      <c r="DT35">
        <v>0.127081</v>
      </c>
      <c r="DU35">
        <v>23587.3</v>
      </c>
      <c r="DV35">
        <v>24521.5</v>
      </c>
      <c r="DW35">
        <v>29187.7</v>
      </c>
      <c r="DX35">
        <v>30599.599999999999</v>
      </c>
      <c r="DY35">
        <v>33269.9</v>
      </c>
      <c r="DZ35">
        <v>35068.800000000003</v>
      </c>
      <c r="EA35">
        <v>40124</v>
      </c>
      <c r="EB35">
        <v>42490.2</v>
      </c>
      <c r="EC35">
        <v>2.1814300000000002</v>
      </c>
      <c r="ED35">
        <v>1.6993199999999999</v>
      </c>
      <c r="EE35">
        <v>9.2647999999999994E-2</v>
      </c>
      <c r="EF35">
        <v>0</v>
      </c>
      <c r="EG35">
        <v>25.4788</v>
      </c>
      <c r="EH35">
        <v>999.9</v>
      </c>
      <c r="EI35">
        <v>43.621000000000002</v>
      </c>
      <c r="EJ35">
        <v>36.558</v>
      </c>
      <c r="EK35">
        <v>26.8139</v>
      </c>
      <c r="EL35">
        <v>60.726100000000002</v>
      </c>
      <c r="EM35">
        <v>23.777999999999999</v>
      </c>
      <c r="EN35">
        <v>1</v>
      </c>
      <c r="EO35">
        <v>0.19556699999999999</v>
      </c>
      <c r="EP35">
        <v>1.8984099999999999</v>
      </c>
      <c r="EQ35">
        <v>20.282900000000001</v>
      </c>
      <c r="ER35">
        <v>5.2381099999999998</v>
      </c>
      <c r="ES35">
        <v>11.8302</v>
      </c>
      <c r="ET35">
        <v>4.98055</v>
      </c>
      <c r="EU35">
        <v>3.2999499999999999</v>
      </c>
      <c r="EV35">
        <v>52.1</v>
      </c>
      <c r="EW35">
        <v>164.4</v>
      </c>
      <c r="EX35">
        <v>8887.9</v>
      </c>
      <c r="EY35">
        <v>3386.1</v>
      </c>
      <c r="EZ35">
        <v>1.8737200000000001</v>
      </c>
      <c r="FA35">
        <v>1.87941</v>
      </c>
      <c r="FB35">
        <v>1.8797299999999999</v>
      </c>
      <c r="FC35">
        <v>1.88039</v>
      </c>
      <c r="FD35">
        <v>1.8778999999999999</v>
      </c>
      <c r="FE35">
        <v>1.8766799999999999</v>
      </c>
      <c r="FF35">
        <v>1.87734</v>
      </c>
      <c r="FG35">
        <v>1.87513</v>
      </c>
      <c r="FH35">
        <v>0</v>
      </c>
      <c r="FI35">
        <v>0</v>
      </c>
      <c r="FJ35">
        <v>0</v>
      </c>
      <c r="FK35">
        <v>0</v>
      </c>
      <c r="FL35" t="s">
        <v>355</v>
      </c>
      <c r="FM35" t="s">
        <v>356</v>
      </c>
      <c r="FN35" t="s">
        <v>357</v>
      </c>
      <c r="FO35" t="s">
        <v>357</v>
      </c>
      <c r="FP35" t="s">
        <v>357</v>
      </c>
      <c r="FQ35" t="s">
        <v>357</v>
      </c>
      <c r="FR35">
        <v>0</v>
      </c>
      <c r="FS35">
        <v>100</v>
      </c>
      <c r="FT35">
        <v>100</v>
      </c>
      <c r="FU35">
        <v>-4.63</v>
      </c>
      <c r="FV35">
        <v>0.23499999999999999</v>
      </c>
      <c r="FW35">
        <v>-4.6756904398387</v>
      </c>
      <c r="FX35">
        <v>1.4527828764109799E-4</v>
      </c>
      <c r="FY35">
        <v>-4.3579519040863002E-7</v>
      </c>
      <c r="FZ35">
        <v>2.0799061152897499E-10</v>
      </c>
      <c r="GA35">
        <v>0.23497000000000401</v>
      </c>
      <c r="GB35">
        <v>0</v>
      </c>
      <c r="GC35">
        <v>0</v>
      </c>
      <c r="GD35">
        <v>0</v>
      </c>
      <c r="GE35">
        <v>4</v>
      </c>
      <c r="GF35">
        <v>2147</v>
      </c>
      <c r="GG35">
        <v>-1</v>
      </c>
      <c r="GH35">
        <v>-1</v>
      </c>
      <c r="GI35">
        <v>2.5</v>
      </c>
      <c r="GJ35">
        <v>1.1000000000000001</v>
      </c>
      <c r="GK35">
        <v>3.56934</v>
      </c>
      <c r="GL35">
        <v>2.5842299999999998</v>
      </c>
      <c r="GM35">
        <v>1.54541</v>
      </c>
      <c r="GN35">
        <v>2.2717299999999998</v>
      </c>
      <c r="GO35">
        <v>1.5979000000000001</v>
      </c>
      <c r="GP35">
        <v>2.47803</v>
      </c>
      <c r="GQ35">
        <v>38.476900000000001</v>
      </c>
      <c r="GR35">
        <v>14.2721</v>
      </c>
      <c r="GS35">
        <v>18</v>
      </c>
      <c r="GT35">
        <v>650.02800000000002</v>
      </c>
      <c r="GU35">
        <v>364.19200000000001</v>
      </c>
      <c r="GV35">
        <v>24.668399999999998</v>
      </c>
      <c r="GW35">
        <v>29.628499999999999</v>
      </c>
      <c r="GX35">
        <v>29.999500000000001</v>
      </c>
      <c r="GY35">
        <v>29.604900000000001</v>
      </c>
      <c r="GZ35">
        <v>29.596399999999999</v>
      </c>
      <c r="HA35">
        <v>71.444999999999993</v>
      </c>
      <c r="HB35">
        <v>-30</v>
      </c>
      <c r="HC35">
        <v>-30</v>
      </c>
      <c r="HD35">
        <v>24.670200000000001</v>
      </c>
      <c r="HE35">
        <v>1800</v>
      </c>
      <c r="HF35">
        <v>0</v>
      </c>
      <c r="HG35">
        <v>99.465199999999996</v>
      </c>
      <c r="HH35">
        <v>98.436199999999999</v>
      </c>
    </row>
    <row r="36" spans="1:216" x14ac:dyDescent="0.2">
      <c r="A36">
        <v>18</v>
      </c>
      <c r="B36">
        <v>1689633415.0999999</v>
      </c>
      <c r="C36">
        <v>1652.0999999046301</v>
      </c>
      <c r="D36" t="s">
        <v>406</v>
      </c>
      <c r="E36" t="s">
        <v>407</v>
      </c>
      <c r="F36" t="s">
        <v>348</v>
      </c>
      <c r="G36" t="s">
        <v>349</v>
      </c>
      <c r="H36" t="s">
        <v>350</v>
      </c>
      <c r="I36" t="s">
        <v>351</v>
      </c>
      <c r="J36" t="s">
        <v>410</v>
      </c>
      <c r="K36" t="s">
        <v>352</v>
      </c>
      <c r="L36">
        <v>1689633415.0999999</v>
      </c>
      <c r="M36">
        <f t="shared" si="0"/>
        <v>1.6205225442718222E-3</v>
      </c>
      <c r="N36">
        <f t="shared" si="1"/>
        <v>1.6205225442718221</v>
      </c>
      <c r="O36">
        <f t="shared" si="2"/>
        <v>13.838329605085015</v>
      </c>
      <c r="P36">
        <f t="shared" si="3"/>
        <v>385.46</v>
      </c>
      <c r="Q36">
        <f t="shared" si="4"/>
        <v>271.16588180780872</v>
      </c>
      <c r="R36">
        <f t="shared" si="5"/>
        <v>27.162150068807158</v>
      </c>
      <c r="S36">
        <f t="shared" si="6"/>
        <v>38.610765837212</v>
      </c>
      <c r="T36">
        <f t="shared" si="7"/>
        <v>0.20792034745618562</v>
      </c>
      <c r="U36">
        <f t="shared" si="8"/>
        <v>2.9399941241842029</v>
      </c>
      <c r="V36">
        <f t="shared" si="9"/>
        <v>0.20008311061211087</v>
      </c>
      <c r="W36">
        <f t="shared" si="10"/>
        <v>0.12573147555354935</v>
      </c>
      <c r="X36">
        <f t="shared" si="11"/>
        <v>297.70577099999997</v>
      </c>
      <c r="Y36">
        <f t="shared" si="12"/>
        <v>28.594424470782791</v>
      </c>
      <c r="Z36">
        <f t="shared" si="13"/>
        <v>26.968800000000002</v>
      </c>
      <c r="AA36">
        <f t="shared" si="14"/>
        <v>3.5726062932548999</v>
      </c>
      <c r="AB36">
        <f t="shared" si="15"/>
        <v>76.668577551977151</v>
      </c>
      <c r="AC36">
        <f t="shared" si="16"/>
        <v>2.7870750496927998</v>
      </c>
      <c r="AD36">
        <f t="shared" si="17"/>
        <v>3.6352246757197415</v>
      </c>
      <c r="AE36">
        <f t="shared" si="18"/>
        <v>0.78553124356210002</v>
      </c>
      <c r="AF36">
        <f t="shared" si="19"/>
        <v>-71.465044202387361</v>
      </c>
      <c r="AG36">
        <f t="shared" si="20"/>
        <v>46.932135210335723</v>
      </c>
      <c r="AH36">
        <f t="shared" si="21"/>
        <v>3.4491041029632221</v>
      </c>
      <c r="AI36">
        <f t="shared" si="22"/>
        <v>276.62196611091156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53135.403762736045</v>
      </c>
      <c r="AO36">
        <f t="shared" si="26"/>
        <v>1800.02</v>
      </c>
      <c r="AP36">
        <f t="shared" si="27"/>
        <v>1517.4170999999999</v>
      </c>
      <c r="AQ36">
        <f t="shared" si="28"/>
        <v>0.84300013333185186</v>
      </c>
      <c r="AR36">
        <f t="shared" si="29"/>
        <v>0.16539025733047411</v>
      </c>
      <c r="AS36">
        <v>1689633415.0999999</v>
      </c>
      <c r="AT36">
        <v>385.46</v>
      </c>
      <c r="AU36">
        <v>399.91899999999998</v>
      </c>
      <c r="AV36">
        <v>27.824000000000002</v>
      </c>
      <c r="AW36">
        <v>26.248999999999999</v>
      </c>
      <c r="AX36">
        <v>388.51499999999999</v>
      </c>
      <c r="AY36">
        <v>27.5883</v>
      </c>
      <c r="AZ36">
        <v>600.16499999999996</v>
      </c>
      <c r="BA36">
        <v>100.127</v>
      </c>
      <c r="BB36">
        <v>4.1022200000000002E-2</v>
      </c>
      <c r="BC36">
        <v>27.264900000000001</v>
      </c>
      <c r="BD36">
        <v>26.968800000000002</v>
      </c>
      <c r="BE36">
        <v>999.9</v>
      </c>
      <c r="BF36">
        <v>0</v>
      </c>
      <c r="BG36">
        <v>0</v>
      </c>
      <c r="BH36">
        <v>10046.9</v>
      </c>
      <c r="BI36">
        <v>0</v>
      </c>
      <c r="BJ36">
        <v>441.34500000000003</v>
      </c>
      <c r="BK36">
        <v>-14.4588</v>
      </c>
      <c r="BL36">
        <v>396.49200000000002</v>
      </c>
      <c r="BM36">
        <v>410.69900000000001</v>
      </c>
      <c r="BN36">
        <v>1.575</v>
      </c>
      <c r="BO36">
        <v>399.91899999999998</v>
      </c>
      <c r="BP36">
        <v>26.248999999999999</v>
      </c>
      <c r="BQ36">
        <v>2.78593</v>
      </c>
      <c r="BR36">
        <v>2.6282299999999998</v>
      </c>
      <c r="BS36">
        <v>22.800899999999999</v>
      </c>
      <c r="BT36">
        <v>21.8431</v>
      </c>
      <c r="BU36">
        <v>1800.02</v>
      </c>
      <c r="BV36">
        <v>0.89999799999999996</v>
      </c>
      <c r="BW36">
        <v>0.10000199999999999</v>
      </c>
      <c r="BX36">
        <v>0</v>
      </c>
      <c r="BY36">
        <v>2.4963000000000002</v>
      </c>
      <c r="BZ36">
        <v>0</v>
      </c>
      <c r="CA36">
        <v>13262.9</v>
      </c>
      <c r="CB36">
        <v>17199.8</v>
      </c>
      <c r="CC36">
        <v>44.186999999999998</v>
      </c>
      <c r="CD36">
        <v>46.125</v>
      </c>
      <c r="CE36">
        <v>45.5</v>
      </c>
      <c r="CF36">
        <v>44.375</v>
      </c>
      <c r="CG36">
        <v>43.75</v>
      </c>
      <c r="CH36">
        <v>1620.01</v>
      </c>
      <c r="CI36">
        <v>180.01</v>
      </c>
      <c r="CJ36">
        <v>0</v>
      </c>
      <c r="CK36">
        <v>1689633418.4000001</v>
      </c>
      <c r="CL36">
        <v>0</v>
      </c>
      <c r="CM36">
        <v>1689633393.0999999</v>
      </c>
      <c r="CN36" t="s">
        <v>408</v>
      </c>
      <c r="CO36">
        <v>1689633393.0999999</v>
      </c>
      <c r="CP36">
        <v>1689633378.0999999</v>
      </c>
      <c r="CQ36">
        <v>41</v>
      </c>
      <c r="CR36">
        <v>1.617</v>
      </c>
      <c r="CS36">
        <v>1E-3</v>
      </c>
      <c r="CT36">
        <v>-3.0569999999999999</v>
      </c>
      <c r="CU36">
        <v>0.23599999999999999</v>
      </c>
      <c r="CV36">
        <v>399</v>
      </c>
      <c r="CW36">
        <v>26</v>
      </c>
      <c r="CX36">
        <v>0.32</v>
      </c>
      <c r="CY36">
        <v>0.04</v>
      </c>
      <c r="CZ36">
        <v>11.129320943213701</v>
      </c>
      <c r="DA36">
        <v>38.546809053845202</v>
      </c>
      <c r="DB36">
        <v>4.7564941844123201</v>
      </c>
      <c r="DC36">
        <v>0</v>
      </c>
      <c r="DD36">
        <v>399.69733333333301</v>
      </c>
      <c r="DE36">
        <v>2.2677662337662401</v>
      </c>
      <c r="DF36">
        <v>0.249482384783899</v>
      </c>
      <c r="DG36">
        <v>1</v>
      </c>
      <c r="DH36">
        <v>1800.01523809524</v>
      </c>
      <c r="DI36">
        <v>-3.4564493952173397E-2</v>
      </c>
      <c r="DJ36">
        <v>8.1976712582866207E-2</v>
      </c>
      <c r="DK36">
        <v>-1</v>
      </c>
      <c r="DL36">
        <v>1</v>
      </c>
      <c r="DM36">
        <v>2</v>
      </c>
      <c r="DN36" t="s">
        <v>409</v>
      </c>
      <c r="DO36">
        <v>3.1531099999999999</v>
      </c>
      <c r="DP36">
        <v>2.77576</v>
      </c>
      <c r="DQ36">
        <v>9.0799500000000005E-2</v>
      </c>
      <c r="DR36">
        <v>9.3154899999999999E-2</v>
      </c>
      <c r="DS36">
        <v>0.131027</v>
      </c>
      <c r="DT36">
        <v>0.126391</v>
      </c>
      <c r="DU36">
        <v>28543.8</v>
      </c>
      <c r="DV36">
        <v>29740.2</v>
      </c>
      <c r="DW36">
        <v>29191.1</v>
      </c>
      <c r="DX36">
        <v>30602.1</v>
      </c>
      <c r="DY36">
        <v>33285.9</v>
      </c>
      <c r="DZ36">
        <v>35082.9</v>
      </c>
      <c r="EA36">
        <v>40128.5</v>
      </c>
      <c r="EB36">
        <v>42494.6</v>
      </c>
      <c r="EC36">
        <v>2.1810499999999999</v>
      </c>
      <c r="ED36">
        <v>1.6938500000000001</v>
      </c>
      <c r="EE36">
        <v>9.0599100000000002E-2</v>
      </c>
      <c r="EF36">
        <v>0</v>
      </c>
      <c r="EG36">
        <v>25.485299999999999</v>
      </c>
      <c r="EH36">
        <v>999.9</v>
      </c>
      <c r="EI36">
        <v>43.316000000000003</v>
      </c>
      <c r="EJ36">
        <v>36.648000000000003</v>
      </c>
      <c r="EK36">
        <v>26.7577</v>
      </c>
      <c r="EL36">
        <v>60.146000000000001</v>
      </c>
      <c r="EM36">
        <v>23.8462</v>
      </c>
      <c r="EN36">
        <v>1</v>
      </c>
      <c r="EO36">
        <v>0.18992100000000001</v>
      </c>
      <c r="EP36">
        <v>2.1712699999999998</v>
      </c>
      <c r="EQ36">
        <v>20.279499999999999</v>
      </c>
      <c r="ER36">
        <v>5.2400500000000001</v>
      </c>
      <c r="ES36">
        <v>11.8302</v>
      </c>
      <c r="ET36">
        <v>4.9810499999999998</v>
      </c>
      <c r="EU36">
        <v>3.2999299999999998</v>
      </c>
      <c r="EV36">
        <v>52.2</v>
      </c>
      <c r="EW36">
        <v>164.4</v>
      </c>
      <c r="EX36">
        <v>8887.9</v>
      </c>
      <c r="EY36">
        <v>3388.5</v>
      </c>
      <c r="EZ36">
        <v>1.87365</v>
      </c>
      <c r="FA36">
        <v>1.8794299999999999</v>
      </c>
      <c r="FB36">
        <v>1.8797299999999999</v>
      </c>
      <c r="FC36">
        <v>1.8803700000000001</v>
      </c>
      <c r="FD36">
        <v>1.8778999999999999</v>
      </c>
      <c r="FE36">
        <v>1.8766799999999999</v>
      </c>
      <c r="FF36">
        <v>1.8773299999999999</v>
      </c>
      <c r="FG36">
        <v>1.8751500000000001</v>
      </c>
      <c r="FH36">
        <v>0</v>
      </c>
      <c r="FI36">
        <v>0</v>
      </c>
      <c r="FJ36">
        <v>0</v>
      </c>
      <c r="FK36">
        <v>0</v>
      </c>
      <c r="FL36" t="s">
        <v>355</v>
      </c>
      <c r="FM36" t="s">
        <v>356</v>
      </c>
      <c r="FN36" t="s">
        <v>357</v>
      </c>
      <c r="FO36" t="s">
        <v>357</v>
      </c>
      <c r="FP36" t="s">
        <v>357</v>
      </c>
      <c r="FQ36" t="s">
        <v>357</v>
      </c>
      <c r="FR36">
        <v>0</v>
      </c>
      <c r="FS36">
        <v>100</v>
      </c>
      <c r="FT36">
        <v>100</v>
      </c>
      <c r="FU36">
        <v>-3.0550000000000002</v>
      </c>
      <c r="FV36">
        <v>0.23569999999999999</v>
      </c>
      <c r="FW36">
        <v>-3.0586174778731201</v>
      </c>
      <c r="FX36">
        <v>1.4527828764109799E-4</v>
      </c>
      <c r="FY36">
        <v>-4.3579519040863002E-7</v>
      </c>
      <c r="FZ36">
        <v>2.0799061152897499E-10</v>
      </c>
      <c r="GA36">
        <v>0.235680000000002</v>
      </c>
      <c r="GB36">
        <v>0</v>
      </c>
      <c r="GC36">
        <v>0</v>
      </c>
      <c r="GD36">
        <v>0</v>
      </c>
      <c r="GE36">
        <v>4</v>
      </c>
      <c r="GF36">
        <v>2147</v>
      </c>
      <c r="GG36">
        <v>-1</v>
      </c>
      <c r="GH36">
        <v>-1</v>
      </c>
      <c r="GI36">
        <v>0.4</v>
      </c>
      <c r="GJ36">
        <v>0.6</v>
      </c>
      <c r="GK36">
        <v>1.0510299999999999</v>
      </c>
      <c r="GL36">
        <v>2.6000999999999999</v>
      </c>
      <c r="GM36">
        <v>1.54541</v>
      </c>
      <c r="GN36">
        <v>2.2717299999999998</v>
      </c>
      <c r="GO36">
        <v>1.5979000000000001</v>
      </c>
      <c r="GP36">
        <v>2.50732</v>
      </c>
      <c r="GQ36">
        <v>38.476900000000001</v>
      </c>
      <c r="GR36">
        <v>14.2546</v>
      </c>
      <c r="GS36">
        <v>18</v>
      </c>
      <c r="GT36">
        <v>648.85500000000002</v>
      </c>
      <c r="GU36">
        <v>360.733</v>
      </c>
      <c r="GV36">
        <v>24.452999999999999</v>
      </c>
      <c r="GW36">
        <v>29.5426</v>
      </c>
      <c r="GX36">
        <v>29.9998</v>
      </c>
      <c r="GY36">
        <v>29.5242</v>
      </c>
      <c r="GZ36">
        <v>29.5199</v>
      </c>
      <c r="HA36">
        <v>21.099</v>
      </c>
      <c r="HB36">
        <v>-30</v>
      </c>
      <c r="HC36">
        <v>-30</v>
      </c>
      <c r="HD36">
        <v>24.4589</v>
      </c>
      <c r="HE36">
        <v>400</v>
      </c>
      <c r="HF36">
        <v>0</v>
      </c>
      <c r="HG36">
        <v>99.476600000000005</v>
      </c>
      <c r="HH36">
        <v>98.445400000000006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2023-07-17T14:39:33Z</dcterms:created>
  <dcterms:modified xsi:type="dcterms:W3CDTF">2023-07-18T05:47:44Z</dcterms:modified>
</cp:coreProperties>
</file>