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13_ncr:1_{6168D75F-2764-114B-AAF0-AC64D4265343}" xr6:coauthVersionLast="47" xr6:coauthVersionMax="47" xr10:uidLastSave="{00000000-0000-0000-0000-000000000000}"/>
  <bookViews>
    <workbookView xWindow="240" yWindow="760" windowWidth="20860" windowHeight="141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6" i="1" l="1"/>
  <c r="AQ36" i="1"/>
  <c r="AO36" i="1"/>
  <c r="AP36" i="1" s="1"/>
  <c r="AN36" i="1"/>
  <c r="AL36" i="1" s="1"/>
  <c r="AD36" i="1"/>
  <c r="AC36" i="1"/>
  <c r="AB36" i="1" s="1"/>
  <c r="U36" i="1"/>
  <c r="AR35" i="1"/>
  <c r="X35" i="1" s="1"/>
  <c r="AQ35" i="1"/>
  <c r="AP35" i="1" s="1"/>
  <c r="AO35" i="1"/>
  <c r="AN35" i="1"/>
  <c r="AL35" i="1"/>
  <c r="P35" i="1" s="1"/>
  <c r="AD35" i="1"/>
  <c r="AC35" i="1"/>
  <c r="AB35" i="1"/>
  <c r="U35" i="1"/>
  <c r="S35" i="1"/>
  <c r="AR34" i="1"/>
  <c r="AQ34" i="1"/>
  <c r="AO34" i="1"/>
  <c r="AP34" i="1" s="1"/>
  <c r="AN34" i="1"/>
  <c r="AL34" i="1"/>
  <c r="N34" i="1" s="1"/>
  <c r="M34" i="1" s="1"/>
  <c r="AD34" i="1"/>
  <c r="AC34" i="1"/>
  <c r="AB34" i="1"/>
  <c r="U34" i="1"/>
  <c r="S34" i="1"/>
  <c r="P34" i="1"/>
  <c r="O34" i="1"/>
  <c r="AR33" i="1"/>
  <c r="AQ33" i="1"/>
  <c r="AO33" i="1"/>
  <c r="AP33" i="1" s="1"/>
  <c r="AN33" i="1"/>
  <c r="AL33" i="1" s="1"/>
  <c r="AD33" i="1"/>
  <c r="AC33" i="1"/>
  <c r="AB33" i="1" s="1"/>
  <c r="U33" i="1"/>
  <c r="AR32" i="1"/>
  <c r="AQ32" i="1"/>
  <c r="AO32" i="1"/>
  <c r="AP32" i="1" s="1"/>
  <c r="AN32" i="1"/>
  <c r="AL32" i="1" s="1"/>
  <c r="AD32" i="1"/>
  <c r="AC32" i="1"/>
  <c r="AB32" i="1" s="1"/>
  <c r="U32" i="1"/>
  <c r="AR31" i="1"/>
  <c r="AQ31" i="1"/>
  <c r="AO31" i="1"/>
  <c r="AP31" i="1" s="1"/>
  <c r="AN31" i="1"/>
  <c r="AL31" i="1"/>
  <c r="P31" i="1" s="1"/>
  <c r="AD31" i="1"/>
  <c r="AC31" i="1"/>
  <c r="AB31" i="1"/>
  <c r="U31" i="1"/>
  <c r="S31" i="1"/>
  <c r="AR30" i="1"/>
  <c r="AQ30" i="1"/>
  <c r="AO30" i="1"/>
  <c r="AP30" i="1" s="1"/>
  <c r="AN30" i="1"/>
  <c r="AL30" i="1"/>
  <c r="N30" i="1" s="1"/>
  <c r="M30" i="1" s="1"/>
  <c r="AD30" i="1"/>
  <c r="AC30" i="1"/>
  <c r="AB30" i="1"/>
  <c r="U30" i="1"/>
  <c r="S30" i="1"/>
  <c r="P30" i="1"/>
  <c r="O30" i="1"/>
  <c r="AR29" i="1"/>
  <c r="AQ29" i="1"/>
  <c r="AO29" i="1"/>
  <c r="X29" i="1" s="1"/>
  <c r="AN29" i="1"/>
  <c r="AL29" i="1" s="1"/>
  <c r="AD29" i="1"/>
  <c r="AC29" i="1"/>
  <c r="AB29" i="1" s="1"/>
  <c r="U29" i="1"/>
  <c r="AR28" i="1"/>
  <c r="AQ28" i="1"/>
  <c r="AO28" i="1"/>
  <c r="AP28" i="1" s="1"/>
  <c r="AN28" i="1"/>
  <c r="AL28" i="1" s="1"/>
  <c r="AD28" i="1"/>
  <c r="AC28" i="1"/>
  <c r="AB28" i="1" s="1"/>
  <c r="U28" i="1"/>
  <c r="AR27" i="1"/>
  <c r="AQ27" i="1"/>
  <c r="AO27" i="1"/>
  <c r="AP27" i="1" s="1"/>
  <c r="AN27" i="1"/>
  <c r="AL27" i="1"/>
  <c r="P27" i="1" s="1"/>
  <c r="AD27" i="1"/>
  <c r="AC27" i="1"/>
  <c r="AB27" i="1"/>
  <c r="U27" i="1"/>
  <c r="S27" i="1"/>
  <c r="AR26" i="1"/>
  <c r="AQ26" i="1"/>
  <c r="AO26" i="1"/>
  <c r="AP26" i="1" s="1"/>
  <c r="AN26" i="1"/>
  <c r="AL26" i="1"/>
  <c r="N26" i="1" s="1"/>
  <c r="M26" i="1" s="1"/>
  <c r="AD26" i="1"/>
  <c r="AC26" i="1"/>
  <c r="AB26" i="1"/>
  <c r="U26" i="1"/>
  <c r="S26" i="1"/>
  <c r="P26" i="1"/>
  <c r="O26" i="1"/>
  <c r="AR25" i="1"/>
  <c r="AQ25" i="1"/>
  <c r="AO25" i="1"/>
  <c r="X25" i="1" s="1"/>
  <c r="AN25" i="1"/>
  <c r="AL25" i="1" s="1"/>
  <c r="AD25" i="1"/>
  <c r="AC25" i="1"/>
  <c r="AB25" i="1" s="1"/>
  <c r="U25" i="1"/>
  <c r="AR24" i="1"/>
  <c r="AQ24" i="1"/>
  <c r="AO24" i="1"/>
  <c r="AP24" i="1" s="1"/>
  <c r="AN24" i="1"/>
  <c r="AL24" i="1" s="1"/>
  <c r="AD24" i="1"/>
  <c r="AC24" i="1"/>
  <c r="AB24" i="1" s="1"/>
  <c r="U24" i="1"/>
  <c r="AR23" i="1"/>
  <c r="AQ23" i="1"/>
  <c r="AO23" i="1"/>
  <c r="AP23" i="1" s="1"/>
  <c r="AN23" i="1"/>
  <c r="AL23" i="1"/>
  <c r="P23" i="1" s="1"/>
  <c r="AD23" i="1"/>
  <c r="AC23" i="1"/>
  <c r="AB23" i="1"/>
  <c r="U23" i="1"/>
  <c r="S23" i="1"/>
  <c r="AR22" i="1"/>
  <c r="AQ22" i="1"/>
  <c r="AO22" i="1"/>
  <c r="AP22" i="1" s="1"/>
  <c r="AN22" i="1"/>
  <c r="AL22" i="1"/>
  <c r="N22" i="1" s="1"/>
  <c r="M22" i="1" s="1"/>
  <c r="AD22" i="1"/>
  <c r="AC22" i="1"/>
  <c r="AB22" i="1" s="1"/>
  <c r="U22" i="1"/>
  <c r="S22" i="1"/>
  <c r="P22" i="1"/>
  <c r="O22" i="1"/>
  <c r="AR21" i="1"/>
  <c r="AQ21" i="1"/>
  <c r="AO21" i="1"/>
  <c r="AP21" i="1" s="1"/>
  <c r="AN21" i="1"/>
  <c r="AL21" i="1" s="1"/>
  <c r="AD21" i="1"/>
  <c r="AC21" i="1"/>
  <c r="AB21" i="1" s="1"/>
  <c r="U21" i="1"/>
  <c r="AR20" i="1"/>
  <c r="AQ20" i="1"/>
  <c r="AO20" i="1"/>
  <c r="AP20" i="1" s="1"/>
  <c r="AN20" i="1"/>
  <c r="AL20" i="1" s="1"/>
  <c r="AD20" i="1"/>
  <c r="AC20" i="1"/>
  <c r="AB20" i="1" s="1"/>
  <c r="U20" i="1"/>
  <c r="AR19" i="1"/>
  <c r="AQ19" i="1"/>
  <c r="AO19" i="1"/>
  <c r="AP19" i="1" s="1"/>
  <c r="AN19" i="1"/>
  <c r="AL19" i="1"/>
  <c r="P19" i="1" s="1"/>
  <c r="AD19" i="1"/>
  <c r="AC19" i="1"/>
  <c r="AB19" i="1"/>
  <c r="U19" i="1"/>
  <c r="S19" i="1"/>
  <c r="P32" i="1" l="1"/>
  <c r="O32" i="1"/>
  <c r="N32" i="1"/>
  <c r="M32" i="1" s="1"/>
  <c r="S32" i="1"/>
  <c r="AM32" i="1"/>
  <c r="AF34" i="1"/>
  <c r="P29" i="1"/>
  <c r="S29" i="1"/>
  <c r="O29" i="1"/>
  <c r="N29" i="1"/>
  <c r="M29" i="1" s="1"/>
  <c r="AM29" i="1"/>
  <c r="P24" i="1"/>
  <c r="O24" i="1"/>
  <c r="S24" i="1"/>
  <c r="N24" i="1"/>
  <c r="M24" i="1" s="1"/>
  <c r="AM24" i="1"/>
  <c r="AF26" i="1"/>
  <c r="P21" i="1"/>
  <c r="S21" i="1"/>
  <c r="O21" i="1"/>
  <c r="N21" i="1"/>
  <c r="M21" i="1" s="1"/>
  <c r="AM21" i="1"/>
  <c r="P28" i="1"/>
  <c r="O28" i="1"/>
  <c r="N28" i="1"/>
  <c r="M28" i="1" s="1"/>
  <c r="S28" i="1"/>
  <c r="AM28" i="1"/>
  <c r="P36" i="1"/>
  <c r="O36" i="1"/>
  <c r="N36" i="1"/>
  <c r="M36" i="1" s="1"/>
  <c r="AM36" i="1"/>
  <c r="S36" i="1"/>
  <c r="N20" i="1"/>
  <c r="M20" i="1" s="1"/>
  <c r="P20" i="1"/>
  <c r="AM20" i="1"/>
  <c r="S20" i="1"/>
  <c r="O20" i="1"/>
  <c r="AF22" i="1"/>
  <c r="AF30" i="1"/>
  <c r="S25" i="1"/>
  <c r="O25" i="1"/>
  <c r="P25" i="1"/>
  <c r="N25" i="1"/>
  <c r="M25" i="1" s="1"/>
  <c r="Y25" i="1" s="1"/>
  <c r="Z25" i="1" s="1"/>
  <c r="AM25" i="1"/>
  <c r="S33" i="1"/>
  <c r="O33" i="1"/>
  <c r="P33" i="1"/>
  <c r="N33" i="1"/>
  <c r="M33" i="1" s="1"/>
  <c r="AM33" i="1"/>
  <c r="X21" i="1"/>
  <c r="AP25" i="1"/>
  <c r="AP29" i="1"/>
  <c r="AM19" i="1"/>
  <c r="X22" i="1"/>
  <c r="X26" i="1"/>
  <c r="X30" i="1"/>
  <c r="X34" i="1"/>
  <c r="X33" i="1"/>
  <c r="AM23" i="1"/>
  <c r="AM27" i="1"/>
  <c r="AM31" i="1"/>
  <c r="AM35" i="1"/>
  <c r="N19" i="1"/>
  <c r="M19" i="1" s="1"/>
  <c r="X20" i="1"/>
  <c r="N23" i="1"/>
  <c r="M23" i="1" s="1"/>
  <c r="X24" i="1"/>
  <c r="N27" i="1"/>
  <c r="M27" i="1" s="1"/>
  <c r="X28" i="1"/>
  <c r="N31" i="1"/>
  <c r="M31" i="1" s="1"/>
  <c r="X32" i="1"/>
  <c r="N35" i="1"/>
  <c r="M35" i="1" s="1"/>
  <c r="X36" i="1"/>
  <c r="O19" i="1"/>
  <c r="AM22" i="1"/>
  <c r="O23" i="1"/>
  <c r="AM26" i="1"/>
  <c r="O27" i="1"/>
  <c r="AM30" i="1"/>
  <c r="O31" i="1"/>
  <c r="AM34" i="1"/>
  <c r="O35" i="1"/>
  <c r="X19" i="1"/>
  <c r="X23" i="1"/>
  <c r="X27" i="1"/>
  <c r="X31" i="1"/>
  <c r="AA25" i="1" l="1"/>
  <c r="AE25" i="1" s="1"/>
  <c r="AH25" i="1"/>
  <c r="AG25" i="1"/>
  <c r="Y27" i="1"/>
  <c r="Z27" i="1" s="1"/>
  <c r="V27" i="1" s="1"/>
  <c r="T27" i="1" s="1"/>
  <c r="W27" i="1" s="1"/>
  <c r="Q27" i="1" s="1"/>
  <c r="R27" i="1" s="1"/>
  <c r="Y24" i="1"/>
  <c r="Z24" i="1" s="1"/>
  <c r="AF24" i="1"/>
  <c r="Y36" i="1"/>
  <c r="Z36" i="1" s="1"/>
  <c r="V36" i="1" s="1"/>
  <c r="T36" i="1" s="1"/>
  <c r="W36" i="1" s="1"/>
  <c r="Q36" i="1" s="1"/>
  <c r="R36" i="1" s="1"/>
  <c r="Y20" i="1"/>
  <c r="Z20" i="1" s="1"/>
  <c r="Y30" i="1"/>
  <c r="Z30" i="1" s="1"/>
  <c r="AF33" i="1"/>
  <c r="AF27" i="1"/>
  <c r="AF28" i="1"/>
  <c r="Y28" i="1"/>
  <c r="Z28" i="1" s="1"/>
  <c r="V28" i="1" s="1"/>
  <c r="T28" i="1" s="1"/>
  <c r="W28" i="1" s="1"/>
  <c r="Q28" i="1" s="1"/>
  <c r="R28" i="1" s="1"/>
  <c r="Y23" i="1"/>
  <c r="Z23" i="1" s="1"/>
  <c r="AF29" i="1"/>
  <c r="Y33" i="1"/>
  <c r="Z33" i="1" s="1"/>
  <c r="Y34" i="1"/>
  <c r="Z34" i="1" s="1"/>
  <c r="AF19" i="1"/>
  <c r="AF32" i="1"/>
  <c r="Y32" i="1"/>
  <c r="Z32" i="1" s="1"/>
  <c r="Y22" i="1"/>
  <c r="Z22" i="1" s="1"/>
  <c r="Y29" i="1"/>
  <c r="Z29" i="1" s="1"/>
  <c r="AF21" i="1"/>
  <c r="V25" i="1"/>
  <c r="T25" i="1" s="1"/>
  <c r="W25" i="1" s="1"/>
  <c r="Q25" i="1" s="1"/>
  <c r="R25" i="1" s="1"/>
  <c r="AF25" i="1"/>
  <c r="Y19" i="1"/>
  <c r="Z19" i="1" s="1"/>
  <c r="Y21" i="1"/>
  <c r="Z21" i="1" s="1"/>
  <c r="AF36" i="1"/>
  <c r="AF23" i="1"/>
  <c r="V23" i="1"/>
  <c r="T23" i="1" s="1"/>
  <c r="W23" i="1" s="1"/>
  <c r="Q23" i="1" s="1"/>
  <c r="R23" i="1" s="1"/>
  <c r="AF35" i="1"/>
  <c r="Y26" i="1"/>
  <c r="Z26" i="1" s="1"/>
  <c r="Y31" i="1"/>
  <c r="Z31" i="1" s="1"/>
  <c r="AF31" i="1"/>
  <c r="V31" i="1"/>
  <c r="T31" i="1" s="1"/>
  <c r="W31" i="1" s="1"/>
  <c r="Q31" i="1" s="1"/>
  <c r="R31" i="1" s="1"/>
  <c r="AF20" i="1"/>
  <c r="V20" i="1"/>
  <c r="T20" i="1" s="1"/>
  <c r="W20" i="1" s="1"/>
  <c r="Q20" i="1" s="1"/>
  <c r="R20" i="1" s="1"/>
  <c r="Y35" i="1"/>
  <c r="Z35" i="1" s="1"/>
  <c r="AA22" i="1" l="1"/>
  <c r="AE22" i="1" s="1"/>
  <c r="AG22" i="1"/>
  <c r="AH22" i="1"/>
  <c r="AI22" i="1" s="1"/>
  <c r="V22" i="1"/>
  <c r="T22" i="1" s="1"/>
  <c r="W22" i="1" s="1"/>
  <c r="Q22" i="1" s="1"/>
  <c r="R22" i="1" s="1"/>
  <c r="AA26" i="1"/>
  <c r="AE26" i="1" s="1"/>
  <c r="AH26" i="1"/>
  <c r="AG26" i="1"/>
  <c r="V26" i="1"/>
  <c r="T26" i="1" s="1"/>
  <c r="W26" i="1" s="1"/>
  <c r="Q26" i="1" s="1"/>
  <c r="R26" i="1" s="1"/>
  <c r="AH24" i="1"/>
  <c r="AA24" i="1"/>
  <c r="AE24" i="1" s="1"/>
  <c r="AG24" i="1"/>
  <c r="AH32" i="1"/>
  <c r="AA32" i="1"/>
  <c r="AE32" i="1" s="1"/>
  <c r="AG32" i="1"/>
  <c r="AH20" i="1"/>
  <c r="AA20" i="1"/>
  <c r="AE20" i="1" s="1"/>
  <c r="AG20" i="1"/>
  <c r="AA21" i="1"/>
  <c r="AE21" i="1" s="1"/>
  <c r="AH21" i="1"/>
  <c r="AG21" i="1"/>
  <c r="AH35" i="1"/>
  <c r="AA35" i="1"/>
  <c r="AE35" i="1" s="1"/>
  <c r="AG35" i="1"/>
  <c r="AA19" i="1"/>
  <c r="AE19" i="1" s="1"/>
  <c r="AH19" i="1"/>
  <c r="AG19" i="1"/>
  <c r="AA34" i="1"/>
  <c r="AE34" i="1" s="1"/>
  <c r="AH34" i="1"/>
  <c r="AG34" i="1"/>
  <c r="V34" i="1"/>
  <c r="T34" i="1" s="1"/>
  <c r="W34" i="1" s="1"/>
  <c r="Q34" i="1" s="1"/>
  <c r="R34" i="1" s="1"/>
  <c r="AA33" i="1"/>
  <c r="AE33" i="1" s="1"/>
  <c r="AH33" i="1"/>
  <c r="AG33" i="1"/>
  <c r="V32" i="1"/>
  <c r="T32" i="1" s="1"/>
  <c r="W32" i="1" s="1"/>
  <c r="Q32" i="1" s="1"/>
  <c r="R32" i="1" s="1"/>
  <c r="AH28" i="1"/>
  <c r="AA28" i="1"/>
  <c r="AE28" i="1" s="1"/>
  <c r="AG28" i="1"/>
  <c r="AA27" i="1"/>
  <c r="AE27" i="1" s="1"/>
  <c r="AH27" i="1"/>
  <c r="AG27" i="1"/>
  <c r="AA29" i="1"/>
  <c r="AE29" i="1" s="1"/>
  <c r="AH29" i="1"/>
  <c r="AG29" i="1"/>
  <c r="V35" i="1"/>
  <c r="T35" i="1" s="1"/>
  <c r="W35" i="1" s="1"/>
  <c r="Q35" i="1" s="1"/>
  <c r="R35" i="1" s="1"/>
  <c r="AG30" i="1"/>
  <c r="AA30" i="1"/>
  <c r="AE30" i="1" s="1"/>
  <c r="AH30" i="1"/>
  <c r="AI30" i="1" s="1"/>
  <c r="V30" i="1"/>
  <c r="T30" i="1" s="1"/>
  <c r="W30" i="1" s="1"/>
  <c r="Q30" i="1" s="1"/>
  <c r="R30" i="1" s="1"/>
  <c r="AA31" i="1"/>
  <c r="AE31" i="1" s="1"/>
  <c r="AH31" i="1"/>
  <c r="AG31" i="1"/>
  <c r="V21" i="1"/>
  <c r="T21" i="1" s="1"/>
  <c r="W21" i="1" s="1"/>
  <c r="Q21" i="1" s="1"/>
  <c r="R21" i="1" s="1"/>
  <c r="V29" i="1"/>
  <c r="T29" i="1" s="1"/>
  <c r="W29" i="1" s="1"/>
  <c r="Q29" i="1" s="1"/>
  <c r="R29" i="1" s="1"/>
  <c r="AH36" i="1"/>
  <c r="AA36" i="1"/>
  <c r="AE36" i="1" s="1"/>
  <c r="AG36" i="1"/>
  <c r="AI25" i="1"/>
  <c r="V19" i="1"/>
  <c r="T19" i="1" s="1"/>
  <c r="W19" i="1" s="1"/>
  <c r="Q19" i="1" s="1"/>
  <c r="R19" i="1" s="1"/>
  <c r="AH23" i="1"/>
  <c r="AA23" i="1"/>
  <c r="AE23" i="1" s="1"/>
  <c r="AG23" i="1"/>
  <c r="V33" i="1"/>
  <c r="T33" i="1" s="1"/>
  <c r="W33" i="1" s="1"/>
  <c r="Q33" i="1" s="1"/>
  <c r="R33" i="1" s="1"/>
  <c r="V24" i="1"/>
  <c r="T24" i="1" s="1"/>
  <c r="W24" i="1" s="1"/>
  <c r="Q24" i="1" s="1"/>
  <c r="R24" i="1" s="1"/>
  <c r="AI23" i="1" l="1"/>
  <c r="AI28" i="1"/>
  <c r="AI21" i="1"/>
  <c r="AI31" i="1"/>
  <c r="AI33" i="1"/>
  <c r="AI26" i="1"/>
  <c r="AI19" i="1"/>
  <c r="AI24" i="1"/>
  <c r="AI27" i="1"/>
  <c r="AI36" i="1"/>
  <c r="AI35" i="1"/>
  <c r="AI29" i="1"/>
  <c r="AI20" i="1"/>
  <c r="AI34" i="1"/>
  <c r="AI32" i="1"/>
</calcChain>
</file>

<file path=xl/sharedStrings.xml><?xml version="1.0" encoding="utf-8"?>
<sst xmlns="http://schemas.openxmlformats.org/spreadsheetml/2006/main" count="984" uniqueCount="411">
  <si>
    <t>File opened</t>
  </si>
  <si>
    <t>2023-07-18 12:05:13</t>
  </si>
  <si>
    <t>Console s/n</t>
  </si>
  <si>
    <t>68C-811759</t>
  </si>
  <si>
    <t>Console ver</t>
  </si>
  <si>
    <t>Bluestem v.2.1.08</t>
  </si>
  <si>
    <t>Scripts ver</t>
  </si>
  <si>
    <t>2022.05  2.1.08, Aug 2022</t>
  </si>
  <si>
    <t>Head s/n</t>
  </si>
  <si>
    <t>68H-891759</t>
  </si>
  <si>
    <t>Head ver</t>
  </si>
  <si>
    <t>1.4.22</t>
  </si>
  <si>
    <t>Head cal</t>
  </si>
  <si>
    <t>{"co2bspan2a": "0.293064", "co2aspan2": "-0.0349502", "co2bspan2b": "0.29074", "h2obspan2a": "0.0687607", "h2oaspan1": "1.00591", "co2aspan2b": "0.289966", "chamberpressurezero": "2.68486", "co2bspanconc1": "2473", "ssb_ref": "37125.5", "co2aspan1": "1.00226", "h2obspan1": "1.00489", "co2bspan2": "-0.0342144", "h2obspanconc1": "11.65", "h2obzero": "1.0566", "co2bzero": "0.928369", "h2obspan2b": "0.0690967", "h2obspan2": "0", "h2oazero": "1.04545", "h2oaspanconc2": "0", "h2oaspan2b": "0.0685964", "h2obspanconc2": "0", "h2oaspan2a": "0.0681933", "tazero": "-0.14134", "co2aspanconc1": "2473", "ssa_ref": "34842.2", "oxygen": "21", "flowmeterzero": "0.996167", "flowbzero": "0.29043", "co2aspanconc2": "301.4", "flowazero": "0.2969", "co2bspan1": "1.0021", "h2oaspan2": "0", "tbzero": "-0.243059", "h2oaspanconc1": "11.65", "co2bspanconc2": "301.4", "co2azero": "0.925242", "co2aspan2a": "0.292292"}</t>
  </si>
  <si>
    <t>CO2 rangematch</t>
  </si>
  <si>
    <t>Mon Jul 10 11:02</t>
  </si>
  <si>
    <t>H2O rangematch</t>
  </si>
  <si>
    <t>Tue Jun  6 10:36</t>
  </si>
  <si>
    <t>Chamber type</t>
  </si>
  <si>
    <t>6800-01A</t>
  </si>
  <si>
    <t>Chamber s/n</t>
  </si>
  <si>
    <t>MPF-831607</t>
  </si>
  <si>
    <t>Chamber rev</t>
  </si>
  <si>
    <t>0</t>
  </si>
  <si>
    <t>Chamber cal</t>
  </si>
  <si>
    <t>Fluorometer</t>
  </si>
  <si>
    <t>Flr. Version</t>
  </si>
  <si>
    <t>12:05:13</t>
  </si>
  <si>
    <t>Stability Definition:	CO2_r (Meas): Per=20	A (GasEx): Std&lt;0.2 Per=20	Qin (LeafQ): Std&lt;1 Per=20</t>
  </si>
  <si>
    <t>12:09:08</t>
  </si>
  <si>
    <t>Stability Definition:	CO2_r (Meas): Std&lt;0.75 Per=20	A (GasEx): Std&lt;0.2 Per=20	Qin (LeafQ): Std&lt;1 Per=20</t>
  </si>
  <si>
    <t>12:09:09</t>
  </si>
  <si>
    <t>Stability Definition:	CO2_r (Meas): Std&lt;0.75 Per=20	A (GasEx): Std&lt;0.2 Per=20	Qin (LeafQ):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</si>
  <si>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</si>
  <si>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</si>
  <si>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</si>
  <si>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</si>
  <si>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</si>
  <si>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</si>
  <si>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</si>
  <si>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</si>
  <si>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</si>
  <si>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</si>
  <si>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</si>
  <si>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</si>
  <si>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</si>
  <si>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</si>
  <si>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</si>
  <si>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</si>
  <si>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</si>
  <si>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</si>
  <si>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</si>
  <si>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</si>
  <si>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</si>
  <si>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</si>
  <si>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</si>
  <si>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</si>
  <si>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</si>
  <si>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</si>
  <si>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</si>
  <si>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</si>
  <si>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</si>
  <si>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</si>
  <si>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</si>
  <si>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</si>
  <si>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</si>
  <si>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</si>
  <si>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</si>
  <si>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</si>
  <si>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</si>
  <si>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</si>
  <si>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</si>
  <si>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</si>
  <si>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</si>
  <si>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</si>
  <si>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</si>
  <si>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</si>
  <si>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</si>
  <si>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</si>
  <si>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</si>
  <si>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</si>
  <si>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</si>
  <si>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</si>
  <si>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</si>
  <si>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</si>
  <si>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</si>
  <si>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</si>
  <si>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</si>
  <si>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</si>
  <si>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</si>
  <si>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</si>
  <si>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3.92514 88.0271 382.722 624.78 859.013 1077.7 1253.62 1385.14</t>
  </si>
  <si>
    <t>Fs_true</t>
  </si>
  <si>
    <t>0.151587 101.169 402.654 601.479 802.052 1001.19 1202.35 1401.18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</si>
  <si>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</si>
  <si>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</si>
  <si>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</si>
  <si>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</si>
  <si>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</si>
  <si>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</si>
  <si>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</si>
  <si>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</si>
  <si>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</si>
  <si>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</si>
  <si>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</si>
  <si>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</si>
  <si>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</si>
  <si>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</si>
  <si>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</si>
  <si>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</si>
  <si>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</si>
  <si>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</si>
  <si>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</si>
  <si>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</si>
  <si>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</si>
  <si>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</si>
  <si>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</si>
  <si>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</si>
  <si>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</si>
  <si>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</si>
  <si>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</si>
  <si>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Barcode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</si>
  <si>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</si>
  <si>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</si>
  <si>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</si>
  <si>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</si>
  <si>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</si>
  <si>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</si>
  <si>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</si>
  <si>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</si>
  <si>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</si>
  <si>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</si>
  <si>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</si>
  <si>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</si>
  <si>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</si>
  <si>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</si>
  <si>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</si>
  <si>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</si>
  <si>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</si>
  <si>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</si>
  <si>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</si>
  <si>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</si>
  <si>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</si>
  <si>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</si>
  <si>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</si>
  <si>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</si>
  <si>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</si>
  <si>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</si>
  <si>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</si>
  <si>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</si>
  <si>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</si>
  <si>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</si>
  <si>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</si>
  <si>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</si>
  <si>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</si>
  <si>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</si>
  <si>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</si>
  <si>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</si>
  <si>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</si>
  <si>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</si>
  <si>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</si>
  <si>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</si>
  <si>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</si>
  <si>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</si>
  <si>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</si>
  <si>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</si>
  <si>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</si>
  <si>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</si>
  <si>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</si>
  <si>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</si>
  <si>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</si>
  <si>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</si>
  <si>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</si>
  <si>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</si>
  <si>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</si>
  <si>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</si>
  <si>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</si>
  <si>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</si>
  <si>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</si>
  <si>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</si>
  <si>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</si>
  <si>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</si>
  <si>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</si>
  <si>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</si>
  <si>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</si>
  <si>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</si>
  <si>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</si>
  <si>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</si>
  <si>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</si>
  <si>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</si>
  <si>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</si>
  <si>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</si>
  <si>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</si>
  <si>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</si>
  <si>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</si>
  <si>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</si>
  <si>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</si>
  <si>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</si>
  <si>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</si>
  <si>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</si>
  <si>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</si>
  <si>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</si>
  <si>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</si>
  <si>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</si>
  <si>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</si>
  <si>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</si>
  <si>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</si>
  <si>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</si>
  <si>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</si>
  <si>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</si>
  <si>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</si>
  <si>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</si>
  <si>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</si>
  <si>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</si>
  <si>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</si>
  <si>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</si>
  <si>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</si>
  <si>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</si>
  <si>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</si>
  <si>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</si>
  <si>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</si>
  <si>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</si>
  <si>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</si>
  <si>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</si>
  <si>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</si>
  <si>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</si>
  <si>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</si>
  <si>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</si>
  <si>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</si>
  <si>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</si>
  <si>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</si>
  <si>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</si>
  <si>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</si>
  <si>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</si>
  <si>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</si>
  <si>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</si>
  <si>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</si>
  <si>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</si>
  <si>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</si>
  <si>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</si>
  <si>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</si>
  <si>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</si>
  <si>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</si>
  <si>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</si>
  <si>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</si>
  <si>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</si>
  <si>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</si>
  <si>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</si>
  <si>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</si>
  <si>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</si>
  <si>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</si>
  <si>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</si>
  <si>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</si>
  <si>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</si>
  <si>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</si>
  <si>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</si>
  <si>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</si>
  <si>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</si>
  <si>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AccH2O_hum</t>
  </si>
  <si>
    <t>AccCO2_soda</t>
  </si>
  <si>
    <t>AccH2O_des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</si>
  <si>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</si>
  <si>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</si>
  <si>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</si>
  <si>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</si>
  <si>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</si>
  <si>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</si>
  <si>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</si>
  <si>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</si>
  <si>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</si>
  <si>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</si>
  <si>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</si>
  <si>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</si>
  <si>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</si>
  <si>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</si>
  <si>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</si>
  <si>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</si>
  <si>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</si>
  <si>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</si>
  <si>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</si>
  <si>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</si>
  <si>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</si>
  <si>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</si>
  <si>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</si>
  <si>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</si>
  <si>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</si>
  <si>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</si>
  <si>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</si>
  <si>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</si>
  <si>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</si>
  <si>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</si>
  <si>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</si>
  <si>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</si>
  <si>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</si>
  <si>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</si>
  <si>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</si>
  <si>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</si>
  <si>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</si>
  <si>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</si>
  <si>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</si>
  <si>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</si>
  <si>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</si>
  <si>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</si>
  <si>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</si>
  <si>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</si>
  <si>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</si>
  <si>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</si>
  <si>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</si>
  <si>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</si>
  <si>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</si>
  <si>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</si>
  <si>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</si>
  <si>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</si>
  <si>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</si>
  <si>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</si>
  <si>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</si>
  <si>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</si>
  <si>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</si>
  <si>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</si>
  <si>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</si>
  <si>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</si>
  <si>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</si>
  <si>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</si>
  <si>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</si>
  <si>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</si>
  <si>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</si>
  <si>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</si>
  <si>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</si>
  <si>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</si>
  <si>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</si>
  <si>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</si>
  <si>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</si>
  <si>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</si>
  <si>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</si>
  <si>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</si>
  <si>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</si>
  <si>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</si>
  <si>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</si>
  <si>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</si>
  <si>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</si>
  <si>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</si>
  <si>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</si>
  <si>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</si>
  <si>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</si>
  <si>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</si>
  <si>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</si>
  <si>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20230718 12:31:05</t>
  </si>
  <si>
    <t>12:31:05</t>
  </si>
  <si>
    <t>none</t>
  </si>
  <si>
    <t>Lindsey</t>
  </si>
  <si>
    <t>20230718</t>
  </si>
  <si>
    <t>AR</t>
  </si>
  <si>
    <t>unconfirmed</t>
  </si>
  <si>
    <t>BNL21851</t>
  </si>
  <si>
    <t>12:30:36</t>
  </si>
  <si>
    <t>2/2</t>
  </si>
  <si>
    <t>00000000</t>
  </si>
  <si>
    <t>iiiiiiii</t>
  </si>
  <si>
    <t>off</t>
  </si>
  <si>
    <t>20230718 12:32:39</t>
  </si>
  <si>
    <t>12:32:39</t>
  </si>
  <si>
    <t>12:32:09</t>
  </si>
  <si>
    <t>20230718 12:34:11</t>
  </si>
  <si>
    <t>12:34:11</t>
  </si>
  <si>
    <t>12:33:42</t>
  </si>
  <si>
    <t>20230718 12:35:42</t>
  </si>
  <si>
    <t>12:35:42</t>
  </si>
  <si>
    <t>12:35:13</t>
  </si>
  <si>
    <t>20230718 12:37:17</t>
  </si>
  <si>
    <t>12:37:17</t>
  </si>
  <si>
    <t>12:36:48</t>
  </si>
  <si>
    <t>20230718 12:38:37</t>
  </si>
  <si>
    <t>12:38:37</t>
  </si>
  <si>
    <t>12:38:26</t>
  </si>
  <si>
    <t>1/2</t>
  </si>
  <si>
    <t>20230718 12:39:52</t>
  </si>
  <si>
    <t>12:39:52</t>
  </si>
  <si>
    <t>12:39:41</t>
  </si>
  <si>
    <t>20230718 12:41:27</t>
  </si>
  <si>
    <t>12:41:27</t>
  </si>
  <si>
    <t>12:40:57</t>
  </si>
  <si>
    <t>20230718 12:42:49</t>
  </si>
  <si>
    <t>12:42:49</t>
  </si>
  <si>
    <t>12:42:19</t>
  </si>
  <si>
    <t>20230718 12:44:10</t>
  </si>
  <si>
    <t>12:44:10</t>
  </si>
  <si>
    <t>12:43:42</t>
  </si>
  <si>
    <t>20230718 12:45:36</t>
  </si>
  <si>
    <t>12:45:36</t>
  </si>
  <si>
    <t>12:45:08</t>
  </si>
  <si>
    <t>20230718 12:47:08</t>
  </si>
  <si>
    <t>12:47:08</t>
  </si>
  <si>
    <t>12:46:39</t>
  </si>
  <si>
    <t>20230718 12:48:39</t>
  </si>
  <si>
    <t>12:48:39</t>
  </si>
  <si>
    <t>12:48:10</t>
  </si>
  <si>
    <t>20230718 12:50:06</t>
  </si>
  <si>
    <t>12:50:06</t>
  </si>
  <si>
    <t>12:49:37</t>
  </si>
  <si>
    <t>20230718 12:51:37</t>
  </si>
  <si>
    <t>12:51:37</t>
  </si>
  <si>
    <t>12:51:08</t>
  </si>
  <si>
    <t>20230718 12:53:22</t>
  </si>
  <si>
    <t>12:53:22</t>
  </si>
  <si>
    <t>12:52:54</t>
  </si>
  <si>
    <t>20230718 12:54:52</t>
  </si>
  <si>
    <t>12:54:52</t>
  </si>
  <si>
    <t>12:54:23</t>
  </si>
  <si>
    <t>20230718 12:56:33</t>
  </si>
  <si>
    <t>12:56:33</t>
  </si>
  <si>
    <t>12:56:03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</si>
</sst>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6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2" spans="1:216" x14ac:dyDescent="0.2">
      <c r="A2" t="s">
        <v>33</v>
      </c>
      <c r="B2" t="s">
        <v>34</v>
      </c>
      <c r="C2" t="s">
        <v>36</v>
      </c>
    </row>
    <row r="3" spans="1:216" x14ac:dyDescent="0.2">
      <c r="B3" t="s">
        <v>35</v>
      </c>
      <c r="C3">
        <v>21</v>
      </c>
    </row>
    <row r="4" spans="1:216" x14ac:dyDescent="0.2">
      <c r="A4" t="s">
        <v>37</v>
      </c>
      <c r="B4" t="s">
        <v>38</v>
      </c>
      <c r="C4" t="s">
        <v>39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</row>
    <row r="5" spans="1:216" x14ac:dyDescent="0.2">
      <c r="B5" t="s">
        <v>19</v>
      </c>
      <c r="C5" t="s">
        <v>40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49</v>
      </c>
      <c r="B6" t="s">
        <v>50</v>
      </c>
      <c r="C6" t="s">
        <v>51</v>
      </c>
      <c r="D6" t="s">
        <v>52</v>
      </c>
      <c r="E6" t="s">
        <v>54</v>
      </c>
    </row>
    <row r="7" spans="1:216" x14ac:dyDescent="0.2">
      <c r="B7">
        <v>3.72</v>
      </c>
      <c r="C7">
        <v>0.5</v>
      </c>
      <c r="D7" t="s">
        <v>53</v>
      </c>
      <c r="E7">
        <v>2</v>
      </c>
    </row>
    <row r="8" spans="1:216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</row>
    <row r="9" spans="1:216" x14ac:dyDescent="0.2">
      <c r="B9">
        <v>0</v>
      </c>
      <c r="C9">
        <v>0</v>
      </c>
      <c r="D9">
        <v>0</v>
      </c>
      <c r="E9">
        <v>1</v>
      </c>
    </row>
    <row r="10" spans="1:216" x14ac:dyDescent="0.2">
      <c r="A10" t="s">
        <v>60</v>
      </c>
      <c r="B10" t="s">
        <v>61</v>
      </c>
      <c r="C10" t="s">
        <v>63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 spans="1:216" x14ac:dyDescent="0.2">
      <c r="B11" t="s">
        <v>62</v>
      </c>
      <c r="C11" t="s">
        <v>64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</row>
    <row r="13" spans="1:216" x14ac:dyDescent="0.2">
      <c r="B13">
        <v>0</v>
      </c>
      <c r="C13">
        <v>0</v>
      </c>
      <c r="D13">
        <v>1</v>
      </c>
      <c r="E13">
        <v>0</v>
      </c>
      <c r="F13">
        <v>1</v>
      </c>
    </row>
    <row r="14" spans="1:216" x14ac:dyDescent="0.2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92</v>
      </c>
      <c r="H14" t="s">
        <v>94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91</v>
      </c>
      <c r="G15" t="s">
        <v>93</v>
      </c>
      <c r="H15">
        <v>0</v>
      </c>
    </row>
    <row r="16" spans="1:216" x14ac:dyDescent="0.2">
      <c r="A16" t="s">
        <v>95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99</v>
      </c>
      <c r="AP16" t="s">
        <v>99</v>
      </c>
      <c r="AQ16" t="s">
        <v>99</v>
      </c>
      <c r="AR16" t="s">
        <v>99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102</v>
      </c>
      <c r="CE16" t="s">
        <v>102</v>
      </c>
      <c r="CF16" t="s">
        <v>102</v>
      </c>
      <c r="CG16" t="s">
        <v>102</v>
      </c>
      <c r="CH16" t="s">
        <v>102</v>
      </c>
      <c r="CI16" t="s">
        <v>102</v>
      </c>
      <c r="CJ16" t="s">
        <v>102</v>
      </c>
      <c r="CK16" t="s">
        <v>102</v>
      </c>
      <c r="CL16" t="s">
        <v>102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  <c r="CW16" t="s">
        <v>103</v>
      </c>
      <c r="CX16" t="s">
        <v>103</v>
      </c>
      <c r="CY16" t="s">
        <v>103</v>
      </c>
      <c r="CZ16" t="s">
        <v>104</v>
      </c>
      <c r="DA16" t="s">
        <v>104</v>
      </c>
      <c r="DB16" t="s">
        <v>104</v>
      </c>
      <c r="DC16" t="s">
        <v>104</v>
      </c>
      <c r="DD16" t="s">
        <v>104</v>
      </c>
      <c r="DE16" t="s">
        <v>104</v>
      </c>
      <c r="DF16" t="s">
        <v>104</v>
      </c>
      <c r="DG16" t="s">
        <v>104</v>
      </c>
      <c r="DH16" t="s">
        <v>104</v>
      </c>
      <c r="DI16" t="s">
        <v>104</v>
      </c>
      <c r="DJ16" t="s">
        <v>104</v>
      </c>
      <c r="DK16" t="s">
        <v>104</v>
      </c>
      <c r="DL16" t="s">
        <v>104</v>
      </c>
      <c r="DM16" t="s">
        <v>104</v>
      </c>
      <c r="DN16" t="s">
        <v>104</v>
      </c>
      <c r="DO16" t="s">
        <v>105</v>
      </c>
      <c r="DP16" t="s">
        <v>105</v>
      </c>
      <c r="DQ16" t="s">
        <v>105</v>
      </c>
      <c r="DR16" t="s">
        <v>105</v>
      </c>
      <c r="DS16" t="s">
        <v>105</v>
      </c>
      <c r="DT16" t="s">
        <v>105</v>
      </c>
      <c r="DU16" t="s">
        <v>105</v>
      </c>
      <c r="DV16" t="s">
        <v>105</v>
      </c>
      <c r="DW16" t="s">
        <v>105</v>
      </c>
      <c r="DX16" t="s">
        <v>105</v>
      </c>
      <c r="DY16" t="s">
        <v>105</v>
      </c>
      <c r="DZ16" t="s">
        <v>105</v>
      </c>
      <c r="EA16" t="s">
        <v>105</v>
      </c>
      <c r="EB16" t="s">
        <v>105</v>
      </c>
      <c r="EC16" t="s">
        <v>105</v>
      </c>
      <c r="ED16" t="s">
        <v>105</v>
      </c>
      <c r="EE16" t="s">
        <v>105</v>
      </c>
      <c r="EF16" t="s">
        <v>105</v>
      </c>
      <c r="EG16" t="s">
        <v>106</v>
      </c>
      <c r="EH16" t="s">
        <v>106</v>
      </c>
      <c r="EI16" t="s">
        <v>106</v>
      </c>
      <c r="EJ16" t="s">
        <v>106</v>
      </c>
      <c r="EK16" t="s">
        <v>106</v>
      </c>
      <c r="EL16" t="s">
        <v>106</v>
      </c>
      <c r="EM16" t="s">
        <v>106</v>
      </c>
      <c r="EN16" t="s">
        <v>106</v>
      </c>
      <c r="EO16" t="s">
        <v>106</v>
      </c>
      <c r="EP16" t="s">
        <v>106</v>
      </c>
      <c r="EQ16" t="s">
        <v>106</v>
      </c>
      <c r="ER16" t="s">
        <v>106</v>
      </c>
      <c r="ES16" t="s">
        <v>106</v>
      </c>
      <c r="ET16" t="s">
        <v>106</v>
      </c>
      <c r="EU16" t="s">
        <v>106</v>
      </c>
      <c r="EV16" t="s">
        <v>106</v>
      </c>
      <c r="EW16" t="s">
        <v>106</v>
      </c>
      <c r="EX16" t="s">
        <v>106</v>
      </c>
      <c r="EY16" t="s">
        <v>106</v>
      </c>
      <c r="EZ16" t="s">
        <v>107</v>
      </c>
      <c r="FA16" t="s">
        <v>107</v>
      </c>
      <c r="FB16" t="s">
        <v>107</v>
      </c>
      <c r="FC16" t="s">
        <v>107</v>
      </c>
      <c r="FD16" t="s">
        <v>107</v>
      </c>
      <c r="FE16" t="s">
        <v>107</v>
      </c>
      <c r="FF16" t="s">
        <v>107</v>
      </c>
      <c r="FG16" t="s">
        <v>107</v>
      </c>
      <c r="FH16" t="s">
        <v>107</v>
      </c>
      <c r="FI16" t="s">
        <v>107</v>
      </c>
      <c r="FJ16" t="s">
        <v>107</v>
      </c>
      <c r="FK16" t="s">
        <v>107</v>
      </c>
      <c r="FL16" t="s">
        <v>107</v>
      </c>
      <c r="FM16" t="s">
        <v>107</v>
      </c>
      <c r="FN16" t="s">
        <v>107</v>
      </c>
      <c r="FO16" t="s">
        <v>107</v>
      </c>
      <c r="FP16" t="s">
        <v>107</v>
      </c>
      <c r="FQ16" t="s">
        <v>107</v>
      </c>
      <c r="FR16" t="s">
        <v>107</v>
      </c>
      <c r="FS16" t="s">
        <v>108</v>
      </c>
      <c r="FT16" t="s">
        <v>108</v>
      </c>
      <c r="FU16" t="s">
        <v>108</v>
      </c>
      <c r="FV16" t="s">
        <v>108</v>
      </c>
      <c r="FW16" t="s">
        <v>108</v>
      </c>
      <c r="FX16" t="s">
        <v>108</v>
      </c>
      <c r="FY16" t="s">
        <v>108</v>
      </c>
      <c r="FZ16" t="s">
        <v>108</v>
      </c>
      <c r="GA16" t="s">
        <v>108</v>
      </c>
      <c r="GB16" t="s">
        <v>108</v>
      </c>
      <c r="GC16" t="s">
        <v>108</v>
      </c>
      <c r="GD16" t="s">
        <v>108</v>
      </c>
      <c r="GE16" t="s">
        <v>108</v>
      </c>
      <c r="GF16" t="s">
        <v>108</v>
      </c>
      <c r="GG16" t="s">
        <v>108</v>
      </c>
      <c r="GH16" t="s">
        <v>108</v>
      </c>
      <c r="GI16" t="s">
        <v>108</v>
      </c>
      <c r="GJ16" t="s">
        <v>108</v>
      </c>
      <c r="GK16" t="s">
        <v>109</v>
      </c>
      <c r="GL16" t="s">
        <v>109</v>
      </c>
      <c r="GM16" t="s">
        <v>109</v>
      </c>
      <c r="GN16" t="s">
        <v>109</v>
      </c>
      <c r="GO16" t="s">
        <v>109</v>
      </c>
      <c r="GP16" t="s">
        <v>109</v>
      </c>
      <c r="GQ16" t="s">
        <v>109</v>
      </c>
      <c r="GR16" t="s">
        <v>109</v>
      </c>
      <c r="GS16" t="s">
        <v>110</v>
      </c>
      <c r="GT16" t="s">
        <v>110</v>
      </c>
      <c r="GU16" t="s">
        <v>110</v>
      </c>
      <c r="GV16" t="s">
        <v>110</v>
      </c>
      <c r="GW16" t="s">
        <v>110</v>
      </c>
      <c r="GX16" t="s">
        <v>110</v>
      </c>
      <c r="GY16" t="s">
        <v>110</v>
      </c>
      <c r="GZ16" t="s">
        <v>110</v>
      </c>
      <c r="HA16" t="s">
        <v>110</v>
      </c>
      <c r="HB16" t="s">
        <v>110</v>
      </c>
      <c r="HC16" t="s">
        <v>110</v>
      </c>
      <c r="HD16" t="s">
        <v>110</v>
      </c>
      <c r="HE16" t="s">
        <v>110</v>
      </c>
      <c r="HF16" t="s">
        <v>110</v>
      </c>
      <c r="HG16" t="s">
        <v>110</v>
      </c>
      <c r="HH16" t="s">
        <v>110</v>
      </c>
    </row>
    <row r="17" spans="1:216" x14ac:dyDescent="0.2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  <c r="R17" t="s">
        <v>128</v>
      </c>
      <c r="S17" t="s">
        <v>129</v>
      </c>
      <c r="T17" t="s">
        <v>130</v>
      </c>
      <c r="U17" t="s">
        <v>131</v>
      </c>
      <c r="V17" t="s">
        <v>132</v>
      </c>
      <c r="W17" t="s">
        <v>133</v>
      </c>
      <c r="X17" t="s">
        <v>134</v>
      </c>
      <c r="Y17" t="s">
        <v>135</v>
      </c>
      <c r="Z17" t="s">
        <v>136</v>
      </c>
      <c r="AA17" t="s">
        <v>137</v>
      </c>
      <c r="AB17" t="s">
        <v>138</v>
      </c>
      <c r="AC17" t="s">
        <v>139</v>
      </c>
      <c r="AD17" t="s">
        <v>140</v>
      </c>
      <c r="AE17" t="s">
        <v>141</v>
      </c>
      <c r="AF17" t="s">
        <v>142</v>
      </c>
      <c r="AG17" t="s">
        <v>143</v>
      </c>
      <c r="AH17" t="s">
        <v>144</v>
      </c>
      <c r="AI17" t="s">
        <v>145</v>
      </c>
      <c r="AJ17" t="s">
        <v>98</v>
      </c>
      <c r="AK17" t="s">
        <v>146</v>
      </c>
      <c r="AL17" t="s">
        <v>147</v>
      </c>
      <c r="AM17" t="s">
        <v>148</v>
      </c>
      <c r="AN17" t="s">
        <v>149</v>
      </c>
      <c r="AO17" t="s">
        <v>150</v>
      </c>
      <c r="AP17" t="s">
        <v>151</v>
      </c>
      <c r="AQ17" t="s">
        <v>152</v>
      </c>
      <c r="AR17" t="s">
        <v>153</v>
      </c>
      <c r="AS17" t="s">
        <v>122</v>
      </c>
      <c r="AT17" t="s">
        <v>154</v>
      </c>
      <c r="AU17" t="s">
        <v>155</v>
      </c>
      <c r="AV17" t="s">
        <v>156</v>
      </c>
      <c r="AW17" t="s">
        <v>157</v>
      </c>
      <c r="AX17" t="s">
        <v>158</v>
      </c>
      <c r="AY17" t="s">
        <v>159</v>
      </c>
      <c r="AZ17" t="s">
        <v>160</v>
      </c>
      <c r="BA17" t="s">
        <v>161</v>
      </c>
      <c r="BB17" t="s">
        <v>162</v>
      </c>
      <c r="BC17" t="s">
        <v>163</v>
      </c>
      <c r="BD17" t="s">
        <v>164</v>
      </c>
      <c r="BE17" t="s">
        <v>165</v>
      </c>
      <c r="BF17" t="s">
        <v>166</v>
      </c>
      <c r="BG17" t="s">
        <v>167</v>
      </c>
      <c r="BH17" t="s">
        <v>168</v>
      </c>
      <c r="BI17" t="s">
        <v>169</v>
      </c>
      <c r="BJ17" t="s">
        <v>170</v>
      </c>
      <c r="BK17" t="s">
        <v>171</v>
      </c>
      <c r="BL17" t="s">
        <v>172</v>
      </c>
      <c r="BM17" t="s">
        <v>173</v>
      </c>
      <c r="BN17" t="s">
        <v>174</v>
      </c>
      <c r="BO17" t="s">
        <v>175</v>
      </c>
      <c r="BP17" t="s">
        <v>176</v>
      </c>
      <c r="BQ17" t="s">
        <v>177</v>
      </c>
      <c r="BR17" t="s">
        <v>178</v>
      </c>
      <c r="BS17" t="s">
        <v>179</v>
      </c>
      <c r="BT17" t="s">
        <v>180</v>
      </c>
      <c r="BU17" t="s">
        <v>181</v>
      </c>
      <c r="BV17" t="s">
        <v>182</v>
      </c>
      <c r="BW17" t="s">
        <v>183</v>
      </c>
      <c r="BX17" t="s">
        <v>184</v>
      </c>
      <c r="BY17" t="s">
        <v>185</v>
      </c>
      <c r="BZ17" t="s">
        <v>186</v>
      </c>
      <c r="CA17" t="s">
        <v>187</v>
      </c>
      <c r="CB17" t="s">
        <v>188</v>
      </c>
      <c r="CC17" t="s">
        <v>189</v>
      </c>
      <c r="CD17" t="s">
        <v>190</v>
      </c>
      <c r="CE17" t="s">
        <v>191</v>
      </c>
      <c r="CF17" t="s">
        <v>192</v>
      </c>
      <c r="CG17" t="s">
        <v>193</v>
      </c>
      <c r="CH17" t="s">
        <v>194</v>
      </c>
      <c r="CI17" t="s">
        <v>195</v>
      </c>
      <c r="CJ17" t="s">
        <v>196</v>
      </c>
      <c r="CK17" t="s">
        <v>197</v>
      </c>
      <c r="CL17" t="s">
        <v>198</v>
      </c>
      <c r="CM17" t="s">
        <v>112</v>
      </c>
      <c r="CN17" t="s">
        <v>115</v>
      </c>
      <c r="CO17" t="s">
        <v>199</v>
      </c>
      <c r="CP17" t="s">
        <v>200</v>
      </c>
      <c r="CQ17" t="s">
        <v>201</v>
      </c>
      <c r="CR17" t="s">
        <v>202</v>
      </c>
      <c r="CS17" t="s">
        <v>203</v>
      </c>
      <c r="CT17" t="s">
        <v>204</v>
      </c>
      <c r="CU17" t="s">
        <v>205</v>
      </c>
      <c r="CV17" t="s">
        <v>206</v>
      </c>
      <c r="CW17" t="s">
        <v>207</v>
      </c>
      <c r="CX17" t="s">
        <v>208</v>
      </c>
      <c r="CY17" t="s">
        <v>209</v>
      </c>
      <c r="CZ17" t="s">
        <v>210</v>
      </c>
      <c r="DA17" t="s">
        <v>211</v>
      </c>
      <c r="DB17" t="s">
        <v>212</v>
      </c>
      <c r="DC17" t="s">
        <v>213</v>
      </c>
      <c r="DD17" t="s">
        <v>214</v>
      </c>
      <c r="DE17" t="s">
        <v>215</v>
      </c>
      <c r="DF17" t="s">
        <v>216</v>
      </c>
      <c r="DG17" t="s">
        <v>217</v>
      </c>
      <c r="DH17" t="s">
        <v>218</v>
      </c>
      <c r="DI17" t="s">
        <v>219</v>
      </c>
      <c r="DJ17" t="s">
        <v>220</v>
      </c>
      <c r="DK17" t="s">
        <v>221</v>
      </c>
      <c r="DL17" t="s">
        <v>222</v>
      </c>
      <c r="DM17" t="s">
        <v>223</v>
      </c>
      <c r="DN17" t="s">
        <v>224</v>
      </c>
      <c r="DO17" t="s">
        <v>225</v>
      </c>
      <c r="DP17" t="s">
        <v>226</v>
      </c>
      <c r="DQ17" t="s">
        <v>227</v>
      </c>
      <c r="DR17" t="s">
        <v>228</v>
      </c>
      <c r="DS17" t="s">
        <v>229</v>
      </c>
      <c r="DT17" t="s">
        <v>230</v>
      </c>
      <c r="DU17" t="s">
        <v>231</v>
      </c>
      <c r="DV17" t="s">
        <v>232</v>
      </c>
      <c r="DW17" t="s">
        <v>233</v>
      </c>
      <c r="DX17" t="s">
        <v>234</v>
      </c>
      <c r="DY17" t="s">
        <v>235</v>
      </c>
      <c r="DZ17" t="s">
        <v>236</v>
      </c>
      <c r="EA17" t="s">
        <v>237</v>
      </c>
      <c r="EB17" t="s">
        <v>238</v>
      </c>
      <c r="EC17" t="s">
        <v>239</v>
      </c>
      <c r="ED17" t="s">
        <v>240</v>
      </c>
      <c r="EE17" t="s">
        <v>241</v>
      </c>
      <c r="EF17" t="s">
        <v>242</v>
      </c>
      <c r="EG17" t="s">
        <v>243</v>
      </c>
      <c r="EH17" t="s">
        <v>244</v>
      </c>
      <c r="EI17" t="s">
        <v>245</v>
      </c>
      <c r="EJ17" t="s">
        <v>246</v>
      </c>
      <c r="EK17" t="s">
        <v>247</v>
      </c>
      <c r="EL17" t="s">
        <v>248</v>
      </c>
      <c r="EM17" t="s">
        <v>249</v>
      </c>
      <c r="EN17" t="s">
        <v>250</v>
      </c>
      <c r="EO17" t="s">
        <v>251</v>
      </c>
      <c r="EP17" t="s">
        <v>252</v>
      </c>
      <c r="EQ17" t="s">
        <v>253</v>
      </c>
      <c r="ER17" t="s">
        <v>254</v>
      </c>
      <c r="ES17" t="s">
        <v>255</v>
      </c>
      <c r="ET17" t="s">
        <v>256</v>
      </c>
      <c r="EU17" t="s">
        <v>257</v>
      </c>
      <c r="EV17" t="s">
        <v>258</v>
      </c>
      <c r="EW17" t="s">
        <v>259</v>
      </c>
      <c r="EX17" t="s">
        <v>260</v>
      </c>
      <c r="EY17" t="s">
        <v>261</v>
      </c>
      <c r="EZ17" t="s">
        <v>262</v>
      </c>
      <c r="FA17" t="s">
        <v>263</v>
      </c>
      <c r="FB17" t="s">
        <v>264</v>
      </c>
      <c r="FC17" t="s">
        <v>265</v>
      </c>
      <c r="FD17" t="s">
        <v>266</v>
      </c>
      <c r="FE17" t="s">
        <v>267</v>
      </c>
      <c r="FF17" t="s">
        <v>268</v>
      </c>
      <c r="FG17" t="s">
        <v>269</v>
      </c>
      <c r="FH17" t="s">
        <v>270</v>
      </c>
      <c r="FI17" t="s">
        <v>271</v>
      </c>
      <c r="FJ17" t="s">
        <v>272</v>
      </c>
      <c r="FK17" t="s">
        <v>273</v>
      </c>
      <c r="FL17" t="s">
        <v>274</v>
      </c>
      <c r="FM17" t="s">
        <v>275</v>
      </c>
      <c r="FN17" t="s">
        <v>276</v>
      </c>
      <c r="FO17" t="s">
        <v>277</v>
      </c>
      <c r="FP17" t="s">
        <v>278</v>
      </c>
      <c r="FQ17" t="s">
        <v>279</v>
      </c>
      <c r="FR17" t="s">
        <v>280</v>
      </c>
      <c r="FS17" t="s">
        <v>281</v>
      </c>
      <c r="FT17" t="s">
        <v>282</v>
      </c>
      <c r="FU17" t="s">
        <v>283</v>
      </c>
      <c r="FV17" t="s">
        <v>284</v>
      </c>
      <c r="FW17" t="s">
        <v>285</v>
      </c>
      <c r="FX17" t="s">
        <v>286</v>
      </c>
      <c r="FY17" t="s">
        <v>287</v>
      </c>
      <c r="FZ17" t="s">
        <v>288</v>
      </c>
      <c r="GA17" t="s">
        <v>289</v>
      </c>
      <c r="GB17" t="s">
        <v>290</v>
      </c>
      <c r="GC17" t="s">
        <v>291</v>
      </c>
      <c r="GD17" t="s">
        <v>292</v>
      </c>
      <c r="GE17" t="s">
        <v>293</v>
      </c>
      <c r="GF17" t="s">
        <v>294</v>
      </c>
      <c r="GG17" t="s">
        <v>295</v>
      </c>
      <c r="GH17" t="s">
        <v>296</v>
      </c>
      <c r="GI17" t="s">
        <v>297</v>
      </c>
      <c r="GJ17" t="s">
        <v>298</v>
      </c>
      <c r="GK17" t="s">
        <v>299</v>
      </c>
      <c r="GL17" t="s">
        <v>300</v>
      </c>
      <c r="GM17" t="s">
        <v>301</v>
      </c>
      <c r="GN17" t="s">
        <v>302</v>
      </c>
      <c r="GO17" t="s">
        <v>303</v>
      </c>
      <c r="GP17" t="s">
        <v>304</v>
      </c>
      <c r="GQ17" t="s">
        <v>305</v>
      </c>
      <c r="GR17" t="s">
        <v>306</v>
      </c>
      <c r="GS17" t="s">
        <v>307</v>
      </c>
      <c r="GT17" t="s">
        <v>308</v>
      </c>
      <c r="GU17" t="s">
        <v>309</v>
      </c>
      <c r="GV17" t="s">
        <v>310</v>
      </c>
      <c r="GW17" t="s">
        <v>311</v>
      </c>
      <c r="GX17" t="s">
        <v>312</v>
      </c>
      <c r="GY17" t="s">
        <v>313</v>
      </c>
      <c r="GZ17" t="s">
        <v>314</v>
      </c>
      <c r="HA17" t="s">
        <v>315</v>
      </c>
      <c r="HB17" t="s">
        <v>316</v>
      </c>
      <c r="HC17" t="s">
        <v>317</v>
      </c>
      <c r="HD17" t="s">
        <v>318</v>
      </c>
      <c r="HE17" t="s">
        <v>319</v>
      </c>
      <c r="HF17" t="s">
        <v>320</v>
      </c>
      <c r="HG17" t="s">
        <v>321</v>
      </c>
      <c r="HH17" t="s">
        <v>322</v>
      </c>
    </row>
    <row r="18" spans="1:216" x14ac:dyDescent="0.2">
      <c r="B18" t="s">
        <v>323</v>
      </c>
      <c r="C18" t="s">
        <v>323</v>
      </c>
      <c r="F18" t="s">
        <v>323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  <c r="Q18" t="s">
        <v>327</v>
      </c>
      <c r="R18" t="s">
        <v>161</v>
      </c>
      <c r="S18" t="s">
        <v>161</v>
      </c>
      <c r="T18" t="s">
        <v>324</v>
      </c>
      <c r="U18" t="s">
        <v>324</v>
      </c>
      <c r="V18" t="s">
        <v>324</v>
      </c>
      <c r="W18" t="s">
        <v>324</v>
      </c>
      <c r="X18" t="s">
        <v>328</v>
      </c>
      <c r="Y18" t="s">
        <v>329</v>
      </c>
      <c r="Z18" t="s">
        <v>329</v>
      </c>
      <c r="AA18" t="s">
        <v>330</v>
      </c>
      <c r="AB18" t="s">
        <v>331</v>
      </c>
      <c r="AC18" t="s">
        <v>330</v>
      </c>
      <c r="AD18" t="s">
        <v>330</v>
      </c>
      <c r="AE18" t="s">
        <v>330</v>
      </c>
      <c r="AF18" t="s">
        <v>328</v>
      </c>
      <c r="AG18" t="s">
        <v>328</v>
      </c>
      <c r="AH18" t="s">
        <v>328</v>
      </c>
      <c r="AI18" t="s">
        <v>328</v>
      </c>
      <c r="AJ18" t="s">
        <v>332</v>
      </c>
      <c r="AK18" t="s">
        <v>331</v>
      </c>
      <c r="AM18" t="s">
        <v>331</v>
      </c>
      <c r="AN18" t="s">
        <v>332</v>
      </c>
      <c r="AO18" t="s">
        <v>326</v>
      </c>
      <c r="AP18" t="s">
        <v>326</v>
      </c>
      <c r="AR18" t="s">
        <v>333</v>
      </c>
      <c r="AS18" t="s">
        <v>323</v>
      </c>
      <c r="AT18" t="s">
        <v>327</v>
      </c>
      <c r="AU18" t="s">
        <v>327</v>
      </c>
      <c r="AV18" t="s">
        <v>334</v>
      </c>
      <c r="AW18" t="s">
        <v>334</v>
      </c>
      <c r="AX18" t="s">
        <v>327</v>
      </c>
      <c r="AY18" t="s">
        <v>334</v>
      </c>
      <c r="AZ18" t="s">
        <v>332</v>
      </c>
      <c r="BA18" t="s">
        <v>330</v>
      </c>
      <c r="BB18" t="s">
        <v>330</v>
      </c>
      <c r="BC18" t="s">
        <v>329</v>
      </c>
      <c r="BD18" t="s">
        <v>329</v>
      </c>
      <c r="BE18" t="s">
        <v>329</v>
      </c>
      <c r="BF18" t="s">
        <v>329</v>
      </c>
      <c r="BG18" t="s">
        <v>329</v>
      </c>
      <c r="BH18" t="s">
        <v>335</v>
      </c>
      <c r="BI18" t="s">
        <v>326</v>
      </c>
      <c r="BJ18" t="s">
        <v>326</v>
      </c>
      <c r="BK18" t="s">
        <v>327</v>
      </c>
      <c r="BL18" t="s">
        <v>327</v>
      </c>
      <c r="BM18" t="s">
        <v>327</v>
      </c>
      <c r="BN18" t="s">
        <v>334</v>
      </c>
      <c r="BO18" t="s">
        <v>327</v>
      </c>
      <c r="BP18" t="s">
        <v>334</v>
      </c>
      <c r="BQ18" t="s">
        <v>330</v>
      </c>
      <c r="BR18" t="s">
        <v>330</v>
      </c>
      <c r="BS18" t="s">
        <v>329</v>
      </c>
      <c r="BT18" t="s">
        <v>329</v>
      </c>
      <c r="BU18" t="s">
        <v>326</v>
      </c>
      <c r="BZ18" t="s">
        <v>326</v>
      </c>
      <c r="CC18" t="s">
        <v>329</v>
      </c>
      <c r="CD18" t="s">
        <v>329</v>
      </c>
      <c r="CE18" t="s">
        <v>329</v>
      </c>
      <c r="CF18" t="s">
        <v>329</v>
      </c>
      <c r="CG18" t="s">
        <v>329</v>
      </c>
      <c r="CH18" t="s">
        <v>326</v>
      </c>
      <c r="CI18" t="s">
        <v>326</v>
      </c>
      <c r="CJ18" t="s">
        <v>326</v>
      </c>
      <c r="CK18" t="s">
        <v>323</v>
      </c>
      <c r="CM18" t="s">
        <v>336</v>
      </c>
      <c r="CO18" t="s">
        <v>323</v>
      </c>
      <c r="CP18" t="s">
        <v>323</v>
      </c>
      <c r="CR18" t="s">
        <v>337</v>
      </c>
      <c r="CS18" t="s">
        <v>338</v>
      </c>
      <c r="CT18" t="s">
        <v>337</v>
      </c>
      <c r="CU18" t="s">
        <v>338</v>
      </c>
      <c r="CV18" t="s">
        <v>337</v>
      </c>
      <c r="CW18" t="s">
        <v>338</v>
      </c>
      <c r="CX18" t="s">
        <v>331</v>
      </c>
      <c r="CY18" t="s">
        <v>331</v>
      </c>
      <c r="CZ18" t="s">
        <v>326</v>
      </c>
      <c r="DA18" t="s">
        <v>339</v>
      </c>
      <c r="DB18" t="s">
        <v>326</v>
      </c>
      <c r="DD18" t="s">
        <v>327</v>
      </c>
      <c r="DE18" t="s">
        <v>340</v>
      </c>
      <c r="DF18" t="s">
        <v>327</v>
      </c>
      <c r="DH18" t="s">
        <v>326</v>
      </c>
      <c r="DI18" t="s">
        <v>339</v>
      </c>
      <c r="DJ18" t="s">
        <v>326</v>
      </c>
      <c r="DO18" t="s">
        <v>341</v>
      </c>
      <c r="DP18" t="s">
        <v>341</v>
      </c>
      <c r="EC18" t="s">
        <v>341</v>
      </c>
      <c r="ED18" t="s">
        <v>341</v>
      </c>
      <c r="EE18" t="s">
        <v>342</v>
      </c>
      <c r="EF18" t="s">
        <v>342</v>
      </c>
      <c r="EG18" t="s">
        <v>329</v>
      </c>
      <c r="EH18" t="s">
        <v>329</v>
      </c>
      <c r="EI18" t="s">
        <v>331</v>
      </c>
      <c r="EJ18" t="s">
        <v>329</v>
      </c>
      <c r="EK18" t="s">
        <v>334</v>
      </c>
      <c r="EL18" t="s">
        <v>331</v>
      </c>
      <c r="EM18" t="s">
        <v>331</v>
      </c>
      <c r="EO18" t="s">
        <v>341</v>
      </c>
      <c r="EP18" t="s">
        <v>341</v>
      </c>
      <c r="EQ18" t="s">
        <v>341</v>
      </c>
      <c r="ER18" t="s">
        <v>341</v>
      </c>
      <c r="ES18" t="s">
        <v>341</v>
      </c>
      <c r="ET18" t="s">
        <v>341</v>
      </c>
      <c r="EU18" t="s">
        <v>341</v>
      </c>
      <c r="EV18" t="s">
        <v>343</v>
      </c>
      <c r="EW18" t="s">
        <v>343</v>
      </c>
      <c r="EX18" t="s">
        <v>343</v>
      </c>
      <c r="EY18" t="s">
        <v>344</v>
      </c>
      <c r="EZ18" t="s">
        <v>341</v>
      </c>
      <c r="FA18" t="s">
        <v>341</v>
      </c>
      <c r="FB18" t="s">
        <v>341</v>
      </c>
      <c r="FC18" t="s">
        <v>341</v>
      </c>
      <c r="FD18" t="s">
        <v>341</v>
      </c>
      <c r="FE18" t="s">
        <v>341</v>
      </c>
      <c r="FF18" t="s">
        <v>341</v>
      </c>
      <c r="FG18" t="s">
        <v>341</v>
      </c>
      <c r="FH18" t="s">
        <v>341</v>
      </c>
      <c r="FI18" t="s">
        <v>341</v>
      </c>
      <c r="FJ18" t="s">
        <v>341</v>
      </c>
      <c r="FK18" t="s">
        <v>341</v>
      </c>
      <c r="FR18" t="s">
        <v>341</v>
      </c>
      <c r="FS18" t="s">
        <v>331</v>
      </c>
      <c r="FT18" t="s">
        <v>331</v>
      </c>
      <c r="FU18" t="s">
        <v>337</v>
      </c>
      <c r="FV18" t="s">
        <v>338</v>
      </c>
      <c r="FW18" t="s">
        <v>338</v>
      </c>
      <c r="GA18" t="s">
        <v>338</v>
      </c>
      <c r="GE18" t="s">
        <v>327</v>
      </c>
      <c r="GF18" t="s">
        <v>327</v>
      </c>
      <c r="GG18" t="s">
        <v>334</v>
      </c>
      <c r="GH18" t="s">
        <v>334</v>
      </c>
      <c r="GI18" t="s">
        <v>345</v>
      </c>
      <c r="GJ18" t="s">
        <v>345</v>
      </c>
      <c r="GK18" t="s">
        <v>341</v>
      </c>
      <c r="GL18" t="s">
        <v>341</v>
      </c>
      <c r="GM18" t="s">
        <v>341</v>
      </c>
      <c r="GN18" t="s">
        <v>341</v>
      </c>
      <c r="GO18" t="s">
        <v>341</v>
      </c>
      <c r="GP18" t="s">
        <v>341</v>
      </c>
      <c r="GQ18" t="s">
        <v>329</v>
      </c>
      <c r="GR18" t="s">
        <v>341</v>
      </c>
      <c r="GT18" t="s">
        <v>332</v>
      </c>
      <c r="GU18" t="s">
        <v>332</v>
      </c>
      <c r="GV18" t="s">
        <v>329</v>
      </c>
      <c r="GW18" t="s">
        <v>329</v>
      </c>
      <c r="GX18" t="s">
        <v>329</v>
      </c>
      <c r="GY18" t="s">
        <v>329</v>
      </c>
      <c r="GZ18" t="s">
        <v>329</v>
      </c>
      <c r="HA18" t="s">
        <v>331</v>
      </c>
      <c r="HB18" t="s">
        <v>331</v>
      </c>
      <c r="HC18" t="s">
        <v>331</v>
      </c>
      <c r="HD18" t="s">
        <v>329</v>
      </c>
      <c r="HE18" t="s">
        <v>327</v>
      </c>
      <c r="HF18" t="s">
        <v>334</v>
      </c>
      <c r="HG18" t="s">
        <v>331</v>
      </c>
      <c r="HH18" t="s">
        <v>331</v>
      </c>
    </row>
    <row r="19" spans="1:216" x14ac:dyDescent="0.2">
      <c r="A19">
        <v>1</v>
      </c>
      <c r="B19">
        <v>1689712265.0999999</v>
      </c>
      <c r="C19">
        <v>0</v>
      </c>
      <c r="D19" t="s">
        <v>346</v>
      </c>
      <c r="E19" t="s">
        <v>347</v>
      </c>
      <c r="F19" t="s">
        <v>348</v>
      </c>
      <c r="G19" t="s">
        <v>349</v>
      </c>
      <c r="H19" t="s">
        <v>350</v>
      </c>
      <c r="I19" t="s">
        <v>351</v>
      </c>
      <c r="J19" t="s">
        <v>352</v>
      </c>
      <c r="K19" t="s">
        <v>353</v>
      </c>
      <c r="L19">
        <v>1689712265.0999999</v>
      </c>
      <c r="M19">
        <f t="shared" ref="M19:M36" si="0">(N19)/1000</f>
        <v>1.2078364317037646E-3</v>
      </c>
      <c r="N19">
        <f t="shared" ref="N19:N36" si="1">1000*AZ19*AL19*(AV19-AW19)/(100*$B$7*(1000-AL19*AV19))</f>
        <v>1.2078364317037646</v>
      </c>
      <c r="O19">
        <f t="shared" ref="O19:O36" si="2">AZ19*AL19*(AU19-AT19*(1000-AL19*AW19)/(1000-AL19*AV19))/(100*$B$7)</f>
        <v>8.4815336639015726</v>
      </c>
      <c r="P19">
        <f t="shared" ref="P19:P36" si="3">AT19 - IF(AL19&gt;1, O19*$B$7*100/(AN19*BH19), 0)</f>
        <v>391.75</v>
      </c>
      <c r="Q19">
        <f t="shared" ref="Q19:Q36" si="4">((W19-M19/2)*P19-O19)/(W19+M19/2)</f>
        <v>295.69539481173064</v>
      </c>
      <c r="R19">
        <f t="shared" ref="R19:R36" si="5">Q19*(BA19+BB19)/1000</f>
        <v>29.789987021582053</v>
      </c>
      <c r="S19">
        <f t="shared" ref="S19:S36" si="6">(AT19 - IF(AL19&gt;1, O19*$B$7*100/(AN19*BH19), 0))*(BA19+BB19)/1000</f>
        <v>39.467058400199996</v>
      </c>
      <c r="T19">
        <f t="shared" ref="T19:T36" si="7">2/((1/V19-1/U19)+SIGN(V19)*SQRT((1/V19-1/U19)*(1/V19-1/U19) + 4*$C$7/(($C$7+1)*($C$7+1))*(2*1/V19*1/U19-1/U19*1/U19)))</f>
        <v>0.15120359480871159</v>
      </c>
      <c r="U19">
        <f t="shared" ref="U19:U36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3.5359743937218129</v>
      </c>
      <c r="V19">
        <f t="shared" ref="V19:V36" si="9">M19*(1000-(1000*0.61365*EXP(17.502*Z19/(240.97+Z19))/(BA19+BB19)+AV19)/2)/(1000*0.61365*EXP(17.502*Z19/(240.97+Z19))/(BA19+BB19)-AV19)</f>
        <v>0.14770128918083086</v>
      </c>
      <c r="W19">
        <f t="shared" ref="W19:W36" si="10">1/(($C$7+1)/(T19/1.6)+1/(U19/1.37)) + $C$7/(($C$7+1)/(T19/1.6) + $C$7/(U19/1.37))</f>
        <v>9.2621217304408587E-2</v>
      </c>
      <c r="X19">
        <f t="shared" ref="X19:X36" si="11">(AO19*AR19)</f>
        <v>297.69300300000003</v>
      </c>
      <c r="Y19">
        <f t="shared" ref="Y19:Y36" si="12">(BC19+(X19+2*0.95*0.0000000567*(((BC19+$B$9)+273)^4-(BC19+273)^4)-44100*M19)/(1.84*29.3*U19+8*0.95*0.0000000567*(BC19+273)^3))</f>
        <v>18.211206005398399</v>
      </c>
      <c r="Z19">
        <f t="shared" ref="Z19:Z36" si="13">($C$9*BD19+$D$9*BE19+$E$9*Y19)</f>
        <v>18.211206005398399</v>
      </c>
      <c r="AA19">
        <f t="shared" ref="AA19:AA36" si="14">0.61365*EXP(17.502*Z19/(240.97+Z19))</f>
        <v>2.0989486629961513</v>
      </c>
      <c r="AB19">
        <f t="shared" ref="AB19:AB36" si="15">(AC19/AD19*100)</f>
        <v>66.301609128525314</v>
      </c>
      <c r="AC19">
        <f t="shared" ref="AC19:AC36" si="16">AV19*(BA19+BB19)/1000</f>
        <v>1.28894828813784</v>
      </c>
      <c r="AD19">
        <f t="shared" ref="AD19:AD36" si="17">0.61365*EXP(17.502*BC19/(240.97+BC19))</f>
        <v>1.9440678817300208</v>
      </c>
      <c r="AE19">
        <f t="shared" ref="AE19:AE36" si="18">(AA19-AV19*(BA19+BB19)/1000)</f>
        <v>0.81000037485831133</v>
      </c>
      <c r="AF19">
        <f t="shared" ref="AF19:AF36" si="19">(-M19*44100)</f>
        <v>-53.265586638136021</v>
      </c>
      <c r="AG19">
        <f t="shared" ref="AG19:AG36" si="20">2*29.3*U19*0.92*(BC19-Z19)</f>
        <v>-231.65648469802824</v>
      </c>
      <c r="AH19">
        <f t="shared" ref="AH19:AH36" si="21">2*0.95*0.0000000567*(((BC19+$B$9)+273)^4-(Z19+273)^4)</f>
        <v>-12.851429566903215</v>
      </c>
      <c r="AI19">
        <f t="shared" ref="AI19:AI36" si="22">X19+AH19+AF19+AG19</f>
        <v>-8.049790306745308E-2</v>
      </c>
      <c r="AJ19">
        <v>0</v>
      </c>
      <c r="AK19">
        <v>0</v>
      </c>
      <c r="AL19">
        <f t="shared" ref="AL19:AL36" si="23">IF(AJ19*$H$15&gt;=AN19,1,(AN19/(AN19-AJ19*$H$15)))</f>
        <v>1</v>
      </c>
      <c r="AM19">
        <f t="shared" ref="AM19:AM36" si="24">(AL19-1)*100</f>
        <v>0</v>
      </c>
      <c r="AN19">
        <f t="shared" ref="AN19:AN36" si="25">MAX(0,($B$15+$C$15*BH19)/(1+$D$15*BH19)*BA19/(BC19+273)*$E$15)</f>
        <v>54794.918087845923</v>
      </c>
      <c r="AO19">
        <f t="shared" ref="AO19:AO36" si="26">$B$13*BI19+$C$13*BJ19+$F$13*BU19*(1-BX19)</f>
        <v>1799.94</v>
      </c>
      <c r="AP19">
        <f t="shared" ref="AP19:AP36" si="27">AO19*AQ19</f>
        <v>1517.3498999999999</v>
      </c>
      <c r="AQ19">
        <f t="shared" ref="AQ19:AQ36" si="28">($B$13*$D$11+$C$13*$D$11+$F$13*((CH19+BZ19)/MAX(CH19+BZ19+CI19, 0.1)*$I$11+CI19/MAX(CH19+BZ19+CI19, 0.1)*$J$11))/($B$13+$C$13+$F$13)</f>
        <v>0.84300026667555583</v>
      </c>
      <c r="AR19">
        <f t="shared" ref="AR19:AR36" si="29">($B$13*$K$11+$C$13*$K$11+$F$13*((CH19+BZ19)/MAX(CH19+BZ19+CI19, 0.1)*$P$11+CI19/MAX(CH19+BZ19+CI19, 0.1)*$Q$11))/($B$13+$C$13+$F$13)</f>
        <v>0.16539051468382279</v>
      </c>
      <c r="AS19">
        <v>1689712265.0999999</v>
      </c>
      <c r="AT19">
        <v>391.75</v>
      </c>
      <c r="AU19">
        <v>400.077</v>
      </c>
      <c r="AV19">
        <v>12.7941</v>
      </c>
      <c r="AW19">
        <v>11.6853</v>
      </c>
      <c r="AX19">
        <v>394.51600000000002</v>
      </c>
      <c r="AY19">
        <v>12.873900000000001</v>
      </c>
      <c r="AZ19">
        <v>400.04199999999997</v>
      </c>
      <c r="BA19">
        <v>100.715</v>
      </c>
      <c r="BB19">
        <v>3.0522400000000002E-2</v>
      </c>
      <c r="BC19">
        <v>16.995999999999999</v>
      </c>
      <c r="BD19">
        <v>16.778199999999998</v>
      </c>
      <c r="BE19">
        <v>999.9</v>
      </c>
      <c r="BF19">
        <v>0</v>
      </c>
      <c r="BG19">
        <v>0</v>
      </c>
      <c r="BH19">
        <v>9943.75</v>
      </c>
      <c r="BI19">
        <v>0</v>
      </c>
      <c r="BJ19">
        <v>611.57500000000005</v>
      </c>
      <c r="BK19">
        <v>-8.3268699999999995</v>
      </c>
      <c r="BL19">
        <v>396.827</v>
      </c>
      <c r="BM19">
        <v>404.80700000000002</v>
      </c>
      <c r="BN19">
        <v>1.1088100000000001</v>
      </c>
      <c r="BO19">
        <v>400.077</v>
      </c>
      <c r="BP19">
        <v>11.6853</v>
      </c>
      <c r="BQ19">
        <v>1.2885599999999999</v>
      </c>
      <c r="BR19">
        <v>1.1768799999999999</v>
      </c>
      <c r="BS19">
        <v>10.666</v>
      </c>
      <c r="BT19">
        <v>9.3122900000000008</v>
      </c>
      <c r="BU19">
        <v>1799.94</v>
      </c>
      <c r="BV19">
        <v>0.89999099999999999</v>
      </c>
      <c r="BW19">
        <v>0.100009</v>
      </c>
      <c r="BX19">
        <v>0</v>
      </c>
      <c r="BY19">
        <v>2.2139000000000002</v>
      </c>
      <c r="BZ19">
        <v>0</v>
      </c>
      <c r="CA19">
        <v>5300.29</v>
      </c>
      <c r="CB19">
        <v>17199</v>
      </c>
      <c r="CC19">
        <v>39.561999999999998</v>
      </c>
      <c r="CD19">
        <v>41.936999999999998</v>
      </c>
      <c r="CE19">
        <v>41.186999999999998</v>
      </c>
      <c r="CF19">
        <v>39.5</v>
      </c>
      <c r="CG19">
        <v>38.436999999999998</v>
      </c>
      <c r="CH19">
        <v>1619.93</v>
      </c>
      <c r="CI19">
        <v>180.01</v>
      </c>
      <c r="CJ19">
        <v>0</v>
      </c>
      <c r="CK19">
        <v>1689712268.8</v>
      </c>
      <c r="CL19">
        <v>0</v>
      </c>
      <c r="CM19">
        <v>1689712236.0999999</v>
      </c>
      <c r="CN19" t="s">
        <v>354</v>
      </c>
      <c r="CO19">
        <v>1689712236.0999999</v>
      </c>
      <c r="CP19">
        <v>1689712234.0999999</v>
      </c>
      <c r="CQ19">
        <v>24</v>
      </c>
      <c r="CR19">
        <v>-0.13300000000000001</v>
      </c>
      <c r="CS19">
        <v>1E-3</v>
      </c>
      <c r="CT19">
        <v>-2.7669999999999999</v>
      </c>
      <c r="CU19">
        <v>-0.08</v>
      </c>
      <c r="CV19">
        <v>400</v>
      </c>
      <c r="CW19">
        <v>12</v>
      </c>
      <c r="CX19">
        <v>0.18</v>
      </c>
      <c r="CY19">
        <v>0.06</v>
      </c>
      <c r="CZ19">
        <v>8.9804384222146307</v>
      </c>
      <c r="DA19">
        <v>6.0353486353448303E-2</v>
      </c>
      <c r="DB19">
        <v>0.13061503766811</v>
      </c>
      <c r="DC19">
        <v>1</v>
      </c>
      <c r="DD19">
        <v>400.0052</v>
      </c>
      <c r="DE19">
        <v>7.4436090225391702E-2</v>
      </c>
      <c r="DF19">
        <v>2.9486607129337698E-2</v>
      </c>
      <c r="DG19">
        <v>1</v>
      </c>
      <c r="DH19">
        <v>1800.0239999999999</v>
      </c>
      <c r="DI19">
        <v>0.19458724748019399</v>
      </c>
      <c r="DJ19">
        <v>0.101656283622802</v>
      </c>
      <c r="DK19">
        <v>-1</v>
      </c>
      <c r="DL19">
        <v>2</v>
      </c>
      <c r="DM19">
        <v>2</v>
      </c>
      <c r="DN19" t="s">
        <v>355</v>
      </c>
      <c r="DO19">
        <v>2.6566100000000001</v>
      </c>
      <c r="DP19">
        <v>2.7623099999999998</v>
      </c>
      <c r="DQ19">
        <v>9.4436000000000006E-2</v>
      </c>
      <c r="DR19">
        <v>9.5784099999999997E-2</v>
      </c>
      <c r="DS19">
        <v>7.7194399999999996E-2</v>
      </c>
      <c r="DT19">
        <v>7.2247500000000006E-2</v>
      </c>
      <c r="DU19">
        <v>28911.7</v>
      </c>
      <c r="DV19">
        <v>30222.5</v>
      </c>
      <c r="DW19">
        <v>29645.5</v>
      </c>
      <c r="DX19">
        <v>31144.2</v>
      </c>
      <c r="DY19">
        <v>35833.5</v>
      </c>
      <c r="DZ19">
        <v>37882.5</v>
      </c>
      <c r="EA19">
        <v>40671.699999999997</v>
      </c>
      <c r="EB19">
        <v>43208.800000000003</v>
      </c>
      <c r="EC19">
        <v>1.8889199999999999</v>
      </c>
      <c r="ED19">
        <v>2.2934299999999999</v>
      </c>
      <c r="EE19">
        <v>-2.6591099999999999E-2</v>
      </c>
      <c r="EF19">
        <v>0</v>
      </c>
      <c r="EG19">
        <v>17.220300000000002</v>
      </c>
      <c r="EH19">
        <v>999.9</v>
      </c>
      <c r="EI19">
        <v>40.470999999999997</v>
      </c>
      <c r="EJ19">
        <v>23.414000000000001</v>
      </c>
      <c r="EK19">
        <v>11.618499999999999</v>
      </c>
      <c r="EL19">
        <v>61.552700000000002</v>
      </c>
      <c r="EM19">
        <v>10.681100000000001</v>
      </c>
      <c r="EN19">
        <v>1</v>
      </c>
      <c r="EO19">
        <v>-0.47881400000000002</v>
      </c>
      <c r="EP19">
        <v>3.1241599999999998</v>
      </c>
      <c r="EQ19">
        <v>20.258400000000002</v>
      </c>
      <c r="ER19">
        <v>5.2413999999999996</v>
      </c>
      <c r="ES19">
        <v>11.8302</v>
      </c>
      <c r="ET19">
        <v>4.9823500000000003</v>
      </c>
      <c r="EU19">
        <v>3.2989999999999999</v>
      </c>
      <c r="EV19">
        <v>173</v>
      </c>
      <c r="EW19">
        <v>3850.1</v>
      </c>
      <c r="EX19">
        <v>9060</v>
      </c>
      <c r="EY19">
        <v>58.7</v>
      </c>
      <c r="EZ19">
        <v>1.8733200000000001</v>
      </c>
      <c r="FA19">
        <v>1.87897</v>
      </c>
      <c r="FB19">
        <v>1.87927</v>
      </c>
      <c r="FC19">
        <v>1.87988</v>
      </c>
      <c r="FD19">
        <v>1.8775900000000001</v>
      </c>
      <c r="FE19">
        <v>1.87683</v>
      </c>
      <c r="FF19">
        <v>1.8772899999999999</v>
      </c>
      <c r="FG19">
        <v>1.8748899999999999</v>
      </c>
      <c r="FH19">
        <v>0</v>
      </c>
      <c r="FI19">
        <v>0</v>
      </c>
      <c r="FJ19">
        <v>0</v>
      </c>
      <c r="FK19">
        <v>0</v>
      </c>
      <c r="FL19" t="s">
        <v>356</v>
      </c>
      <c r="FM19" t="s">
        <v>357</v>
      </c>
      <c r="FN19" t="s">
        <v>358</v>
      </c>
      <c r="FO19" t="s">
        <v>358</v>
      </c>
      <c r="FP19" t="s">
        <v>358</v>
      </c>
      <c r="FQ19" t="s">
        <v>358</v>
      </c>
      <c r="FR19">
        <v>0</v>
      </c>
      <c r="FS19">
        <v>100</v>
      </c>
      <c r="FT19">
        <v>100</v>
      </c>
      <c r="FU19">
        <v>-2.766</v>
      </c>
      <c r="FV19">
        <v>-7.9799999999999996E-2</v>
      </c>
      <c r="FW19">
        <v>-2.76852286571811</v>
      </c>
      <c r="FX19">
        <v>1.4527828764109799E-4</v>
      </c>
      <c r="FY19">
        <v>-4.3579519040863002E-7</v>
      </c>
      <c r="FZ19">
        <v>2.0799061152897499E-10</v>
      </c>
      <c r="GA19">
        <v>-7.9830000000001206E-2</v>
      </c>
      <c r="GB19">
        <v>0</v>
      </c>
      <c r="GC19">
        <v>0</v>
      </c>
      <c r="GD19">
        <v>0</v>
      </c>
      <c r="GE19">
        <v>4</v>
      </c>
      <c r="GF19">
        <v>2147</v>
      </c>
      <c r="GG19">
        <v>-1</v>
      </c>
      <c r="GH19">
        <v>-1</v>
      </c>
      <c r="GI19">
        <v>0.5</v>
      </c>
      <c r="GJ19">
        <v>0.5</v>
      </c>
      <c r="GK19">
        <v>1.0339400000000001</v>
      </c>
      <c r="GL19">
        <v>2.5293000000000001</v>
      </c>
      <c r="GM19">
        <v>1.54541</v>
      </c>
      <c r="GN19">
        <v>2.2949199999999998</v>
      </c>
      <c r="GO19">
        <v>1.5979000000000001</v>
      </c>
      <c r="GP19">
        <v>2.3803700000000001</v>
      </c>
      <c r="GQ19">
        <v>26.581900000000001</v>
      </c>
      <c r="GR19">
        <v>14.762499999999999</v>
      </c>
      <c r="GS19">
        <v>18</v>
      </c>
      <c r="GT19">
        <v>387.33</v>
      </c>
      <c r="GU19">
        <v>689.89300000000003</v>
      </c>
      <c r="GV19">
        <v>13.867699999999999</v>
      </c>
      <c r="GW19">
        <v>20.486999999999998</v>
      </c>
      <c r="GX19">
        <v>30.000699999999998</v>
      </c>
      <c r="GY19">
        <v>20.479399999999998</v>
      </c>
      <c r="GZ19">
        <v>20.422599999999999</v>
      </c>
      <c r="HA19">
        <v>20.756699999999999</v>
      </c>
      <c r="HB19">
        <v>-30</v>
      </c>
      <c r="HC19">
        <v>-30</v>
      </c>
      <c r="HD19">
        <v>13.8636</v>
      </c>
      <c r="HE19">
        <v>400</v>
      </c>
      <c r="HF19">
        <v>0</v>
      </c>
      <c r="HG19">
        <v>100.908</v>
      </c>
      <c r="HH19">
        <v>100.137</v>
      </c>
    </row>
    <row r="20" spans="1:216" x14ac:dyDescent="0.2">
      <c r="A20">
        <v>2</v>
      </c>
      <c r="B20">
        <v>1689712359.0999999</v>
      </c>
      <c r="C20">
        <v>94</v>
      </c>
      <c r="D20" t="s">
        <v>359</v>
      </c>
      <c r="E20" t="s">
        <v>360</v>
      </c>
      <c r="F20" t="s">
        <v>348</v>
      </c>
      <c r="G20" t="s">
        <v>349</v>
      </c>
      <c r="H20" t="s">
        <v>350</v>
      </c>
      <c r="I20" t="s">
        <v>351</v>
      </c>
      <c r="J20" t="s">
        <v>352</v>
      </c>
      <c r="K20" t="s">
        <v>353</v>
      </c>
      <c r="L20">
        <v>1689712359.0999999</v>
      </c>
      <c r="M20">
        <f t="shared" si="0"/>
        <v>1.2020560274312573E-3</v>
      </c>
      <c r="N20">
        <f t="shared" si="1"/>
        <v>1.2020560274312573</v>
      </c>
      <c r="O20">
        <f t="shared" si="2"/>
        <v>6.3436162298181173</v>
      </c>
      <c r="P20">
        <f t="shared" si="3"/>
        <v>293.78100000000001</v>
      </c>
      <c r="Q20">
        <f t="shared" si="4"/>
        <v>221.59057175564902</v>
      </c>
      <c r="R20">
        <f t="shared" si="5"/>
        <v>22.322285577076464</v>
      </c>
      <c r="S20">
        <f t="shared" si="6"/>
        <v>29.594505430269599</v>
      </c>
      <c r="T20">
        <f t="shared" si="7"/>
        <v>0.15042388799415907</v>
      </c>
      <c r="U20">
        <f t="shared" si="8"/>
        <v>3.5576420740344341</v>
      </c>
      <c r="V20">
        <f t="shared" si="9"/>
        <v>0.1469777564173049</v>
      </c>
      <c r="W20">
        <f t="shared" si="10"/>
        <v>9.2164143415184044E-2</v>
      </c>
      <c r="X20">
        <f t="shared" si="11"/>
        <v>297.67588499999999</v>
      </c>
      <c r="Y20">
        <f t="shared" si="12"/>
        <v>18.218756017221974</v>
      </c>
      <c r="Z20">
        <f t="shared" si="13"/>
        <v>18.218756017221974</v>
      </c>
      <c r="AA20">
        <f t="shared" si="14"/>
        <v>2.0999438011413281</v>
      </c>
      <c r="AB20">
        <f t="shared" si="15"/>
        <v>66.295910300399441</v>
      </c>
      <c r="AC20">
        <f t="shared" si="16"/>
        <v>1.2899324395880001</v>
      </c>
      <c r="AD20">
        <f t="shared" si="17"/>
        <v>1.9457194776315305</v>
      </c>
      <c r="AE20">
        <f t="shared" si="18"/>
        <v>0.81001136155332798</v>
      </c>
      <c r="AF20">
        <f t="shared" si="19"/>
        <v>-53.010670809718448</v>
      </c>
      <c r="AG20">
        <f t="shared" si="20"/>
        <v>-231.95399975045959</v>
      </c>
      <c r="AH20">
        <f t="shared" si="21"/>
        <v>-12.790945462553534</v>
      </c>
      <c r="AI20">
        <f t="shared" si="22"/>
        <v>-7.9731022731550638E-2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55276.078415879587</v>
      </c>
      <c r="AO20">
        <f t="shared" si="26"/>
        <v>1799.84</v>
      </c>
      <c r="AP20">
        <f t="shared" si="27"/>
        <v>1517.2652999999998</v>
      </c>
      <c r="AQ20">
        <f t="shared" si="28"/>
        <v>0.84300010000888959</v>
      </c>
      <c r="AR20">
        <f t="shared" si="29"/>
        <v>0.16539019301715707</v>
      </c>
      <c r="AS20">
        <v>1689712359.0999999</v>
      </c>
      <c r="AT20">
        <v>293.78100000000001</v>
      </c>
      <c r="AU20">
        <v>300.00900000000001</v>
      </c>
      <c r="AV20">
        <v>12.805</v>
      </c>
      <c r="AW20">
        <v>11.7014</v>
      </c>
      <c r="AX20">
        <v>296.21899999999999</v>
      </c>
      <c r="AY20">
        <v>12.886900000000001</v>
      </c>
      <c r="AZ20">
        <v>399.99900000000002</v>
      </c>
      <c r="BA20">
        <v>100.706</v>
      </c>
      <c r="BB20">
        <v>3.0621599999999999E-2</v>
      </c>
      <c r="BC20">
        <v>17.009399999999999</v>
      </c>
      <c r="BD20">
        <v>16.809200000000001</v>
      </c>
      <c r="BE20">
        <v>999.9</v>
      </c>
      <c r="BF20">
        <v>0</v>
      </c>
      <c r="BG20">
        <v>0</v>
      </c>
      <c r="BH20">
        <v>10036.200000000001</v>
      </c>
      <c r="BI20">
        <v>0</v>
      </c>
      <c r="BJ20">
        <v>611.25099999999998</v>
      </c>
      <c r="BK20">
        <v>-6.2280600000000002</v>
      </c>
      <c r="BL20">
        <v>297.59199999999998</v>
      </c>
      <c r="BM20">
        <v>303.56099999999998</v>
      </c>
      <c r="BN20">
        <v>1.10361</v>
      </c>
      <c r="BO20">
        <v>300.00900000000001</v>
      </c>
      <c r="BP20">
        <v>11.7014</v>
      </c>
      <c r="BQ20">
        <v>1.2895399999999999</v>
      </c>
      <c r="BR20">
        <v>1.1783999999999999</v>
      </c>
      <c r="BS20">
        <v>10.6774</v>
      </c>
      <c r="BT20">
        <v>9.3313699999999997</v>
      </c>
      <c r="BU20">
        <v>1799.84</v>
      </c>
      <c r="BV20">
        <v>0.89999499999999999</v>
      </c>
      <c r="BW20">
        <v>0.100005</v>
      </c>
      <c r="BX20">
        <v>0</v>
      </c>
      <c r="BY20">
        <v>2.4001999999999999</v>
      </c>
      <c r="BZ20">
        <v>0</v>
      </c>
      <c r="CA20">
        <v>5273.09</v>
      </c>
      <c r="CB20">
        <v>17198.099999999999</v>
      </c>
      <c r="CC20">
        <v>38.936999999999998</v>
      </c>
      <c r="CD20">
        <v>41.375</v>
      </c>
      <c r="CE20">
        <v>40.5</v>
      </c>
      <c r="CF20">
        <v>38.75</v>
      </c>
      <c r="CG20">
        <v>37.875</v>
      </c>
      <c r="CH20">
        <v>1619.85</v>
      </c>
      <c r="CI20">
        <v>179.99</v>
      </c>
      <c r="CJ20">
        <v>0</v>
      </c>
      <c r="CK20">
        <v>1689712363</v>
      </c>
      <c r="CL20">
        <v>0</v>
      </c>
      <c r="CM20">
        <v>1689712329.0999999</v>
      </c>
      <c r="CN20" t="s">
        <v>361</v>
      </c>
      <c r="CO20">
        <v>1689712327.0999999</v>
      </c>
      <c r="CP20">
        <v>1689712329.0999999</v>
      </c>
      <c r="CQ20">
        <v>25</v>
      </c>
      <c r="CR20">
        <v>0.32100000000000001</v>
      </c>
      <c r="CS20">
        <v>-2E-3</v>
      </c>
      <c r="CT20">
        <v>-2.4380000000000002</v>
      </c>
      <c r="CU20">
        <v>-8.2000000000000003E-2</v>
      </c>
      <c r="CV20">
        <v>300</v>
      </c>
      <c r="CW20">
        <v>12</v>
      </c>
      <c r="CX20">
        <v>0.23</v>
      </c>
      <c r="CY20">
        <v>0.06</v>
      </c>
      <c r="CZ20">
        <v>6.70136552266497</v>
      </c>
      <c r="DA20">
        <v>0.36233367669427902</v>
      </c>
      <c r="DB20">
        <v>4.5010354456627197E-2</v>
      </c>
      <c r="DC20">
        <v>1</v>
      </c>
      <c r="DD20">
        <v>299.99135000000001</v>
      </c>
      <c r="DE20">
        <v>0.27550375939827199</v>
      </c>
      <c r="DF20">
        <v>3.1642179128503298E-2</v>
      </c>
      <c r="DG20">
        <v>1</v>
      </c>
      <c r="DH20">
        <v>1799.9666666666701</v>
      </c>
      <c r="DI20">
        <v>-0.117253401615822</v>
      </c>
      <c r="DJ20">
        <v>0.146428377855054</v>
      </c>
      <c r="DK20">
        <v>-1</v>
      </c>
      <c r="DL20">
        <v>2</v>
      </c>
      <c r="DM20">
        <v>2</v>
      </c>
      <c r="DN20" t="s">
        <v>355</v>
      </c>
      <c r="DO20">
        <v>2.6563300000000001</v>
      </c>
      <c r="DP20">
        <v>2.7632099999999999</v>
      </c>
      <c r="DQ20">
        <v>7.5359499999999996E-2</v>
      </c>
      <c r="DR20">
        <v>7.6420699999999994E-2</v>
      </c>
      <c r="DS20">
        <v>7.7217900000000006E-2</v>
      </c>
      <c r="DT20">
        <v>7.2290199999999999E-2</v>
      </c>
      <c r="DU20">
        <v>29512.6</v>
      </c>
      <c r="DV20">
        <v>30859.3</v>
      </c>
      <c r="DW20">
        <v>29638</v>
      </c>
      <c r="DX20">
        <v>31134.400000000001</v>
      </c>
      <c r="DY20">
        <v>35824</v>
      </c>
      <c r="DZ20">
        <v>37867.199999999997</v>
      </c>
      <c r="EA20">
        <v>40663.9</v>
      </c>
      <c r="EB20">
        <v>43195.6</v>
      </c>
      <c r="EC20">
        <v>1.8872199999999999</v>
      </c>
      <c r="ED20">
        <v>2.2901699999999998</v>
      </c>
      <c r="EE20">
        <v>-3.1080099999999999E-2</v>
      </c>
      <c r="EF20">
        <v>0</v>
      </c>
      <c r="EG20">
        <v>17.325800000000001</v>
      </c>
      <c r="EH20">
        <v>999.9</v>
      </c>
      <c r="EI20">
        <v>40.482999999999997</v>
      </c>
      <c r="EJ20">
        <v>23.443999999999999</v>
      </c>
      <c r="EK20">
        <v>11.6432</v>
      </c>
      <c r="EL20">
        <v>61.032699999999998</v>
      </c>
      <c r="EM20">
        <v>10.805300000000001</v>
      </c>
      <c r="EN20">
        <v>1</v>
      </c>
      <c r="EO20">
        <v>-0.46769100000000002</v>
      </c>
      <c r="EP20">
        <v>3.1362299999999999</v>
      </c>
      <c r="EQ20">
        <v>20.258099999999999</v>
      </c>
      <c r="ER20">
        <v>5.2408000000000001</v>
      </c>
      <c r="ES20">
        <v>11.8302</v>
      </c>
      <c r="ET20">
        <v>4.9815500000000004</v>
      </c>
      <c r="EU20">
        <v>3.2989999999999999</v>
      </c>
      <c r="EV20">
        <v>173</v>
      </c>
      <c r="EW20">
        <v>3852.2</v>
      </c>
      <c r="EX20">
        <v>9060</v>
      </c>
      <c r="EY20">
        <v>58.7</v>
      </c>
      <c r="EZ20">
        <v>1.8733200000000001</v>
      </c>
      <c r="FA20">
        <v>1.87897</v>
      </c>
      <c r="FB20">
        <v>1.87927</v>
      </c>
      <c r="FC20">
        <v>1.87988</v>
      </c>
      <c r="FD20">
        <v>1.8775900000000001</v>
      </c>
      <c r="FE20">
        <v>1.8768</v>
      </c>
      <c r="FF20">
        <v>1.8772899999999999</v>
      </c>
      <c r="FG20">
        <v>1.8748499999999999</v>
      </c>
      <c r="FH20">
        <v>0</v>
      </c>
      <c r="FI20">
        <v>0</v>
      </c>
      <c r="FJ20">
        <v>0</v>
      </c>
      <c r="FK20">
        <v>0</v>
      </c>
      <c r="FL20" t="s">
        <v>356</v>
      </c>
      <c r="FM20" t="s">
        <v>357</v>
      </c>
      <c r="FN20" t="s">
        <v>358</v>
      </c>
      <c r="FO20" t="s">
        <v>358</v>
      </c>
      <c r="FP20" t="s">
        <v>358</v>
      </c>
      <c r="FQ20" t="s">
        <v>358</v>
      </c>
      <c r="FR20">
        <v>0</v>
      </c>
      <c r="FS20">
        <v>100</v>
      </c>
      <c r="FT20">
        <v>100</v>
      </c>
      <c r="FU20">
        <v>-2.4380000000000002</v>
      </c>
      <c r="FV20">
        <v>-8.1900000000000001E-2</v>
      </c>
      <c r="FW20">
        <v>-2.4480363182464302</v>
      </c>
      <c r="FX20">
        <v>1.4527828764109799E-4</v>
      </c>
      <c r="FY20">
        <v>-4.3579519040863002E-7</v>
      </c>
      <c r="FZ20">
        <v>2.0799061152897499E-10</v>
      </c>
      <c r="GA20">
        <v>-8.1910000000000593E-2</v>
      </c>
      <c r="GB20">
        <v>0</v>
      </c>
      <c r="GC20">
        <v>0</v>
      </c>
      <c r="GD20">
        <v>0</v>
      </c>
      <c r="GE20">
        <v>4</v>
      </c>
      <c r="GF20">
        <v>2147</v>
      </c>
      <c r="GG20">
        <v>-1</v>
      </c>
      <c r="GH20">
        <v>-1</v>
      </c>
      <c r="GI20">
        <v>0.5</v>
      </c>
      <c r="GJ20">
        <v>0.5</v>
      </c>
      <c r="GK20">
        <v>0.82397500000000001</v>
      </c>
      <c r="GL20">
        <v>2.52319</v>
      </c>
      <c r="GM20">
        <v>1.54541</v>
      </c>
      <c r="GN20">
        <v>2.2949199999999998</v>
      </c>
      <c r="GO20">
        <v>1.5979000000000001</v>
      </c>
      <c r="GP20">
        <v>2.3803700000000001</v>
      </c>
      <c r="GQ20">
        <v>26.643899999999999</v>
      </c>
      <c r="GR20">
        <v>14.7362</v>
      </c>
      <c r="GS20">
        <v>18</v>
      </c>
      <c r="GT20">
        <v>387.57400000000001</v>
      </c>
      <c r="GU20">
        <v>689.10400000000004</v>
      </c>
      <c r="GV20">
        <v>13.782999999999999</v>
      </c>
      <c r="GW20">
        <v>20.648399999999999</v>
      </c>
      <c r="GX20">
        <v>30.000299999999999</v>
      </c>
      <c r="GY20">
        <v>20.623999999999999</v>
      </c>
      <c r="GZ20">
        <v>20.563400000000001</v>
      </c>
      <c r="HA20">
        <v>16.5579</v>
      </c>
      <c r="HB20">
        <v>-30</v>
      </c>
      <c r="HC20">
        <v>-30</v>
      </c>
      <c r="HD20">
        <v>13.785299999999999</v>
      </c>
      <c r="HE20">
        <v>300</v>
      </c>
      <c r="HF20">
        <v>0</v>
      </c>
      <c r="HG20">
        <v>100.886</v>
      </c>
      <c r="HH20">
        <v>100.10599999999999</v>
      </c>
    </row>
    <row r="21" spans="1:216" x14ac:dyDescent="0.2">
      <c r="A21">
        <v>3</v>
      </c>
      <c r="B21">
        <v>1689712451.0999999</v>
      </c>
      <c r="C21">
        <v>186</v>
      </c>
      <c r="D21" t="s">
        <v>362</v>
      </c>
      <c r="E21" t="s">
        <v>363</v>
      </c>
      <c r="F21" t="s">
        <v>348</v>
      </c>
      <c r="G21" t="s">
        <v>349</v>
      </c>
      <c r="H21" t="s">
        <v>350</v>
      </c>
      <c r="I21" t="s">
        <v>351</v>
      </c>
      <c r="J21" t="s">
        <v>352</v>
      </c>
      <c r="K21" t="s">
        <v>353</v>
      </c>
      <c r="L21">
        <v>1689712451.0999999</v>
      </c>
      <c r="M21">
        <f t="shared" si="0"/>
        <v>1.1967085465247286E-3</v>
      </c>
      <c r="N21">
        <f t="shared" si="1"/>
        <v>1.1967085465247285</v>
      </c>
      <c r="O21">
        <f t="shared" si="2"/>
        <v>5.2338356403653226</v>
      </c>
      <c r="P21">
        <f t="shared" si="3"/>
        <v>244.834</v>
      </c>
      <c r="Q21">
        <f t="shared" si="4"/>
        <v>185.47441427228324</v>
      </c>
      <c r="R21">
        <f t="shared" si="5"/>
        <v>18.683490378468591</v>
      </c>
      <c r="S21">
        <f t="shared" si="6"/>
        <v>24.662990317395803</v>
      </c>
      <c r="T21">
        <f t="shared" si="7"/>
        <v>0.15101100617063648</v>
      </c>
      <c r="U21">
        <f t="shared" si="8"/>
        <v>3.5431001812497946</v>
      </c>
      <c r="V21">
        <f t="shared" si="9"/>
        <v>0.14752435689108997</v>
      </c>
      <c r="W21">
        <f t="shared" si="10"/>
        <v>9.2509279698389818E-2</v>
      </c>
      <c r="X21">
        <f t="shared" si="11"/>
        <v>297.73870799999997</v>
      </c>
      <c r="Y21">
        <f t="shared" si="12"/>
        <v>18.216448181540819</v>
      </c>
      <c r="Z21">
        <f t="shared" si="13"/>
        <v>18.216448181540819</v>
      </c>
      <c r="AA21">
        <f t="shared" si="14"/>
        <v>2.0996395702539097</v>
      </c>
      <c r="AB21">
        <f t="shared" si="15"/>
        <v>66.657480103957568</v>
      </c>
      <c r="AC21">
        <f t="shared" si="16"/>
        <v>1.2962691386872101</v>
      </c>
      <c r="AD21">
        <f t="shared" si="17"/>
        <v>1.9446716807559732</v>
      </c>
      <c r="AE21">
        <f t="shared" si="18"/>
        <v>0.80337043156669963</v>
      </c>
      <c r="AF21">
        <f t="shared" si="19"/>
        <v>-52.774846901740531</v>
      </c>
      <c r="AG21">
        <f t="shared" si="20"/>
        <v>-232.18868585565156</v>
      </c>
      <c r="AH21">
        <f t="shared" si="21"/>
        <v>-12.855721266430111</v>
      </c>
      <c r="AI21">
        <f t="shared" si="22"/>
        <v>-8.0546023822250845E-2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54952.764082683665</v>
      </c>
      <c r="AO21">
        <f t="shared" si="26"/>
        <v>1800.23</v>
      </c>
      <c r="AP21">
        <f t="shared" si="27"/>
        <v>1517.5931999999998</v>
      </c>
      <c r="AQ21">
        <f t="shared" si="28"/>
        <v>0.84299961671564183</v>
      </c>
      <c r="AR21">
        <f t="shared" si="29"/>
        <v>0.16538926026118883</v>
      </c>
      <c r="AS21">
        <v>1689712451.0999999</v>
      </c>
      <c r="AT21">
        <v>244.834</v>
      </c>
      <c r="AU21">
        <v>249.97200000000001</v>
      </c>
      <c r="AV21">
        <v>12.8683</v>
      </c>
      <c r="AW21">
        <v>11.770099999999999</v>
      </c>
      <c r="AX21">
        <v>247.191</v>
      </c>
      <c r="AY21">
        <v>12.9513</v>
      </c>
      <c r="AZ21">
        <v>400.15199999999999</v>
      </c>
      <c r="BA21">
        <v>100.703</v>
      </c>
      <c r="BB21">
        <v>3.0518699999999999E-2</v>
      </c>
      <c r="BC21">
        <v>17.000900000000001</v>
      </c>
      <c r="BD21">
        <v>16.831900000000001</v>
      </c>
      <c r="BE21">
        <v>999.9</v>
      </c>
      <c r="BF21">
        <v>0</v>
      </c>
      <c r="BG21">
        <v>0</v>
      </c>
      <c r="BH21">
        <v>9975</v>
      </c>
      <c r="BI21">
        <v>0</v>
      </c>
      <c r="BJ21">
        <v>614.90599999999995</v>
      </c>
      <c r="BK21">
        <v>-5.1380600000000003</v>
      </c>
      <c r="BL21">
        <v>248.02600000000001</v>
      </c>
      <c r="BM21">
        <v>252.95</v>
      </c>
      <c r="BN21">
        <v>1.09822</v>
      </c>
      <c r="BO21">
        <v>249.97200000000001</v>
      </c>
      <c r="BP21">
        <v>11.770099999999999</v>
      </c>
      <c r="BQ21">
        <v>1.2958799999999999</v>
      </c>
      <c r="BR21">
        <v>1.18529</v>
      </c>
      <c r="BS21">
        <v>10.751200000000001</v>
      </c>
      <c r="BT21">
        <v>9.4180600000000005</v>
      </c>
      <c r="BU21">
        <v>1800.23</v>
      </c>
      <c r="BV21">
        <v>0.90001399999999998</v>
      </c>
      <c r="BW21">
        <v>9.9986199999999997E-2</v>
      </c>
      <c r="BX21">
        <v>0</v>
      </c>
      <c r="BY21">
        <v>2.4348000000000001</v>
      </c>
      <c r="BZ21">
        <v>0</v>
      </c>
      <c r="CA21">
        <v>5252.89</v>
      </c>
      <c r="CB21">
        <v>17201.900000000001</v>
      </c>
      <c r="CC21">
        <v>38.436999999999998</v>
      </c>
      <c r="CD21">
        <v>41.061999999999998</v>
      </c>
      <c r="CE21">
        <v>40</v>
      </c>
      <c r="CF21">
        <v>38.375</v>
      </c>
      <c r="CG21">
        <v>37.5</v>
      </c>
      <c r="CH21">
        <v>1620.23</v>
      </c>
      <c r="CI21">
        <v>180</v>
      </c>
      <c r="CJ21">
        <v>0</v>
      </c>
      <c r="CK21">
        <v>1689712454.8</v>
      </c>
      <c r="CL21">
        <v>0</v>
      </c>
      <c r="CM21">
        <v>1689712422.0999999</v>
      </c>
      <c r="CN21" t="s">
        <v>364</v>
      </c>
      <c r="CO21">
        <v>1689712418.0999999</v>
      </c>
      <c r="CP21">
        <v>1689712422.0999999</v>
      </c>
      <c r="CQ21">
        <v>26</v>
      </c>
      <c r="CR21">
        <v>7.9000000000000001E-2</v>
      </c>
      <c r="CS21">
        <v>-1E-3</v>
      </c>
      <c r="CT21">
        <v>-2.3570000000000002</v>
      </c>
      <c r="CU21">
        <v>-8.3000000000000004E-2</v>
      </c>
      <c r="CV21">
        <v>250</v>
      </c>
      <c r="CW21">
        <v>12</v>
      </c>
      <c r="CX21">
        <v>0.49</v>
      </c>
      <c r="CY21">
        <v>0.09</v>
      </c>
      <c r="CZ21">
        <v>5.5444191648893302</v>
      </c>
      <c r="DA21">
        <v>0.43093587345350498</v>
      </c>
      <c r="DB21">
        <v>6.83463234031291E-2</v>
      </c>
      <c r="DC21">
        <v>1</v>
      </c>
      <c r="DD21">
        <v>249.98855</v>
      </c>
      <c r="DE21">
        <v>-0.135563909774541</v>
      </c>
      <c r="DF21">
        <v>2.0105907092192999E-2</v>
      </c>
      <c r="DG21">
        <v>1</v>
      </c>
      <c r="DH21">
        <v>1800.0395000000001</v>
      </c>
      <c r="DI21">
        <v>-0.31424149405218599</v>
      </c>
      <c r="DJ21">
        <v>0.143020103482005</v>
      </c>
      <c r="DK21">
        <v>-1</v>
      </c>
      <c r="DL21">
        <v>2</v>
      </c>
      <c r="DM21">
        <v>2</v>
      </c>
      <c r="DN21" t="s">
        <v>355</v>
      </c>
      <c r="DO21">
        <v>2.6566000000000001</v>
      </c>
      <c r="DP21">
        <v>2.7625899999999999</v>
      </c>
      <c r="DQ21">
        <v>6.4878000000000005E-2</v>
      </c>
      <c r="DR21">
        <v>6.5741400000000005E-2</v>
      </c>
      <c r="DS21">
        <v>7.7478599999999995E-2</v>
      </c>
      <c r="DT21">
        <v>7.2582300000000002E-2</v>
      </c>
      <c r="DU21">
        <v>29835.3</v>
      </c>
      <c r="DV21">
        <v>31203.7</v>
      </c>
      <c r="DW21">
        <v>29626.799999999999</v>
      </c>
      <c r="DX21">
        <v>31122.7</v>
      </c>
      <c r="DY21">
        <v>35800.800000000003</v>
      </c>
      <c r="DZ21">
        <v>37840.699999999997</v>
      </c>
      <c r="EA21">
        <v>40650.199999999997</v>
      </c>
      <c r="EB21">
        <v>43180.1</v>
      </c>
      <c r="EC21">
        <v>1.8858200000000001</v>
      </c>
      <c r="ED21">
        <v>2.28653</v>
      </c>
      <c r="EE21">
        <v>-3.6608399999999999E-2</v>
      </c>
      <c r="EF21">
        <v>0</v>
      </c>
      <c r="EG21">
        <v>17.4404</v>
      </c>
      <c r="EH21">
        <v>999.9</v>
      </c>
      <c r="EI21">
        <v>40.482999999999997</v>
      </c>
      <c r="EJ21">
        <v>23.484000000000002</v>
      </c>
      <c r="EK21">
        <v>11.672499999999999</v>
      </c>
      <c r="EL21">
        <v>61.822699999999998</v>
      </c>
      <c r="EM21">
        <v>9.7315699999999996</v>
      </c>
      <c r="EN21">
        <v>1</v>
      </c>
      <c r="EO21">
        <v>-0.45381100000000002</v>
      </c>
      <c r="EP21">
        <v>3.2420599999999999</v>
      </c>
      <c r="EQ21">
        <v>20.256599999999999</v>
      </c>
      <c r="ER21">
        <v>5.2409499999999998</v>
      </c>
      <c r="ES21">
        <v>11.8302</v>
      </c>
      <c r="ET21">
        <v>4.9821499999999999</v>
      </c>
      <c r="EU21">
        <v>3.2989999999999999</v>
      </c>
      <c r="EV21">
        <v>173</v>
      </c>
      <c r="EW21">
        <v>3854.1</v>
      </c>
      <c r="EX21">
        <v>9060</v>
      </c>
      <c r="EY21">
        <v>58.7</v>
      </c>
      <c r="EZ21">
        <v>1.8733200000000001</v>
      </c>
      <c r="FA21">
        <v>1.87897</v>
      </c>
      <c r="FB21">
        <v>1.87927</v>
      </c>
      <c r="FC21">
        <v>1.87988</v>
      </c>
      <c r="FD21">
        <v>1.8775500000000001</v>
      </c>
      <c r="FE21">
        <v>1.8768199999999999</v>
      </c>
      <c r="FF21">
        <v>1.8772899999999999</v>
      </c>
      <c r="FG21">
        <v>1.87486</v>
      </c>
      <c r="FH21">
        <v>0</v>
      </c>
      <c r="FI21">
        <v>0</v>
      </c>
      <c r="FJ21">
        <v>0</v>
      </c>
      <c r="FK21">
        <v>0</v>
      </c>
      <c r="FL21" t="s">
        <v>356</v>
      </c>
      <c r="FM21" t="s">
        <v>357</v>
      </c>
      <c r="FN21" t="s">
        <v>358</v>
      </c>
      <c r="FO21" t="s">
        <v>358</v>
      </c>
      <c r="FP21" t="s">
        <v>358</v>
      </c>
      <c r="FQ21" t="s">
        <v>358</v>
      </c>
      <c r="FR21">
        <v>0</v>
      </c>
      <c r="FS21">
        <v>100</v>
      </c>
      <c r="FT21">
        <v>100</v>
      </c>
      <c r="FU21">
        <v>-2.3570000000000002</v>
      </c>
      <c r="FV21">
        <v>-8.3000000000000004E-2</v>
      </c>
      <c r="FW21">
        <v>-2.36898045446214</v>
      </c>
      <c r="FX21">
        <v>1.4527828764109799E-4</v>
      </c>
      <c r="FY21">
        <v>-4.3579519040863002E-7</v>
      </c>
      <c r="FZ21">
        <v>2.0799061152897499E-10</v>
      </c>
      <c r="GA21">
        <v>-8.3009090909092406E-2</v>
      </c>
      <c r="GB21">
        <v>0</v>
      </c>
      <c r="GC21">
        <v>0</v>
      </c>
      <c r="GD21">
        <v>0</v>
      </c>
      <c r="GE21">
        <v>4</v>
      </c>
      <c r="GF21">
        <v>2147</v>
      </c>
      <c r="GG21">
        <v>-1</v>
      </c>
      <c r="GH21">
        <v>-1</v>
      </c>
      <c r="GI21">
        <v>0.6</v>
      </c>
      <c r="GJ21">
        <v>0.5</v>
      </c>
      <c r="GK21">
        <v>0.71777299999999999</v>
      </c>
      <c r="GL21">
        <v>2.5378400000000001</v>
      </c>
      <c r="GM21">
        <v>1.54541</v>
      </c>
      <c r="GN21">
        <v>2.2949199999999998</v>
      </c>
      <c r="GO21">
        <v>1.5979000000000001</v>
      </c>
      <c r="GP21">
        <v>2.4047900000000002</v>
      </c>
      <c r="GQ21">
        <v>26.726700000000001</v>
      </c>
      <c r="GR21">
        <v>14.727399999999999</v>
      </c>
      <c r="GS21">
        <v>18</v>
      </c>
      <c r="GT21">
        <v>388.05799999999999</v>
      </c>
      <c r="GU21">
        <v>688.12599999999998</v>
      </c>
      <c r="GV21">
        <v>13.8513</v>
      </c>
      <c r="GW21">
        <v>20.822700000000001</v>
      </c>
      <c r="GX21">
        <v>30.000800000000002</v>
      </c>
      <c r="GY21">
        <v>20.782299999999999</v>
      </c>
      <c r="GZ21">
        <v>20.715800000000002</v>
      </c>
      <c r="HA21">
        <v>14.401400000000001</v>
      </c>
      <c r="HB21">
        <v>-30</v>
      </c>
      <c r="HC21">
        <v>-30</v>
      </c>
      <c r="HD21">
        <v>13.8506</v>
      </c>
      <c r="HE21">
        <v>250</v>
      </c>
      <c r="HF21">
        <v>0</v>
      </c>
      <c r="HG21">
        <v>100.85</v>
      </c>
      <c r="HH21">
        <v>100.07</v>
      </c>
    </row>
    <row r="22" spans="1:216" x14ac:dyDescent="0.2">
      <c r="A22">
        <v>4</v>
      </c>
      <c r="B22">
        <v>1689712542.0999999</v>
      </c>
      <c r="C22">
        <v>277</v>
      </c>
      <c r="D22" t="s">
        <v>365</v>
      </c>
      <c r="E22" t="s">
        <v>366</v>
      </c>
      <c r="F22" t="s">
        <v>348</v>
      </c>
      <c r="G22" t="s">
        <v>349</v>
      </c>
      <c r="H22" t="s">
        <v>350</v>
      </c>
      <c r="I22" t="s">
        <v>351</v>
      </c>
      <c r="J22" t="s">
        <v>352</v>
      </c>
      <c r="K22" t="s">
        <v>353</v>
      </c>
      <c r="L22">
        <v>1689712542.0999999</v>
      </c>
      <c r="M22">
        <f t="shared" si="0"/>
        <v>1.1780669884766646E-3</v>
      </c>
      <c r="N22">
        <f t="shared" si="1"/>
        <v>1.1780669884766646</v>
      </c>
      <c r="O22">
        <f t="shared" si="2"/>
        <v>3.3496831176657662</v>
      </c>
      <c r="P22">
        <f t="shared" si="3"/>
        <v>171.69300000000001</v>
      </c>
      <c r="Q22">
        <f t="shared" si="4"/>
        <v>133.19700097158758</v>
      </c>
      <c r="R22">
        <f t="shared" si="5"/>
        <v>13.417573599784882</v>
      </c>
      <c r="S22">
        <f t="shared" si="6"/>
        <v>17.295460462801799</v>
      </c>
      <c r="T22">
        <f t="shared" si="7"/>
        <v>0.14963146579389835</v>
      </c>
      <c r="U22">
        <f t="shared" si="8"/>
        <v>3.5395698102116047</v>
      </c>
      <c r="V22">
        <f t="shared" si="9"/>
        <v>0.14620412024018087</v>
      </c>
      <c r="W22">
        <f t="shared" si="10"/>
        <v>9.1678970006508154E-2</v>
      </c>
      <c r="X22">
        <f t="shared" si="11"/>
        <v>297.68226899999996</v>
      </c>
      <c r="Y22">
        <f t="shared" si="12"/>
        <v>18.227296277231808</v>
      </c>
      <c r="Z22">
        <f t="shared" si="13"/>
        <v>18.227296277231808</v>
      </c>
      <c r="AA22">
        <f t="shared" si="14"/>
        <v>2.1010699588756747</v>
      </c>
      <c r="AB22">
        <f t="shared" si="15"/>
        <v>66.983450946864991</v>
      </c>
      <c r="AC22">
        <f t="shared" si="16"/>
        <v>1.3030953329533399</v>
      </c>
      <c r="AD22">
        <f t="shared" si="17"/>
        <v>1.9453989224697124</v>
      </c>
      <c r="AE22">
        <f t="shared" si="18"/>
        <v>0.79797462592233481</v>
      </c>
      <c r="AF22">
        <f t="shared" si="19"/>
        <v>-51.952754191820908</v>
      </c>
      <c r="AG22">
        <f t="shared" si="20"/>
        <v>-232.90155312740967</v>
      </c>
      <c r="AH22">
        <f t="shared" si="21"/>
        <v>-12.909169014447116</v>
      </c>
      <c r="AI22">
        <f t="shared" si="22"/>
        <v>-8.1207333677724591E-2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54872.867230963289</v>
      </c>
      <c r="AO22">
        <f t="shared" si="26"/>
        <v>1799.88</v>
      </c>
      <c r="AP22">
        <f t="shared" si="27"/>
        <v>1517.2989</v>
      </c>
      <c r="AQ22">
        <f t="shared" si="28"/>
        <v>0.84300003333555562</v>
      </c>
      <c r="AR22">
        <f t="shared" si="29"/>
        <v>0.16539006433762249</v>
      </c>
      <c r="AS22">
        <v>1689712542.0999999</v>
      </c>
      <c r="AT22">
        <v>171.69300000000001</v>
      </c>
      <c r="AU22">
        <v>174.995</v>
      </c>
      <c r="AV22">
        <v>12.9359</v>
      </c>
      <c r="AW22">
        <v>11.854900000000001</v>
      </c>
      <c r="AX22">
        <v>173.81</v>
      </c>
      <c r="AY22">
        <v>13.016299999999999</v>
      </c>
      <c r="AZ22">
        <v>400.15899999999999</v>
      </c>
      <c r="BA22">
        <v>100.70399999999999</v>
      </c>
      <c r="BB22">
        <v>3.0802599999999999E-2</v>
      </c>
      <c r="BC22">
        <v>17.006799999999998</v>
      </c>
      <c r="BD22">
        <v>16.870100000000001</v>
      </c>
      <c r="BE22">
        <v>999.9</v>
      </c>
      <c r="BF22">
        <v>0</v>
      </c>
      <c r="BG22">
        <v>0</v>
      </c>
      <c r="BH22">
        <v>9960</v>
      </c>
      <c r="BI22">
        <v>0</v>
      </c>
      <c r="BJ22">
        <v>630.66600000000005</v>
      </c>
      <c r="BK22">
        <v>-3.3024900000000001</v>
      </c>
      <c r="BL22">
        <v>173.94300000000001</v>
      </c>
      <c r="BM22">
        <v>177.095</v>
      </c>
      <c r="BN22">
        <v>1.0809299999999999</v>
      </c>
      <c r="BO22">
        <v>174.995</v>
      </c>
      <c r="BP22">
        <v>11.854900000000001</v>
      </c>
      <c r="BQ22">
        <v>1.3026899999999999</v>
      </c>
      <c r="BR22">
        <v>1.19384</v>
      </c>
      <c r="BS22">
        <v>10.83</v>
      </c>
      <c r="BT22">
        <v>9.5249500000000005</v>
      </c>
      <c r="BU22">
        <v>1799.88</v>
      </c>
      <c r="BV22">
        <v>0.89999899999999999</v>
      </c>
      <c r="BW22">
        <v>0.10000100000000001</v>
      </c>
      <c r="BX22">
        <v>0</v>
      </c>
      <c r="BY22">
        <v>2.5876000000000001</v>
      </c>
      <c r="BZ22">
        <v>0</v>
      </c>
      <c r="CA22">
        <v>5250.48</v>
      </c>
      <c r="CB22">
        <v>17198.5</v>
      </c>
      <c r="CC22">
        <v>38</v>
      </c>
      <c r="CD22">
        <v>40.75</v>
      </c>
      <c r="CE22">
        <v>39.561999999999998</v>
      </c>
      <c r="CF22">
        <v>38.186999999999998</v>
      </c>
      <c r="CG22">
        <v>37.186999999999998</v>
      </c>
      <c r="CH22">
        <v>1619.89</v>
      </c>
      <c r="CI22">
        <v>179.99</v>
      </c>
      <c r="CJ22">
        <v>0</v>
      </c>
      <c r="CK22">
        <v>1689712546</v>
      </c>
      <c r="CL22">
        <v>0</v>
      </c>
      <c r="CM22">
        <v>1689712513.0999999</v>
      </c>
      <c r="CN22" t="s">
        <v>367</v>
      </c>
      <c r="CO22">
        <v>1689712513.0999999</v>
      </c>
      <c r="CP22">
        <v>1689712513.0999999</v>
      </c>
      <c r="CQ22">
        <v>27</v>
      </c>
      <c r="CR22">
        <v>0.23899999999999999</v>
      </c>
      <c r="CS22">
        <v>3.0000000000000001E-3</v>
      </c>
      <c r="CT22">
        <v>-2.117</v>
      </c>
      <c r="CU22">
        <v>-0.08</v>
      </c>
      <c r="CV22">
        <v>175</v>
      </c>
      <c r="CW22">
        <v>12</v>
      </c>
      <c r="CX22">
        <v>0.36</v>
      </c>
      <c r="CY22">
        <v>7.0000000000000007E-2</v>
      </c>
      <c r="CZ22">
        <v>3.5130403880330601</v>
      </c>
      <c r="DA22">
        <v>3.27871246221033E-2</v>
      </c>
      <c r="DB22">
        <v>3.1769138920956397E-2</v>
      </c>
      <c r="DC22">
        <v>1</v>
      </c>
      <c r="DD22">
        <v>174.99138095238101</v>
      </c>
      <c r="DE22">
        <v>-0.145324675324602</v>
      </c>
      <c r="DF22">
        <v>2.96141475046314E-2</v>
      </c>
      <c r="DG22">
        <v>1</v>
      </c>
      <c r="DH22">
        <v>1800.0545</v>
      </c>
      <c r="DI22">
        <v>-0.29785078592825798</v>
      </c>
      <c r="DJ22">
        <v>0.14786733919300199</v>
      </c>
      <c r="DK22">
        <v>-1</v>
      </c>
      <c r="DL22">
        <v>2</v>
      </c>
      <c r="DM22">
        <v>2</v>
      </c>
      <c r="DN22" t="s">
        <v>355</v>
      </c>
      <c r="DO22">
        <v>2.65645</v>
      </c>
      <c r="DP22">
        <v>2.76274</v>
      </c>
      <c r="DQ22">
        <v>4.77741E-2</v>
      </c>
      <c r="DR22">
        <v>4.8260400000000002E-2</v>
      </c>
      <c r="DS22">
        <v>7.7742400000000003E-2</v>
      </c>
      <c r="DT22">
        <v>7.2948799999999994E-2</v>
      </c>
      <c r="DU22">
        <v>30372.2</v>
      </c>
      <c r="DV22">
        <v>31776.3</v>
      </c>
      <c r="DW22">
        <v>29618.400000000001</v>
      </c>
      <c r="DX22">
        <v>31112.1</v>
      </c>
      <c r="DY22">
        <v>35780.6</v>
      </c>
      <c r="DZ22">
        <v>37811.800000000003</v>
      </c>
      <c r="EA22">
        <v>40640.9</v>
      </c>
      <c r="EB22">
        <v>43166.400000000001</v>
      </c>
      <c r="EC22">
        <v>1.88395</v>
      </c>
      <c r="ED22">
        <v>2.28355</v>
      </c>
      <c r="EE22">
        <v>-4.0773299999999998E-2</v>
      </c>
      <c r="EF22">
        <v>0</v>
      </c>
      <c r="EG22">
        <v>17.547699999999999</v>
      </c>
      <c r="EH22">
        <v>999.9</v>
      </c>
      <c r="EI22">
        <v>40.531999999999996</v>
      </c>
      <c r="EJ22">
        <v>23.544</v>
      </c>
      <c r="EK22">
        <v>11.728199999999999</v>
      </c>
      <c r="EL22">
        <v>61.662700000000001</v>
      </c>
      <c r="EM22">
        <v>10.617000000000001</v>
      </c>
      <c r="EN22">
        <v>1</v>
      </c>
      <c r="EO22">
        <v>-0.43997000000000003</v>
      </c>
      <c r="EP22">
        <v>3.4665300000000001</v>
      </c>
      <c r="EQ22">
        <v>20.252099999999999</v>
      </c>
      <c r="ER22">
        <v>5.2418500000000003</v>
      </c>
      <c r="ES22">
        <v>11.8302</v>
      </c>
      <c r="ET22">
        <v>4.98285</v>
      </c>
      <c r="EU22">
        <v>3.2989999999999999</v>
      </c>
      <c r="EV22">
        <v>173</v>
      </c>
      <c r="EW22">
        <v>3856.3</v>
      </c>
      <c r="EX22">
        <v>9060</v>
      </c>
      <c r="EY22">
        <v>58.8</v>
      </c>
      <c r="EZ22">
        <v>1.8733200000000001</v>
      </c>
      <c r="FA22">
        <v>1.87897</v>
      </c>
      <c r="FB22">
        <v>1.87927</v>
      </c>
      <c r="FC22">
        <v>1.87988</v>
      </c>
      <c r="FD22">
        <v>1.87758</v>
      </c>
      <c r="FE22">
        <v>1.87683</v>
      </c>
      <c r="FF22">
        <v>1.8772899999999999</v>
      </c>
      <c r="FG22">
        <v>1.8749100000000001</v>
      </c>
      <c r="FH22">
        <v>0</v>
      </c>
      <c r="FI22">
        <v>0</v>
      </c>
      <c r="FJ22">
        <v>0</v>
      </c>
      <c r="FK22">
        <v>0</v>
      </c>
      <c r="FL22" t="s">
        <v>356</v>
      </c>
      <c r="FM22" t="s">
        <v>357</v>
      </c>
      <c r="FN22" t="s">
        <v>358</v>
      </c>
      <c r="FO22" t="s">
        <v>358</v>
      </c>
      <c r="FP22" t="s">
        <v>358</v>
      </c>
      <c r="FQ22" t="s">
        <v>358</v>
      </c>
      <c r="FR22">
        <v>0</v>
      </c>
      <c r="FS22">
        <v>100</v>
      </c>
      <c r="FT22">
        <v>100</v>
      </c>
      <c r="FU22">
        <v>-2.117</v>
      </c>
      <c r="FV22">
        <v>-8.0399999999999999E-2</v>
      </c>
      <c r="FW22">
        <v>-2.13021554257478</v>
      </c>
      <c r="FX22">
        <v>1.4527828764109799E-4</v>
      </c>
      <c r="FY22">
        <v>-4.3579519040863002E-7</v>
      </c>
      <c r="FZ22">
        <v>2.0799061152897499E-10</v>
      </c>
      <c r="GA22">
        <v>-8.0480000000003202E-2</v>
      </c>
      <c r="GB22">
        <v>0</v>
      </c>
      <c r="GC22">
        <v>0</v>
      </c>
      <c r="GD22">
        <v>0</v>
      </c>
      <c r="GE22">
        <v>4</v>
      </c>
      <c r="GF22">
        <v>2147</v>
      </c>
      <c r="GG22">
        <v>-1</v>
      </c>
      <c r="GH22">
        <v>-1</v>
      </c>
      <c r="GI22">
        <v>0.5</v>
      </c>
      <c r="GJ22">
        <v>0.5</v>
      </c>
      <c r="GK22">
        <v>0.55175799999999997</v>
      </c>
      <c r="GL22">
        <v>2.5439500000000002</v>
      </c>
      <c r="GM22">
        <v>1.54541</v>
      </c>
      <c r="GN22">
        <v>2.2936999999999999</v>
      </c>
      <c r="GO22">
        <v>1.5979000000000001</v>
      </c>
      <c r="GP22">
        <v>2.3144499999999999</v>
      </c>
      <c r="GQ22">
        <v>26.788799999999998</v>
      </c>
      <c r="GR22">
        <v>14.692399999999999</v>
      </c>
      <c r="GS22">
        <v>18</v>
      </c>
      <c r="GT22">
        <v>388.34699999999998</v>
      </c>
      <c r="GU22">
        <v>687.87300000000005</v>
      </c>
      <c r="GV22">
        <v>13.793100000000001</v>
      </c>
      <c r="GW22">
        <v>21.0001</v>
      </c>
      <c r="GX22">
        <v>30.000800000000002</v>
      </c>
      <c r="GY22">
        <v>20.946100000000001</v>
      </c>
      <c r="GZ22">
        <v>20.878</v>
      </c>
      <c r="HA22">
        <v>11.087</v>
      </c>
      <c r="HB22">
        <v>-30</v>
      </c>
      <c r="HC22">
        <v>-30</v>
      </c>
      <c r="HD22">
        <v>13.788600000000001</v>
      </c>
      <c r="HE22">
        <v>175</v>
      </c>
      <c r="HF22">
        <v>0</v>
      </c>
      <c r="HG22">
        <v>100.825</v>
      </c>
      <c r="HH22">
        <v>100.03700000000001</v>
      </c>
    </row>
    <row r="23" spans="1:216" x14ac:dyDescent="0.2">
      <c r="A23">
        <v>5</v>
      </c>
      <c r="B23">
        <v>1689712637.0999999</v>
      </c>
      <c r="C23">
        <v>372</v>
      </c>
      <c r="D23" t="s">
        <v>368</v>
      </c>
      <c r="E23" t="s">
        <v>369</v>
      </c>
      <c r="F23" t="s">
        <v>348</v>
      </c>
      <c r="G23" t="s">
        <v>349</v>
      </c>
      <c r="H23" t="s">
        <v>350</v>
      </c>
      <c r="I23" t="s">
        <v>351</v>
      </c>
      <c r="J23" t="s">
        <v>352</v>
      </c>
      <c r="K23" t="s">
        <v>353</v>
      </c>
      <c r="L23">
        <v>1689712637.0999999</v>
      </c>
      <c r="M23">
        <f t="shared" si="0"/>
        <v>1.1813185786178726E-3</v>
      </c>
      <c r="N23">
        <f t="shared" si="1"/>
        <v>1.1813185786178726</v>
      </c>
      <c r="O23">
        <f t="shared" si="2"/>
        <v>2.103611344895199</v>
      </c>
      <c r="P23">
        <f t="shared" si="3"/>
        <v>122.93300000000001</v>
      </c>
      <c r="Q23">
        <f t="shared" si="4"/>
        <v>98.884005521090145</v>
      </c>
      <c r="R23">
        <f t="shared" si="5"/>
        <v>9.9613386998502431</v>
      </c>
      <c r="S23">
        <f t="shared" si="6"/>
        <v>12.3839770035156</v>
      </c>
      <c r="T23">
        <f t="shared" si="7"/>
        <v>0.15168785088189318</v>
      </c>
      <c r="U23">
        <f t="shared" si="8"/>
        <v>3.5511921038143095</v>
      </c>
      <c r="V23">
        <f t="shared" si="9"/>
        <v>0.14817808432275614</v>
      </c>
      <c r="W23">
        <f t="shared" si="10"/>
        <v>9.2919877448207483E-2</v>
      </c>
      <c r="X23">
        <f t="shared" si="11"/>
        <v>297.66892199999995</v>
      </c>
      <c r="Y23">
        <f t="shared" si="12"/>
        <v>18.219335859495121</v>
      </c>
      <c r="Z23">
        <f t="shared" si="13"/>
        <v>18.219335859495121</v>
      </c>
      <c r="AA23">
        <f t="shared" si="14"/>
        <v>2.100020245038944</v>
      </c>
      <c r="AB23">
        <f t="shared" si="15"/>
        <v>67.378883862277519</v>
      </c>
      <c r="AC23">
        <f t="shared" si="16"/>
        <v>1.3105056838801199</v>
      </c>
      <c r="AD23">
        <f t="shared" si="17"/>
        <v>1.9449798048878255</v>
      </c>
      <c r="AE23">
        <f t="shared" si="18"/>
        <v>0.78951456115882412</v>
      </c>
      <c r="AF23">
        <f t="shared" si="19"/>
        <v>-52.09614931704818</v>
      </c>
      <c r="AG23">
        <f t="shared" si="20"/>
        <v>-232.79319252069959</v>
      </c>
      <c r="AH23">
        <f t="shared" si="21"/>
        <v>-12.860179031226393</v>
      </c>
      <c r="AI23">
        <f t="shared" si="22"/>
        <v>-8.0598868974192328E-2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55133.097883417351</v>
      </c>
      <c r="AO23">
        <f t="shared" si="26"/>
        <v>1799.8</v>
      </c>
      <c r="AP23">
        <f t="shared" si="27"/>
        <v>1517.2313999999999</v>
      </c>
      <c r="AQ23">
        <f t="shared" si="28"/>
        <v>0.84299999999999997</v>
      </c>
      <c r="AR23">
        <f t="shared" si="29"/>
        <v>0.16538999999999998</v>
      </c>
      <c r="AS23">
        <v>1689712637.0999999</v>
      </c>
      <c r="AT23">
        <v>122.93300000000001</v>
      </c>
      <c r="AU23">
        <v>125.023</v>
      </c>
      <c r="AV23">
        <v>13.0091</v>
      </c>
      <c r="AW23">
        <v>11.9255</v>
      </c>
      <c r="AX23">
        <v>124.89</v>
      </c>
      <c r="AY23">
        <v>13.089</v>
      </c>
      <c r="AZ23">
        <v>400.27100000000002</v>
      </c>
      <c r="BA23">
        <v>100.70699999999999</v>
      </c>
      <c r="BB23">
        <v>3.06132E-2</v>
      </c>
      <c r="BC23">
        <v>17.003399999999999</v>
      </c>
      <c r="BD23">
        <v>16.8766</v>
      </c>
      <c r="BE23">
        <v>999.9</v>
      </c>
      <c r="BF23">
        <v>0</v>
      </c>
      <c r="BG23">
        <v>0</v>
      </c>
      <c r="BH23">
        <v>10008.799999999999</v>
      </c>
      <c r="BI23">
        <v>0</v>
      </c>
      <c r="BJ23">
        <v>602.74699999999996</v>
      </c>
      <c r="BK23">
        <v>-2.0903200000000002</v>
      </c>
      <c r="BL23">
        <v>124.553</v>
      </c>
      <c r="BM23">
        <v>126.532</v>
      </c>
      <c r="BN23">
        <v>1.0836399999999999</v>
      </c>
      <c r="BO23">
        <v>125.023</v>
      </c>
      <c r="BP23">
        <v>11.9255</v>
      </c>
      <c r="BQ23">
        <v>1.3101100000000001</v>
      </c>
      <c r="BR23">
        <v>1.2009799999999999</v>
      </c>
      <c r="BS23">
        <v>10.9153</v>
      </c>
      <c r="BT23">
        <v>9.6136800000000004</v>
      </c>
      <c r="BU23">
        <v>1799.8</v>
      </c>
      <c r="BV23">
        <v>0.90000100000000005</v>
      </c>
      <c r="BW23">
        <v>9.9999500000000005E-2</v>
      </c>
      <c r="BX23">
        <v>0</v>
      </c>
      <c r="BY23">
        <v>2.5026000000000002</v>
      </c>
      <c r="BZ23">
        <v>0</v>
      </c>
      <c r="CA23">
        <v>5232.54</v>
      </c>
      <c r="CB23">
        <v>17197.7</v>
      </c>
      <c r="CC23">
        <v>37.75</v>
      </c>
      <c r="CD23">
        <v>40.561999999999998</v>
      </c>
      <c r="CE23">
        <v>39.311999999999998</v>
      </c>
      <c r="CF23">
        <v>37.936999999999998</v>
      </c>
      <c r="CG23">
        <v>36.875</v>
      </c>
      <c r="CH23">
        <v>1619.82</v>
      </c>
      <c r="CI23">
        <v>179.98</v>
      </c>
      <c r="CJ23">
        <v>0</v>
      </c>
      <c r="CK23">
        <v>1689712640.8</v>
      </c>
      <c r="CL23">
        <v>0</v>
      </c>
      <c r="CM23">
        <v>1689712608.0999999</v>
      </c>
      <c r="CN23" t="s">
        <v>370</v>
      </c>
      <c r="CO23">
        <v>1689712604.0999999</v>
      </c>
      <c r="CP23">
        <v>1689712608.0999999</v>
      </c>
      <c r="CQ23">
        <v>28</v>
      </c>
      <c r="CR23">
        <v>0.161</v>
      </c>
      <c r="CS23">
        <v>1E-3</v>
      </c>
      <c r="CT23">
        <v>-1.9570000000000001</v>
      </c>
      <c r="CU23">
        <v>-0.08</v>
      </c>
      <c r="CV23">
        <v>125</v>
      </c>
      <c r="CW23">
        <v>12</v>
      </c>
      <c r="CX23">
        <v>0.25</v>
      </c>
      <c r="CY23">
        <v>0.12</v>
      </c>
      <c r="CZ23">
        <v>2.1600335895283398</v>
      </c>
      <c r="DA23">
        <v>0.161362010731667</v>
      </c>
      <c r="DB23">
        <v>4.3934520097431803E-2</v>
      </c>
      <c r="DC23">
        <v>1</v>
      </c>
      <c r="DD23">
        <v>124.98220000000001</v>
      </c>
      <c r="DE23">
        <v>3.1578947368901102E-3</v>
      </c>
      <c r="DF23">
        <v>3.2449345139770797E-2</v>
      </c>
      <c r="DG23">
        <v>1</v>
      </c>
      <c r="DH23">
        <v>1800.0015000000001</v>
      </c>
      <c r="DI23">
        <v>1.8005972090683199E-2</v>
      </c>
      <c r="DJ23">
        <v>0.16007107796228201</v>
      </c>
      <c r="DK23">
        <v>-1</v>
      </c>
      <c r="DL23">
        <v>2</v>
      </c>
      <c r="DM23">
        <v>2</v>
      </c>
      <c r="DN23" t="s">
        <v>355</v>
      </c>
      <c r="DO23">
        <v>2.6566000000000001</v>
      </c>
      <c r="DP23">
        <v>2.7629700000000001</v>
      </c>
      <c r="DQ23">
        <v>3.53015E-2</v>
      </c>
      <c r="DR23">
        <v>3.5487600000000001E-2</v>
      </c>
      <c r="DS23">
        <v>7.8039499999999998E-2</v>
      </c>
      <c r="DT23">
        <v>7.3247599999999996E-2</v>
      </c>
      <c r="DU23">
        <v>30761.200000000001</v>
      </c>
      <c r="DV23">
        <v>32192.400000000001</v>
      </c>
      <c r="DW23">
        <v>29610.400000000001</v>
      </c>
      <c r="DX23">
        <v>31102.5</v>
      </c>
      <c r="DY23">
        <v>35759.4</v>
      </c>
      <c r="DZ23">
        <v>37787.1</v>
      </c>
      <c r="EA23">
        <v>40631.4</v>
      </c>
      <c r="EB23">
        <v>43153.5</v>
      </c>
      <c r="EC23">
        <v>1.8823000000000001</v>
      </c>
      <c r="ED23">
        <v>2.2801300000000002</v>
      </c>
      <c r="EE23">
        <v>-4.4733299999999997E-2</v>
      </c>
      <c r="EF23">
        <v>0</v>
      </c>
      <c r="EG23">
        <v>17.619900000000001</v>
      </c>
      <c r="EH23">
        <v>999.9</v>
      </c>
      <c r="EI23">
        <v>40.630000000000003</v>
      </c>
      <c r="EJ23">
        <v>23.585000000000001</v>
      </c>
      <c r="EK23">
        <v>11.785299999999999</v>
      </c>
      <c r="EL23">
        <v>61.492699999999999</v>
      </c>
      <c r="EM23">
        <v>10.2003</v>
      </c>
      <c r="EN23">
        <v>1</v>
      </c>
      <c r="EO23">
        <v>-0.42732199999999998</v>
      </c>
      <c r="EP23">
        <v>3.3485800000000001</v>
      </c>
      <c r="EQ23">
        <v>20.254300000000001</v>
      </c>
      <c r="ER23">
        <v>5.2408000000000001</v>
      </c>
      <c r="ES23">
        <v>11.8302</v>
      </c>
      <c r="ET23">
        <v>4.9817999999999998</v>
      </c>
      <c r="EU23">
        <v>3.2989999999999999</v>
      </c>
      <c r="EV23">
        <v>173</v>
      </c>
      <c r="EW23">
        <v>3858.1</v>
      </c>
      <c r="EX23">
        <v>9060</v>
      </c>
      <c r="EY23">
        <v>58.8</v>
      </c>
      <c r="EZ23">
        <v>1.8733200000000001</v>
      </c>
      <c r="FA23">
        <v>1.87897</v>
      </c>
      <c r="FB23">
        <v>1.87927</v>
      </c>
      <c r="FC23">
        <v>1.8798900000000001</v>
      </c>
      <c r="FD23">
        <v>1.87757</v>
      </c>
      <c r="FE23">
        <v>1.87683</v>
      </c>
      <c r="FF23">
        <v>1.8772899999999999</v>
      </c>
      <c r="FG23">
        <v>1.87487</v>
      </c>
      <c r="FH23">
        <v>0</v>
      </c>
      <c r="FI23">
        <v>0</v>
      </c>
      <c r="FJ23">
        <v>0</v>
      </c>
      <c r="FK23">
        <v>0</v>
      </c>
      <c r="FL23" t="s">
        <v>356</v>
      </c>
      <c r="FM23" t="s">
        <v>357</v>
      </c>
      <c r="FN23" t="s">
        <v>358</v>
      </c>
      <c r="FO23" t="s">
        <v>358</v>
      </c>
      <c r="FP23" t="s">
        <v>358</v>
      </c>
      <c r="FQ23" t="s">
        <v>358</v>
      </c>
      <c r="FR23">
        <v>0</v>
      </c>
      <c r="FS23">
        <v>100</v>
      </c>
      <c r="FT23">
        <v>100</v>
      </c>
      <c r="FU23">
        <v>-1.9570000000000001</v>
      </c>
      <c r="FV23">
        <v>-7.9899999999999999E-2</v>
      </c>
      <c r="FW23">
        <v>-1.9692432549969301</v>
      </c>
      <c r="FX23">
        <v>1.4527828764109799E-4</v>
      </c>
      <c r="FY23">
        <v>-4.3579519040863002E-7</v>
      </c>
      <c r="FZ23">
        <v>2.0799061152897499E-10</v>
      </c>
      <c r="GA23">
        <v>-7.9819999999999794E-2</v>
      </c>
      <c r="GB23">
        <v>0</v>
      </c>
      <c r="GC23">
        <v>0</v>
      </c>
      <c r="GD23">
        <v>0</v>
      </c>
      <c r="GE23">
        <v>4</v>
      </c>
      <c r="GF23">
        <v>2147</v>
      </c>
      <c r="GG23">
        <v>-1</v>
      </c>
      <c r="GH23">
        <v>-1</v>
      </c>
      <c r="GI23">
        <v>0.6</v>
      </c>
      <c r="GJ23">
        <v>0.5</v>
      </c>
      <c r="GK23">
        <v>0.43823200000000001</v>
      </c>
      <c r="GL23">
        <v>2.5439500000000002</v>
      </c>
      <c r="GM23">
        <v>1.54541</v>
      </c>
      <c r="GN23">
        <v>2.2936999999999999</v>
      </c>
      <c r="GO23">
        <v>1.5979000000000001</v>
      </c>
      <c r="GP23">
        <v>2.4072300000000002</v>
      </c>
      <c r="GQ23">
        <v>26.850899999999999</v>
      </c>
      <c r="GR23">
        <v>14.6837</v>
      </c>
      <c r="GS23">
        <v>18</v>
      </c>
      <c r="GT23">
        <v>388.81599999999997</v>
      </c>
      <c r="GU23">
        <v>687.33600000000001</v>
      </c>
      <c r="GV23">
        <v>13.864699999999999</v>
      </c>
      <c r="GW23">
        <v>21.181000000000001</v>
      </c>
      <c r="GX23">
        <v>30.000699999999998</v>
      </c>
      <c r="GY23">
        <v>21.120100000000001</v>
      </c>
      <c r="GZ23">
        <v>21.0486</v>
      </c>
      <c r="HA23">
        <v>8.82972</v>
      </c>
      <c r="HB23">
        <v>-30</v>
      </c>
      <c r="HC23">
        <v>-30</v>
      </c>
      <c r="HD23">
        <v>13.8629</v>
      </c>
      <c r="HE23">
        <v>125</v>
      </c>
      <c r="HF23">
        <v>0</v>
      </c>
      <c r="HG23">
        <v>100.8</v>
      </c>
      <c r="HH23">
        <v>100.00700000000001</v>
      </c>
    </row>
    <row r="24" spans="1:216" x14ac:dyDescent="0.2">
      <c r="A24">
        <v>6</v>
      </c>
      <c r="B24">
        <v>1689712717.0999999</v>
      </c>
      <c r="C24">
        <v>452</v>
      </c>
      <c r="D24" t="s">
        <v>371</v>
      </c>
      <c r="E24" t="s">
        <v>372</v>
      </c>
      <c r="F24" t="s">
        <v>348</v>
      </c>
      <c r="G24" t="s">
        <v>349</v>
      </c>
      <c r="H24" t="s">
        <v>350</v>
      </c>
      <c r="I24" t="s">
        <v>351</v>
      </c>
      <c r="J24" t="s">
        <v>352</v>
      </c>
      <c r="K24" t="s">
        <v>353</v>
      </c>
      <c r="L24">
        <v>1689712717.0999999</v>
      </c>
      <c r="M24">
        <f t="shared" si="0"/>
        <v>1.1656529286466779E-3</v>
      </c>
      <c r="N24">
        <f t="shared" si="1"/>
        <v>1.1656529286466779</v>
      </c>
      <c r="O24">
        <f t="shared" si="2"/>
        <v>0.62453879074890806</v>
      </c>
      <c r="P24">
        <f t="shared" si="3"/>
        <v>69.346400000000003</v>
      </c>
      <c r="Q24">
        <f t="shared" si="4"/>
        <v>61.740717749866953</v>
      </c>
      <c r="R24">
        <f t="shared" si="5"/>
        <v>6.2199163447522317</v>
      </c>
      <c r="S24">
        <f t="shared" si="6"/>
        <v>6.9861320459083212</v>
      </c>
      <c r="T24">
        <f t="shared" si="7"/>
        <v>0.15042165748363584</v>
      </c>
      <c r="U24">
        <f t="shared" si="8"/>
        <v>3.5521842992035362</v>
      </c>
      <c r="V24">
        <f t="shared" si="9"/>
        <v>0.1469704630456922</v>
      </c>
      <c r="W24">
        <f t="shared" si="10"/>
        <v>9.216002050218941E-2</v>
      </c>
      <c r="X24">
        <f t="shared" si="11"/>
        <v>297.69880799999999</v>
      </c>
      <c r="Y24">
        <f t="shared" si="12"/>
        <v>18.220682894022296</v>
      </c>
      <c r="Z24">
        <f t="shared" si="13"/>
        <v>18.220682894022296</v>
      </c>
      <c r="AA24">
        <f t="shared" si="14"/>
        <v>2.1001978416666307</v>
      </c>
      <c r="AB24">
        <f t="shared" si="15"/>
        <v>67.60423291836301</v>
      </c>
      <c r="AC24">
        <f t="shared" si="16"/>
        <v>1.3147303631035199</v>
      </c>
      <c r="AD24">
        <f t="shared" si="17"/>
        <v>1.9447456266402012</v>
      </c>
      <c r="AE24">
        <f t="shared" si="18"/>
        <v>0.78546747856311083</v>
      </c>
      <c r="AF24">
        <f t="shared" si="19"/>
        <v>-51.405294153318493</v>
      </c>
      <c r="AG24">
        <f t="shared" si="20"/>
        <v>-233.48005895079828</v>
      </c>
      <c r="AH24">
        <f t="shared" si="21"/>
        <v>-12.894484346109312</v>
      </c>
      <c r="AI24">
        <f t="shared" si="22"/>
        <v>-8.1029450226111521E-2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55155.740416472661</v>
      </c>
      <c r="AO24">
        <f t="shared" si="26"/>
        <v>1799.98</v>
      </c>
      <c r="AP24">
        <f t="shared" si="27"/>
        <v>1517.3832000000002</v>
      </c>
      <c r="AQ24">
        <f t="shared" si="28"/>
        <v>0.84300003333370377</v>
      </c>
      <c r="AR24">
        <f t="shared" si="29"/>
        <v>0.16539006433404815</v>
      </c>
      <c r="AS24">
        <v>1689712717.0999999</v>
      </c>
      <c r="AT24">
        <v>69.346400000000003</v>
      </c>
      <c r="AU24">
        <v>70.001900000000006</v>
      </c>
      <c r="AV24">
        <v>13.0504</v>
      </c>
      <c r="AW24">
        <v>11.981299999999999</v>
      </c>
      <c r="AX24">
        <v>71.208500000000001</v>
      </c>
      <c r="AY24">
        <v>13.129899999999999</v>
      </c>
      <c r="AZ24">
        <v>400.303</v>
      </c>
      <c r="BA24">
        <v>100.712</v>
      </c>
      <c r="BB24">
        <v>3.05338E-2</v>
      </c>
      <c r="BC24">
        <v>17.0015</v>
      </c>
      <c r="BD24">
        <v>16.885100000000001</v>
      </c>
      <c r="BE24">
        <v>999.9</v>
      </c>
      <c r="BF24">
        <v>0</v>
      </c>
      <c r="BG24">
        <v>0</v>
      </c>
      <c r="BH24">
        <v>10012.5</v>
      </c>
      <c r="BI24">
        <v>0</v>
      </c>
      <c r="BJ24">
        <v>596.43600000000004</v>
      </c>
      <c r="BK24">
        <v>-0.65551000000000004</v>
      </c>
      <c r="BL24">
        <v>70.263400000000004</v>
      </c>
      <c r="BM24">
        <v>70.850800000000007</v>
      </c>
      <c r="BN24">
        <v>1.0691600000000001</v>
      </c>
      <c r="BO24">
        <v>70.001900000000006</v>
      </c>
      <c r="BP24">
        <v>11.981299999999999</v>
      </c>
      <c r="BQ24">
        <v>1.31433</v>
      </c>
      <c r="BR24">
        <v>1.20665</v>
      </c>
      <c r="BS24">
        <v>10.963699999999999</v>
      </c>
      <c r="BT24">
        <v>9.6838899999999999</v>
      </c>
      <c r="BU24">
        <v>1799.98</v>
      </c>
      <c r="BV24">
        <v>0.90000100000000005</v>
      </c>
      <c r="BW24">
        <v>9.9999500000000005E-2</v>
      </c>
      <c r="BX24">
        <v>0</v>
      </c>
      <c r="BY24">
        <v>2.1223999999999998</v>
      </c>
      <c r="BZ24">
        <v>0</v>
      </c>
      <c r="CA24">
        <v>5252.35</v>
      </c>
      <c r="CB24">
        <v>17199.400000000001</v>
      </c>
      <c r="CC24">
        <v>37.5</v>
      </c>
      <c r="CD24">
        <v>40.375</v>
      </c>
      <c r="CE24">
        <v>39.125</v>
      </c>
      <c r="CF24">
        <v>37.811999999999998</v>
      </c>
      <c r="CG24">
        <v>36.686999999999998</v>
      </c>
      <c r="CH24">
        <v>1619.98</v>
      </c>
      <c r="CI24">
        <v>180</v>
      </c>
      <c r="CJ24">
        <v>0</v>
      </c>
      <c r="CK24">
        <v>1689712721.2</v>
      </c>
      <c r="CL24">
        <v>0</v>
      </c>
      <c r="CM24">
        <v>1689712706.0999999</v>
      </c>
      <c r="CN24" t="s">
        <v>373</v>
      </c>
      <c r="CO24">
        <v>1689712701.0999999</v>
      </c>
      <c r="CP24">
        <v>1689712706.0999999</v>
      </c>
      <c r="CQ24">
        <v>29</v>
      </c>
      <c r="CR24">
        <v>9.9000000000000005E-2</v>
      </c>
      <c r="CS24">
        <v>0</v>
      </c>
      <c r="CT24">
        <v>-1.8620000000000001</v>
      </c>
      <c r="CU24">
        <v>-7.9000000000000001E-2</v>
      </c>
      <c r="CV24">
        <v>70</v>
      </c>
      <c r="CW24">
        <v>12</v>
      </c>
      <c r="CX24">
        <v>0.2</v>
      </c>
      <c r="CY24">
        <v>0.08</v>
      </c>
      <c r="CZ24">
        <v>0.21149545608193601</v>
      </c>
      <c r="DA24">
        <v>1.87691951302084</v>
      </c>
      <c r="DB24">
        <v>0.24982972472223</v>
      </c>
      <c r="DC24">
        <v>0</v>
      </c>
      <c r="DD24">
        <v>69.965385714285702</v>
      </c>
      <c r="DE24">
        <v>0.127994805194874</v>
      </c>
      <c r="DF24">
        <v>1.7891293059668301E-2</v>
      </c>
      <c r="DG24">
        <v>1</v>
      </c>
      <c r="DH24">
        <v>1799.991</v>
      </c>
      <c r="DI24">
        <v>0.131551955122652</v>
      </c>
      <c r="DJ24">
        <v>9.4493386011912095E-2</v>
      </c>
      <c r="DK24">
        <v>-1</v>
      </c>
      <c r="DL24">
        <v>1</v>
      </c>
      <c r="DM24">
        <v>2</v>
      </c>
      <c r="DN24" t="s">
        <v>374</v>
      </c>
      <c r="DO24">
        <v>2.6565599999999998</v>
      </c>
      <c r="DP24">
        <v>2.7629199999999998</v>
      </c>
      <c r="DQ24">
        <v>2.0637699999999998E-2</v>
      </c>
      <c r="DR24">
        <v>2.03897E-2</v>
      </c>
      <c r="DS24">
        <v>7.8200900000000004E-2</v>
      </c>
      <c r="DT24">
        <v>7.34842E-2</v>
      </c>
      <c r="DU24">
        <v>31222.2</v>
      </c>
      <c r="DV24">
        <v>32687.7</v>
      </c>
      <c r="DW24">
        <v>29604.1</v>
      </c>
      <c r="DX24">
        <v>31094.3</v>
      </c>
      <c r="DY24">
        <v>35744.9</v>
      </c>
      <c r="DZ24">
        <v>37766.9</v>
      </c>
      <c r="EA24">
        <v>40623.699999999997</v>
      </c>
      <c r="EB24">
        <v>43143.3</v>
      </c>
      <c r="EC24">
        <v>1.87947</v>
      </c>
      <c r="ED24">
        <v>2.2757499999999999</v>
      </c>
      <c r="EE24">
        <v>-4.7821599999999999E-2</v>
      </c>
      <c r="EF24">
        <v>0</v>
      </c>
      <c r="EG24">
        <v>17.6797</v>
      </c>
      <c r="EH24">
        <v>999.9</v>
      </c>
      <c r="EI24">
        <v>40.679000000000002</v>
      </c>
      <c r="EJ24">
        <v>23.645</v>
      </c>
      <c r="EK24">
        <v>11.840400000000001</v>
      </c>
      <c r="EL24">
        <v>61.7727</v>
      </c>
      <c r="EM24">
        <v>9.9278899999999997</v>
      </c>
      <c r="EN24">
        <v>1</v>
      </c>
      <c r="EO24">
        <v>-0.41716500000000001</v>
      </c>
      <c r="EP24">
        <v>3.4696400000000001</v>
      </c>
      <c r="EQ24">
        <v>20.251999999999999</v>
      </c>
      <c r="ER24">
        <v>5.2379600000000002</v>
      </c>
      <c r="ES24">
        <v>11.8302</v>
      </c>
      <c r="ET24">
        <v>4.9810499999999998</v>
      </c>
      <c r="EU24">
        <v>3.29833</v>
      </c>
      <c r="EV24">
        <v>173</v>
      </c>
      <c r="EW24">
        <v>3860</v>
      </c>
      <c r="EX24">
        <v>9060</v>
      </c>
      <c r="EY24">
        <v>58.8</v>
      </c>
      <c r="EZ24">
        <v>1.8733200000000001</v>
      </c>
      <c r="FA24">
        <v>1.87897</v>
      </c>
      <c r="FB24">
        <v>1.87927</v>
      </c>
      <c r="FC24">
        <v>1.87988</v>
      </c>
      <c r="FD24">
        <v>1.87758</v>
      </c>
      <c r="FE24">
        <v>1.8768100000000001</v>
      </c>
      <c r="FF24">
        <v>1.8772899999999999</v>
      </c>
      <c r="FG24">
        <v>1.87487</v>
      </c>
      <c r="FH24">
        <v>0</v>
      </c>
      <c r="FI24">
        <v>0</v>
      </c>
      <c r="FJ24">
        <v>0</v>
      </c>
      <c r="FK24">
        <v>0</v>
      </c>
      <c r="FL24" t="s">
        <v>356</v>
      </c>
      <c r="FM24" t="s">
        <v>357</v>
      </c>
      <c r="FN24" t="s">
        <v>358</v>
      </c>
      <c r="FO24" t="s">
        <v>358</v>
      </c>
      <c r="FP24" t="s">
        <v>358</v>
      </c>
      <c r="FQ24" t="s">
        <v>358</v>
      </c>
      <c r="FR24">
        <v>0</v>
      </c>
      <c r="FS24">
        <v>100</v>
      </c>
      <c r="FT24">
        <v>100</v>
      </c>
      <c r="FU24">
        <v>-1.8620000000000001</v>
      </c>
      <c r="FV24">
        <v>-7.9500000000000001E-2</v>
      </c>
      <c r="FW24">
        <v>-1.8702828279828201</v>
      </c>
      <c r="FX24">
        <v>1.4527828764109799E-4</v>
      </c>
      <c r="FY24">
        <v>-4.3579519040863002E-7</v>
      </c>
      <c r="FZ24">
        <v>2.0799061152897499E-10</v>
      </c>
      <c r="GA24">
        <v>-7.9490909090907294E-2</v>
      </c>
      <c r="GB24">
        <v>0</v>
      </c>
      <c r="GC24">
        <v>0</v>
      </c>
      <c r="GD24">
        <v>0</v>
      </c>
      <c r="GE24">
        <v>4</v>
      </c>
      <c r="GF24">
        <v>2147</v>
      </c>
      <c r="GG24">
        <v>-1</v>
      </c>
      <c r="GH24">
        <v>-1</v>
      </c>
      <c r="GI24">
        <v>0.3</v>
      </c>
      <c r="GJ24">
        <v>0.2</v>
      </c>
      <c r="GK24">
        <v>0.3125</v>
      </c>
      <c r="GL24">
        <v>2.5561500000000001</v>
      </c>
      <c r="GM24">
        <v>1.54541</v>
      </c>
      <c r="GN24">
        <v>2.2936999999999999</v>
      </c>
      <c r="GO24">
        <v>1.5979000000000001</v>
      </c>
      <c r="GP24">
        <v>2.4121100000000002</v>
      </c>
      <c r="GQ24">
        <v>26.9131</v>
      </c>
      <c r="GR24">
        <v>14.6661</v>
      </c>
      <c r="GS24">
        <v>18</v>
      </c>
      <c r="GT24">
        <v>388.46300000000002</v>
      </c>
      <c r="GU24">
        <v>685.51700000000005</v>
      </c>
      <c r="GV24">
        <v>13.8093</v>
      </c>
      <c r="GW24">
        <v>21.3155</v>
      </c>
      <c r="GX24">
        <v>30.000599999999999</v>
      </c>
      <c r="GY24">
        <v>21.259899999999998</v>
      </c>
      <c r="GZ24">
        <v>21.187899999999999</v>
      </c>
      <c r="HA24">
        <v>6.3276000000000003</v>
      </c>
      <c r="HB24">
        <v>-30</v>
      </c>
      <c r="HC24">
        <v>-30</v>
      </c>
      <c r="HD24">
        <v>13.8073</v>
      </c>
      <c r="HE24">
        <v>70</v>
      </c>
      <c r="HF24">
        <v>0</v>
      </c>
      <c r="HG24">
        <v>100.78</v>
      </c>
      <c r="HH24">
        <v>99.981899999999996</v>
      </c>
    </row>
    <row r="25" spans="1:216" x14ac:dyDescent="0.2">
      <c r="A25">
        <v>7</v>
      </c>
      <c r="B25">
        <v>1689712792.0999999</v>
      </c>
      <c r="C25">
        <v>527</v>
      </c>
      <c r="D25" t="s">
        <v>375</v>
      </c>
      <c r="E25" t="s">
        <v>376</v>
      </c>
      <c r="F25" t="s">
        <v>348</v>
      </c>
      <c r="G25" t="s">
        <v>349</v>
      </c>
      <c r="H25" t="s">
        <v>350</v>
      </c>
      <c r="I25" t="s">
        <v>351</v>
      </c>
      <c r="J25" t="s">
        <v>352</v>
      </c>
      <c r="K25" t="s">
        <v>353</v>
      </c>
      <c r="L25">
        <v>1689712792.0999999</v>
      </c>
      <c r="M25">
        <f t="shared" si="0"/>
        <v>1.165367110874227E-3</v>
      </c>
      <c r="N25">
        <f t="shared" si="1"/>
        <v>1.165367110874227</v>
      </c>
      <c r="O25">
        <f t="shared" si="2"/>
        <v>3.1698642928639026E-2</v>
      </c>
      <c r="P25">
        <f t="shared" si="3"/>
        <v>49.934699999999999</v>
      </c>
      <c r="Q25">
        <f t="shared" si="4"/>
        <v>48.972142856337932</v>
      </c>
      <c r="R25">
        <f t="shared" si="5"/>
        <v>4.9336236830386238</v>
      </c>
      <c r="S25">
        <f t="shared" si="6"/>
        <v>5.0305950313045198</v>
      </c>
      <c r="T25">
        <f t="shared" si="7"/>
        <v>0.15149271717868323</v>
      </c>
      <c r="U25">
        <f t="shared" si="8"/>
        <v>3.555445165958488</v>
      </c>
      <c r="V25">
        <f t="shared" si="9"/>
        <v>0.14799594621195467</v>
      </c>
      <c r="W25">
        <f t="shared" si="10"/>
        <v>9.2804914876400427E-2</v>
      </c>
      <c r="X25">
        <f t="shared" si="11"/>
        <v>297.72013499999997</v>
      </c>
      <c r="Y25">
        <f t="shared" si="12"/>
        <v>18.224587520978808</v>
      </c>
      <c r="Z25">
        <f t="shared" si="13"/>
        <v>18.224587520978808</v>
      </c>
      <c r="AA25">
        <f t="shared" si="14"/>
        <v>2.1007127125443708</v>
      </c>
      <c r="AB25">
        <f t="shared" si="15"/>
        <v>67.900720339090441</v>
      </c>
      <c r="AC25">
        <f t="shared" si="16"/>
        <v>1.3208980278833999</v>
      </c>
      <c r="AD25">
        <f t="shared" si="17"/>
        <v>1.9453372825604016</v>
      </c>
      <c r="AE25">
        <f t="shared" si="18"/>
        <v>0.77981468466097081</v>
      </c>
      <c r="AF25">
        <f t="shared" si="19"/>
        <v>-51.392689589553406</v>
      </c>
      <c r="AG25">
        <f t="shared" si="20"/>
        <v>-233.5227649754348</v>
      </c>
      <c r="AH25">
        <f t="shared" si="21"/>
        <v>-12.885593420451418</v>
      </c>
      <c r="AI25">
        <f t="shared" si="22"/>
        <v>-8.0912985439653085E-2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55227.721926529841</v>
      </c>
      <c r="AO25">
        <f t="shared" si="26"/>
        <v>1800.11</v>
      </c>
      <c r="AP25">
        <f t="shared" si="27"/>
        <v>1517.4926999999998</v>
      </c>
      <c r="AQ25">
        <f t="shared" si="28"/>
        <v>0.84299998333435167</v>
      </c>
      <c r="AR25">
        <f t="shared" si="29"/>
        <v>0.16538996783529894</v>
      </c>
      <c r="AS25">
        <v>1689712792.0999999</v>
      </c>
      <c r="AT25">
        <v>49.934699999999999</v>
      </c>
      <c r="AU25">
        <v>50.018300000000004</v>
      </c>
      <c r="AV25">
        <v>13.111499999999999</v>
      </c>
      <c r="AW25">
        <v>12.0419</v>
      </c>
      <c r="AX25">
        <v>51.770200000000003</v>
      </c>
      <c r="AY25">
        <v>13.191800000000001</v>
      </c>
      <c r="AZ25">
        <v>399.99299999999999</v>
      </c>
      <c r="BA25">
        <v>100.71299999999999</v>
      </c>
      <c r="BB25">
        <v>3.0471600000000001E-2</v>
      </c>
      <c r="BC25">
        <v>17.0063</v>
      </c>
      <c r="BD25">
        <v>16.899100000000001</v>
      </c>
      <c r="BE25">
        <v>999.9</v>
      </c>
      <c r="BF25">
        <v>0</v>
      </c>
      <c r="BG25">
        <v>0</v>
      </c>
      <c r="BH25">
        <v>10026.200000000001</v>
      </c>
      <c r="BI25">
        <v>0</v>
      </c>
      <c r="BJ25">
        <v>597.25</v>
      </c>
      <c r="BK25">
        <v>-8.3602899999999994E-2</v>
      </c>
      <c r="BL25">
        <v>50.598100000000002</v>
      </c>
      <c r="BM25">
        <v>50.628</v>
      </c>
      <c r="BN25">
        <v>1.0696399999999999</v>
      </c>
      <c r="BO25">
        <v>50.018300000000004</v>
      </c>
      <c r="BP25">
        <v>12.0419</v>
      </c>
      <c r="BQ25">
        <v>1.3205</v>
      </c>
      <c r="BR25">
        <v>1.2127699999999999</v>
      </c>
      <c r="BS25">
        <v>11.0342</v>
      </c>
      <c r="BT25">
        <v>9.7592300000000005</v>
      </c>
      <c r="BU25">
        <v>1800.11</v>
      </c>
      <c r="BV25">
        <v>0.90000100000000005</v>
      </c>
      <c r="BW25">
        <v>9.9999500000000005E-2</v>
      </c>
      <c r="BX25">
        <v>0</v>
      </c>
      <c r="BY25">
        <v>2.2227000000000001</v>
      </c>
      <c r="BZ25">
        <v>0</v>
      </c>
      <c r="CA25">
        <v>5250.28</v>
      </c>
      <c r="CB25">
        <v>17200.599999999999</v>
      </c>
      <c r="CC25">
        <v>37.375</v>
      </c>
      <c r="CD25">
        <v>40.25</v>
      </c>
      <c r="CE25">
        <v>38.936999999999998</v>
      </c>
      <c r="CF25">
        <v>37.686999999999998</v>
      </c>
      <c r="CG25">
        <v>36.561999999999998</v>
      </c>
      <c r="CH25">
        <v>1620.1</v>
      </c>
      <c r="CI25">
        <v>180.01</v>
      </c>
      <c r="CJ25">
        <v>0</v>
      </c>
      <c r="CK25">
        <v>1689712796.2</v>
      </c>
      <c r="CL25">
        <v>0</v>
      </c>
      <c r="CM25">
        <v>1689712781.0999999</v>
      </c>
      <c r="CN25" t="s">
        <v>377</v>
      </c>
      <c r="CO25">
        <v>1689712781.0999999</v>
      </c>
      <c r="CP25">
        <v>1689712773.0999999</v>
      </c>
      <c r="CQ25">
        <v>30</v>
      </c>
      <c r="CR25">
        <v>2.8000000000000001E-2</v>
      </c>
      <c r="CS25">
        <v>-1E-3</v>
      </c>
      <c r="CT25">
        <v>-1.835</v>
      </c>
      <c r="CU25">
        <v>-0.08</v>
      </c>
      <c r="CV25">
        <v>50</v>
      </c>
      <c r="CW25">
        <v>12</v>
      </c>
      <c r="CX25">
        <v>0.18</v>
      </c>
      <c r="CY25">
        <v>0.05</v>
      </c>
      <c r="CZ25">
        <v>2.20795811918853E-2</v>
      </c>
      <c r="DA25">
        <v>-3.6088706244635498E-2</v>
      </c>
      <c r="DB25">
        <v>2.5421802252155502E-2</v>
      </c>
      <c r="DC25">
        <v>1</v>
      </c>
      <c r="DD25">
        <v>50.063679999999998</v>
      </c>
      <c r="DE25">
        <v>-0.147960902255592</v>
      </c>
      <c r="DF25">
        <v>1.61223633503285E-2</v>
      </c>
      <c r="DG25">
        <v>1</v>
      </c>
      <c r="DH25">
        <v>1800.0280952380999</v>
      </c>
      <c r="DI25">
        <v>-0.13184689122672799</v>
      </c>
      <c r="DJ25">
        <v>0.119984881889683</v>
      </c>
      <c r="DK25">
        <v>-1</v>
      </c>
      <c r="DL25">
        <v>2</v>
      </c>
      <c r="DM25">
        <v>2</v>
      </c>
      <c r="DN25" t="s">
        <v>355</v>
      </c>
      <c r="DO25">
        <v>2.6555499999999999</v>
      </c>
      <c r="DP25">
        <v>2.7629800000000002</v>
      </c>
      <c r="DQ25">
        <v>1.5101099999999999E-2</v>
      </c>
      <c r="DR25">
        <v>1.46657E-2</v>
      </c>
      <c r="DS25">
        <v>7.8456999999999999E-2</v>
      </c>
      <c r="DT25">
        <v>7.3742799999999997E-2</v>
      </c>
      <c r="DU25">
        <v>31392.6</v>
      </c>
      <c r="DV25">
        <v>32871.1</v>
      </c>
      <c r="DW25">
        <v>29598.6</v>
      </c>
      <c r="DX25">
        <v>31087.5</v>
      </c>
      <c r="DY25">
        <v>35728.5</v>
      </c>
      <c r="DZ25">
        <v>37747.800000000003</v>
      </c>
      <c r="EA25">
        <v>40616.9</v>
      </c>
      <c r="EB25">
        <v>43134.2</v>
      </c>
      <c r="EC25">
        <v>1.8774999999999999</v>
      </c>
      <c r="ED25">
        <v>2.2741199999999999</v>
      </c>
      <c r="EE25">
        <v>-4.8860899999999999E-2</v>
      </c>
      <c r="EF25">
        <v>0</v>
      </c>
      <c r="EG25">
        <v>17.710899999999999</v>
      </c>
      <c r="EH25">
        <v>999.9</v>
      </c>
      <c r="EI25">
        <v>40.764000000000003</v>
      </c>
      <c r="EJ25">
        <v>23.684999999999999</v>
      </c>
      <c r="EK25">
        <v>11.8955</v>
      </c>
      <c r="EL25">
        <v>60.992699999999999</v>
      </c>
      <c r="EM25">
        <v>10.613</v>
      </c>
      <c r="EN25">
        <v>1</v>
      </c>
      <c r="EO25">
        <v>-0.407777</v>
      </c>
      <c r="EP25">
        <v>3.5835900000000001</v>
      </c>
      <c r="EQ25">
        <v>20.249500000000001</v>
      </c>
      <c r="ER25">
        <v>5.2382600000000004</v>
      </c>
      <c r="ES25">
        <v>11.8302</v>
      </c>
      <c r="ET25">
        <v>4.9809999999999999</v>
      </c>
      <c r="EU25">
        <v>3.2983500000000001</v>
      </c>
      <c r="EV25">
        <v>173</v>
      </c>
      <c r="EW25">
        <v>3861.3</v>
      </c>
      <c r="EX25">
        <v>9060</v>
      </c>
      <c r="EY25">
        <v>58.8</v>
      </c>
      <c r="EZ25">
        <v>1.8733200000000001</v>
      </c>
      <c r="FA25">
        <v>1.87897</v>
      </c>
      <c r="FB25">
        <v>1.87927</v>
      </c>
      <c r="FC25">
        <v>1.87988</v>
      </c>
      <c r="FD25">
        <v>1.8775599999999999</v>
      </c>
      <c r="FE25">
        <v>1.8768100000000001</v>
      </c>
      <c r="FF25">
        <v>1.8772899999999999</v>
      </c>
      <c r="FG25">
        <v>1.8748499999999999</v>
      </c>
      <c r="FH25">
        <v>0</v>
      </c>
      <c r="FI25">
        <v>0</v>
      </c>
      <c r="FJ25">
        <v>0</v>
      </c>
      <c r="FK25">
        <v>0</v>
      </c>
      <c r="FL25" t="s">
        <v>356</v>
      </c>
      <c r="FM25" t="s">
        <v>357</v>
      </c>
      <c r="FN25" t="s">
        <v>358</v>
      </c>
      <c r="FO25" t="s">
        <v>358</v>
      </c>
      <c r="FP25" t="s">
        <v>358</v>
      </c>
      <c r="FQ25" t="s">
        <v>358</v>
      </c>
      <c r="FR25">
        <v>0</v>
      </c>
      <c r="FS25">
        <v>100</v>
      </c>
      <c r="FT25">
        <v>100</v>
      </c>
      <c r="FU25">
        <v>-1.8360000000000001</v>
      </c>
      <c r="FV25">
        <v>-8.0299999999999996E-2</v>
      </c>
      <c r="FW25">
        <v>-1.8418366202921801</v>
      </c>
      <c r="FX25">
        <v>1.4527828764109799E-4</v>
      </c>
      <c r="FY25">
        <v>-4.3579519040863002E-7</v>
      </c>
      <c r="FZ25">
        <v>2.0799061152897499E-10</v>
      </c>
      <c r="GA25">
        <v>-8.02999999999994E-2</v>
      </c>
      <c r="GB25">
        <v>0</v>
      </c>
      <c r="GC25">
        <v>0</v>
      </c>
      <c r="GD25">
        <v>0</v>
      </c>
      <c r="GE25">
        <v>4</v>
      </c>
      <c r="GF25">
        <v>2147</v>
      </c>
      <c r="GG25">
        <v>-1</v>
      </c>
      <c r="GH25">
        <v>-1</v>
      </c>
      <c r="GI25">
        <v>0.2</v>
      </c>
      <c r="GJ25">
        <v>0.3</v>
      </c>
      <c r="GK25">
        <v>0.26855499999999999</v>
      </c>
      <c r="GL25">
        <v>2.5732400000000002</v>
      </c>
      <c r="GM25">
        <v>1.54541</v>
      </c>
      <c r="GN25">
        <v>2.2936999999999999</v>
      </c>
      <c r="GO25">
        <v>1.5979000000000001</v>
      </c>
      <c r="GP25">
        <v>2.36206</v>
      </c>
      <c r="GQ25">
        <v>26.954599999999999</v>
      </c>
      <c r="GR25">
        <v>14.639900000000001</v>
      </c>
      <c r="GS25">
        <v>18</v>
      </c>
      <c r="GT25">
        <v>388.40499999999997</v>
      </c>
      <c r="GU25">
        <v>685.87400000000002</v>
      </c>
      <c r="GV25">
        <v>13.853999999999999</v>
      </c>
      <c r="GW25">
        <v>21.438400000000001</v>
      </c>
      <c r="GX25">
        <v>30.000900000000001</v>
      </c>
      <c r="GY25">
        <v>21.3842</v>
      </c>
      <c r="GZ25">
        <v>21.3123</v>
      </c>
      <c r="HA25">
        <v>5.4268599999999996</v>
      </c>
      <c r="HB25">
        <v>-30</v>
      </c>
      <c r="HC25">
        <v>-30</v>
      </c>
      <c r="HD25">
        <v>13.835900000000001</v>
      </c>
      <c r="HE25">
        <v>50</v>
      </c>
      <c r="HF25">
        <v>0</v>
      </c>
      <c r="HG25">
        <v>100.762</v>
      </c>
      <c r="HH25">
        <v>99.960599999999999</v>
      </c>
    </row>
    <row r="26" spans="1:216" x14ac:dyDescent="0.2">
      <c r="A26">
        <v>8</v>
      </c>
      <c r="B26">
        <v>1689712887.0999999</v>
      </c>
      <c r="C26">
        <v>622</v>
      </c>
      <c r="D26" t="s">
        <v>378</v>
      </c>
      <c r="E26" t="s">
        <v>379</v>
      </c>
      <c r="F26" t="s">
        <v>348</v>
      </c>
      <c r="G26" t="s">
        <v>349</v>
      </c>
      <c r="H26" t="s">
        <v>350</v>
      </c>
      <c r="I26" t="s">
        <v>351</v>
      </c>
      <c r="J26" t="s">
        <v>352</v>
      </c>
      <c r="K26" t="s">
        <v>353</v>
      </c>
      <c r="L26">
        <v>1689712887.0999999</v>
      </c>
      <c r="M26">
        <f t="shared" si="0"/>
        <v>1.1463497010096994E-3</v>
      </c>
      <c r="N26">
        <f t="shared" si="1"/>
        <v>1.1463497010096995</v>
      </c>
      <c r="O26">
        <f t="shared" si="2"/>
        <v>7.8544969393448936</v>
      </c>
      <c r="P26">
        <f t="shared" si="3"/>
        <v>392.28899999999999</v>
      </c>
      <c r="Q26">
        <f t="shared" si="4"/>
        <v>303.50395681903024</v>
      </c>
      <c r="R26">
        <f t="shared" si="5"/>
        <v>30.578284420116994</v>
      </c>
      <c r="S26">
        <f t="shared" si="6"/>
        <v>39.523453804708801</v>
      </c>
      <c r="T26">
        <f t="shared" si="7"/>
        <v>0.15175238276023467</v>
      </c>
      <c r="U26">
        <f t="shared" si="8"/>
        <v>3.5505989979031582</v>
      </c>
      <c r="V26">
        <f t="shared" si="9"/>
        <v>0.14823909438660715</v>
      </c>
      <c r="W26">
        <f t="shared" si="10"/>
        <v>9.2958314459895233E-2</v>
      </c>
      <c r="X26">
        <f t="shared" si="11"/>
        <v>297.70214099999998</v>
      </c>
      <c r="Y26">
        <f t="shared" si="12"/>
        <v>18.207442965264576</v>
      </c>
      <c r="Z26">
        <f t="shared" si="13"/>
        <v>18.207442965264576</v>
      </c>
      <c r="AA26">
        <f t="shared" si="14"/>
        <v>2.0984528255583661</v>
      </c>
      <c r="AB26">
        <f t="shared" si="15"/>
        <v>68.601387861633327</v>
      </c>
      <c r="AC26">
        <f t="shared" si="16"/>
        <v>1.3326013893806399</v>
      </c>
      <c r="AD26">
        <f t="shared" si="17"/>
        <v>1.9425283232876451</v>
      </c>
      <c r="AE26">
        <f t="shared" si="18"/>
        <v>0.76585143617772622</v>
      </c>
      <c r="AF26">
        <f t="shared" si="19"/>
        <v>-50.554021814527744</v>
      </c>
      <c r="AG26">
        <f t="shared" si="20"/>
        <v>-234.28703166318306</v>
      </c>
      <c r="AH26">
        <f t="shared" si="21"/>
        <v>-12.942741706291697</v>
      </c>
      <c r="AI26">
        <f t="shared" si="22"/>
        <v>-8.1654184002530883E-2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55123.921591932383</v>
      </c>
      <c r="AO26">
        <f t="shared" si="26"/>
        <v>1799.99</v>
      </c>
      <c r="AP26">
        <f t="shared" si="27"/>
        <v>1517.3924999999999</v>
      </c>
      <c r="AQ26">
        <f t="shared" si="28"/>
        <v>0.84300051666953701</v>
      </c>
      <c r="AR26">
        <f t="shared" si="29"/>
        <v>0.16539099717220651</v>
      </c>
      <c r="AS26">
        <v>1689712887.0999999</v>
      </c>
      <c r="AT26">
        <v>392.28899999999999</v>
      </c>
      <c r="AU26">
        <v>400.00599999999997</v>
      </c>
      <c r="AV26">
        <v>13.226699999999999</v>
      </c>
      <c r="AW26">
        <v>12.1755</v>
      </c>
      <c r="AX26">
        <v>394.952</v>
      </c>
      <c r="AY26">
        <v>13.3002</v>
      </c>
      <c r="AZ26">
        <v>400.30599999999998</v>
      </c>
      <c r="BA26">
        <v>100.72</v>
      </c>
      <c r="BB26">
        <v>3.08592E-2</v>
      </c>
      <c r="BC26">
        <v>16.983499999999999</v>
      </c>
      <c r="BD26">
        <v>16.901900000000001</v>
      </c>
      <c r="BE26">
        <v>999.9</v>
      </c>
      <c r="BF26">
        <v>0</v>
      </c>
      <c r="BG26">
        <v>0</v>
      </c>
      <c r="BH26">
        <v>10005</v>
      </c>
      <c r="BI26">
        <v>0</v>
      </c>
      <c r="BJ26">
        <v>615.69899999999996</v>
      </c>
      <c r="BK26">
        <v>-7.7175000000000002</v>
      </c>
      <c r="BL26">
        <v>397.54700000000003</v>
      </c>
      <c r="BM26">
        <v>404.93700000000001</v>
      </c>
      <c r="BN26">
        <v>1.0511699999999999</v>
      </c>
      <c r="BO26">
        <v>400.00599999999997</v>
      </c>
      <c r="BP26">
        <v>12.1755</v>
      </c>
      <c r="BQ26">
        <v>1.33219</v>
      </c>
      <c r="BR26">
        <v>1.22631</v>
      </c>
      <c r="BS26">
        <v>11.167</v>
      </c>
      <c r="BT26">
        <v>9.9248700000000003</v>
      </c>
      <c r="BU26">
        <v>1799.99</v>
      </c>
      <c r="BV26">
        <v>0.89998400000000001</v>
      </c>
      <c r="BW26">
        <v>0.10001599999999999</v>
      </c>
      <c r="BX26">
        <v>0</v>
      </c>
      <c r="BY26">
        <v>2.4981</v>
      </c>
      <c r="BZ26">
        <v>0</v>
      </c>
      <c r="CA26">
        <v>5177.8900000000003</v>
      </c>
      <c r="CB26">
        <v>17199.400000000001</v>
      </c>
      <c r="CC26">
        <v>37.125</v>
      </c>
      <c r="CD26">
        <v>40.061999999999998</v>
      </c>
      <c r="CE26">
        <v>38.625</v>
      </c>
      <c r="CF26">
        <v>37.561999999999998</v>
      </c>
      <c r="CG26">
        <v>36.436999999999998</v>
      </c>
      <c r="CH26">
        <v>1619.96</v>
      </c>
      <c r="CI26">
        <v>180.03</v>
      </c>
      <c r="CJ26">
        <v>0</v>
      </c>
      <c r="CK26">
        <v>1689712891</v>
      </c>
      <c r="CL26">
        <v>0</v>
      </c>
      <c r="CM26">
        <v>1689712857.0999999</v>
      </c>
      <c r="CN26" t="s">
        <v>380</v>
      </c>
      <c r="CO26">
        <v>1689712852.0999999</v>
      </c>
      <c r="CP26">
        <v>1689712857.0999999</v>
      </c>
      <c r="CQ26">
        <v>31</v>
      </c>
      <c r="CR26">
        <v>-0.82299999999999995</v>
      </c>
      <c r="CS26">
        <v>7.0000000000000001E-3</v>
      </c>
      <c r="CT26">
        <v>-2.6640000000000001</v>
      </c>
      <c r="CU26">
        <v>-7.3999999999999996E-2</v>
      </c>
      <c r="CV26">
        <v>400</v>
      </c>
      <c r="CW26">
        <v>12</v>
      </c>
      <c r="CX26">
        <v>0.12</v>
      </c>
      <c r="CY26">
        <v>0.09</v>
      </c>
      <c r="CZ26">
        <v>8.5657399301314001</v>
      </c>
      <c r="DA26">
        <v>-1.37913996986247</v>
      </c>
      <c r="DB26">
        <v>0.147225366481399</v>
      </c>
      <c r="DC26">
        <v>1</v>
      </c>
      <c r="DD26">
        <v>400.01675</v>
      </c>
      <c r="DE26">
        <v>9.92030075199552E-2</v>
      </c>
      <c r="DF26">
        <v>3.4773373434284799E-2</v>
      </c>
      <c r="DG26">
        <v>1</v>
      </c>
      <c r="DH26">
        <v>1800.0161904761901</v>
      </c>
      <c r="DI26">
        <v>-0.53949181769722598</v>
      </c>
      <c r="DJ26">
        <v>0.131057100985848</v>
      </c>
      <c r="DK26">
        <v>-1</v>
      </c>
      <c r="DL26">
        <v>2</v>
      </c>
      <c r="DM26">
        <v>2</v>
      </c>
      <c r="DN26" t="s">
        <v>355</v>
      </c>
      <c r="DO26">
        <v>2.6562999999999999</v>
      </c>
      <c r="DP26">
        <v>2.7631899999999998</v>
      </c>
      <c r="DQ26">
        <v>9.4266799999999998E-2</v>
      </c>
      <c r="DR26">
        <v>9.5524200000000004E-2</v>
      </c>
      <c r="DS26">
        <v>7.8922800000000001E-2</v>
      </c>
      <c r="DT26">
        <v>7.4338299999999996E-2</v>
      </c>
      <c r="DU26">
        <v>28859.5</v>
      </c>
      <c r="DV26">
        <v>30162.3</v>
      </c>
      <c r="DW26">
        <v>29591.4</v>
      </c>
      <c r="DX26">
        <v>31078.7</v>
      </c>
      <c r="DY26">
        <v>35711.1</v>
      </c>
      <c r="DZ26">
        <v>37722.699999999997</v>
      </c>
      <c r="EA26">
        <v>40608.6</v>
      </c>
      <c r="EB26">
        <v>43123.3</v>
      </c>
      <c r="EC26">
        <v>1.87815</v>
      </c>
      <c r="ED26">
        <v>2.2739699999999998</v>
      </c>
      <c r="EE26">
        <v>-5.3062999999999999E-2</v>
      </c>
      <c r="EF26">
        <v>0</v>
      </c>
      <c r="EG26">
        <v>17.7835</v>
      </c>
      <c r="EH26">
        <v>999.9</v>
      </c>
      <c r="EI26">
        <v>40.838000000000001</v>
      </c>
      <c r="EJ26">
        <v>23.756</v>
      </c>
      <c r="EK26">
        <v>11.967599999999999</v>
      </c>
      <c r="EL26">
        <v>61.362699999999997</v>
      </c>
      <c r="EM26">
        <v>10.524800000000001</v>
      </c>
      <c r="EN26">
        <v>1</v>
      </c>
      <c r="EO26">
        <v>-0.39728200000000002</v>
      </c>
      <c r="EP26">
        <v>3.46591</v>
      </c>
      <c r="EQ26">
        <v>20.2531</v>
      </c>
      <c r="ER26">
        <v>5.2406499999999996</v>
      </c>
      <c r="ES26">
        <v>11.8302</v>
      </c>
      <c r="ET26">
        <v>4.9821</v>
      </c>
      <c r="EU26">
        <v>3.2989999999999999</v>
      </c>
      <c r="EV26">
        <v>173</v>
      </c>
      <c r="EW26">
        <v>3863.4</v>
      </c>
      <c r="EX26">
        <v>9060</v>
      </c>
      <c r="EY26">
        <v>58.8</v>
      </c>
      <c r="EZ26">
        <v>1.8733200000000001</v>
      </c>
      <c r="FA26">
        <v>1.87897</v>
      </c>
      <c r="FB26">
        <v>1.8792899999999999</v>
      </c>
      <c r="FC26">
        <v>1.8798999999999999</v>
      </c>
      <c r="FD26">
        <v>1.8775900000000001</v>
      </c>
      <c r="FE26">
        <v>1.8768199999999999</v>
      </c>
      <c r="FF26">
        <v>1.8772899999999999</v>
      </c>
      <c r="FG26">
        <v>1.8749199999999999</v>
      </c>
      <c r="FH26">
        <v>0</v>
      </c>
      <c r="FI26">
        <v>0</v>
      </c>
      <c r="FJ26">
        <v>0</v>
      </c>
      <c r="FK26">
        <v>0</v>
      </c>
      <c r="FL26" t="s">
        <v>356</v>
      </c>
      <c r="FM26" t="s">
        <v>357</v>
      </c>
      <c r="FN26" t="s">
        <v>358</v>
      </c>
      <c r="FO26" t="s">
        <v>358</v>
      </c>
      <c r="FP26" t="s">
        <v>358</v>
      </c>
      <c r="FQ26" t="s">
        <v>358</v>
      </c>
      <c r="FR26">
        <v>0</v>
      </c>
      <c r="FS26">
        <v>100</v>
      </c>
      <c r="FT26">
        <v>100</v>
      </c>
      <c r="FU26">
        <v>-2.6629999999999998</v>
      </c>
      <c r="FV26">
        <v>-7.3499999999999996E-2</v>
      </c>
      <c r="FW26">
        <v>-2.6651974522695299</v>
      </c>
      <c r="FX26">
        <v>1.4527828764109799E-4</v>
      </c>
      <c r="FY26">
        <v>-4.3579519040863002E-7</v>
      </c>
      <c r="FZ26">
        <v>2.0799061152897499E-10</v>
      </c>
      <c r="GA26">
        <v>-7.3563636363639204E-2</v>
      </c>
      <c r="GB26">
        <v>0</v>
      </c>
      <c r="GC26">
        <v>0</v>
      </c>
      <c r="GD26">
        <v>0</v>
      </c>
      <c r="GE26">
        <v>4</v>
      </c>
      <c r="GF26">
        <v>2147</v>
      </c>
      <c r="GG26">
        <v>-1</v>
      </c>
      <c r="GH26">
        <v>-1</v>
      </c>
      <c r="GI26">
        <v>0.6</v>
      </c>
      <c r="GJ26">
        <v>0.5</v>
      </c>
      <c r="GK26">
        <v>1.0339400000000001</v>
      </c>
      <c r="GL26">
        <v>2.5463900000000002</v>
      </c>
      <c r="GM26">
        <v>1.54541</v>
      </c>
      <c r="GN26">
        <v>2.2936999999999999</v>
      </c>
      <c r="GO26">
        <v>1.5979000000000001</v>
      </c>
      <c r="GP26">
        <v>2.3938000000000001</v>
      </c>
      <c r="GQ26">
        <v>27.037600000000001</v>
      </c>
      <c r="GR26">
        <v>14.6311</v>
      </c>
      <c r="GS26">
        <v>18</v>
      </c>
      <c r="GT26">
        <v>389.77</v>
      </c>
      <c r="GU26">
        <v>687.82899999999995</v>
      </c>
      <c r="GV26">
        <v>13.8415</v>
      </c>
      <c r="GW26">
        <v>21.586600000000001</v>
      </c>
      <c r="GX26">
        <v>30.000399999999999</v>
      </c>
      <c r="GY26">
        <v>21.529699999999998</v>
      </c>
      <c r="GZ26">
        <v>21.4589</v>
      </c>
      <c r="HA26">
        <v>20.764199999999999</v>
      </c>
      <c r="HB26">
        <v>-30</v>
      </c>
      <c r="HC26">
        <v>-30</v>
      </c>
      <c r="HD26">
        <v>13.845800000000001</v>
      </c>
      <c r="HE26">
        <v>400</v>
      </c>
      <c r="HF26">
        <v>0</v>
      </c>
      <c r="HG26">
        <v>100.74</v>
      </c>
      <c r="HH26">
        <v>99.933999999999997</v>
      </c>
    </row>
    <row r="27" spans="1:216" x14ac:dyDescent="0.2">
      <c r="A27">
        <v>9</v>
      </c>
      <c r="B27">
        <v>1689712969.0999999</v>
      </c>
      <c r="C27">
        <v>704</v>
      </c>
      <c r="D27" t="s">
        <v>381</v>
      </c>
      <c r="E27" t="s">
        <v>382</v>
      </c>
      <c r="F27" t="s">
        <v>348</v>
      </c>
      <c r="G27" t="s">
        <v>349</v>
      </c>
      <c r="H27" t="s">
        <v>350</v>
      </c>
      <c r="I27" t="s">
        <v>351</v>
      </c>
      <c r="J27" t="s">
        <v>352</v>
      </c>
      <c r="K27" t="s">
        <v>353</v>
      </c>
      <c r="L27">
        <v>1689712969.0999999</v>
      </c>
      <c r="M27">
        <f t="shared" si="0"/>
        <v>1.1297301146034832E-3</v>
      </c>
      <c r="N27">
        <f t="shared" si="1"/>
        <v>1.1297301146034833</v>
      </c>
      <c r="O27">
        <f t="shared" si="2"/>
        <v>8.050585191326288</v>
      </c>
      <c r="P27">
        <f t="shared" si="3"/>
        <v>392.11399999999998</v>
      </c>
      <c r="Q27">
        <f t="shared" si="4"/>
        <v>300.4042338116426</v>
      </c>
      <c r="R27">
        <f t="shared" si="5"/>
        <v>30.26359675058611</v>
      </c>
      <c r="S27">
        <f t="shared" si="6"/>
        <v>39.502705490162796</v>
      </c>
      <c r="T27">
        <f t="shared" si="7"/>
        <v>0.15023481197951655</v>
      </c>
      <c r="U27">
        <f t="shared" si="8"/>
        <v>3.5539568530251175</v>
      </c>
      <c r="V27">
        <f t="shared" si="9"/>
        <v>0.146793754987674</v>
      </c>
      <c r="W27">
        <f t="shared" si="10"/>
        <v>9.2048697690633619E-2</v>
      </c>
      <c r="X27">
        <f t="shared" si="11"/>
        <v>297.66210000000001</v>
      </c>
      <c r="Y27">
        <f t="shared" si="12"/>
        <v>18.223565843749949</v>
      </c>
      <c r="Z27">
        <f t="shared" si="13"/>
        <v>18.223565843749949</v>
      </c>
      <c r="AA27">
        <f t="shared" si="14"/>
        <v>2.100577981721421</v>
      </c>
      <c r="AB27">
        <f t="shared" si="15"/>
        <v>68.844313222106521</v>
      </c>
      <c r="AC27">
        <f t="shared" si="16"/>
        <v>1.3384904534992399</v>
      </c>
      <c r="AD27">
        <f t="shared" si="17"/>
        <v>1.944228057270297</v>
      </c>
      <c r="AE27">
        <f t="shared" si="18"/>
        <v>0.76208752822218107</v>
      </c>
      <c r="AF27">
        <f t="shared" si="19"/>
        <v>-49.821098054013611</v>
      </c>
      <c r="AG27">
        <f t="shared" si="20"/>
        <v>-234.95366610827685</v>
      </c>
      <c r="AH27">
        <f t="shared" si="21"/>
        <v>-12.969308480890053</v>
      </c>
      <c r="AI27">
        <f t="shared" si="22"/>
        <v>-8.1972643180506566E-2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55196.14954275194</v>
      </c>
      <c r="AO27">
        <f t="shared" si="26"/>
        <v>1799.75</v>
      </c>
      <c r="AP27">
        <f t="shared" si="27"/>
        <v>1517.1900000000003</v>
      </c>
      <c r="AQ27">
        <f t="shared" si="28"/>
        <v>0.84300041672454518</v>
      </c>
      <c r="AR27">
        <f t="shared" si="29"/>
        <v>0.16539080427837199</v>
      </c>
      <c r="AS27">
        <v>1689712969.0999999</v>
      </c>
      <c r="AT27">
        <v>392.11399999999998</v>
      </c>
      <c r="AU27">
        <v>400.00700000000001</v>
      </c>
      <c r="AV27">
        <v>13.286199999999999</v>
      </c>
      <c r="AW27">
        <v>12.250299999999999</v>
      </c>
      <c r="AX27">
        <v>394.88499999999999</v>
      </c>
      <c r="AY27">
        <v>13.3589</v>
      </c>
      <c r="AZ27">
        <v>400.30500000000001</v>
      </c>
      <c r="BA27">
        <v>100.712</v>
      </c>
      <c r="BB27">
        <v>3.0910199999999999E-2</v>
      </c>
      <c r="BC27">
        <v>16.997299999999999</v>
      </c>
      <c r="BD27">
        <v>16.918399999999998</v>
      </c>
      <c r="BE27">
        <v>999.9</v>
      </c>
      <c r="BF27">
        <v>0</v>
      </c>
      <c r="BG27">
        <v>0</v>
      </c>
      <c r="BH27">
        <v>10020</v>
      </c>
      <c r="BI27">
        <v>0</v>
      </c>
      <c r="BJ27">
        <v>602.42399999999998</v>
      </c>
      <c r="BK27">
        <v>-7.89316</v>
      </c>
      <c r="BL27">
        <v>397.39400000000001</v>
      </c>
      <c r="BM27">
        <v>404.96800000000002</v>
      </c>
      <c r="BN27">
        <v>1.0359799999999999</v>
      </c>
      <c r="BO27">
        <v>400.00700000000001</v>
      </c>
      <c r="BP27">
        <v>12.250299999999999</v>
      </c>
      <c r="BQ27">
        <v>1.33809</v>
      </c>
      <c r="BR27">
        <v>1.2337499999999999</v>
      </c>
      <c r="BS27">
        <v>11.233599999999999</v>
      </c>
      <c r="BT27">
        <v>10.0152</v>
      </c>
      <c r="BU27">
        <v>1799.75</v>
      </c>
      <c r="BV27">
        <v>0.89998500000000003</v>
      </c>
      <c r="BW27">
        <v>0.10001500000000001</v>
      </c>
      <c r="BX27">
        <v>0</v>
      </c>
      <c r="BY27">
        <v>2.7406999999999999</v>
      </c>
      <c r="BZ27">
        <v>0</v>
      </c>
      <c r="CA27">
        <v>5190.45</v>
      </c>
      <c r="CB27">
        <v>17197.2</v>
      </c>
      <c r="CC27">
        <v>37</v>
      </c>
      <c r="CD27">
        <v>39.936999999999998</v>
      </c>
      <c r="CE27">
        <v>38.5</v>
      </c>
      <c r="CF27">
        <v>37.436999999999998</v>
      </c>
      <c r="CG27">
        <v>36.25</v>
      </c>
      <c r="CH27">
        <v>1619.75</v>
      </c>
      <c r="CI27">
        <v>180</v>
      </c>
      <c r="CJ27">
        <v>0</v>
      </c>
      <c r="CK27">
        <v>1689712973.2</v>
      </c>
      <c r="CL27">
        <v>0</v>
      </c>
      <c r="CM27">
        <v>1689712939.0999999</v>
      </c>
      <c r="CN27" t="s">
        <v>383</v>
      </c>
      <c r="CO27">
        <v>1689712939.0999999</v>
      </c>
      <c r="CP27">
        <v>1689712938.0999999</v>
      </c>
      <c r="CQ27">
        <v>32</v>
      </c>
      <c r="CR27">
        <v>-0.108</v>
      </c>
      <c r="CS27">
        <v>1E-3</v>
      </c>
      <c r="CT27">
        <v>-2.7719999999999998</v>
      </c>
      <c r="CU27">
        <v>-7.2999999999999995E-2</v>
      </c>
      <c r="CV27">
        <v>400</v>
      </c>
      <c r="CW27">
        <v>12</v>
      </c>
      <c r="CX27">
        <v>0.24</v>
      </c>
      <c r="CY27">
        <v>7.0000000000000007E-2</v>
      </c>
      <c r="CZ27">
        <v>8.5031173602804202</v>
      </c>
      <c r="DA27">
        <v>0.56979405520375304</v>
      </c>
      <c r="DB27">
        <v>6.4456197711077204E-2</v>
      </c>
      <c r="DC27">
        <v>1</v>
      </c>
      <c r="DD27">
        <v>400.01089999999999</v>
      </c>
      <c r="DE27">
        <v>9.0586466166296606E-2</v>
      </c>
      <c r="DF27">
        <v>2.3838833864093498E-2</v>
      </c>
      <c r="DG27">
        <v>1</v>
      </c>
      <c r="DH27">
        <v>1800.02523809524</v>
      </c>
      <c r="DI27">
        <v>4.0459228732756702E-2</v>
      </c>
      <c r="DJ27">
        <v>8.7972888010687394E-2</v>
      </c>
      <c r="DK27">
        <v>-1</v>
      </c>
      <c r="DL27">
        <v>2</v>
      </c>
      <c r="DM27">
        <v>2</v>
      </c>
      <c r="DN27" t="s">
        <v>355</v>
      </c>
      <c r="DO27">
        <v>2.6561900000000001</v>
      </c>
      <c r="DP27">
        <v>2.7633800000000002</v>
      </c>
      <c r="DQ27">
        <v>9.4220399999999996E-2</v>
      </c>
      <c r="DR27">
        <v>9.5489299999999999E-2</v>
      </c>
      <c r="DS27">
        <v>7.9158300000000001E-2</v>
      </c>
      <c r="DT27">
        <v>7.4655200000000005E-2</v>
      </c>
      <c r="DU27">
        <v>28855.599999999999</v>
      </c>
      <c r="DV27">
        <v>30156.7</v>
      </c>
      <c r="DW27">
        <v>29586.400000000001</v>
      </c>
      <c r="DX27">
        <v>31072.2</v>
      </c>
      <c r="DY27">
        <v>35696.5</v>
      </c>
      <c r="DZ27">
        <v>37702.1</v>
      </c>
      <c r="EA27">
        <v>40602.400000000001</v>
      </c>
      <c r="EB27">
        <v>43114.5</v>
      </c>
      <c r="EC27">
        <v>1.8769</v>
      </c>
      <c r="ED27">
        <v>2.2717499999999999</v>
      </c>
      <c r="EE27">
        <v>-5.1789000000000002E-2</v>
      </c>
      <c r="EF27">
        <v>0</v>
      </c>
      <c r="EG27">
        <v>17.7788</v>
      </c>
      <c r="EH27">
        <v>999.9</v>
      </c>
      <c r="EI27">
        <v>40.923000000000002</v>
      </c>
      <c r="EJ27">
        <v>23.795999999999999</v>
      </c>
      <c r="EK27">
        <v>12.021100000000001</v>
      </c>
      <c r="EL27">
        <v>61.652700000000003</v>
      </c>
      <c r="EM27">
        <v>10.380599999999999</v>
      </c>
      <c r="EN27">
        <v>1</v>
      </c>
      <c r="EO27">
        <v>-0.38929599999999998</v>
      </c>
      <c r="EP27">
        <v>3.54182</v>
      </c>
      <c r="EQ27">
        <v>20.2516</v>
      </c>
      <c r="ER27">
        <v>5.2409499999999998</v>
      </c>
      <c r="ES27">
        <v>11.8302</v>
      </c>
      <c r="ET27">
        <v>4.9818499999999997</v>
      </c>
      <c r="EU27">
        <v>3.2989999999999999</v>
      </c>
      <c r="EV27">
        <v>173</v>
      </c>
      <c r="EW27">
        <v>3865</v>
      </c>
      <c r="EX27">
        <v>9060</v>
      </c>
      <c r="EY27">
        <v>58.9</v>
      </c>
      <c r="EZ27">
        <v>1.8733200000000001</v>
      </c>
      <c r="FA27">
        <v>1.87897</v>
      </c>
      <c r="FB27">
        <v>1.87927</v>
      </c>
      <c r="FC27">
        <v>1.8798900000000001</v>
      </c>
      <c r="FD27">
        <v>1.8775900000000001</v>
      </c>
      <c r="FE27">
        <v>1.8768199999999999</v>
      </c>
      <c r="FF27">
        <v>1.8772899999999999</v>
      </c>
      <c r="FG27">
        <v>1.8749</v>
      </c>
      <c r="FH27">
        <v>0</v>
      </c>
      <c r="FI27">
        <v>0</v>
      </c>
      <c r="FJ27">
        <v>0</v>
      </c>
      <c r="FK27">
        <v>0</v>
      </c>
      <c r="FL27" t="s">
        <v>356</v>
      </c>
      <c r="FM27" t="s">
        <v>357</v>
      </c>
      <c r="FN27" t="s">
        <v>358</v>
      </c>
      <c r="FO27" t="s">
        <v>358</v>
      </c>
      <c r="FP27" t="s">
        <v>358</v>
      </c>
      <c r="FQ27" t="s">
        <v>358</v>
      </c>
      <c r="FR27">
        <v>0</v>
      </c>
      <c r="FS27">
        <v>100</v>
      </c>
      <c r="FT27">
        <v>100</v>
      </c>
      <c r="FU27">
        <v>-2.7709999999999999</v>
      </c>
      <c r="FV27">
        <v>-7.2700000000000001E-2</v>
      </c>
      <c r="FW27">
        <v>-2.7732176990727901</v>
      </c>
      <c r="FX27">
        <v>1.4527828764109799E-4</v>
      </c>
      <c r="FY27">
        <v>-4.3579519040863002E-7</v>
      </c>
      <c r="FZ27">
        <v>2.0799061152897499E-10</v>
      </c>
      <c r="GA27">
        <v>-7.2709999999998901E-2</v>
      </c>
      <c r="GB27">
        <v>0</v>
      </c>
      <c r="GC27">
        <v>0</v>
      </c>
      <c r="GD27">
        <v>0</v>
      </c>
      <c r="GE27">
        <v>4</v>
      </c>
      <c r="GF27">
        <v>2147</v>
      </c>
      <c r="GG27">
        <v>-1</v>
      </c>
      <c r="GH27">
        <v>-1</v>
      </c>
      <c r="GI27">
        <v>0.5</v>
      </c>
      <c r="GJ27">
        <v>0.5</v>
      </c>
      <c r="GK27">
        <v>1.0339400000000001</v>
      </c>
      <c r="GL27">
        <v>2.5476100000000002</v>
      </c>
      <c r="GM27">
        <v>1.54541</v>
      </c>
      <c r="GN27">
        <v>2.2936999999999999</v>
      </c>
      <c r="GO27">
        <v>1.5979000000000001</v>
      </c>
      <c r="GP27">
        <v>2.3877000000000002</v>
      </c>
      <c r="GQ27">
        <v>27.099900000000002</v>
      </c>
      <c r="GR27">
        <v>14.6136</v>
      </c>
      <c r="GS27">
        <v>18</v>
      </c>
      <c r="GT27">
        <v>389.99599999999998</v>
      </c>
      <c r="GU27">
        <v>687.56899999999996</v>
      </c>
      <c r="GV27">
        <v>13.8474</v>
      </c>
      <c r="GW27">
        <v>21.693000000000001</v>
      </c>
      <c r="GX27">
        <v>30.000599999999999</v>
      </c>
      <c r="GY27">
        <v>21.645299999999999</v>
      </c>
      <c r="GZ27">
        <v>21.577400000000001</v>
      </c>
      <c r="HA27">
        <v>20.757999999999999</v>
      </c>
      <c r="HB27">
        <v>-30</v>
      </c>
      <c r="HC27">
        <v>-30</v>
      </c>
      <c r="HD27">
        <v>13.847300000000001</v>
      </c>
      <c r="HE27">
        <v>400</v>
      </c>
      <c r="HF27">
        <v>0</v>
      </c>
      <c r="HG27">
        <v>100.724</v>
      </c>
      <c r="HH27">
        <v>99.913399999999996</v>
      </c>
    </row>
    <row r="28" spans="1:216" x14ac:dyDescent="0.2">
      <c r="A28">
        <v>10</v>
      </c>
      <c r="B28">
        <v>1689713050.0999999</v>
      </c>
      <c r="C28">
        <v>785</v>
      </c>
      <c r="D28" t="s">
        <v>384</v>
      </c>
      <c r="E28" t="s">
        <v>385</v>
      </c>
      <c r="F28" t="s">
        <v>348</v>
      </c>
      <c r="G28" t="s">
        <v>349</v>
      </c>
      <c r="H28" t="s">
        <v>350</v>
      </c>
      <c r="I28" t="s">
        <v>351</v>
      </c>
      <c r="J28" t="s">
        <v>352</v>
      </c>
      <c r="K28" t="s">
        <v>353</v>
      </c>
      <c r="L28">
        <v>1689713050.0999999</v>
      </c>
      <c r="M28">
        <f t="shared" si="0"/>
        <v>1.1244325791986681E-3</v>
      </c>
      <c r="N28">
        <f t="shared" si="1"/>
        <v>1.124432579198668</v>
      </c>
      <c r="O28">
        <f t="shared" si="2"/>
        <v>8.2731128671299263</v>
      </c>
      <c r="P28">
        <f t="shared" si="3"/>
        <v>391.95499999999998</v>
      </c>
      <c r="Q28">
        <f t="shared" si="4"/>
        <v>298.3601377819399</v>
      </c>
      <c r="R28">
        <f t="shared" si="5"/>
        <v>30.055088409026087</v>
      </c>
      <c r="S28">
        <f t="shared" si="6"/>
        <v>39.483297818992</v>
      </c>
      <c r="T28">
        <f t="shared" si="7"/>
        <v>0.15105339911886612</v>
      </c>
      <c r="U28">
        <f t="shared" si="8"/>
        <v>3.5522800651251489</v>
      </c>
      <c r="V28">
        <f t="shared" si="9"/>
        <v>0.14757360785779264</v>
      </c>
      <c r="W28">
        <f t="shared" si="10"/>
        <v>9.2539473613079043E-2</v>
      </c>
      <c r="X28">
        <f t="shared" si="11"/>
        <v>297.67863899999998</v>
      </c>
      <c r="Y28">
        <f t="shared" si="12"/>
        <v>18.223753920355961</v>
      </c>
      <c r="Z28">
        <f t="shared" si="13"/>
        <v>18.223753920355961</v>
      </c>
      <c r="AA28">
        <f t="shared" si="14"/>
        <v>2.1006027832278686</v>
      </c>
      <c r="AB28">
        <f t="shared" si="15"/>
        <v>69.247485837700154</v>
      </c>
      <c r="AC28">
        <f t="shared" si="16"/>
        <v>1.34619253586112</v>
      </c>
      <c r="AD28">
        <f t="shared" si="17"/>
        <v>1.9440309197885959</v>
      </c>
      <c r="AE28">
        <f t="shared" si="18"/>
        <v>0.75441024736674867</v>
      </c>
      <c r="AF28">
        <f t="shared" si="19"/>
        <v>-49.587476742661259</v>
      </c>
      <c r="AG28">
        <f t="shared" si="20"/>
        <v>-235.18524840118477</v>
      </c>
      <c r="AH28">
        <f t="shared" si="21"/>
        <v>-12.988125161854633</v>
      </c>
      <c r="AI28">
        <f t="shared" si="22"/>
        <v>-8.2211305700667481E-2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55158.780359140343</v>
      </c>
      <c r="AO28">
        <f t="shared" si="26"/>
        <v>1799.85</v>
      </c>
      <c r="AP28">
        <f t="shared" si="27"/>
        <v>1517.2743</v>
      </c>
      <c r="AQ28">
        <f t="shared" si="28"/>
        <v>0.84300041670139181</v>
      </c>
      <c r="AR28">
        <f t="shared" si="29"/>
        <v>0.16539080423368613</v>
      </c>
      <c r="AS28">
        <v>1689713050.0999999</v>
      </c>
      <c r="AT28">
        <v>391.95499999999998</v>
      </c>
      <c r="AU28">
        <v>400.053</v>
      </c>
      <c r="AV28">
        <v>13.363799999999999</v>
      </c>
      <c r="AW28">
        <v>12.332800000000001</v>
      </c>
      <c r="AX28">
        <v>394.67200000000003</v>
      </c>
      <c r="AY28">
        <v>13.4338</v>
      </c>
      <c r="AZ28">
        <v>400.29</v>
      </c>
      <c r="BA28">
        <v>100.703</v>
      </c>
      <c r="BB28">
        <v>3.1262400000000003E-2</v>
      </c>
      <c r="BC28">
        <v>16.995699999999999</v>
      </c>
      <c r="BD28">
        <v>16.914400000000001</v>
      </c>
      <c r="BE28">
        <v>999.9</v>
      </c>
      <c r="BF28">
        <v>0</v>
      </c>
      <c r="BG28">
        <v>0</v>
      </c>
      <c r="BH28">
        <v>10013.799999999999</v>
      </c>
      <c r="BI28">
        <v>0</v>
      </c>
      <c r="BJ28">
        <v>576.31799999999998</v>
      </c>
      <c r="BK28">
        <v>-8.0977499999999996</v>
      </c>
      <c r="BL28">
        <v>397.26400000000001</v>
      </c>
      <c r="BM28">
        <v>405.048</v>
      </c>
      <c r="BN28">
        <v>1.03101</v>
      </c>
      <c r="BO28">
        <v>400.053</v>
      </c>
      <c r="BP28">
        <v>12.332800000000001</v>
      </c>
      <c r="BQ28">
        <v>1.3457699999999999</v>
      </c>
      <c r="BR28">
        <v>1.2419500000000001</v>
      </c>
      <c r="BS28">
        <v>11.32</v>
      </c>
      <c r="BT28">
        <v>10.114100000000001</v>
      </c>
      <c r="BU28">
        <v>1799.85</v>
      </c>
      <c r="BV28">
        <v>0.89998500000000003</v>
      </c>
      <c r="BW28">
        <v>0.10001500000000001</v>
      </c>
      <c r="BX28">
        <v>0</v>
      </c>
      <c r="BY28">
        <v>2.7286999999999999</v>
      </c>
      <c r="BZ28">
        <v>0</v>
      </c>
      <c r="CA28">
        <v>5167.4399999999996</v>
      </c>
      <c r="CB28">
        <v>17198.099999999999</v>
      </c>
      <c r="CC28">
        <v>36.936999999999998</v>
      </c>
      <c r="CD28">
        <v>39.875</v>
      </c>
      <c r="CE28">
        <v>38.5</v>
      </c>
      <c r="CF28">
        <v>37.375</v>
      </c>
      <c r="CG28">
        <v>36.186999999999998</v>
      </c>
      <c r="CH28">
        <v>1619.84</v>
      </c>
      <c r="CI28">
        <v>180.01</v>
      </c>
      <c r="CJ28">
        <v>0</v>
      </c>
      <c r="CK28">
        <v>1689713054.2</v>
      </c>
      <c r="CL28">
        <v>0</v>
      </c>
      <c r="CM28">
        <v>1689713022.0999999</v>
      </c>
      <c r="CN28" t="s">
        <v>386</v>
      </c>
      <c r="CO28">
        <v>1689713022.0999999</v>
      </c>
      <c r="CP28">
        <v>1689713022.0999999</v>
      </c>
      <c r="CQ28">
        <v>33</v>
      </c>
      <c r="CR28">
        <v>5.3999999999999999E-2</v>
      </c>
      <c r="CS28">
        <v>3.0000000000000001E-3</v>
      </c>
      <c r="CT28">
        <v>-2.718</v>
      </c>
      <c r="CU28">
        <v>-7.0000000000000007E-2</v>
      </c>
      <c r="CV28">
        <v>400</v>
      </c>
      <c r="CW28">
        <v>12</v>
      </c>
      <c r="CX28">
        <v>0.13</v>
      </c>
      <c r="CY28">
        <v>0.09</v>
      </c>
      <c r="CZ28">
        <v>8.6697109963281491</v>
      </c>
      <c r="DA28">
        <v>0.64184346903100697</v>
      </c>
      <c r="DB28">
        <v>7.7241192148280693E-2</v>
      </c>
      <c r="DC28">
        <v>1</v>
      </c>
      <c r="DD28">
        <v>399.99342857142898</v>
      </c>
      <c r="DE28">
        <v>0.181246753246846</v>
      </c>
      <c r="DF28">
        <v>4.1291728018107897E-2</v>
      </c>
      <c r="DG28">
        <v>1</v>
      </c>
      <c r="DH28">
        <v>1800.0352380952399</v>
      </c>
      <c r="DI28">
        <v>-9.3466922968663393E-2</v>
      </c>
      <c r="DJ28">
        <v>0.13619380615312399</v>
      </c>
      <c r="DK28">
        <v>-1</v>
      </c>
      <c r="DL28">
        <v>2</v>
      </c>
      <c r="DM28">
        <v>2</v>
      </c>
      <c r="DN28" t="s">
        <v>355</v>
      </c>
      <c r="DO28">
        <v>2.6560600000000001</v>
      </c>
      <c r="DP28">
        <v>2.7636699999999998</v>
      </c>
      <c r="DQ28">
        <v>9.4146400000000005E-2</v>
      </c>
      <c r="DR28">
        <v>9.5461299999999999E-2</v>
      </c>
      <c r="DS28">
        <v>7.9464599999999996E-2</v>
      </c>
      <c r="DT28">
        <v>7.50059E-2</v>
      </c>
      <c r="DU28">
        <v>28852.7</v>
      </c>
      <c r="DV28">
        <v>30151.1</v>
      </c>
      <c r="DW28">
        <v>29581.4</v>
      </c>
      <c r="DX28">
        <v>31066</v>
      </c>
      <c r="DY28">
        <v>35679.599999999999</v>
      </c>
      <c r="DZ28">
        <v>37680.5</v>
      </c>
      <c r="EA28">
        <v>40596.800000000003</v>
      </c>
      <c r="EB28">
        <v>43106.2</v>
      </c>
      <c r="EC28">
        <v>1.8761000000000001</v>
      </c>
      <c r="ED28">
        <v>2.2696999999999998</v>
      </c>
      <c r="EE28">
        <v>-5.3059299999999997E-2</v>
      </c>
      <c r="EF28">
        <v>0</v>
      </c>
      <c r="EG28">
        <v>17.795999999999999</v>
      </c>
      <c r="EH28">
        <v>999.9</v>
      </c>
      <c r="EI28">
        <v>40.984000000000002</v>
      </c>
      <c r="EJ28">
        <v>23.847000000000001</v>
      </c>
      <c r="EK28">
        <v>12.0785</v>
      </c>
      <c r="EL28">
        <v>61.592700000000001</v>
      </c>
      <c r="EM28">
        <v>9.4791600000000003</v>
      </c>
      <c r="EN28">
        <v>1</v>
      </c>
      <c r="EO28">
        <v>-0.38135400000000003</v>
      </c>
      <c r="EP28">
        <v>3.52298</v>
      </c>
      <c r="EQ28">
        <v>20.251799999999999</v>
      </c>
      <c r="ER28">
        <v>5.2404999999999999</v>
      </c>
      <c r="ES28">
        <v>11.8302</v>
      </c>
      <c r="ET28">
        <v>4.9818499999999997</v>
      </c>
      <c r="EU28">
        <v>3.2989999999999999</v>
      </c>
      <c r="EV28">
        <v>173</v>
      </c>
      <c r="EW28">
        <v>3867</v>
      </c>
      <c r="EX28">
        <v>9060</v>
      </c>
      <c r="EY28">
        <v>58.9</v>
      </c>
      <c r="EZ28">
        <v>1.8733200000000001</v>
      </c>
      <c r="FA28">
        <v>1.87897</v>
      </c>
      <c r="FB28">
        <v>1.87927</v>
      </c>
      <c r="FC28">
        <v>1.8798900000000001</v>
      </c>
      <c r="FD28">
        <v>1.87758</v>
      </c>
      <c r="FE28">
        <v>1.87683</v>
      </c>
      <c r="FF28">
        <v>1.8772899999999999</v>
      </c>
      <c r="FG28">
        <v>1.8749199999999999</v>
      </c>
      <c r="FH28">
        <v>0</v>
      </c>
      <c r="FI28">
        <v>0</v>
      </c>
      <c r="FJ28">
        <v>0</v>
      </c>
      <c r="FK28">
        <v>0</v>
      </c>
      <c r="FL28" t="s">
        <v>356</v>
      </c>
      <c r="FM28" t="s">
        <v>357</v>
      </c>
      <c r="FN28" t="s">
        <v>358</v>
      </c>
      <c r="FO28" t="s">
        <v>358</v>
      </c>
      <c r="FP28" t="s">
        <v>358</v>
      </c>
      <c r="FQ28" t="s">
        <v>358</v>
      </c>
      <c r="FR28">
        <v>0</v>
      </c>
      <c r="FS28">
        <v>100</v>
      </c>
      <c r="FT28">
        <v>100</v>
      </c>
      <c r="FU28">
        <v>-2.7170000000000001</v>
      </c>
      <c r="FV28">
        <v>-7.0000000000000007E-2</v>
      </c>
      <c r="FW28">
        <v>-2.7198060896427299</v>
      </c>
      <c r="FX28">
        <v>1.4527828764109799E-4</v>
      </c>
      <c r="FY28">
        <v>-4.3579519040863002E-7</v>
      </c>
      <c r="FZ28">
        <v>2.0799061152897499E-10</v>
      </c>
      <c r="GA28">
        <v>-6.9990000000000704E-2</v>
      </c>
      <c r="GB28">
        <v>0</v>
      </c>
      <c r="GC28">
        <v>0</v>
      </c>
      <c r="GD28">
        <v>0</v>
      </c>
      <c r="GE28">
        <v>4</v>
      </c>
      <c r="GF28">
        <v>2147</v>
      </c>
      <c r="GG28">
        <v>-1</v>
      </c>
      <c r="GH28">
        <v>-1</v>
      </c>
      <c r="GI28">
        <v>0.5</v>
      </c>
      <c r="GJ28">
        <v>0.5</v>
      </c>
      <c r="GK28">
        <v>1.0339400000000001</v>
      </c>
      <c r="GL28">
        <v>2.5537100000000001</v>
      </c>
      <c r="GM28">
        <v>1.54541</v>
      </c>
      <c r="GN28">
        <v>2.2924799999999999</v>
      </c>
      <c r="GO28">
        <v>1.5979000000000001</v>
      </c>
      <c r="GP28">
        <v>2.35229</v>
      </c>
      <c r="GQ28">
        <v>27.162199999999999</v>
      </c>
      <c r="GR28">
        <v>14.587300000000001</v>
      </c>
      <c r="GS28">
        <v>18</v>
      </c>
      <c r="GT28">
        <v>390.41699999999997</v>
      </c>
      <c r="GU28">
        <v>687.399</v>
      </c>
      <c r="GV28">
        <v>13.8751</v>
      </c>
      <c r="GW28">
        <v>21.798500000000001</v>
      </c>
      <c r="GX28">
        <v>30.000599999999999</v>
      </c>
      <c r="GY28">
        <v>21.7577</v>
      </c>
      <c r="GZ28">
        <v>21.691800000000001</v>
      </c>
      <c r="HA28">
        <v>20.751799999999999</v>
      </c>
      <c r="HB28">
        <v>-30</v>
      </c>
      <c r="HC28">
        <v>-30</v>
      </c>
      <c r="HD28">
        <v>13.876799999999999</v>
      </c>
      <c r="HE28">
        <v>400</v>
      </c>
      <c r="HF28">
        <v>0</v>
      </c>
      <c r="HG28">
        <v>100.709</v>
      </c>
      <c r="HH28">
        <v>99.893900000000002</v>
      </c>
    </row>
    <row r="29" spans="1:216" x14ac:dyDescent="0.2">
      <c r="A29">
        <v>11</v>
      </c>
      <c r="B29">
        <v>1689713136.0999999</v>
      </c>
      <c r="C29">
        <v>871</v>
      </c>
      <c r="D29" t="s">
        <v>387</v>
      </c>
      <c r="E29" t="s">
        <v>388</v>
      </c>
      <c r="F29" t="s">
        <v>348</v>
      </c>
      <c r="G29" t="s">
        <v>349</v>
      </c>
      <c r="H29" t="s">
        <v>350</v>
      </c>
      <c r="I29" t="s">
        <v>351</v>
      </c>
      <c r="J29" t="s">
        <v>352</v>
      </c>
      <c r="K29" t="s">
        <v>353</v>
      </c>
      <c r="L29">
        <v>1689713136.0999999</v>
      </c>
      <c r="M29">
        <f t="shared" si="0"/>
        <v>1.1148173130828372E-3</v>
      </c>
      <c r="N29">
        <f t="shared" si="1"/>
        <v>1.1148173130828372</v>
      </c>
      <c r="O29">
        <f t="shared" si="2"/>
        <v>9.3980479144731834</v>
      </c>
      <c r="P29">
        <f t="shared" si="3"/>
        <v>465.76400000000001</v>
      </c>
      <c r="Q29">
        <f t="shared" si="4"/>
        <v>359.41206353747236</v>
      </c>
      <c r="R29">
        <f t="shared" si="5"/>
        <v>36.205325735759907</v>
      </c>
      <c r="S29">
        <f t="shared" si="6"/>
        <v>46.918673708436408</v>
      </c>
      <c r="T29">
        <f t="shared" si="7"/>
        <v>0.15131829291745708</v>
      </c>
      <c r="U29">
        <f t="shared" si="8"/>
        <v>3.5402857862337349</v>
      </c>
      <c r="V29">
        <f t="shared" si="9"/>
        <v>0.14781490318863671</v>
      </c>
      <c r="W29">
        <f t="shared" si="10"/>
        <v>9.269232440288605E-2</v>
      </c>
      <c r="X29">
        <f t="shared" si="11"/>
        <v>297.73827</v>
      </c>
      <c r="Y29">
        <f t="shared" si="12"/>
        <v>18.218806724296968</v>
      </c>
      <c r="Z29">
        <f t="shared" si="13"/>
        <v>18.218806724296968</v>
      </c>
      <c r="AA29">
        <f t="shared" si="14"/>
        <v>2.0999504860454135</v>
      </c>
      <c r="AB29">
        <f t="shared" si="15"/>
        <v>69.659457534559579</v>
      </c>
      <c r="AC29">
        <f t="shared" si="16"/>
        <v>1.3532318838073603</v>
      </c>
      <c r="AD29">
        <f t="shared" si="17"/>
        <v>1.9426391357354347</v>
      </c>
      <c r="AE29">
        <f t="shared" si="18"/>
        <v>0.7467186022380532</v>
      </c>
      <c r="AF29">
        <f t="shared" si="19"/>
        <v>-49.163443506953115</v>
      </c>
      <c r="AG29">
        <f t="shared" si="20"/>
        <v>-235.603665917754</v>
      </c>
      <c r="AH29">
        <f t="shared" si="21"/>
        <v>-13.054219398125881</v>
      </c>
      <c r="AI29">
        <f t="shared" si="22"/>
        <v>-8.3058822833010026E-2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54893.064460727292</v>
      </c>
      <c r="AO29">
        <f t="shared" si="26"/>
        <v>1800.22</v>
      </c>
      <c r="AP29">
        <f t="shared" si="27"/>
        <v>1517.5854000000002</v>
      </c>
      <c r="AQ29">
        <f t="shared" si="28"/>
        <v>0.84299996667074029</v>
      </c>
      <c r="AR29">
        <f t="shared" si="29"/>
        <v>0.16538993567452867</v>
      </c>
      <c r="AS29">
        <v>1689713136.0999999</v>
      </c>
      <c r="AT29">
        <v>465.76400000000001</v>
      </c>
      <c r="AU29">
        <v>474.983</v>
      </c>
      <c r="AV29">
        <v>13.4336</v>
      </c>
      <c r="AW29">
        <v>12.411199999999999</v>
      </c>
      <c r="AX29">
        <v>468.65899999999999</v>
      </c>
      <c r="AY29">
        <v>13.5017</v>
      </c>
      <c r="AZ29">
        <v>400.17700000000002</v>
      </c>
      <c r="BA29">
        <v>100.703</v>
      </c>
      <c r="BB29">
        <v>3.18651E-2</v>
      </c>
      <c r="BC29">
        <v>16.984400000000001</v>
      </c>
      <c r="BD29">
        <v>16.928000000000001</v>
      </c>
      <c r="BE29">
        <v>999.9</v>
      </c>
      <c r="BF29">
        <v>0</v>
      </c>
      <c r="BG29">
        <v>0</v>
      </c>
      <c r="BH29">
        <v>9963.1200000000008</v>
      </c>
      <c r="BI29">
        <v>0</v>
      </c>
      <c r="BJ29">
        <v>545.69100000000003</v>
      </c>
      <c r="BK29">
        <v>-9.2191799999999997</v>
      </c>
      <c r="BL29">
        <v>472.10599999999999</v>
      </c>
      <c r="BM29">
        <v>480.952</v>
      </c>
      <c r="BN29">
        <v>1.0224</v>
      </c>
      <c r="BO29">
        <v>474.983</v>
      </c>
      <c r="BP29">
        <v>12.411199999999999</v>
      </c>
      <c r="BQ29">
        <v>1.3528100000000001</v>
      </c>
      <c r="BR29">
        <v>1.2498499999999999</v>
      </c>
      <c r="BS29">
        <v>11.3987</v>
      </c>
      <c r="BT29">
        <v>10.2089</v>
      </c>
      <c r="BU29">
        <v>1800.22</v>
      </c>
      <c r="BV29">
        <v>0.90000199999999997</v>
      </c>
      <c r="BW29">
        <v>9.9997699999999995E-2</v>
      </c>
      <c r="BX29">
        <v>0</v>
      </c>
      <c r="BY29">
        <v>2.5621</v>
      </c>
      <c r="BZ29">
        <v>0</v>
      </c>
      <c r="CA29">
        <v>5133.3599999999997</v>
      </c>
      <c r="CB29">
        <v>17201.8</v>
      </c>
      <c r="CC29">
        <v>36.811999999999998</v>
      </c>
      <c r="CD29">
        <v>39.75</v>
      </c>
      <c r="CE29">
        <v>38.375</v>
      </c>
      <c r="CF29">
        <v>37.25</v>
      </c>
      <c r="CG29">
        <v>36.125</v>
      </c>
      <c r="CH29">
        <v>1620.2</v>
      </c>
      <c r="CI29">
        <v>180.02</v>
      </c>
      <c r="CJ29">
        <v>0</v>
      </c>
      <c r="CK29">
        <v>1689713140</v>
      </c>
      <c r="CL29">
        <v>0</v>
      </c>
      <c r="CM29">
        <v>1689713108.0999999</v>
      </c>
      <c r="CN29" t="s">
        <v>389</v>
      </c>
      <c r="CO29">
        <v>1689713108.0999999</v>
      </c>
      <c r="CP29">
        <v>1689713106.0999999</v>
      </c>
      <c r="CQ29">
        <v>34</v>
      </c>
      <c r="CR29">
        <v>-0.16900000000000001</v>
      </c>
      <c r="CS29">
        <v>2E-3</v>
      </c>
      <c r="CT29">
        <v>-2.8959999999999999</v>
      </c>
      <c r="CU29">
        <v>-6.8000000000000005E-2</v>
      </c>
      <c r="CV29">
        <v>475</v>
      </c>
      <c r="CW29">
        <v>12</v>
      </c>
      <c r="CX29">
        <v>7.0000000000000007E-2</v>
      </c>
      <c r="CY29">
        <v>0.09</v>
      </c>
      <c r="CZ29">
        <v>10.0799861992468</v>
      </c>
      <c r="DA29">
        <v>-0.63065259253463801</v>
      </c>
      <c r="DB29">
        <v>7.9324268291801503E-2</v>
      </c>
      <c r="DC29">
        <v>1</v>
      </c>
      <c r="DD29">
        <v>475.00233333333301</v>
      </c>
      <c r="DE29">
        <v>-0.38984415584354898</v>
      </c>
      <c r="DF29">
        <v>4.4451507375299099E-2</v>
      </c>
      <c r="DG29">
        <v>1</v>
      </c>
      <c r="DH29">
        <v>1800.0129999999999</v>
      </c>
      <c r="DI29">
        <v>0.78066258160672497</v>
      </c>
      <c r="DJ29">
        <v>0.15950235107986899</v>
      </c>
      <c r="DK29">
        <v>-1</v>
      </c>
      <c r="DL29">
        <v>2</v>
      </c>
      <c r="DM29">
        <v>2</v>
      </c>
      <c r="DN29" t="s">
        <v>355</v>
      </c>
      <c r="DO29">
        <v>2.65564</v>
      </c>
      <c r="DP29">
        <v>2.76383</v>
      </c>
      <c r="DQ29">
        <v>0.107042</v>
      </c>
      <c r="DR29">
        <v>0.108476</v>
      </c>
      <c r="DS29">
        <v>7.9747700000000005E-2</v>
      </c>
      <c r="DT29">
        <v>7.5344999999999995E-2</v>
      </c>
      <c r="DU29">
        <v>28436.1</v>
      </c>
      <c r="DV29">
        <v>29710.5</v>
      </c>
      <c r="DW29">
        <v>29575.8</v>
      </c>
      <c r="DX29">
        <v>31059.3</v>
      </c>
      <c r="DY29">
        <v>35663.9</v>
      </c>
      <c r="DZ29">
        <v>37660.300000000003</v>
      </c>
      <c r="EA29">
        <v>40590</v>
      </c>
      <c r="EB29">
        <v>43097.3</v>
      </c>
      <c r="EC29">
        <v>1.8747499999999999</v>
      </c>
      <c r="ED29">
        <v>2.2685</v>
      </c>
      <c r="EE29">
        <v>-5.35138E-2</v>
      </c>
      <c r="EF29">
        <v>0</v>
      </c>
      <c r="EG29">
        <v>17.8171</v>
      </c>
      <c r="EH29">
        <v>999.9</v>
      </c>
      <c r="EI29">
        <v>41.1</v>
      </c>
      <c r="EJ29">
        <v>23.917000000000002</v>
      </c>
      <c r="EK29">
        <v>12.1637</v>
      </c>
      <c r="EL29">
        <v>61.872700000000002</v>
      </c>
      <c r="EM29">
        <v>9.8757999999999999</v>
      </c>
      <c r="EN29">
        <v>1</v>
      </c>
      <c r="EO29">
        <v>-0.37403700000000001</v>
      </c>
      <c r="EP29">
        <v>3.5047799999999998</v>
      </c>
      <c r="EQ29">
        <v>20.252300000000002</v>
      </c>
      <c r="ER29">
        <v>5.2409499999999998</v>
      </c>
      <c r="ES29">
        <v>11.8302</v>
      </c>
      <c r="ET29">
        <v>4.9813999999999998</v>
      </c>
      <c r="EU29">
        <v>3.2989999999999999</v>
      </c>
      <c r="EV29">
        <v>173</v>
      </c>
      <c r="EW29">
        <v>3868.9</v>
      </c>
      <c r="EX29">
        <v>9060</v>
      </c>
      <c r="EY29">
        <v>58.9</v>
      </c>
      <c r="EZ29">
        <v>1.8733200000000001</v>
      </c>
      <c r="FA29">
        <v>1.87897</v>
      </c>
      <c r="FB29">
        <v>1.8792800000000001</v>
      </c>
      <c r="FC29">
        <v>1.8798900000000001</v>
      </c>
      <c r="FD29">
        <v>1.87758</v>
      </c>
      <c r="FE29">
        <v>1.87683</v>
      </c>
      <c r="FF29">
        <v>1.8772899999999999</v>
      </c>
      <c r="FG29">
        <v>1.8749</v>
      </c>
      <c r="FH29">
        <v>0</v>
      </c>
      <c r="FI29">
        <v>0</v>
      </c>
      <c r="FJ29">
        <v>0</v>
      </c>
      <c r="FK29">
        <v>0</v>
      </c>
      <c r="FL29" t="s">
        <v>356</v>
      </c>
      <c r="FM29" t="s">
        <v>357</v>
      </c>
      <c r="FN29" t="s">
        <v>358</v>
      </c>
      <c r="FO29" t="s">
        <v>358</v>
      </c>
      <c r="FP29" t="s">
        <v>358</v>
      </c>
      <c r="FQ29" t="s">
        <v>358</v>
      </c>
      <c r="FR29">
        <v>0</v>
      </c>
      <c r="FS29">
        <v>100</v>
      </c>
      <c r="FT29">
        <v>100</v>
      </c>
      <c r="FU29">
        <v>-2.895</v>
      </c>
      <c r="FV29">
        <v>-6.8099999999999994E-2</v>
      </c>
      <c r="FW29">
        <v>-2.8889008533141198</v>
      </c>
      <c r="FX29">
        <v>1.4527828764109799E-4</v>
      </c>
      <c r="FY29">
        <v>-4.3579519040863002E-7</v>
      </c>
      <c r="FZ29">
        <v>2.0799061152897499E-10</v>
      </c>
      <c r="GA29">
        <v>-6.8080000000000099E-2</v>
      </c>
      <c r="GB29">
        <v>0</v>
      </c>
      <c r="GC29">
        <v>0</v>
      </c>
      <c r="GD29">
        <v>0</v>
      </c>
      <c r="GE29">
        <v>4</v>
      </c>
      <c r="GF29">
        <v>2147</v>
      </c>
      <c r="GG29">
        <v>-1</v>
      </c>
      <c r="GH29">
        <v>-1</v>
      </c>
      <c r="GI29">
        <v>0.5</v>
      </c>
      <c r="GJ29">
        <v>0.5</v>
      </c>
      <c r="GK29">
        <v>1.18652</v>
      </c>
      <c r="GL29">
        <v>2.5488300000000002</v>
      </c>
      <c r="GM29">
        <v>1.54541</v>
      </c>
      <c r="GN29">
        <v>2.2936999999999999</v>
      </c>
      <c r="GO29">
        <v>1.5979000000000001</v>
      </c>
      <c r="GP29">
        <v>2.3547400000000001</v>
      </c>
      <c r="GQ29">
        <v>27.224499999999999</v>
      </c>
      <c r="GR29">
        <v>14.5786</v>
      </c>
      <c r="GS29">
        <v>18</v>
      </c>
      <c r="GT29">
        <v>390.52600000000001</v>
      </c>
      <c r="GU29">
        <v>687.88699999999994</v>
      </c>
      <c r="GV29">
        <v>13.8714</v>
      </c>
      <c r="GW29">
        <v>21.897600000000001</v>
      </c>
      <c r="GX29">
        <v>30.000399999999999</v>
      </c>
      <c r="GY29">
        <v>21.864699999999999</v>
      </c>
      <c r="GZ29">
        <v>21.8003</v>
      </c>
      <c r="HA29">
        <v>23.795999999999999</v>
      </c>
      <c r="HB29">
        <v>-30</v>
      </c>
      <c r="HC29">
        <v>-30</v>
      </c>
      <c r="HD29">
        <v>13.880699999999999</v>
      </c>
      <c r="HE29">
        <v>475</v>
      </c>
      <c r="HF29">
        <v>0</v>
      </c>
      <c r="HG29">
        <v>100.691</v>
      </c>
      <c r="HH29">
        <v>99.872900000000001</v>
      </c>
    </row>
    <row r="30" spans="1:216" x14ac:dyDescent="0.2">
      <c r="A30">
        <v>12</v>
      </c>
      <c r="B30">
        <v>1689713228.0999999</v>
      </c>
      <c r="C30">
        <v>963</v>
      </c>
      <c r="D30" t="s">
        <v>390</v>
      </c>
      <c r="E30" t="s">
        <v>391</v>
      </c>
      <c r="F30" t="s">
        <v>348</v>
      </c>
      <c r="G30" t="s">
        <v>349</v>
      </c>
      <c r="H30" t="s">
        <v>350</v>
      </c>
      <c r="I30" t="s">
        <v>351</v>
      </c>
      <c r="J30" t="s">
        <v>352</v>
      </c>
      <c r="K30" t="s">
        <v>353</v>
      </c>
      <c r="L30">
        <v>1689713228.0999999</v>
      </c>
      <c r="M30">
        <f t="shared" si="0"/>
        <v>1.1242165544551879E-3</v>
      </c>
      <c r="N30">
        <f t="shared" si="1"/>
        <v>1.1242165544551879</v>
      </c>
      <c r="O30">
        <f t="shared" si="2"/>
        <v>10.114229851134379</v>
      </c>
      <c r="P30">
        <f t="shared" si="3"/>
        <v>565.01900000000001</v>
      </c>
      <c r="Q30">
        <f t="shared" si="4"/>
        <v>452.20973877818426</v>
      </c>
      <c r="R30">
        <f t="shared" si="5"/>
        <v>45.554936693853691</v>
      </c>
      <c r="S30">
        <f t="shared" si="6"/>
        <v>56.919173933248892</v>
      </c>
      <c r="T30">
        <f t="shared" si="7"/>
        <v>0.1546909269074879</v>
      </c>
      <c r="U30">
        <f t="shared" si="8"/>
        <v>3.5590111363099477</v>
      </c>
      <c r="V30">
        <f t="shared" si="9"/>
        <v>0.15105042627276666</v>
      </c>
      <c r="W30">
        <f t="shared" si="10"/>
        <v>9.4726465090694656E-2</v>
      </c>
      <c r="X30">
        <f t="shared" si="11"/>
        <v>297.71317199999999</v>
      </c>
      <c r="Y30">
        <f t="shared" si="12"/>
        <v>18.195486963823889</v>
      </c>
      <c r="Z30">
        <f t="shared" si="13"/>
        <v>18.195486963823889</v>
      </c>
      <c r="AA30">
        <f t="shared" si="14"/>
        <v>2.0968781232695579</v>
      </c>
      <c r="AB30">
        <f t="shared" si="15"/>
        <v>70.073418993471762</v>
      </c>
      <c r="AC30">
        <f t="shared" si="16"/>
        <v>1.3599800007013099</v>
      </c>
      <c r="AD30">
        <f t="shared" si="17"/>
        <v>1.9407929857511441</v>
      </c>
      <c r="AE30">
        <f t="shared" si="18"/>
        <v>0.73689812256824805</v>
      </c>
      <c r="AF30">
        <f t="shared" si="19"/>
        <v>-49.577950051473785</v>
      </c>
      <c r="AG30">
        <f t="shared" si="20"/>
        <v>-235.25348472008494</v>
      </c>
      <c r="AH30">
        <f t="shared" si="21"/>
        <v>-12.963670179143344</v>
      </c>
      <c r="AI30">
        <f t="shared" si="22"/>
        <v>-8.1932950702054086E-2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55314.337684971244</v>
      </c>
      <c r="AO30">
        <f t="shared" si="26"/>
        <v>1800.07</v>
      </c>
      <c r="AP30">
        <f t="shared" si="27"/>
        <v>1517.4588000000001</v>
      </c>
      <c r="AQ30">
        <f t="shared" si="28"/>
        <v>0.84299988333787024</v>
      </c>
      <c r="AR30">
        <f t="shared" si="29"/>
        <v>0.16538977484208947</v>
      </c>
      <c r="AS30">
        <v>1689713228.0999999</v>
      </c>
      <c r="AT30">
        <v>565.01900000000001</v>
      </c>
      <c r="AU30">
        <v>575.01300000000003</v>
      </c>
      <c r="AV30">
        <v>13.5001</v>
      </c>
      <c r="AW30">
        <v>12.468999999999999</v>
      </c>
      <c r="AX30">
        <v>568.27700000000004</v>
      </c>
      <c r="AY30">
        <v>13.5671</v>
      </c>
      <c r="AZ30">
        <v>400.11900000000003</v>
      </c>
      <c r="BA30">
        <v>100.70699999999999</v>
      </c>
      <c r="BB30">
        <v>3.1513100000000002E-2</v>
      </c>
      <c r="BC30">
        <v>16.9694</v>
      </c>
      <c r="BD30">
        <v>16.8858</v>
      </c>
      <c r="BE30">
        <v>999.9</v>
      </c>
      <c r="BF30">
        <v>0</v>
      </c>
      <c r="BG30">
        <v>0</v>
      </c>
      <c r="BH30">
        <v>10041.9</v>
      </c>
      <c r="BI30">
        <v>0</v>
      </c>
      <c r="BJ30">
        <v>540.66999999999996</v>
      </c>
      <c r="BK30">
        <v>-9.9943799999999996</v>
      </c>
      <c r="BL30">
        <v>572.75099999999998</v>
      </c>
      <c r="BM30">
        <v>582.274</v>
      </c>
      <c r="BN30">
        <v>1.0311300000000001</v>
      </c>
      <c r="BO30">
        <v>575.01300000000003</v>
      </c>
      <c r="BP30">
        <v>12.468999999999999</v>
      </c>
      <c r="BQ30">
        <v>1.35955</v>
      </c>
      <c r="BR30">
        <v>1.2557100000000001</v>
      </c>
      <c r="BS30">
        <v>11.4739</v>
      </c>
      <c r="BT30">
        <v>10.279</v>
      </c>
      <c r="BU30">
        <v>1800.07</v>
      </c>
      <c r="BV30">
        <v>0.90000400000000003</v>
      </c>
      <c r="BW30">
        <v>9.9995899999999999E-2</v>
      </c>
      <c r="BX30">
        <v>0</v>
      </c>
      <c r="BY30">
        <v>2.6762000000000001</v>
      </c>
      <c r="BZ30">
        <v>0</v>
      </c>
      <c r="CA30">
        <v>5128.88</v>
      </c>
      <c r="CB30">
        <v>17200.3</v>
      </c>
      <c r="CC30">
        <v>36.625</v>
      </c>
      <c r="CD30">
        <v>39.561999999999998</v>
      </c>
      <c r="CE30">
        <v>38.186999999999998</v>
      </c>
      <c r="CF30">
        <v>37.061999999999998</v>
      </c>
      <c r="CG30">
        <v>35.936999999999998</v>
      </c>
      <c r="CH30">
        <v>1620.07</v>
      </c>
      <c r="CI30">
        <v>180</v>
      </c>
      <c r="CJ30">
        <v>0</v>
      </c>
      <c r="CK30">
        <v>1689713231.8</v>
      </c>
      <c r="CL30">
        <v>0</v>
      </c>
      <c r="CM30">
        <v>1689713199.0999999</v>
      </c>
      <c r="CN30" t="s">
        <v>392</v>
      </c>
      <c r="CO30">
        <v>1689713199.0999999</v>
      </c>
      <c r="CP30">
        <v>1689713193.0999999</v>
      </c>
      <c r="CQ30">
        <v>35</v>
      </c>
      <c r="CR30">
        <v>-0.35</v>
      </c>
      <c r="CS30">
        <v>1E-3</v>
      </c>
      <c r="CT30">
        <v>-3.26</v>
      </c>
      <c r="CU30">
        <v>-6.7000000000000004E-2</v>
      </c>
      <c r="CV30">
        <v>575</v>
      </c>
      <c r="CW30">
        <v>12</v>
      </c>
      <c r="CX30">
        <v>0.26</v>
      </c>
      <c r="CY30">
        <v>7.0000000000000007E-2</v>
      </c>
      <c r="CZ30">
        <v>10.8172661530615</v>
      </c>
      <c r="DA30">
        <v>-0.32665366109522198</v>
      </c>
      <c r="DB30">
        <v>4.82979645831167E-2</v>
      </c>
      <c r="DC30">
        <v>1</v>
      </c>
      <c r="DD30">
        <v>574.97242857142896</v>
      </c>
      <c r="DE30">
        <v>0.12405194805254</v>
      </c>
      <c r="DF30">
        <v>3.64372538672664E-2</v>
      </c>
      <c r="DG30">
        <v>1</v>
      </c>
      <c r="DH30">
        <v>1800.0165</v>
      </c>
      <c r="DI30">
        <v>-0.121779360277344</v>
      </c>
      <c r="DJ30">
        <v>8.9959713205397696E-2</v>
      </c>
      <c r="DK30">
        <v>-1</v>
      </c>
      <c r="DL30">
        <v>2</v>
      </c>
      <c r="DM30">
        <v>2</v>
      </c>
      <c r="DN30" t="s">
        <v>355</v>
      </c>
      <c r="DO30">
        <v>2.6554000000000002</v>
      </c>
      <c r="DP30">
        <v>2.76416</v>
      </c>
      <c r="DQ30">
        <v>0.12296799999999999</v>
      </c>
      <c r="DR30">
        <v>0.124413</v>
      </c>
      <c r="DS30">
        <v>8.0026299999999995E-2</v>
      </c>
      <c r="DT30">
        <v>7.5595700000000002E-2</v>
      </c>
      <c r="DU30">
        <v>27927</v>
      </c>
      <c r="DV30">
        <v>29176.799999999999</v>
      </c>
      <c r="DW30">
        <v>29573.8</v>
      </c>
      <c r="DX30">
        <v>31056.7</v>
      </c>
      <c r="DY30">
        <v>35653.1</v>
      </c>
      <c r="DZ30">
        <v>37649.800000000003</v>
      </c>
      <c r="EA30">
        <v>40588.300000000003</v>
      </c>
      <c r="EB30">
        <v>43095</v>
      </c>
      <c r="EC30">
        <v>1.8731800000000001</v>
      </c>
      <c r="ED30">
        <v>2.2674699999999999</v>
      </c>
      <c r="EE30">
        <v>-5.2090699999999997E-2</v>
      </c>
      <c r="EF30">
        <v>0</v>
      </c>
      <c r="EG30">
        <v>17.751300000000001</v>
      </c>
      <c r="EH30">
        <v>999.9</v>
      </c>
      <c r="EI30">
        <v>41.21</v>
      </c>
      <c r="EJ30">
        <v>23.978000000000002</v>
      </c>
      <c r="EK30">
        <v>12.2408</v>
      </c>
      <c r="EL30">
        <v>61.3127</v>
      </c>
      <c r="EM30">
        <v>10.164300000000001</v>
      </c>
      <c r="EN30">
        <v>1</v>
      </c>
      <c r="EO30">
        <v>-0.37059700000000001</v>
      </c>
      <c r="EP30">
        <v>3.2461700000000002</v>
      </c>
      <c r="EQ30">
        <v>20.257899999999999</v>
      </c>
      <c r="ER30">
        <v>5.2411000000000003</v>
      </c>
      <c r="ES30">
        <v>11.8302</v>
      </c>
      <c r="ET30">
        <v>4.9821999999999997</v>
      </c>
      <c r="EU30">
        <v>3.2989999999999999</v>
      </c>
      <c r="EV30">
        <v>173</v>
      </c>
      <c r="EW30">
        <v>3870.7</v>
      </c>
      <c r="EX30">
        <v>9060</v>
      </c>
      <c r="EY30">
        <v>58.9</v>
      </c>
      <c r="EZ30">
        <v>1.87334</v>
      </c>
      <c r="FA30">
        <v>1.87897</v>
      </c>
      <c r="FB30">
        <v>1.87934</v>
      </c>
      <c r="FC30">
        <v>1.87992</v>
      </c>
      <c r="FD30">
        <v>1.8775900000000001</v>
      </c>
      <c r="FE30">
        <v>1.87683</v>
      </c>
      <c r="FF30">
        <v>1.8772899999999999</v>
      </c>
      <c r="FG30">
        <v>1.8749800000000001</v>
      </c>
      <c r="FH30">
        <v>0</v>
      </c>
      <c r="FI30">
        <v>0</v>
      </c>
      <c r="FJ30">
        <v>0</v>
      </c>
      <c r="FK30">
        <v>0</v>
      </c>
      <c r="FL30" t="s">
        <v>356</v>
      </c>
      <c r="FM30" t="s">
        <v>357</v>
      </c>
      <c r="FN30" t="s">
        <v>358</v>
      </c>
      <c r="FO30" t="s">
        <v>358</v>
      </c>
      <c r="FP30" t="s">
        <v>358</v>
      </c>
      <c r="FQ30" t="s">
        <v>358</v>
      </c>
      <c r="FR30">
        <v>0</v>
      </c>
      <c r="FS30">
        <v>100</v>
      </c>
      <c r="FT30">
        <v>100</v>
      </c>
      <c r="FU30">
        <v>-3.258</v>
      </c>
      <c r="FV30">
        <v>-6.7000000000000004E-2</v>
      </c>
      <c r="FW30">
        <v>-3.2386056923456001</v>
      </c>
      <c r="FX30">
        <v>1.4527828764109799E-4</v>
      </c>
      <c r="FY30">
        <v>-4.3579519040863002E-7</v>
      </c>
      <c r="FZ30">
        <v>2.0799061152897499E-10</v>
      </c>
      <c r="GA30">
        <v>-6.6940000000000693E-2</v>
      </c>
      <c r="GB30">
        <v>0</v>
      </c>
      <c r="GC30">
        <v>0</v>
      </c>
      <c r="GD30">
        <v>0</v>
      </c>
      <c r="GE30">
        <v>4</v>
      </c>
      <c r="GF30">
        <v>2147</v>
      </c>
      <c r="GG30">
        <v>-1</v>
      </c>
      <c r="GH30">
        <v>-1</v>
      </c>
      <c r="GI30">
        <v>0.5</v>
      </c>
      <c r="GJ30">
        <v>0.6</v>
      </c>
      <c r="GK30">
        <v>1.38428</v>
      </c>
      <c r="GL30">
        <v>2.5427200000000001</v>
      </c>
      <c r="GM30">
        <v>1.54541</v>
      </c>
      <c r="GN30">
        <v>2.2924799999999999</v>
      </c>
      <c r="GO30">
        <v>1.5979000000000001</v>
      </c>
      <c r="GP30">
        <v>2.36938</v>
      </c>
      <c r="GQ30">
        <v>27.307700000000001</v>
      </c>
      <c r="GR30">
        <v>14.5611</v>
      </c>
      <c r="GS30">
        <v>18</v>
      </c>
      <c r="GT30">
        <v>390.35300000000001</v>
      </c>
      <c r="GU30">
        <v>688.18700000000001</v>
      </c>
      <c r="GV30">
        <v>13.9941</v>
      </c>
      <c r="GW30">
        <v>21.9665</v>
      </c>
      <c r="GX30">
        <v>30.0001</v>
      </c>
      <c r="GY30">
        <v>21.947800000000001</v>
      </c>
      <c r="GZ30">
        <v>21.885100000000001</v>
      </c>
      <c r="HA30">
        <v>27.749600000000001</v>
      </c>
      <c r="HB30">
        <v>-30</v>
      </c>
      <c r="HC30">
        <v>-30</v>
      </c>
      <c r="HD30">
        <v>14.0204</v>
      </c>
      <c r="HE30">
        <v>575</v>
      </c>
      <c r="HF30">
        <v>0</v>
      </c>
      <c r="HG30">
        <v>100.68600000000001</v>
      </c>
      <c r="HH30">
        <v>99.866299999999995</v>
      </c>
    </row>
    <row r="31" spans="1:216" x14ac:dyDescent="0.2">
      <c r="A31">
        <v>13</v>
      </c>
      <c r="B31">
        <v>1689713319.0999999</v>
      </c>
      <c r="C31">
        <v>1054</v>
      </c>
      <c r="D31" t="s">
        <v>393</v>
      </c>
      <c r="E31" t="s">
        <v>394</v>
      </c>
      <c r="F31" t="s">
        <v>348</v>
      </c>
      <c r="G31" t="s">
        <v>349</v>
      </c>
      <c r="H31" t="s">
        <v>350</v>
      </c>
      <c r="I31" t="s">
        <v>351</v>
      </c>
      <c r="J31" t="s">
        <v>352</v>
      </c>
      <c r="K31" t="s">
        <v>353</v>
      </c>
      <c r="L31">
        <v>1689713319.0999999</v>
      </c>
      <c r="M31">
        <f t="shared" si="0"/>
        <v>1.1164828000022318E-3</v>
      </c>
      <c r="N31">
        <f t="shared" si="1"/>
        <v>1.1164828000022318</v>
      </c>
      <c r="O31">
        <f t="shared" si="2"/>
        <v>10.676665795462466</v>
      </c>
      <c r="P31">
        <f t="shared" si="3"/>
        <v>664.40899999999999</v>
      </c>
      <c r="Q31">
        <f t="shared" si="4"/>
        <v>542.88331033771601</v>
      </c>
      <c r="R31">
        <f t="shared" si="5"/>
        <v>54.689883034665868</v>
      </c>
      <c r="S31">
        <f t="shared" si="6"/>
        <v>66.932340348748596</v>
      </c>
      <c r="T31">
        <f t="shared" si="7"/>
        <v>0.1524924239692251</v>
      </c>
      <c r="U31">
        <f t="shared" si="8"/>
        <v>3.5476560143430675</v>
      </c>
      <c r="V31">
        <f t="shared" si="9"/>
        <v>0.14894234862659222</v>
      </c>
      <c r="W31">
        <f t="shared" si="10"/>
        <v>9.3401044474950137E-2</v>
      </c>
      <c r="X31">
        <f t="shared" si="11"/>
        <v>297.73130699999996</v>
      </c>
      <c r="Y31">
        <f t="shared" si="12"/>
        <v>18.244658234905451</v>
      </c>
      <c r="Z31">
        <f t="shared" si="13"/>
        <v>18.244658234905451</v>
      </c>
      <c r="AA31">
        <f t="shared" si="14"/>
        <v>2.1033610191514134</v>
      </c>
      <c r="AB31">
        <f t="shared" si="15"/>
        <v>69.94200659045606</v>
      </c>
      <c r="AC31">
        <f t="shared" si="16"/>
        <v>1.3611943588847999</v>
      </c>
      <c r="AD31">
        <f t="shared" si="17"/>
        <v>1.9461757322108939</v>
      </c>
      <c r="AE31">
        <f t="shared" si="18"/>
        <v>0.74216666026661349</v>
      </c>
      <c r="AF31">
        <f t="shared" si="19"/>
        <v>-49.236891480098421</v>
      </c>
      <c r="AG31">
        <f t="shared" si="20"/>
        <v>-235.54934411194802</v>
      </c>
      <c r="AH31">
        <f t="shared" si="21"/>
        <v>-13.027763145234683</v>
      </c>
      <c r="AI31">
        <f t="shared" si="22"/>
        <v>-8.2691737281180622E-2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55052.289350562984</v>
      </c>
      <c r="AO31">
        <f t="shared" si="26"/>
        <v>1800.18</v>
      </c>
      <c r="AP31">
        <f t="shared" si="27"/>
        <v>1517.5515</v>
      </c>
      <c r="AQ31">
        <f t="shared" si="28"/>
        <v>0.8429998666799986</v>
      </c>
      <c r="AR31">
        <f t="shared" si="29"/>
        <v>0.1653897426923974</v>
      </c>
      <c r="AS31">
        <v>1689713319.0999999</v>
      </c>
      <c r="AT31">
        <v>664.40899999999999</v>
      </c>
      <c r="AU31">
        <v>675.02300000000002</v>
      </c>
      <c r="AV31">
        <v>13.512</v>
      </c>
      <c r="AW31">
        <v>12.488200000000001</v>
      </c>
      <c r="AX31">
        <v>667.81299999999999</v>
      </c>
      <c r="AY31">
        <v>13.577999999999999</v>
      </c>
      <c r="AZ31">
        <v>400.19499999999999</v>
      </c>
      <c r="BA31">
        <v>100.708</v>
      </c>
      <c r="BB31">
        <v>3.1665400000000003E-2</v>
      </c>
      <c r="BC31">
        <v>17.013100000000001</v>
      </c>
      <c r="BD31">
        <v>16.897500000000001</v>
      </c>
      <c r="BE31">
        <v>999.9</v>
      </c>
      <c r="BF31">
        <v>0</v>
      </c>
      <c r="BG31">
        <v>0</v>
      </c>
      <c r="BH31">
        <v>9993.75</v>
      </c>
      <c r="BI31">
        <v>0</v>
      </c>
      <c r="BJ31">
        <v>528.54100000000005</v>
      </c>
      <c r="BK31">
        <v>-10.613099999999999</v>
      </c>
      <c r="BL31">
        <v>673.51</v>
      </c>
      <c r="BM31">
        <v>683.55899999999997</v>
      </c>
      <c r="BN31">
        <v>1.02386</v>
      </c>
      <c r="BO31">
        <v>675.02300000000002</v>
      </c>
      <c r="BP31">
        <v>12.488200000000001</v>
      </c>
      <c r="BQ31">
        <v>1.36077</v>
      </c>
      <c r="BR31">
        <v>1.25766</v>
      </c>
      <c r="BS31">
        <v>11.487399999999999</v>
      </c>
      <c r="BT31">
        <v>10.302199999999999</v>
      </c>
      <c r="BU31">
        <v>1800.18</v>
      </c>
      <c r="BV31">
        <v>0.90000400000000003</v>
      </c>
      <c r="BW31">
        <v>9.9995899999999999E-2</v>
      </c>
      <c r="BX31">
        <v>0</v>
      </c>
      <c r="BY31">
        <v>2.5365000000000002</v>
      </c>
      <c r="BZ31">
        <v>0</v>
      </c>
      <c r="CA31">
        <v>5129.38</v>
      </c>
      <c r="CB31">
        <v>17201.400000000001</v>
      </c>
      <c r="CC31">
        <v>36.5</v>
      </c>
      <c r="CD31">
        <v>39.375</v>
      </c>
      <c r="CE31">
        <v>38.061999999999998</v>
      </c>
      <c r="CF31">
        <v>36.875</v>
      </c>
      <c r="CG31">
        <v>35.75</v>
      </c>
      <c r="CH31">
        <v>1620.17</v>
      </c>
      <c r="CI31">
        <v>180.01</v>
      </c>
      <c r="CJ31">
        <v>0</v>
      </c>
      <c r="CK31">
        <v>1689713323</v>
      </c>
      <c r="CL31">
        <v>0</v>
      </c>
      <c r="CM31">
        <v>1689713290.0999999</v>
      </c>
      <c r="CN31" t="s">
        <v>395</v>
      </c>
      <c r="CO31">
        <v>1689713290.0999999</v>
      </c>
      <c r="CP31">
        <v>1689713286.0999999</v>
      </c>
      <c r="CQ31">
        <v>36</v>
      </c>
      <c r="CR31">
        <v>-0.13</v>
      </c>
      <c r="CS31">
        <v>1E-3</v>
      </c>
      <c r="CT31">
        <v>-3.4060000000000001</v>
      </c>
      <c r="CU31">
        <v>-6.6000000000000003E-2</v>
      </c>
      <c r="CV31">
        <v>675</v>
      </c>
      <c r="CW31">
        <v>12</v>
      </c>
      <c r="CX31">
        <v>0.13</v>
      </c>
      <c r="CY31">
        <v>0.04</v>
      </c>
      <c r="CZ31">
        <v>11.3289328261798</v>
      </c>
      <c r="DA31">
        <v>-0.446260720389131</v>
      </c>
      <c r="DB31">
        <v>8.9119481084794602E-2</v>
      </c>
      <c r="DC31">
        <v>1</v>
      </c>
      <c r="DD31">
        <v>675.02499999999998</v>
      </c>
      <c r="DE31">
        <v>-0.37840601503749999</v>
      </c>
      <c r="DF31">
        <v>6.3299289095530301E-2</v>
      </c>
      <c r="DG31">
        <v>1</v>
      </c>
      <c r="DH31">
        <v>1799.9945</v>
      </c>
      <c r="DI31">
        <v>-0.29343514382595998</v>
      </c>
      <c r="DJ31">
        <v>0.15752698181588001</v>
      </c>
      <c r="DK31">
        <v>-1</v>
      </c>
      <c r="DL31">
        <v>2</v>
      </c>
      <c r="DM31">
        <v>2</v>
      </c>
      <c r="DN31" t="s">
        <v>355</v>
      </c>
      <c r="DO31">
        <v>2.6556000000000002</v>
      </c>
      <c r="DP31">
        <v>2.7639100000000001</v>
      </c>
      <c r="DQ31">
        <v>0.13755700000000001</v>
      </c>
      <c r="DR31">
        <v>0.13902700000000001</v>
      </c>
      <c r="DS31">
        <v>8.0068500000000001E-2</v>
      </c>
      <c r="DT31">
        <v>7.5676199999999999E-2</v>
      </c>
      <c r="DU31">
        <v>27461.5</v>
      </c>
      <c r="DV31">
        <v>28691</v>
      </c>
      <c r="DW31">
        <v>29572.5</v>
      </c>
      <c r="DX31">
        <v>31057.7</v>
      </c>
      <c r="DY31">
        <v>35651.599999999999</v>
      </c>
      <c r="DZ31">
        <v>37649.699999999997</v>
      </c>
      <c r="EA31">
        <v>40586.699999999997</v>
      </c>
      <c r="EB31">
        <v>43096.9</v>
      </c>
      <c r="EC31">
        <v>1.87392</v>
      </c>
      <c r="ED31">
        <v>2.2673999999999999</v>
      </c>
      <c r="EE31">
        <v>-4.3660400000000002E-2</v>
      </c>
      <c r="EF31">
        <v>0</v>
      </c>
      <c r="EG31">
        <v>17.623100000000001</v>
      </c>
      <c r="EH31">
        <v>999.9</v>
      </c>
      <c r="EI31">
        <v>41.259</v>
      </c>
      <c r="EJ31">
        <v>24.007999999999999</v>
      </c>
      <c r="EK31">
        <v>12.276</v>
      </c>
      <c r="EL31">
        <v>61.572699999999998</v>
      </c>
      <c r="EM31">
        <v>9.6634600000000006</v>
      </c>
      <c r="EN31">
        <v>1</v>
      </c>
      <c r="EO31">
        <v>-0.36975599999999997</v>
      </c>
      <c r="EP31">
        <v>3.4386100000000002</v>
      </c>
      <c r="EQ31">
        <v>20.253799999999998</v>
      </c>
      <c r="ER31">
        <v>5.24125</v>
      </c>
      <c r="ES31">
        <v>11.8302</v>
      </c>
      <c r="ET31">
        <v>4.9816000000000003</v>
      </c>
      <c r="EU31">
        <v>3.2989999999999999</v>
      </c>
      <c r="EV31">
        <v>173</v>
      </c>
      <c r="EW31">
        <v>3872.6</v>
      </c>
      <c r="EX31">
        <v>9060</v>
      </c>
      <c r="EY31">
        <v>59</v>
      </c>
      <c r="EZ31">
        <v>1.8733200000000001</v>
      </c>
      <c r="FA31">
        <v>1.87897</v>
      </c>
      <c r="FB31">
        <v>1.8792899999999999</v>
      </c>
      <c r="FC31">
        <v>1.87992</v>
      </c>
      <c r="FD31">
        <v>1.8775900000000001</v>
      </c>
      <c r="FE31">
        <v>1.87683</v>
      </c>
      <c r="FF31">
        <v>1.8772899999999999</v>
      </c>
      <c r="FG31">
        <v>1.87496</v>
      </c>
      <c r="FH31">
        <v>0</v>
      </c>
      <c r="FI31">
        <v>0</v>
      </c>
      <c r="FJ31">
        <v>0</v>
      </c>
      <c r="FK31">
        <v>0</v>
      </c>
      <c r="FL31" t="s">
        <v>356</v>
      </c>
      <c r="FM31" t="s">
        <v>357</v>
      </c>
      <c r="FN31" t="s">
        <v>358</v>
      </c>
      <c r="FO31" t="s">
        <v>358</v>
      </c>
      <c r="FP31" t="s">
        <v>358</v>
      </c>
      <c r="FQ31" t="s">
        <v>358</v>
      </c>
      <c r="FR31">
        <v>0</v>
      </c>
      <c r="FS31">
        <v>100</v>
      </c>
      <c r="FT31">
        <v>100</v>
      </c>
      <c r="FU31">
        <v>-3.4039999999999999</v>
      </c>
      <c r="FV31">
        <v>-6.6000000000000003E-2</v>
      </c>
      <c r="FW31">
        <v>-3.36853268391057</v>
      </c>
      <c r="FX31">
        <v>1.4527828764109799E-4</v>
      </c>
      <c r="FY31">
        <v>-4.3579519040863002E-7</v>
      </c>
      <c r="FZ31">
        <v>2.0799061152897499E-10</v>
      </c>
      <c r="GA31">
        <v>-6.5970000000000098E-2</v>
      </c>
      <c r="GB31">
        <v>0</v>
      </c>
      <c r="GC31">
        <v>0</v>
      </c>
      <c r="GD31">
        <v>0</v>
      </c>
      <c r="GE31">
        <v>4</v>
      </c>
      <c r="GF31">
        <v>2147</v>
      </c>
      <c r="GG31">
        <v>-1</v>
      </c>
      <c r="GH31">
        <v>-1</v>
      </c>
      <c r="GI31">
        <v>0.5</v>
      </c>
      <c r="GJ31">
        <v>0.6</v>
      </c>
      <c r="GK31">
        <v>1.5759300000000001</v>
      </c>
      <c r="GL31">
        <v>2.5354000000000001</v>
      </c>
      <c r="GM31">
        <v>1.54541</v>
      </c>
      <c r="GN31">
        <v>2.2924799999999999</v>
      </c>
      <c r="GO31">
        <v>1.5979000000000001</v>
      </c>
      <c r="GP31">
        <v>2.4060100000000002</v>
      </c>
      <c r="GQ31">
        <v>27.328499999999998</v>
      </c>
      <c r="GR31">
        <v>14.552300000000001</v>
      </c>
      <c r="GS31">
        <v>18</v>
      </c>
      <c r="GT31">
        <v>390.99299999999999</v>
      </c>
      <c r="GU31">
        <v>688.721</v>
      </c>
      <c r="GV31">
        <v>13.952199999999999</v>
      </c>
      <c r="GW31">
        <v>21.9757</v>
      </c>
      <c r="GX31">
        <v>30.0001</v>
      </c>
      <c r="GY31">
        <v>21.985499999999998</v>
      </c>
      <c r="GZ31">
        <v>21.927600000000002</v>
      </c>
      <c r="HA31">
        <v>31.593800000000002</v>
      </c>
      <c r="HB31">
        <v>-30</v>
      </c>
      <c r="HC31">
        <v>-30</v>
      </c>
      <c r="HD31">
        <v>13.942500000000001</v>
      </c>
      <c r="HE31">
        <v>675</v>
      </c>
      <c r="HF31">
        <v>0</v>
      </c>
      <c r="HG31">
        <v>100.681</v>
      </c>
      <c r="HH31">
        <v>99.870099999999994</v>
      </c>
    </row>
    <row r="32" spans="1:216" x14ac:dyDescent="0.2">
      <c r="A32">
        <v>14</v>
      </c>
      <c r="B32">
        <v>1689713406.0999999</v>
      </c>
      <c r="C32">
        <v>1141</v>
      </c>
      <c r="D32" t="s">
        <v>396</v>
      </c>
      <c r="E32" t="s">
        <v>397</v>
      </c>
      <c r="F32" t="s">
        <v>348</v>
      </c>
      <c r="G32" t="s">
        <v>349</v>
      </c>
      <c r="H32" t="s">
        <v>350</v>
      </c>
      <c r="I32" t="s">
        <v>351</v>
      </c>
      <c r="J32" t="s">
        <v>352</v>
      </c>
      <c r="K32" t="s">
        <v>353</v>
      </c>
      <c r="L32">
        <v>1689713406.0999999</v>
      </c>
      <c r="M32">
        <f t="shared" si="0"/>
        <v>1.1453182505693717E-3</v>
      </c>
      <c r="N32">
        <f t="shared" si="1"/>
        <v>1.1453182505693718</v>
      </c>
      <c r="O32">
        <f t="shared" si="2"/>
        <v>11.024918993659599</v>
      </c>
      <c r="P32">
        <f t="shared" si="3"/>
        <v>788.91899999999998</v>
      </c>
      <c r="Q32">
        <f t="shared" si="4"/>
        <v>666.37634275427013</v>
      </c>
      <c r="R32">
        <f t="shared" si="5"/>
        <v>67.13194771512299</v>
      </c>
      <c r="S32">
        <f t="shared" si="6"/>
        <v>79.477114749550807</v>
      </c>
      <c r="T32">
        <f t="shared" si="7"/>
        <v>0.15810502056370529</v>
      </c>
      <c r="U32">
        <f t="shared" si="8"/>
        <v>3.5497963444228833</v>
      </c>
      <c r="V32">
        <f t="shared" si="9"/>
        <v>0.15429456826177124</v>
      </c>
      <c r="W32">
        <f t="shared" si="10"/>
        <v>9.6768810291857341E-2</v>
      </c>
      <c r="X32">
        <f t="shared" si="11"/>
        <v>297.69822900000003</v>
      </c>
      <c r="Y32">
        <f t="shared" si="12"/>
        <v>18.214406958367633</v>
      </c>
      <c r="Z32">
        <f t="shared" si="13"/>
        <v>18.214406958367633</v>
      </c>
      <c r="AA32">
        <f t="shared" si="14"/>
        <v>2.099370517830156</v>
      </c>
      <c r="AB32">
        <f t="shared" si="15"/>
        <v>70.210801526262799</v>
      </c>
      <c r="AC32">
        <f t="shared" si="16"/>
        <v>1.36442669874216</v>
      </c>
      <c r="AD32">
        <f t="shared" si="17"/>
        <v>1.9433287600794409</v>
      </c>
      <c r="AE32">
        <f t="shared" si="18"/>
        <v>0.734943819087996</v>
      </c>
      <c r="AF32">
        <f t="shared" si="19"/>
        <v>-50.508534850109292</v>
      </c>
      <c r="AG32">
        <f t="shared" si="20"/>
        <v>-234.32286583421484</v>
      </c>
      <c r="AH32">
        <f t="shared" si="21"/>
        <v>-12.948548166468848</v>
      </c>
      <c r="AI32">
        <f t="shared" si="22"/>
        <v>-8.1719850792978832E-2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55104.551979091782</v>
      </c>
      <c r="AO32">
        <f t="shared" si="26"/>
        <v>1799.98</v>
      </c>
      <c r="AP32">
        <f t="shared" si="27"/>
        <v>1517.3828999999998</v>
      </c>
      <c r="AQ32">
        <f t="shared" si="28"/>
        <v>0.84299986666518512</v>
      </c>
      <c r="AR32">
        <f t="shared" si="29"/>
        <v>0.16538974266380738</v>
      </c>
      <c r="AS32">
        <v>1689713406.0999999</v>
      </c>
      <c r="AT32">
        <v>788.91899999999998</v>
      </c>
      <c r="AU32">
        <v>800.00699999999995</v>
      </c>
      <c r="AV32">
        <v>13.543799999999999</v>
      </c>
      <c r="AW32">
        <v>12.493600000000001</v>
      </c>
      <c r="AX32">
        <v>792.62300000000005</v>
      </c>
      <c r="AY32">
        <v>13.6107</v>
      </c>
      <c r="AZ32">
        <v>400.19799999999998</v>
      </c>
      <c r="BA32">
        <v>100.711</v>
      </c>
      <c r="BB32">
        <v>3.07932E-2</v>
      </c>
      <c r="BC32">
        <v>16.989999999999998</v>
      </c>
      <c r="BD32">
        <v>16.8843</v>
      </c>
      <c r="BE32">
        <v>999.9</v>
      </c>
      <c r="BF32">
        <v>0</v>
      </c>
      <c r="BG32">
        <v>0</v>
      </c>
      <c r="BH32">
        <v>10002.5</v>
      </c>
      <c r="BI32">
        <v>0</v>
      </c>
      <c r="BJ32">
        <v>504.411</v>
      </c>
      <c r="BK32">
        <v>-11.088699999999999</v>
      </c>
      <c r="BL32">
        <v>799.75</v>
      </c>
      <c r="BM32">
        <v>810.12900000000002</v>
      </c>
      <c r="BN32">
        <v>1.0501400000000001</v>
      </c>
      <c r="BO32">
        <v>800.00699999999995</v>
      </c>
      <c r="BP32">
        <v>12.493600000000001</v>
      </c>
      <c r="BQ32">
        <v>1.3640099999999999</v>
      </c>
      <c r="BR32">
        <v>1.2582500000000001</v>
      </c>
      <c r="BS32">
        <v>11.523300000000001</v>
      </c>
      <c r="BT32">
        <v>10.309200000000001</v>
      </c>
      <c r="BU32">
        <v>1799.98</v>
      </c>
      <c r="BV32">
        <v>0.90000599999999997</v>
      </c>
      <c r="BW32">
        <v>9.9994E-2</v>
      </c>
      <c r="BX32">
        <v>0</v>
      </c>
      <c r="BY32">
        <v>2.4403999999999999</v>
      </c>
      <c r="BZ32">
        <v>0</v>
      </c>
      <c r="CA32">
        <v>5119.38</v>
      </c>
      <c r="CB32">
        <v>17199.5</v>
      </c>
      <c r="CC32">
        <v>36.311999999999998</v>
      </c>
      <c r="CD32">
        <v>39.25</v>
      </c>
      <c r="CE32">
        <v>37.811999999999998</v>
      </c>
      <c r="CF32">
        <v>36.75</v>
      </c>
      <c r="CG32">
        <v>35.625</v>
      </c>
      <c r="CH32">
        <v>1619.99</v>
      </c>
      <c r="CI32">
        <v>179.99</v>
      </c>
      <c r="CJ32">
        <v>0</v>
      </c>
      <c r="CK32">
        <v>1689713410</v>
      </c>
      <c r="CL32">
        <v>0</v>
      </c>
      <c r="CM32">
        <v>1689713377.0999999</v>
      </c>
      <c r="CN32" t="s">
        <v>398</v>
      </c>
      <c r="CO32">
        <v>1689713377.0999999</v>
      </c>
      <c r="CP32">
        <v>1689713377.0999999</v>
      </c>
      <c r="CQ32">
        <v>37</v>
      </c>
      <c r="CR32">
        <v>-0.28100000000000003</v>
      </c>
      <c r="CS32">
        <v>-1E-3</v>
      </c>
      <c r="CT32">
        <v>-3.706</v>
      </c>
      <c r="CU32">
        <v>-6.7000000000000004E-2</v>
      </c>
      <c r="CV32">
        <v>800</v>
      </c>
      <c r="CW32">
        <v>12</v>
      </c>
      <c r="CX32">
        <v>0.11</v>
      </c>
      <c r="CY32">
        <v>0.05</v>
      </c>
      <c r="CZ32">
        <v>11.7587650597776</v>
      </c>
      <c r="DA32">
        <v>-0.48853821220308802</v>
      </c>
      <c r="DB32">
        <v>8.0870380736360603E-2</v>
      </c>
      <c r="DC32">
        <v>1</v>
      </c>
      <c r="DD32">
        <v>800.02352380952402</v>
      </c>
      <c r="DE32">
        <v>6.4441558441551999E-2</v>
      </c>
      <c r="DF32">
        <v>3.1542290655145799E-2</v>
      </c>
      <c r="DG32">
        <v>1</v>
      </c>
      <c r="DH32">
        <v>1799.999</v>
      </c>
      <c r="DI32">
        <v>9.1227065692255305E-2</v>
      </c>
      <c r="DJ32">
        <v>1.997498435542E-2</v>
      </c>
      <c r="DK32">
        <v>-1</v>
      </c>
      <c r="DL32">
        <v>2</v>
      </c>
      <c r="DM32">
        <v>2</v>
      </c>
      <c r="DN32" t="s">
        <v>355</v>
      </c>
      <c r="DO32">
        <v>2.65564</v>
      </c>
      <c r="DP32">
        <v>2.7631100000000002</v>
      </c>
      <c r="DQ32">
        <v>0.15438099999999999</v>
      </c>
      <c r="DR32">
        <v>0.15582799999999999</v>
      </c>
      <c r="DS32">
        <v>8.0214499999999994E-2</v>
      </c>
      <c r="DT32">
        <v>7.5699299999999997E-2</v>
      </c>
      <c r="DU32">
        <v>26928.2</v>
      </c>
      <c r="DV32">
        <v>28133</v>
      </c>
      <c r="DW32">
        <v>29574.5</v>
      </c>
      <c r="DX32">
        <v>31059</v>
      </c>
      <c r="DY32">
        <v>35649.5</v>
      </c>
      <c r="DZ32">
        <v>37652</v>
      </c>
      <c r="EA32">
        <v>40589</v>
      </c>
      <c r="EB32">
        <v>43098.5</v>
      </c>
      <c r="EC32">
        <v>1.8741000000000001</v>
      </c>
      <c r="ED32">
        <v>2.2676699999999999</v>
      </c>
      <c r="EE32">
        <v>-3.9752599999999999E-2</v>
      </c>
      <c r="EF32">
        <v>0</v>
      </c>
      <c r="EG32">
        <v>17.544899999999998</v>
      </c>
      <c r="EH32">
        <v>999.9</v>
      </c>
      <c r="EI32">
        <v>41.295000000000002</v>
      </c>
      <c r="EJ32">
        <v>24.047999999999998</v>
      </c>
      <c r="EK32">
        <v>12.3164</v>
      </c>
      <c r="EL32">
        <v>61.602699999999999</v>
      </c>
      <c r="EM32">
        <v>10.132199999999999</v>
      </c>
      <c r="EN32">
        <v>1</v>
      </c>
      <c r="EO32">
        <v>-0.37249199999999999</v>
      </c>
      <c r="EP32">
        <v>3.01877</v>
      </c>
      <c r="EQ32">
        <v>20.2621</v>
      </c>
      <c r="ER32">
        <v>5.2411000000000003</v>
      </c>
      <c r="ES32">
        <v>11.8301</v>
      </c>
      <c r="ET32">
        <v>4.9817999999999998</v>
      </c>
      <c r="EU32">
        <v>3.2989999999999999</v>
      </c>
      <c r="EV32">
        <v>173</v>
      </c>
      <c r="EW32">
        <v>3874.5</v>
      </c>
      <c r="EX32">
        <v>9060</v>
      </c>
      <c r="EY32">
        <v>59</v>
      </c>
      <c r="EZ32">
        <v>1.8733200000000001</v>
      </c>
      <c r="FA32">
        <v>1.87897</v>
      </c>
      <c r="FB32">
        <v>1.8792899999999999</v>
      </c>
      <c r="FC32">
        <v>1.8798999999999999</v>
      </c>
      <c r="FD32">
        <v>1.8775900000000001</v>
      </c>
      <c r="FE32">
        <v>1.87683</v>
      </c>
      <c r="FF32">
        <v>1.8772899999999999</v>
      </c>
      <c r="FG32">
        <v>1.8749400000000001</v>
      </c>
      <c r="FH32">
        <v>0</v>
      </c>
      <c r="FI32">
        <v>0</v>
      </c>
      <c r="FJ32">
        <v>0</v>
      </c>
      <c r="FK32">
        <v>0</v>
      </c>
      <c r="FL32" t="s">
        <v>356</v>
      </c>
      <c r="FM32" t="s">
        <v>357</v>
      </c>
      <c r="FN32" t="s">
        <v>358</v>
      </c>
      <c r="FO32" t="s">
        <v>358</v>
      </c>
      <c r="FP32" t="s">
        <v>358</v>
      </c>
      <c r="FQ32" t="s">
        <v>358</v>
      </c>
      <c r="FR32">
        <v>0</v>
      </c>
      <c r="FS32">
        <v>100</v>
      </c>
      <c r="FT32">
        <v>100</v>
      </c>
      <c r="FU32">
        <v>-3.7040000000000002</v>
      </c>
      <c r="FV32">
        <v>-6.6900000000000001E-2</v>
      </c>
      <c r="FW32">
        <v>-3.64962136805255</v>
      </c>
      <c r="FX32">
        <v>1.4527828764109799E-4</v>
      </c>
      <c r="FY32">
        <v>-4.3579519040863002E-7</v>
      </c>
      <c r="FZ32">
        <v>2.0799061152897499E-10</v>
      </c>
      <c r="GA32">
        <v>-6.6930000000001003E-2</v>
      </c>
      <c r="GB32">
        <v>0</v>
      </c>
      <c r="GC32">
        <v>0</v>
      </c>
      <c r="GD32">
        <v>0</v>
      </c>
      <c r="GE32">
        <v>4</v>
      </c>
      <c r="GF32">
        <v>2147</v>
      </c>
      <c r="GG32">
        <v>-1</v>
      </c>
      <c r="GH32">
        <v>-1</v>
      </c>
      <c r="GI32">
        <v>0.5</v>
      </c>
      <c r="GJ32">
        <v>0.5</v>
      </c>
      <c r="GK32">
        <v>1.8103</v>
      </c>
      <c r="GL32">
        <v>2.5415000000000001</v>
      </c>
      <c r="GM32">
        <v>1.54541</v>
      </c>
      <c r="GN32">
        <v>2.2924799999999999</v>
      </c>
      <c r="GO32">
        <v>1.5979000000000001</v>
      </c>
      <c r="GP32">
        <v>2.3645</v>
      </c>
      <c r="GQ32">
        <v>27.349299999999999</v>
      </c>
      <c r="GR32">
        <v>14.534800000000001</v>
      </c>
      <c r="GS32">
        <v>18</v>
      </c>
      <c r="GT32">
        <v>391.15800000000002</v>
      </c>
      <c r="GU32">
        <v>689.24099999999999</v>
      </c>
      <c r="GV32">
        <v>14.1676</v>
      </c>
      <c r="GW32">
        <v>21.961400000000001</v>
      </c>
      <c r="GX32">
        <v>30</v>
      </c>
      <c r="GY32">
        <v>21.996700000000001</v>
      </c>
      <c r="GZ32">
        <v>21.947199999999999</v>
      </c>
      <c r="HA32">
        <v>36.278700000000001</v>
      </c>
      <c r="HB32">
        <v>-30</v>
      </c>
      <c r="HC32">
        <v>-30</v>
      </c>
      <c r="HD32">
        <v>14.1752</v>
      </c>
      <c r="HE32">
        <v>800</v>
      </c>
      <c r="HF32">
        <v>0</v>
      </c>
      <c r="HG32">
        <v>100.688</v>
      </c>
      <c r="HH32">
        <v>99.874099999999999</v>
      </c>
    </row>
    <row r="33" spans="1:216" x14ac:dyDescent="0.2">
      <c r="A33">
        <v>15</v>
      </c>
      <c r="B33">
        <v>1689713497.0999999</v>
      </c>
      <c r="C33">
        <v>1232</v>
      </c>
      <c r="D33" t="s">
        <v>399</v>
      </c>
      <c r="E33" t="s">
        <v>400</v>
      </c>
      <c r="F33" t="s">
        <v>348</v>
      </c>
      <c r="G33" t="s">
        <v>349</v>
      </c>
      <c r="H33" t="s">
        <v>350</v>
      </c>
      <c r="I33" t="s">
        <v>351</v>
      </c>
      <c r="J33" t="s">
        <v>352</v>
      </c>
      <c r="K33" t="s">
        <v>353</v>
      </c>
      <c r="L33">
        <v>1689713497.0999999</v>
      </c>
      <c r="M33">
        <f t="shared" si="0"/>
        <v>1.1325047560957367E-3</v>
      </c>
      <c r="N33">
        <f t="shared" si="1"/>
        <v>1.1325047560957366</v>
      </c>
      <c r="O33">
        <f t="shared" si="2"/>
        <v>11.250320465031402</v>
      </c>
      <c r="P33">
        <f t="shared" si="3"/>
        <v>988.53800000000001</v>
      </c>
      <c r="Q33">
        <f t="shared" si="4"/>
        <v>859.60951091921288</v>
      </c>
      <c r="R33">
        <f t="shared" si="5"/>
        <v>86.602298441337282</v>
      </c>
      <c r="S33">
        <f t="shared" si="6"/>
        <v>99.591339799227001</v>
      </c>
      <c r="T33">
        <f t="shared" si="7"/>
        <v>0.15578100103698359</v>
      </c>
      <c r="U33">
        <f t="shared" si="8"/>
        <v>3.5531293588613351</v>
      </c>
      <c r="V33">
        <f t="shared" si="9"/>
        <v>0.15208371711192412</v>
      </c>
      <c r="W33">
        <f t="shared" si="10"/>
        <v>9.5377200770323342E-2</v>
      </c>
      <c r="X33">
        <f t="shared" si="11"/>
        <v>297.71955600000001</v>
      </c>
      <c r="Y33">
        <f t="shared" si="12"/>
        <v>18.224214904866415</v>
      </c>
      <c r="Z33">
        <f t="shared" si="13"/>
        <v>18.224214904866415</v>
      </c>
      <c r="AA33">
        <f t="shared" si="14"/>
        <v>2.1006635739601678</v>
      </c>
      <c r="AB33">
        <f t="shared" si="15"/>
        <v>70.119654826708199</v>
      </c>
      <c r="AC33">
        <f t="shared" si="16"/>
        <v>1.3633464832237501</v>
      </c>
      <c r="AD33">
        <f t="shared" si="17"/>
        <v>1.9443143104356222</v>
      </c>
      <c r="AE33">
        <f t="shared" si="18"/>
        <v>0.73731709073641771</v>
      </c>
      <c r="AF33">
        <f t="shared" si="19"/>
        <v>-49.94345974382199</v>
      </c>
      <c r="AG33">
        <f t="shared" si="20"/>
        <v>-234.88920243699715</v>
      </c>
      <c r="AH33">
        <f t="shared" si="21"/>
        <v>-12.96886003779488</v>
      </c>
      <c r="AI33">
        <f t="shared" si="22"/>
        <v>-8.196621861398512E-2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55177.591793402782</v>
      </c>
      <c r="AO33">
        <f t="shared" si="26"/>
        <v>1800.11</v>
      </c>
      <c r="AP33">
        <f t="shared" si="27"/>
        <v>1517.4923999999999</v>
      </c>
      <c r="AQ33">
        <f t="shared" si="28"/>
        <v>0.84299981667786961</v>
      </c>
      <c r="AR33">
        <f t="shared" si="29"/>
        <v>0.1653896461882885</v>
      </c>
      <c r="AS33">
        <v>1689713497.0999999</v>
      </c>
      <c r="AT33">
        <v>988.53800000000001</v>
      </c>
      <c r="AU33">
        <v>1000.04</v>
      </c>
      <c r="AV33">
        <v>13.532500000000001</v>
      </c>
      <c r="AW33">
        <v>12.4937</v>
      </c>
      <c r="AX33">
        <v>992.34299999999996</v>
      </c>
      <c r="AY33">
        <v>13.598599999999999</v>
      </c>
      <c r="AZ33">
        <v>400.06799999999998</v>
      </c>
      <c r="BA33">
        <v>100.715</v>
      </c>
      <c r="BB33">
        <v>3.1091500000000001E-2</v>
      </c>
      <c r="BC33">
        <v>16.998000000000001</v>
      </c>
      <c r="BD33">
        <v>16.894300000000001</v>
      </c>
      <c r="BE33">
        <v>999.9</v>
      </c>
      <c r="BF33">
        <v>0</v>
      </c>
      <c r="BG33">
        <v>0</v>
      </c>
      <c r="BH33">
        <v>10016.200000000001</v>
      </c>
      <c r="BI33">
        <v>0</v>
      </c>
      <c r="BJ33">
        <v>505.69200000000001</v>
      </c>
      <c r="BK33">
        <v>-11.504</v>
      </c>
      <c r="BL33">
        <v>1002.1</v>
      </c>
      <c r="BM33">
        <v>1012.69</v>
      </c>
      <c r="BN33">
        <v>1.0388299999999999</v>
      </c>
      <c r="BO33">
        <v>1000.04</v>
      </c>
      <c r="BP33">
        <v>12.4937</v>
      </c>
      <c r="BQ33">
        <v>1.36293</v>
      </c>
      <c r="BR33">
        <v>1.2583</v>
      </c>
      <c r="BS33">
        <v>11.5113</v>
      </c>
      <c r="BT33">
        <v>10.309799999999999</v>
      </c>
      <c r="BU33">
        <v>1800.11</v>
      </c>
      <c r="BV33">
        <v>0.90000599999999997</v>
      </c>
      <c r="BW33">
        <v>9.9994E-2</v>
      </c>
      <c r="BX33">
        <v>0</v>
      </c>
      <c r="BY33">
        <v>2.7875000000000001</v>
      </c>
      <c r="BZ33">
        <v>0</v>
      </c>
      <c r="CA33">
        <v>5125.96</v>
      </c>
      <c r="CB33">
        <v>17200.7</v>
      </c>
      <c r="CC33">
        <v>36.186999999999998</v>
      </c>
      <c r="CD33">
        <v>39.061999999999998</v>
      </c>
      <c r="CE33">
        <v>37.75</v>
      </c>
      <c r="CF33">
        <v>36.561999999999998</v>
      </c>
      <c r="CG33">
        <v>35.5</v>
      </c>
      <c r="CH33">
        <v>1620.11</v>
      </c>
      <c r="CI33">
        <v>180</v>
      </c>
      <c r="CJ33">
        <v>0</v>
      </c>
      <c r="CK33">
        <v>1689713501.2</v>
      </c>
      <c r="CL33">
        <v>0</v>
      </c>
      <c r="CM33">
        <v>1689713468.0999999</v>
      </c>
      <c r="CN33" t="s">
        <v>401</v>
      </c>
      <c r="CO33">
        <v>1689713468.0999999</v>
      </c>
      <c r="CP33">
        <v>1689713463.0999999</v>
      </c>
      <c r="CQ33">
        <v>38</v>
      </c>
      <c r="CR33">
        <v>-7.1999999999999995E-2</v>
      </c>
      <c r="CS33">
        <v>1E-3</v>
      </c>
      <c r="CT33">
        <v>-3.8050000000000002</v>
      </c>
      <c r="CU33">
        <v>-6.6000000000000003E-2</v>
      </c>
      <c r="CV33">
        <v>1000</v>
      </c>
      <c r="CW33">
        <v>12</v>
      </c>
      <c r="CX33">
        <v>0.19</v>
      </c>
      <c r="CY33">
        <v>0.02</v>
      </c>
      <c r="CZ33">
        <v>11.9108332023901</v>
      </c>
      <c r="DA33">
        <v>8.6844836829539099E-2</v>
      </c>
      <c r="DB33">
        <v>5.2633907653386602E-2</v>
      </c>
      <c r="DC33">
        <v>1</v>
      </c>
      <c r="DD33">
        <v>1000.0065499999999</v>
      </c>
      <c r="DE33">
        <v>-9.6225563911944201E-2</v>
      </c>
      <c r="DF33">
        <v>4.3502270055697297E-2</v>
      </c>
      <c r="DG33">
        <v>1</v>
      </c>
      <c r="DH33">
        <v>1800.02714285714</v>
      </c>
      <c r="DI33">
        <v>-0.16882850892795401</v>
      </c>
      <c r="DJ33">
        <v>0.12765813189707401</v>
      </c>
      <c r="DK33">
        <v>-1</v>
      </c>
      <c r="DL33">
        <v>2</v>
      </c>
      <c r="DM33">
        <v>2</v>
      </c>
      <c r="DN33" t="s">
        <v>355</v>
      </c>
      <c r="DO33">
        <v>2.6552799999999999</v>
      </c>
      <c r="DP33">
        <v>2.7635299999999998</v>
      </c>
      <c r="DQ33">
        <v>0.17866699999999999</v>
      </c>
      <c r="DR33">
        <v>0.18010200000000001</v>
      </c>
      <c r="DS33">
        <v>8.0165799999999995E-2</v>
      </c>
      <c r="DT33">
        <v>7.5703800000000002E-2</v>
      </c>
      <c r="DU33">
        <v>26159.200000000001</v>
      </c>
      <c r="DV33">
        <v>27328.799999999999</v>
      </c>
      <c r="DW33">
        <v>29578</v>
      </c>
      <c r="DX33">
        <v>31062.9</v>
      </c>
      <c r="DY33">
        <v>35657.800000000003</v>
      </c>
      <c r="DZ33">
        <v>37658</v>
      </c>
      <c r="EA33">
        <v>40593.5</v>
      </c>
      <c r="EB33">
        <v>43102.6</v>
      </c>
      <c r="EC33">
        <v>1.87392</v>
      </c>
      <c r="ED33">
        <v>2.2690999999999999</v>
      </c>
      <c r="EE33">
        <v>-3.5278499999999997E-2</v>
      </c>
      <c r="EF33">
        <v>0</v>
      </c>
      <c r="EG33">
        <v>17.480699999999999</v>
      </c>
      <c r="EH33">
        <v>999.9</v>
      </c>
      <c r="EI33">
        <v>41.295000000000002</v>
      </c>
      <c r="EJ33">
        <v>24.097999999999999</v>
      </c>
      <c r="EK33">
        <v>12.354699999999999</v>
      </c>
      <c r="EL33">
        <v>61.142699999999998</v>
      </c>
      <c r="EM33">
        <v>10.448700000000001</v>
      </c>
      <c r="EN33">
        <v>1</v>
      </c>
      <c r="EO33">
        <v>-0.37504799999999999</v>
      </c>
      <c r="EP33">
        <v>3.1880099999999998</v>
      </c>
      <c r="EQ33">
        <v>20.2591</v>
      </c>
      <c r="ER33">
        <v>5.2411000000000003</v>
      </c>
      <c r="ES33">
        <v>11.8302</v>
      </c>
      <c r="ET33">
        <v>4.9816500000000001</v>
      </c>
      <c r="EU33">
        <v>3.2989999999999999</v>
      </c>
      <c r="EV33">
        <v>173</v>
      </c>
      <c r="EW33">
        <v>3876.4</v>
      </c>
      <c r="EX33">
        <v>9060</v>
      </c>
      <c r="EY33">
        <v>59</v>
      </c>
      <c r="EZ33">
        <v>1.8733200000000001</v>
      </c>
      <c r="FA33">
        <v>1.8790100000000001</v>
      </c>
      <c r="FB33">
        <v>1.8793500000000001</v>
      </c>
      <c r="FC33">
        <v>1.88</v>
      </c>
      <c r="FD33">
        <v>1.8775900000000001</v>
      </c>
      <c r="FE33">
        <v>1.87683</v>
      </c>
      <c r="FF33">
        <v>1.87734</v>
      </c>
      <c r="FG33">
        <v>1.8749899999999999</v>
      </c>
      <c r="FH33">
        <v>0</v>
      </c>
      <c r="FI33">
        <v>0</v>
      </c>
      <c r="FJ33">
        <v>0</v>
      </c>
      <c r="FK33">
        <v>0</v>
      </c>
      <c r="FL33" t="s">
        <v>356</v>
      </c>
      <c r="FM33" t="s">
        <v>357</v>
      </c>
      <c r="FN33" t="s">
        <v>358</v>
      </c>
      <c r="FO33" t="s">
        <v>358</v>
      </c>
      <c r="FP33" t="s">
        <v>358</v>
      </c>
      <c r="FQ33" t="s">
        <v>358</v>
      </c>
      <c r="FR33">
        <v>0</v>
      </c>
      <c r="FS33">
        <v>100</v>
      </c>
      <c r="FT33">
        <v>100</v>
      </c>
      <c r="FU33">
        <v>-3.8050000000000002</v>
      </c>
      <c r="FV33">
        <v>-6.6100000000000006E-2</v>
      </c>
      <c r="FW33">
        <v>-3.7225199008984302</v>
      </c>
      <c r="FX33">
        <v>1.4527828764109799E-4</v>
      </c>
      <c r="FY33">
        <v>-4.3579519040863002E-7</v>
      </c>
      <c r="FZ33">
        <v>2.0799061152897499E-10</v>
      </c>
      <c r="GA33">
        <v>-6.6030000000001393E-2</v>
      </c>
      <c r="GB33">
        <v>0</v>
      </c>
      <c r="GC33">
        <v>0</v>
      </c>
      <c r="GD33">
        <v>0</v>
      </c>
      <c r="GE33">
        <v>4</v>
      </c>
      <c r="GF33">
        <v>2147</v>
      </c>
      <c r="GG33">
        <v>-1</v>
      </c>
      <c r="GH33">
        <v>-1</v>
      </c>
      <c r="GI33">
        <v>0.5</v>
      </c>
      <c r="GJ33">
        <v>0.6</v>
      </c>
      <c r="GK33">
        <v>2.1740699999999999</v>
      </c>
      <c r="GL33">
        <v>2.5317400000000001</v>
      </c>
      <c r="GM33">
        <v>1.54541</v>
      </c>
      <c r="GN33">
        <v>2.2924799999999999</v>
      </c>
      <c r="GO33">
        <v>1.5979000000000001</v>
      </c>
      <c r="GP33">
        <v>2.323</v>
      </c>
      <c r="GQ33">
        <v>27.370100000000001</v>
      </c>
      <c r="GR33">
        <v>14.517300000000001</v>
      </c>
      <c r="GS33">
        <v>18</v>
      </c>
      <c r="GT33">
        <v>390.964</v>
      </c>
      <c r="GU33">
        <v>690.36</v>
      </c>
      <c r="GV33">
        <v>14.093999999999999</v>
      </c>
      <c r="GW33">
        <v>21.9221</v>
      </c>
      <c r="GX33">
        <v>29.9999</v>
      </c>
      <c r="GY33">
        <v>21.9817</v>
      </c>
      <c r="GZ33">
        <v>21.937899999999999</v>
      </c>
      <c r="HA33">
        <v>43.555900000000001</v>
      </c>
      <c r="HB33">
        <v>-30</v>
      </c>
      <c r="HC33">
        <v>-30</v>
      </c>
      <c r="HD33">
        <v>14.0944</v>
      </c>
      <c r="HE33">
        <v>1000</v>
      </c>
      <c r="HF33">
        <v>0</v>
      </c>
      <c r="HG33">
        <v>100.699</v>
      </c>
      <c r="HH33">
        <v>99.884900000000002</v>
      </c>
    </row>
    <row r="34" spans="1:216" x14ac:dyDescent="0.2">
      <c r="A34">
        <v>16</v>
      </c>
      <c r="B34">
        <v>1689713602.0999999</v>
      </c>
      <c r="C34">
        <v>1337</v>
      </c>
      <c r="D34" t="s">
        <v>402</v>
      </c>
      <c r="E34" t="s">
        <v>403</v>
      </c>
      <c r="F34" t="s">
        <v>348</v>
      </c>
      <c r="G34" t="s">
        <v>349</v>
      </c>
      <c r="H34" t="s">
        <v>350</v>
      </c>
      <c r="I34" t="s">
        <v>351</v>
      </c>
      <c r="J34" t="s">
        <v>352</v>
      </c>
      <c r="K34" t="s">
        <v>353</v>
      </c>
      <c r="L34">
        <v>1689713602.0999999</v>
      </c>
      <c r="M34">
        <f t="shared" si="0"/>
        <v>1.1491370118504379E-3</v>
      </c>
      <c r="N34">
        <f t="shared" si="1"/>
        <v>1.1491370118504378</v>
      </c>
      <c r="O34">
        <f t="shared" si="2"/>
        <v>11.569161726969298</v>
      </c>
      <c r="P34">
        <f t="shared" si="3"/>
        <v>1387.79</v>
      </c>
      <c r="Q34">
        <f t="shared" si="4"/>
        <v>1253.3712076650311</v>
      </c>
      <c r="R34">
        <f t="shared" si="5"/>
        <v>126.2795387244593</v>
      </c>
      <c r="S34">
        <f t="shared" si="6"/>
        <v>139.82248832163501</v>
      </c>
      <c r="T34">
        <f t="shared" si="7"/>
        <v>0.15909826137184385</v>
      </c>
      <c r="U34">
        <f t="shared" si="8"/>
        <v>3.5384631757312563</v>
      </c>
      <c r="V34">
        <f t="shared" si="9"/>
        <v>0.15522837979257087</v>
      </c>
      <c r="W34">
        <f t="shared" si="10"/>
        <v>9.735759077014533E-2</v>
      </c>
      <c r="X34">
        <f t="shared" si="11"/>
        <v>297.69924600000002</v>
      </c>
      <c r="Y34">
        <f t="shared" si="12"/>
        <v>18.209797121103179</v>
      </c>
      <c r="Z34">
        <f t="shared" si="13"/>
        <v>18.209797121103179</v>
      </c>
      <c r="AA34">
        <f t="shared" si="14"/>
        <v>2.0987630091536555</v>
      </c>
      <c r="AB34">
        <f t="shared" si="15"/>
        <v>70.311405156779841</v>
      </c>
      <c r="AC34">
        <f t="shared" si="16"/>
        <v>1.3657323933701</v>
      </c>
      <c r="AD34">
        <f t="shared" si="17"/>
        <v>1.9424052048523284</v>
      </c>
      <c r="AE34">
        <f t="shared" si="18"/>
        <v>0.73303061578355555</v>
      </c>
      <c r="AF34">
        <f t="shared" si="19"/>
        <v>-50.67694222260431</v>
      </c>
      <c r="AG34">
        <f t="shared" si="20"/>
        <v>-234.12610449120115</v>
      </c>
      <c r="AH34">
        <f t="shared" si="21"/>
        <v>-12.978301689220302</v>
      </c>
      <c r="AI34">
        <f t="shared" si="22"/>
        <v>-8.2102403025743342E-2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54853.11430936955</v>
      </c>
      <c r="AO34">
        <f t="shared" si="26"/>
        <v>1799.99</v>
      </c>
      <c r="AP34">
        <f t="shared" si="27"/>
        <v>1517.3910000000001</v>
      </c>
      <c r="AQ34">
        <f t="shared" si="28"/>
        <v>0.84299968333157405</v>
      </c>
      <c r="AR34">
        <f t="shared" si="29"/>
        <v>0.16538938882993795</v>
      </c>
      <c r="AS34">
        <v>1689713602.0999999</v>
      </c>
      <c r="AT34">
        <v>1387.79</v>
      </c>
      <c r="AU34">
        <v>1400.03</v>
      </c>
      <c r="AV34">
        <v>13.555400000000001</v>
      </c>
      <c r="AW34">
        <v>12.5014</v>
      </c>
      <c r="AX34">
        <v>1392.25</v>
      </c>
      <c r="AY34">
        <v>13.620799999999999</v>
      </c>
      <c r="AZ34">
        <v>400.08</v>
      </c>
      <c r="BA34">
        <v>100.72</v>
      </c>
      <c r="BB34">
        <v>3.1906499999999997E-2</v>
      </c>
      <c r="BC34">
        <v>16.982500000000002</v>
      </c>
      <c r="BD34">
        <v>16.877600000000001</v>
      </c>
      <c r="BE34">
        <v>999.9</v>
      </c>
      <c r="BF34">
        <v>0</v>
      </c>
      <c r="BG34">
        <v>0</v>
      </c>
      <c r="BH34">
        <v>9953.75</v>
      </c>
      <c r="BI34">
        <v>0</v>
      </c>
      <c r="BJ34">
        <v>501.05900000000003</v>
      </c>
      <c r="BK34">
        <v>-12.2424</v>
      </c>
      <c r="BL34">
        <v>1406.86</v>
      </c>
      <c r="BM34">
        <v>1417.75</v>
      </c>
      <c r="BN34">
        <v>1.0539799999999999</v>
      </c>
      <c r="BO34">
        <v>1400.03</v>
      </c>
      <c r="BP34">
        <v>12.5014</v>
      </c>
      <c r="BQ34">
        <v>1.3653</v>
      </c>
      <c r="BR34">
        <v>1.2591399999999999</v>
      </c>
      <c r="BS34">
        <v>11.537599999999999</v>
      </c>
      <c r="BT34">
        <v>10.319800000000001</v>
      </c>
      <c r="BU34">
        <v>1799.99</v>
      </c>
      <c r="BV34">
        <v>0.90000800000000003</v>
      </c>
      <c r="BW34">
        <v>9.9992200000000003E-2</v>
      </c>
      <c r="BX34">
        <v>0</v>
      </c>
      <c r="BY34">
        <v>2.7648999999999999</v>
      </c>
      <c r="BZ34">
        <v>0</v>
      </c>
      <c r="CA34">
        <v>5125.59</v>
      </c>
      <c r="CB34">
        <v>17199.5</v>
      </c>
      <c r="CC34">
        <v>35.936999999999998</v>
      </c>
      <c r="CD34">
        <v>38.875</v>
      </c>
      <c r="CE34">
        <v>37.5</v>
      </c>
      <c r="CF34">
        <v>36.311999999999998</v>
      </c>
      <c r="CG34">
        <v>35.311999999999998</v>
      </c>
      <c r="CH34">
        <v>1620.01</v>
      </c>
      <c r="CI34">
        <v>179.98</v>
      </c>
      <c r="CJ34">
        <v>0</v>
      </c>
      <c r="CK34">
        <v>1689713606.2</v>
      </c>
      <c r="CL34">
        <v>0</v>
      </c>
      <c r="CM34">
        <v>1689713574.0999999</v>
      </c>
      <c r="CN34" t="s">
        <v>404</v>
      </c>
      <c r="CO34">
        <v>1689713574.0999999</v>
      </c>
      <c r="CP34">
        <v>1689713558.0999999</v>
      </c>
      <c r="CQ34">
        <v>39</v>
      </c>
      <c r="CR34">
        <v>-0.65500000000000003</v>
      </c>
      <c r="CS34">
        <v>1E-3</v>
      </c>
      <c r="CT34">
        <v>-4.4569999999999999</v>
      </c>
      <c r="CU34">
        <v>-6.5000000000000002E-2</v>
      </c>
      <c r="CV34">
        <v>1400</v>
      </c>
      <c r="CW34">
        <v>13</v>
      </c>
      <c r="CX34">
        <v>0.06</v>
      </c>
      <c r="CY34">
        <v>0.08</v>
      </c>
      <c r="CZ34">
        <v>12.3274067257535</v>
      </c>
      <c r="DA34">
        <v>0.95861235900076602</v>
      </c>
      <c r="DB34">
        <v>0.123839827558733</v>
      </c>
      <c r="DC34">
        <v>1</v>
      </c>
      <c r="DD34">
        <v>1400.02238095238</v>
      </c>
      <c r="DE34">
        <v>3.5064935064807803E-2</v>
      </c>
      <c r="DF34">
        <v>7.8975871053195798E-2</v>
      </c>
      <c r="DG34">
        <v>1</v>
      </c>
      <c r="DH34">
        <v>1800.0104761904799</v>
      </c>
      <c r="DI34">
        <v>-2.8113098369343399E-2</v>
      </c>
      <c r="DJ34">
        <v>1.4301578493016699E-2</v>
      </c>
      <c r="DK34">
        <v>-1</v>
      </c>
      <c r="DL34">
        <v>2</v>
      </c>
      <c r="DM34">
        <v>2</v>
      </c>
      <c r="DN34" t="s">
        <v>355</v>
      </c>
      <c r="DO34">
        <v>2.65537</v>
      </c>
      <c r="DP34">
        <v>2.7637800000000001</v>
      </c>
      <c r="DQ34">
        <v>0.220334</v>
      </c>
      <c r="DR34">
        <v>0.22170999999999999</v>
      </c>
      <c r="DS34">
        <v>8.0277200000000007E-2</v>
      </c>
      <c r="DT34">
        <v>7.5749200000000003E-2</v>
      </c>
      <c r="DU34">
        <v>24836.7</v>
      </c>
      <c r="DV34">
        <v>25946.400000000001</v>
      </c>
      <c r="DW34">
        <v>29580</v>
      </c>
      <c r="DX34">
        <v>31064.5</v>
      </c>
      <c r="DY34">
        <v>35659.5</v>
      </c>
      <c r="DZ34">
        <v>37662.1</v>
      </c>
      <c r="EA34">
        <v>40595.699999999997</v>
      </c>
      <c r="EB34">
        <v>43104.4</v>
      </c>
      <c r="EC34">
        <v>1.8742700000000001</v>
      </c>
      <c r="ED34">
        <v>2.2708699999999999</v>
      </c>
      <c r="EE34">
        <v>-3.0510099999999998E-2</v>
      </c>
      <c r="EF34">
        <v>0</v>
      </c>
      <c r="EG34">
        <v>17.384699999999999</v>
      </c>
      <c r="EH34">
        <v>999.9</v>
      </c>
      <c r="EI34">
        <v>41.283000000000001</v>
      </c>
      <c r="EJ34">
        <v>24.129000000000001</v>
      </c>
      <c r="EK34">
        <v>12.3704</v>
      </c>
      <c r="EL34">
        <v>61.9527</v>
      </c>
      <c r="EM34">
        <v>9.6554500000000001</v>
      </c>
      <c r="EN34">
        <v>1</v>
      </c>
      <c r="EO34">
        <v>-0.38007099999999999</v>
      </c>
      <c r="EP34">
        <v>2.89331</v>
      </c>
      <c r="EQ34">
        <v>20.264299999999999</v>
      </c>
      <c r="ER34">
        <v>5.2408000000000001</v>
      </c>
      <c r="ES34">
        <v>11.83</v>
      </c>
      <c r="ET34">
        <v>4.9817999999999998</v>
      </c>
      <c r="EU34">
        <v>3.2989999999999999</v>
      </c>
      <c r="EV34">
        <v>173</v>
      </c>
      <c r="EW34">
        <v>3878.7</v>
      </c>
      <c r="EX34">
        <v>9060</v>
      </c>
      <c r="EY34">
        <v>59</v>
      </c>
      <c r="EZ34">
        <v>1.8733200000000001</v>
      </c>
      <c r="FA34">
        <v>1.87897</v>
      </c>
      <c r="FB34">
        <v>1.87927</v>
      </c>
      <c r="FC34">
        <v>1.87991</v>
      </c>
      <c r="FD34">
        <v>1.8775900000000001</v>
      </c>
      <c r="FE34">
        <v>1.87679</v>
      </c>
      <c r="FF34">
        <v>1.8773</v>
      </c>
      <c r="FG34">
        <v>1.8749199999999999</v>
      </c>
      <c r="FH34">
        <v>0</v>
      </c>
      <c r="FI34">
        <v>0</v>
      </c>
      <c r="FJ34">
        <v>0</v>
      </c>
      <c r="FK34">
        <v>0</v>
      </c>
      <c r="FL34" t="s">
        <v>356</v>
      </c>
      <c r="FM34" t="s">
        <v>357</v>
      </c>
      <c r="FN34" t="s">
        <v>358</v>
      </c>
      <c r="FO34" t="s">
        <v>358</v>
      </c>
      <c r="FP34" t="s">
        <v>358</v>
      </c>
      <c r="FQ34" t="s">
        <v>358</v>
      </c>
      <c r="FR34">
        <v>0</v>
      </c>
      <c r="FS34">
        <v>100</v>
      </c>
      <c r="FT34">
        <v>100</v>
      </c>
      <c r="FU34">
        <v>-4.46</v>
      </c>
      <c r="FV34">
        <v>-6.54E-2</v>
      </c>
      <c r="FW34">
        <v>-4.3779412690140402</v>
      </c>
      <c r="FX34">
        <v>1.4527828764109799E-4</v>
      </c>
      <c r="FY34">
        <v>-4.3579519040863002E-7</v>
      </c>
      <c r="FZ34">
        <v>2.0799061152897499E-10</v>
      </c>
      <c r="GA34">
        <v>-6.5445454545454099E-2</v>
      </c>
      <c r="GB34">
        <v>0</v>
      </c>
      <c r="GC34">
        <v>0</v>
      </c>
      <c r="GD34">
        <v>0</v>
      </c>
      <c r="GE34">
        <v>4</v>
      </c>
      <c r="GF34">
        <v>2147</v>
      </c>
      <c r="GG34">
        <v>-1</v>
      </c>
      <c r="GH34">
        <v>-1</v>
      </c>
      <c r="GI34">
        <v>0.5</v>
      </c>
      <c r="GJ34">
        <v>0.7</v>
      </c>
      <c r="GK34">
        <v>2.8662100000000001</v>
      </c>
      <c r="GL34">
        <v>2.5354000000000001</v>
      </c>
      <c r="GM34">
        <v>1.54541</v>
      </c>
      <c r="GN34">
        <v>2.2924799999999999</v>
      </c>
      <c r="GO34">
        <v>1.5979000000000001</v>
      </c>
      <c r="GP34">
        <v>2.3303199999999999</v>
      </c>
      <c r="GQ34">
        <v>27.390999999999998</v>
      </c>
      <c r="GR34">
        <v>14.4998</v>
      </c>
      <c r="GS34">
        <v>18</v>
      </c>
      <c r="GT34">
        <v>390.892</v>
      </c>
      <c r="GU34">
        <v>691.505</v>
      </c>
      <c r="GV34">
        <v>14.237500000000001</v>
      </c>
      <c r="GW34">
        <v>21.865300000000001</v>
      </c>
      <c r="GX34">
        <v>29.999700000000001</v>
      </c>
      <c r="GY34">
        <v>21.947700000000001</v>
      </c>
      <c r="GZ34">
        <v>21.9086</v>
      </c>
      <c r="HA34">
        <v>57.378700000000002</v>
      </c>
      <c r="HB34">
        <v>-30</v>
      </c>
      <c r="HC34">
        <v>-30</v>
      </c>
      <c r="HD34">
        <v>14.244400000000001</v>
      </c>
      <c r="HE34">
        <v>1400</v>
      </c>
      <c r="HF34">
        <v>0</v>
      </c>
      <c r="HG34">
        <v>100.705</v>
      </c>
      <c r="HH34">
        <v>99.889399999999995</v>
      </c>
    </row>
    <row r="35" spans="1:216" x14ac:dyDescent="0.2">
      <c r="A35">
        <v>17</v>
      </c>
      <c r="B35">
        <v>1689713692</v>
      </c>
      <c r="C35">
        <v>1426.9000000953699</v>
      </c>
      <c r="D35" t="s">
        <v>405</v>
      </c>
      <c r="E35" t="s">
        <v>406</v>
      </c>
      <c r="F35" t="s">
        <v>348</v>
      </c>
      <c r="G35" t="s">
        <v>349</v>
      </c>
      <c r="H35" t="s">
        <v>350</v>
      </c>
      <c r="I35" t="s">
        <v>351</v>
      </c>
      <c r="J35" t="s">
        <v>352</v>
      </c>
      <c r="K35" t="s">
        <v>353</v>
      </c>
      <c r="L35">
        <v>1689713692</v>
      </c>
      <c r="M35">
        <f t="shared" si="0"/>
        <v>1.1436173924697602E-3</v>
      </c>
      <c r="N35">
        <f t="shared" si="1"/>
        <v>1.1436173924697601</v>
      </c>
      <c r="O35">
        <f t="shared" si="2"/>
        <v>11.989452631163079</v>
      </c>
      <c r="P35">
        <f t="shared" si="3"/>
        <v>1786.88</v>
      </c>
      <c r="Q35">
        <f t="shared" si="4"/>
        <v>1642.5857234853636</v>
      </c>
      <c r="R35">
        <f t="shared" si="5"/>
        <v>165.50755938134014</v>
      </c>
      <c r="S35">
        <f t="shared" si="6"/>
        <v>180.04670531276798</v>
      </c>
      <c r="T35">
        <f t="shared" si="7"/>
        <v>0.15796882051215014</v>
      </c>
      <c r="U35">
        <f t="shared" si="8"/>
        <v>3.5380812303400249</v>
      </c>
      <c r="V35">
        <f t="shared" si="9"/>
        <v>0.15415257761235712</v>
      </c>
      <c r="W35">
        <f t="shared" si="10"/>
        <v>9.6680556514494947E-2</v>
      </c>
      <c r="X35">
        <f t="shared" si="11"/>
        <v>297.71636399999994</v>
      </c>
      <c r="Y35">
        <f t="shared" si="12"/>
        <v>18.219211940554786</v>
      </c>
      <c r="Z35">
        <f t="shared" si="13"/>
        <v>18.219211940554786</v>
      </c>
      <c r="AA35">
        <f t="shared" si="14"/>
        <v>2.1000039078967032</v>
      </c>
      <c r="AB35">
        <f t="shared" si="15"/>
        <v>70.255748584232194</v>
      </c>
      <c r="AC35">
        <f t="shared" si="16"/>
        <v>1.3653434341814399</v>
      </c>
      <c r="AD35">
        <f t="shared" si="17"/>
        <v>1.9433903441288929</v>
      </c>
      <c r="AE35">
        <f t="shared" si="18"/>
        <v>0.73466047371526333</v>
      </c>
      <c r="AF35">
        <f t="shared" si="19"/>
        <v>-50.433527007916425</v>
      </c>
      <c r="AG35">
        <f t="shared" si="20"/>
        <v>-234.37070246247916</v>
      </c>
      <c r="AH35">
        <f t="shared" si="21"/>
        <v>-12.994431137537166</v>
      </c>
      <c r="AI35">
        <f t="shared" si="22"/>
        <v>-8.2296607932818233E-2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54843.271845221556</v>
      </c>
      <c r="AO35">
        <f t="shared" si="26"/>
        <v>1800.09</v>
      </c>
      <c r="AP35">
        <f t="shared" si="27"/>
        <v>1517.4755999999998</v>
      </c>
      <c r="AQ35">
        <f t="shared" si="28"/>
        <v>0.84299985000749955</v>
      </c>
      <c r="AR35">
        <f t="shared" si="29"/>
        <v>0.16538971051447426</v>
      </c>
      <c r="AS35">
        <v>1689713692</v>
      </c>
      <c r="AT35">
        <v>1786.88</v>
      </c>
      <c r="AU35">
        <v>1799.93</v>
      </c>
      <c r="AV35">
        <v>13.5504</v>
      </c>
      <c r="AW35">
        <v>12.501300000000001</v>
      </c>
      <c r="AX35">
        <v>1791.79</v>
      </c>
      <c r="AY35">
        <v>13.6187</v>
      </c>
      <c r="AZ35">
        <v>400.02</v>
      </c>
      <c r="BA35">
        <v>100.729</v>
      </c>
      <c r="BB35">
        <v>3.13786E-2</v>
      </c>
      <c r="BC35">
        <v>16.990500000000001</v>
      </c>
      <c r="BD35">
        <v>16.886900000000001</v>
      </c>
      <c r="BE35">
        <v>999.9</v>
      </c>
      <c r="BF35">
        <v>0</v>
      </c>
      <c r="BG35">
        <v>0</v>
      </c>
      <c r="BH35">
        <v>9951.25</v>
      </c>
      <c r="BI35">
        <v>0</v>
      </c>
      <c r="BJ35">
        <v>517.88499999999999</v>
      </c>
      <c r="BK35">
        <v>-13.054</v>
      </c>
      <c r="BL35">
        <v>1811.43</v>
      </c>
      <c r="BM35">
        <v>1822.72</v>
      </c>
      <c r="BN35">
        <v>1.0490299999999999</v>
      </c>
      <c r="BO35">
        <v>1799.93</v>
      </c>
      <c r="BP35">
        <v>12.501300000000001</v>
      </c>
      <c r="BQ35">
        <v>1.3649100000000001</v>
      </c>
      <c r="BR35">
        <v>1.2592399999999999</v>
      </c>
      <c r="BS35">
        <v>11.533300000000001</v>
      </c>
      <c r="BT35">
        <v>10.321</v>
      </c>
      <c r="BU35">
        <v>1800.09</v>
      </c>
      <c r="BV35">
        <v>0.900007</v>
      </c>
      <c r="BW35">
        <v>9.9992700000000004E-2</v>
      </c>
      <c r="BX35">
        <v>0</v>
      </c>
      <c r="BY35">
        <v>2.6869999999999998</v>
      </c>
      <c r="BZ35">
        <v>0</v>
      </c>
      <c r="CA35">
        <v>5137.5600000000004</v>
      </c>
      <c r="CB35">
        <v>17200.5</v>
      </c>
      <c r="CC35">
        <v>35.811999999999998</v>
      </c>
      <c r="CD35">
        <v>38.625</v>
      </c>
      <c r="CE35">
        <v>37.311999999999998</v>
      </c>
      <c r="CF35">
        <v>36.25</v>
      </c>
      <c r="CG35">
        <v>35.125</v>
      </c>
      <c r="CH35">
        <v>1620.09</v>
      </c>
      <c r="CI35">
        <v>180</v>
      </c>
      <c r="CJ35">
        <v>0</v>
      </c>
      <c r="CK35">
        <v>1689713696.2</v>
      </c>
      <c r="CL35">
        <v>0</v>
      </c>
      <c r="CM35">
        <v>1689713663</v>
      </c>
      <c r="CN35" t="s">
        <v>407</v>
      </c>
      <c r="CO35">
        <v>1689713663</v>
      </c>
      <c r="CP35">
        <v>1689713654</v>
      </c>
      <c r="CQ35">
        <v>40</v>
      </c>
      <c r="CR35">
        <v>-0.58899999999999997</v>
      </c>
      <c r="CS35">
        <v>-3.0000000000000001E-3</v>
      </c>
      <c r="CT35">
        <v>-4.9009999999999998</v>
      </c>
      <c r="CU35">
        <v>-6.8000000000000005E-2</v>
      </c>
      <c r="CV35">
        <v>1800</v>
      </c>
      <c r="CW35">
        <v>13</v>
      </c>
      <c r="CX35">
        <v>0.09</v>
      </c>
      <c r="CY35">
        <v>7.0000000000000007E-2</v>
      </c>
      <c r="CZ35">
        <v>12.853163030622101</v>
      </c>
      <c r="DA35">
        <v>-1.32538222266506</v>
      </c>
      <c r="DB35">
        <v>0.17016220225023701</v>
      </c>
      <c r="DC35">
        <v>1</v>
      </c>
      <c r="DD35">
        <v>1799.9804999999999</v>
      </c>
      <c r="DE35">
        <v>-7.1729323309704301E-2</v>
      </c>
      <c r="DF35">
        <v>5.8264483177977201E-2</v>
      </c>
      <c r="DG35">
        <v>1</v>
      </c>
      <c r="DH35">
        <v>1800.0142857142901</v>
      </c>
      <c r="DI35">
        <v>-0.19776648277662301</v>
      </c>
      <c r="DJ35">
        <v>0.115328575262617</v>
      </c>
      <c r="DK35">
        <v>-1</v>
      </c>
      <c r="DL35">
        <v>2</v>
      </c>
      <c r="DM35">
        <v>2</v>
      </c>
      <c r="DN35" t="s">
        <v>355</v>
      </c>
      <c r="DO35">
        <v>2.6552799999999999</v>
      </c>
      <c r="DP35">
        <v>2.7632300000000001</v>
      </c>
      <c r="DQ35">
        <v>0.255361</v>
      </c>
      <c r="DR35">
        <v>0.256712</v>
      </c>
      <c r="DS35">
        <v>8.0285499999999996E-2</v>
      </c>
      <c r="DT35">
        <v>7.5764600000000001E-2</v>
      </c>
      <c r="DU35">
        <v>23728.9</v>
      </c>
      <c r="DV35">
        <v>24787.7</v>
      </c>
      <c r="DW35">
        <v>29585.3</v>
      </c>
      <c r="DX35">
        <v>31070</v>
      </c>
      <c r="DY35">
        <v>35669</v>
      </c>
      <c r="DZ35">
        <v>37671.1</v>
      </c>
      <c r="EA35">
        <v>40603</v>
      </c>
      <c r="EB35">
        <v>43111.199999999997</v>
      </c>
      <c r="EC35">
        <v>1.8753</v>
      </c>
      <c r="ED35">
        <v>2.2730000000000001</v>
      </c>
      <c r="EE35">
        <v>-2.7567100000000001E-2</v>
      </c>
      <c r="EF35">
        <v>0</v>
      </c>
      <c r="EG35">
        <v>17.345199999999998</v>
      </c>
      <c r="EH35">
        <v>999.9</v>
      </c>
      <c r="EI35">
        <v>41.259</v>
      </c>
      <c r="EJ35">
        <v>24.158999999999999</v>
      </c>
      <c r="EK35">
        <v>12.3851</v>
      </c>
      <c r="EL35">
        <v>61.682699999999997</v>
      </c>
      <c r="EM35">
        <v>9.8036899999999996</v>
      </c>
      <c r="EN35">
        <v>1</v>
      </c>
      <c r="EO35">
        <v>-0.38563999999999998</v>
      </c>
      <c r="EP35">
        <v>3.02799</v>
      </c>
      <c r="EQ35">
        <v>20.2621</v>
      </c>
      <c r="ER35">
        <v>5.2408000000000001</v>
      </c>
      <c r="ES35">
        <v>11.8302</v>
      </c>
      <c r="ET35">
        <v>4.9818499999999997</v>
      </c>
      <c r="EU35">
        <v>3.2989999999999999</v>
      </c>
      <c r="EV35">
        <v>173</v>
      </c>
      <c r="EW35">
        <v>3880.5</v>
      </c>
      <c r="EX35">
        <v>9060</v>
      </c>
      <c r="EY35">
        <v>59.1</v>
      </c>
      <c r="EZ35">
        <v>1.8733200000000001</v>
      </c>
      <c r="FA35">
        <v>1.87897</v>
      </c>
      <c r="FB35">
        <v>1.87927</v>
      </c>
      <c r="FC35">
        <v>1.87992</v>
      </c>
      <c r="FD35">
        <v>1.8775900000000001</v>
      </c>
      <c r="FE35">
        <v>1.8768199999999999</v>
      </c>
      <c r="FF35">
        <v>1.8772899999999999</v>
      </c>
      <c r="FG35">
        <v>1.8749400000000001</v>
      </c>
      <c r="FH35">
        <v>0</v>
      </c>
      <c r="FI35">
        <v>0</v>
      </c>
      <c r="FJ35">
        <v>0</v>
      </c>
      <c r="FK35">
        <v>0</v>
      </c>
      <c r="FL35" t="s">
        <v>356</v>
      </c>
      <c r="FM35" t="s">
        <v>357</v>
      </c>
      <c r="FN35" t="s">
        <v>358</v>
      </c>
      <c r="FO35" t="s">
        <v>358</v>
      </c>
      <c r="FP35" t="s">
        <v>358</v>
      </c>
      <c r="FQ35" t="s">
        <v>358</v>
      </c>
      <c r="FR35">
        <v>0</v>
      </c>
      <c r="FS35">
        <v>100</v>
      </c>
      <c r="FT35">
        <v>100</v>
      </c>
      <c r="FU35">
        <v>-4.91</v>
      </c>
      <c r="FV35">
        <v>-6.83E-2</v>
      </c>
      <c r="FW35">
        <v>-4.9664474195880297</v>
      </c>
      <c r="FX35">
        <v>1.4527828764109799E-4</v>
      </c>
      <c r="FY35">
        <v>-4.3579519040863002E-7</v>
      </c>
      <c r="FZ35">
        <v>2.0799061152897499E-10</v>
      </c>
      <c r="GA35">
        <v>-6.8299999999997099E-2</v>
      </c>
      <c r="GB35">
        <v>0</v>
      </c>
      <c r="GC35">
        <v>0</v>
      </c>
      <c r="GD35">
        <v>0</v>
      </c>
      <c r="GE35">
        <v>4</v>
      </c>
      <c r="GF35">
        <v>2147</v>
      </c>
      <c r="GG35">
        <v>-1</v>
      </c>
      <c r="GH35">
        <v>-1</v>
      </c>
      <c r="GI35">
        <v>0.5</v>
      </c>
      <c r="GJ35">
        <v>0.6</v>
      </c>
      <c r="GK35">
        <v>3.5095200000000002</v>
      </c>
      <c r="GL35">
        <v>2.5317400000000001</v>
      </c>
      <c r="GM35">
        <v>1.54541</v>
      </c>
      <c r="GN35">
        <v>2.2924799999999999</v>
      </c>
      <c r="GO35">
        <v>1.5979000000000001</v>
      </c>
      <c r="GP35">
        <v>2.3559600000000001</v>
      </c>
      <c r="GQ35">
        <v>27.390999999999998</v>
      </c>
      <c r="GR35">
        <v>14.4823</v>
      </c>
      <c r="GS35">
        <v>18</v>
      </c>
      <c r="GT35">
        <v>391.00400000000002</v>
      </c>
      <c r="GU35">
        <v>692.69399999999996</v>
      </c>
      <c r="GV35">
        <v>14.1747</v>
      </c>
      <c r="GW35">
        <v>21.7897</v>
      </c>
      <c r="GX35">
        <v>29.999700000000001</v>
      </c>
      <c r="GY35">
        <v>21.8933</v>
      </c>
      <c r="GZ35">
        <v>21.860499999999998</v>
      </c>
      <c r="HA35">
        <v>70.257400000000004</v>
      </c>
      <c r="HB35">
        <v>-30</v>
      </c>
      <c r="HC35">
        <v>-30</v>
      </c>
      <c r="HD35">
        <v>14.175700000000001</v>
      </c>
      <c r="HE35">
        <v>1800</v>
      </c>
      <c r="HF35">
        <v>0</v>
      </c>
      <c r="HG35">
        <v>100.723</v>
      </c>
      <c r="HH35">
        <v>99.906000000000006</v>
      </c>
    </row>
    <row r="36" spans="1:216" x14ac:dyDescent="0.2">
      <c r="A36">
        <v>18</v>
      </c>
      <c r="B36">
        <v>1689713793</v>
      </c>
      <c r="C36">
        <v>1527.9000000953699</v>
      </c>
      <c r="D36" t="s">
        <v>408</v>
      </c>
      <c r="E36" t="s">
        <v>409</v>
      </c>
      <c r="F36" t="s">
        <v>348</v>
      </c>
      <c r="G36" t="s">
        <v>349</v>
      </c>
      <c r="H36" t="s">
        <v>350</v>
      </c>
      <c r="I36" t="s">
        <v>351</v>
      </c>
      <c r="J36" t="s">
        <v>352</v>
      </c>
      <c r="K36" t="s">
        <v>353</v>
      </c>
      <c r="L36">
        <v>1689713793</v>
      </c>
      <c r="M36">
        <f t="shared" si="0"/>
        <v>1.1407150919133849E-3</v>
      </c>
      <c r="N36">
        <f t="shared" si="1"/>
        <v>1.1407150919133848</v>
      </c>
      <c r="O36">
        <f t="shared" si="2"/>
        <v>7.3536730394082763</v>
      </c>
      <c r="P36">
        <f t="shared" si="3"/>
        <v>392.77100000000002</v>
      </c>
      <c r="Q36">
        <f t="shared" si="4"/>
        <v>311.31547199348387</v>
      </c>
      <c r="R36">
        <f t="shared" si="5"/>
        <v>31.368656301307166</v>
      </c>
      <c r="S36">
        <f t="shared" si="6"/>
        <v>39.576248572633098</v>
      </c>
      <c r="T36">
        <f t="shared" si="7"/>
        <v>0.15550658328800251</v>
      </c>
      <c r="U36">
        <f t="shared" si="8"/>
        <v>3.5455096445810144</v>
      </c>
      <c r="V36">
        <f t="shared" si="9"/>
        <v>0.15181443217539423</v>
      </c>
      <c r="W36">
        <f t="shared" si="10"/>
        <v>9.5208443938825049E-2</v>
      </c>
      <c r="X36">
        <f t="shared" si="11"/>
        <v>297.68661900000001</v>
      </c>
      <c r="Y36">
        <f t="shared" si="12"/>
        <v>18.230450218758239</v>
      </c>
      <c r="Z36">
        <f t="shared" si="13"/>
        <v>18.230450218758239</v>
      </c>
      <c r="AA36">
        <f t="shared" si="14"/>
        <v>2.1014859859381669</v>
      </c>
      <c r="AB36">
        <f t="shared" si="15"/>
        <v>69.787062413330574</v>
      </c>
      <c r="AC36">
        <f t="shared" si="16"/>
        <v>1.35737007606671</v>
      </c>
      <c r="AD36">
        <f t="shared" si="17"/>
        <v>1.9450167826628968</v>
      </c>
      <c r="AE36">
        <f t="shared" si="18"/>
        <v>0.74411590987145693</v>
      </c>
      <c r="AF36">
        <f t="shared" si="19"/>
        <v>-50.305535553380274</v>
      </c>
      <c r="AG36">
        <f t="shared" si="20"/>
        <v>-234.48780351693273</v>
      </c>
      <c r="AH36">
        <f t="shared" si="21"/>
        <v>-12.975321051268146</v>
      </c>
      <c r="AI36">
        <f t="shared" si="22"/>
        <v>-8.2041121581170273E-2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55006.626946485732</v>
      </c>
      <c r="AO36">
        <f t="shared" si="26"/>
        <v>1799.9</v>
      </c>
      <c r="AP36">
        <f t="shared" si="27"/>
        <v>1517.3163</v>
      </c>
      <c r="AQ36">
        <f t="shared" si="28"/>
        <v>0.84300033335185276</v>
      </c>
      <c r="AR36">
        <f t="shared" si="29"/>
        <v>0.16539064336907605</v>
      </c>
      <c r="AS36">
        <v>1689713793</v>
      </c>
      <c r="AT36">
        <v>392.77100000000002</v>
      </c>
      <c r="AU36">
        <v>400.024</v>
      </c>
      <c r="AV36">
        <v>13.4711</v>
      </c>
      <c r="AW36">
        <v>12.424899999999999</v>
      </c>
      <c r="AX36">
        <v>395.69299999999998</v>
      </c>
      <c r="AY36">
        <v>13.538600000000001</v>
      </c>
      <c r="AZ36">
        <v>400.14299999999997</v>
      </c>
      <c r="BA36">
        <v>100.73</v>
      </c>
      <c r="BB36">
        <v>3.16361E-2</v>
      </c>
      <c r="BC36">
        <v>17.003699999999998</v>
      </c>
      <c r="BD36">
        <v>16.907699999999998</v>
      </c>
      <c r="BE36">
        <v>999.9</v>
      </c>
      <c r="BF36">
        <v>0</v>
      </c>
      <c r="BG36">
        <v>0</v>
      </c>
      <c r="BH36">
        <v>9982.5</v>
      </c>
      <c r="BI36">
        <v>0</v>
      </c>
      <c r="BJ36">
        <v>540.82000000000005</v>
      </c>
      <c r="BK36">
        <v>-7.2534200000000002</v>
      </c>
      <c r="BL36">
        <v>398.13400000000001</v>
      </c>
      <c r="BM36">
        <v>405.05700000000002</v>
      </c>
      <c r="BN36">
        <v>1.0462199999999999</v>
      </c>
      <c r="BO36">
        <v>400.024</v>
      </c>
      <c r="BP36">
        <v>12.424899999999999</v>
      </c>
      <c r="BQ36">
        <v>1.3569500000000001</v>
      </c>
      <c r="BR36">
        <v>1.25156</v>
      </c>
      <c r="BS36">
        <v>11.444900000000001</v>
      </c>
      <c r="BT36">
        <v>10.2294</v>
      </c>
      <c r="BU36">
        <v>1799.9</v>
      </c>
      <c r="BV36">
        <v>0.89999099999999999</v>
      </c>
      <c r="BW36">
        <v>0.100009</v>
      </c>
      <c r="BX36">
        <v>0</v>
      </c>
      <c r="BY36">
        <v>3.1355</v>
      </c>
      <c r="BZ36">
        <v>0</v>
      </c>
      <c r="CA36">
        <v>5126.8999999999996</v>
      </c>
      <c r="CB36">
        <v>17198.7</v>
      </c>
      <c r="CC36">
        <v>35.686999999999998</v>
      </c>
      <c r="CD36">
        <v>38.5</v>
      </c>
      <c r="CE36">
        <v>37.25</v>
      </c>
      <c r="CF36">
        <v>36</v>
      </c>
      <c r="CG36">
        <v>35</v>
      </c>
      <c r="CH36">
        <v>1619.89</v>
      </c>
      <c r="CI36">
        <v>180.01</v>
      </c>
      <c r="CJ36">
        <v>0</v>
      </c>
      <c r="CK36">
        <v>1689713797</v>
      </c>
      <c r="CL36">
        <v>0</v>
      </c>
      <c r="CM36">
        <v>1689713763</v>
      </c>
      <c r="CN36" t="s">
        <v>410</v>
      </c>
      <c r="CO36">
        <v>1689713763</v>
      </c>
      <c r="CP36">
        <v>1689713752</v>
      </c>
      <c r="CQ36">
        <v>41</v>
      </c>
      <c r="CR36">
        <v>2.0419999999999998</v>
      </c>
      <c r="CS36">
        <v>1E-3</v>
      </c>
      <c r="CT36">
        <v>-2.923</v>
      </c>
      <c r="CU36">
        <v>-6.7000000000000004E-2</v>
      </c>
      <c r="CV36">
        <v>399</v>
      </c>
      <c r="CW36">
        <v>12</v>
      </c>
      <c r="CX36">
        <v>0.08</v>
      </c>
      <c r="CY36">
        <v>0.05</v>
      </c>
      <c r="CZ36">
        <v>7.5456337333928198</v>
      </c>
      <c r="DA36">
        <v>1.3962715749061401</v>
      </c>
      <c r="DB36">
        <v>0.16745423714629701</v>
      </c>
      <c r="DC36">
        <v>1</v>
      </c>
      <c r="DD36">
        <v>399.91833333333301</v>
      </c>
      <c r="DE36">
        <v>0.324077922077812</v>
      </c>
      <c r="DF36">
        <v>7.0253509204557696E-2</v>
      </c>
      <c r="DG36">
        <v>1</v>
      </c>
      <c r="DH36">
        <v>1800.0038095238101</v>
      </c>
      <c r="DI36">
        <v>-2.1815026778725401E-2</v>
      </c>
      <c r="DJ36">
        <v>0.14011818788421701</v>
      </c>
      <c r="DK36">
        <v>-1</v>
      </c>
      <c r="DL36">
        <v>2</v>
      </c>
      <c r="DM36">
        <v>2</v>
      </c>
      <c r="DN36" t="s">
        <v>355</v>
      </c>
      <c r="DO36">
        <v>2.6556899999999999</v>
      </c>
      <c r="DP36">
        <v>2.76376</v>
      </c>
      <c r="DQ36">
        <v>9.4336500000000004E-2</v>
      </c>
      <c r="DR36">
        <v>9.5451599999999998E-2</v>
      </c>
      <c r="DS36">
        <v>7.9938099999999998E-2</v>
      </c>
      <c r="DT36">
        <v>7.5424500000000005E-2</v>
      </c>
      <c r="DU36">
        <v>28852.799999999999</v>
      </c>
      <c r="DV36">
        <v>30157.8</v>
      </c>
      <c r="DW36">
        <v>29587.4</v>
      </c>
      <c r="DX36">
        <v>31072.2</v>
      </c>
      <c r="DY36">
        <v>35668</v>
      </c>
      <c r="DZ36">
        <v>37670.1</v>
      </c>
      <c r="EA36">
        <v>40605.1</v>
      </c>
      <c r="EB36">
        <v>43114.3</v>
      </c>
      <c r="EC36">
        <v>1.87635</v>
      </c>
      <c r="ED36">
        <v>2.2696800000000001</v>
      </c>
      <c r="EE36">
        <v>-2.3916400000000001E-2</v>
      </c>
      <c r="EF36">
        <v>0</v>
      </c>
      <c r="EG36">
        <v>17.305299999999999</v>
      </c>
      <c r="EH36">
        <v>999.9</v>
      </c>
      <c r="EI36">
        <v>41.21</v>
      </c>
      <c r="EJ36">
        <v>24.169</v>
      </c>
      <c r="EK36">
        <v>12.3775</v>
      </c>
      <c r="EL36">
        <v>61.572699999999998</v>
      </c>
      <c r="EM36">
        <v>10.416700000000001</v>
      </c>
      <c r="EN36">
        <v>1</v>
      </c>
      <c r="EO36">
        <v>-0.39019599999999999</v>
      </c>
      <c r="EP36">
        <v>2.9122400000000002</v>
      </c>
      <c r="EQ36">
        <v>20.2638</v>
      </c>
      <c r="ER36">
        <v>5.2409499999999998</v>
      </c>
      <c r="ES36">
        <v>11.8302</v>
      </c>
      <c r="ET36">
        <v>4.9817499999999999</v>
      </c>
      <c r="EU36">
        <v>3.2989999999999999</v>
      </c>
      <c r="EV36">
        <v>173</v>
      </c>
      <c r="EW36">
        <v>3882.6</v>
      </c>
      <c r="EX36">
        <v>9060</v>
      </c>
      <c r="EY36">
        <v>59.1</v>
      </c>
      <c r="EZ36">
        <v>1.8733</v>
      </c>
      <c r="FA36">
        <v>1.87897</v>
      </c>
      <c r="FB36">
        <v>1.87927</v>
      </c>
      <c r="FC36">
        <v>1.87988</v>
      </c>
      <c r="FD36">
        <v>1.87757</v>
      </c>
      <c r="FE36">
        <v>1.8767400000000001</v>
      </c>
      <c r="FF36">
        <v>1.8772899999999999</v>
      </c>
      <c r="FG36">
        <v>1.87486</v>
      </c>
      <c r="FH36">
        <v>0</v>
      </c>
      <c r="FI36">
        <v>0</v>
      </c>
      <c r="FJ36">
        <v>0</v>
      </c>
      <c r="FK36">
        <v>0</v>
      </c>
      <c r="FL36" t="s">
        <v>356</v>
      </c>
      <c r="FM36" t="s">
        <v>357</v>
      </c>
      <c r="FN36" t="s">
        <v>358</v>
      </c>
      <c r="FO36" t="s">
        <v>358</v>
      </c>
      <c r="FP36" t="s">
        <v>358</v>
      </c>
      <c r="FQ36" t="s">
        <v>358</v>
      </c>
      <c r="FR36">
        <v>0</v>
      </c>
      <c r="FS36">
        <v>100</v>
      </c>
      <c r="FT36">
        <v>100</v>
      </c>
      <c r="FU36">
        <v>-2.9220000000000002</v>
      </c>
      <c r="FV36">
        <v>-6.7500000000000004E-2</v>
      </c>
      <c r="FW36">
        <v>-2.92492691985569</v>
      </c>
      <c r="FX36">
        <v>1.4527828764109799E-4</v>
      </c>
      <c r="FY36">
        <v>-4.3579519040863002E-7</v>
      </c>
      <c r="FZ36">
        <v>2.0799061152897499E-10</v>
      </c>
      <c r="GA36">
        <v>-6.7429999999999907E-2</v>
      </c>
      <c r="GB36">
        <v>0</v>
      </c>
      <c r="GC36">
        <v>0</v>
      </c>
      <c r="GD36">
        <v>0</v>
      </c>
      <c r="GE36">
        <v>4</v>
      </c>
      <c r="GF36">
        <v>2147</v>
      </c>
      <c r="GG36">
        <v>-1</v>
      </c>
      <c r="GH36">
        <v>-1</v>
      </c>
      <c r="GI36">
        <v>0.5</v>
      </c>
      <c r="GJ36">
        <v>0.7</v>
      </c>
      <c r="GK36">
        <v>1.03271</v>
      </c>
      <c r="GL36">
        <v>2.5293000000000001</v>
      </c>
      <c r="GM36">
        <v>1.54541</v>
      </c>
      <c r="GN36">
        <v>2.2912599999999999</v>
      </c>
      <c r="GO36">
        <v>1.5979000000000001</v>
      </c>
      <c r="GP36">
        <v>2.3718300000000001</v>
      </c>
      <c r="GQ36">
        <v>27.411799999999999</v>
      </c>
      <c r="GR36">
        <v>14.4735</v>
      </c>
      <c r="GS36">
        <v>18</v>
      </c>
      <c r="GT36">
        <v>391.16699999999997</v>
      </c>
      <c r="GU36">
        <v>689.13800000000003</v>
      </c>
      <c r="GV36">
        <v>14.280200000000001</v>
      </c>
      <c r="GW36">
        <v>21.729600000000001</v>
      </c>
      <c r="GX36">
        <v>30</v>
      </c>
      <c r="GY36">
        <v>21.8446</v>
      </c>
      <c r="GZ36">
        <v>21.815899999999999</v>
      </c>
      <c r="HA36">
        <v>20.728200000000001</v>
      </c>
      <c r="HB36">
        <v>-30</v>
      </c>
      <c r="HC36">
        <v>-30</v>
      </c>
      <c r="HD36">
        <v>14.2225</v>
      </c>
      <c r="HE36">
        <v>400</v>
      </c>
      <c r="HF36">
        <v>0</v>
      </c>
      <c r="HG36">
        <v>100.729</v>
      </c>
      <c r="HH36">
        <v>99.9131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2023-07-18T12:59:32Z</dcterms:created>
  <dcterms:modified xsi:type="dcterms:W3CDTF">2023-07-25T18:06:33Z</dcterms:modified>
</cp:coreProperties>
</file>