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mely/Library/CloudStorage/Dropbox/TESTwork/NGEE-Arctic/2023_Seward/2023_gasex/2_intermediate/"/>
    </mc:Choice>
  </mc:AlternateContent>
  <xr:revisionPtr revIDLastSave="0" documentId="13_ncr:1_{F7E98A43-294E-4640-BB4D-531703946DAF}" xr6:coauthVersionLast="47" xr6:coauthVersionMax="47" xr10:uidLastSave="{00000000-0000-0000-0000-000000000000}"/>
  <bookViews>
    <workbookView xWindow="240" yWindow="760" windowWidth="21440" windowHeight="15420" xr2:uid="{00000000-000D-0000-FFFF-FFFF00000000}"/>
  </bookViews>
  <sheets>
    <sheet name="Measurements" sheetId="1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R36" i="1" l="1"/>
  <c r="AQ36" i="1"/>
  <c r="AO36" i="1"/>
  <c r="AP36" i="1" s="1"/>
  <c r="AN36" i="1"/>
  <c r="AL36" i="1"/>
  <c r="P36" i="1" s="1"/>
  <c r="AD36" i="1"/>
  <c r="AC36" i="1"/>
  <c r="AB36" i="1"/>
  <c r="U36" i="1"/>
  <c r="S36" i="1"/>
  <c r="AR35" i="1"/>
  <c r="AQ35" i="1"/>
  <c r="AO35" i="1"/>
  <c r="AP35" i="1" s="1"/>
  <c r="AN35" i="1"/>
  <c r="AL35" i="1"/>
  <c r="P35" i="1" s="1"/>
  <c r="AD35" i="1"/>
  <c r="AC35" i="1"/>
  <c r="AB35" i="1"/>
  <c r="U35" i="1"/>
  <c r="AR34" i="1"/>
  <c r="AQ34" i="1"/>
  <c r="AO34" i="1"/>
  <c r="AN34" i="1"/>
  <c r="AL34" i="1"/>
  <c r="N34" i="1" s="1"/>
  <c r="M34" i="1" s="1"/>
  <c r="AD34" i="1"/>
  <c r="AC34" i="1"/>
  <c r="AB34" i="1"/>
  <c r="U34" i="1"/>
  <c r="S34" i="1"/>
  <c r="P34" i="1"/>
  <c r="O34" i="1"/>
  <c r="AR33" i="1"/>
  <c r="AQ33" i="1"/>
  <c r="AP33" i="1"/>
  <c r="AO33" i="1"/>
  <c r="AN33" i="1"/>
  <c r="AL33" i="1" s="1"/>
  <c r="AM33" i="1"/>
  <c r="AD33" i="1"/>
  <c r="AC33" i="1"/>
  <c r="AB33" i="1" s="1"/>
  <c r="X33" i="1"/>
  <c r="U33" i="1"/>
  <c r="AR32" i="1"/>
  <c r="AQ32" i="1"/>
  <c r="AO32" i="1"/>
  <c r="AP32" i="1" s="1"/>
  <c r="AN32" i="1"/>
  <c r="AL32" i="1"/>
  <c r="P32" i="1" s="1"/>
  <c r="AD32" i="1"/>
  <c r="AC32" i="1"/>
  <c r="AB32" i="1"/>
  <c r="U32" i="1"/>
  <c r="S32" i="1"/>
  <c r="AR31" i="1"/>
  <c r="AQ31" i="1"/>
  <c r="AO31" i="1"/>
  <c r="AP31" i="1" s="1"/>
  <c r="AN31" i="1"/>
  <c r="AL31" i="1"/>
  <c r="P31" i="1" s="1"/>
  <c r="AD31" i="1"/>
  <c r="AC31" i="1"/>
  <c r="AB31" i="1"/>
  <c r="U31" i="1"/>
  <c r="AR30" i="1"/>
  <c r="AQ30" i="1"/>
  <c r="AO30" i="1"/>
  <c r="AN30" i="1"/>
  <c r="AL30" i="1"/>
  <c r="N30" i="1" s="1"/>
  <c r="M30" i="1" s="1"/>
  <c r="AD30" i="1"/>
  <c r="AC30" i="1"/>
  <c r="AB30" i="1"/>
  <c r="U30" i="1"/>
  <c r="S30" i="1"/>
  <c r="P30" i="1"/>
  <c r="O30" i="1"/>
  <c r="AR29" i="1"/>
  <c r="AQ29" i="1"/>
  <c r="AP29" i="1"/>
  <c r="AO29" i="1"/>
  <c r="AN29" i="1"/>
  <c r="AL29" i="1" s="1"/>
  <c r="AM29" i="1" s="1"/>
  <c r="AD29" i="1"/>
  <c r="AC29" i="1"/>
  <c r="AB29" i="1" s="1"/>
  <c r="X29" i="1"/>
  <c r="U29" i="1"/>
  <c r="AR28" i="1"/>
  <c r="AQ28" i="1"/>
  <c r="AO28" i="1"/>
  <c r="X28" i="1" s="1"/>
  <c r="AN28" i="1"/>
  <c r="AL28" i="1"/>
  <c r="P28" i="1" s="1"/>
  <c r="AD28" i="1"/>
  <c r="AC28" i="1"/>
  <c r="AB28" i="1"/>
  <c r="U28" i="1"/>
  <c r="S28" i="1"/>
  <c r="AR27" i="1"/>
  <c r="AQ27" i="1"/>
  <c r="AO27" i="1"/>
  <c r="AP27" i="1" s="1"/>
  <c r="AN27" i="1"/>
  <c r="AL27" i="1"/>
  <c r="P27" i="1" s="1"/>
  <c r="AD27" i="1"/>
  <c r="AC27" i="1"/>
  <c r="AB27" i="1"/>
  <c r="U27" i="1"/>
  <c r="AR26" i="1"/>
  <c r="AQ26" i="1"/>
  <c r="AO26" i="1"/>
  <c r="AN26" i="1"/>
  <c r="AL26" i="1"/>
  <c r="N26" i="1" s="1"/>
  <c r="M26" i="1" s="1"/>
  <c r="AD26" i="1"/>
  <c r="AC26" i="1"/>
  <c r="AB26" i="1"/>
  <c r="U26" i="1"/>
  <c r="S26" i="1"/>
  <c r="P26" i="1"/>
  <c r="O26" i="1"/>
  <c r="AR25" i="1"/>
  <c r="AQ25" i="1"/>
  <c r="AP25" i="1"/>
  <c r="AO25" i="1"/>
  <c r="AN25" i="1"/>
  <c r="AL25" i="1" s="1"/>
  <c r="AM25" i="1"/>
  <c r="AD25" i="1"/>
  <c r="AC25" i="1"/>
  <c r="AB25" i="1" s="1"/>
  <c r="X25" i="1"/>
  <c r="U25" i="1"/>
  <c r="AR24" i="1"/>
  <c r="AQ24" i="1"/>
  <c r="AO24" i="1"/>
  <c r="X24" i="1" s="1"/>
  <c r="AN24" i="1"/>
  <c r="AL24" i="1"/>
  <c r="N24" i="1" s="1"/>
  <c r="M24" i="1" s="1"/>
  <c r="AD24" i="1"/>
  <c r="AC24" i="1"/>
  <c r="AB24" i="1"/>
  <c r="U24" i="1"/>
  <c r="S24" i="1"/>
  <c r="AR23" i="1"/>
  <c r="AQ23" i="1"/>
  <c r="AO23" i="1"/>
  <c r="AP23" i="1" s="1"/>
  <c r="AN23" i="1"/>
  <c r="AL23" i="1"/>
  <c r="P23" i="1" s="1"/>
  <c r="AD23" i="1"/>
  <c r="AC23" i="1"/>
  <c r="AB23" i="1"/>
  <c r="U23" i="1"/>
  <c r="AR22" i="1"/>
  <c r="AQ22" i="1"/>
  <c r="AO22" i="1"/>
  <c r="AN22" i="1"/>
  <c r="AL22" i="1"/>
  <c r="N22" i="1" s="1"/>
  <c r="M22" i="1" s="1"/>
  <c r="AD22" i="1"/>
  <c r="AC22" i="1"/>
  <c r="AB22" i="1"/>
  <c r="U22" i="1"/>
  <c r="S22" i="1"/>
  <c r="P22" i="1"/>
  <c r="O22" i="1"/>
  <c r="AR21" i="1"/>
  <c r="AQ21" i="1"/>
  <c r="AP21" i="1"/>
  <c r="AO21" i="1"/>
  <c r="AN21" i="1"/>
  <c r="AL21" i="1" s="1"/>
  <c r="AM21" i="1"/>
  <c r="AD21" i="1"/>
  <c r="AC21" i="1"/>
  <c r="AB21" i="1" s="1"/>
  <c r="X21" i="1"/>
  <c r="U21" i="1"/>
  <c r="AR20" i="1"/>
  <c r="AQ20" i="1"/>
  <c r="AO20" i="1"/>
  <c r="X20" i="1" s="1"/>
  <c r="AN20" i="1"/>
  <c r="AL20" i="1"/>
  <c r="P20" i="1" s="1"/>
  <c r="AD20" i="1"/>
  <c r="AC20" i="1"/>
  <c r="AB20" i="1"/>
  <c r="U20" i="1"/>
  <c r="S20" i="1"/>
  <c r="AR19" i="1"/>
  <c r="AQ19" i="1"/>
  <c r="AO19" i="1"/>
  <c r="AN19" i="1"/>
  <c r="AL19" i="1"/>
  <c r="P19" i="1" s="1"/>
  <c r="AD19" i="1"/>
  <c r="AC19" i="1"/>
  <c r="AB19" i="1"/>
  <c r="U19" i="1"/>
  <c r="AF22" i="1" l="1"/>
  <c r="AF24" i="1"/>
  <c r="S21" i="1"/>
  <c r="P21" i="1"/>
  <c r="O21" i="1"/>
  <c r="N21" i="1"/>
  <c r="M21" i="1" s="1"/>
  <c r="AP22" i="1"/>
  <c r="X22" i="1"/>
  <c r="Y24" i="1"/>
  <c r="Z24" i="1" s="1"/>
  <c r="AG24" i="1" s="1"/>
  <c r="AF30" i="1"/>
  <c r="S25" i="1"/>
  <c r="N25" i="1"/>
  <c r="M25" i="1" s="1"/>
  <c r="P25" i="1"/>
  <c r="O25" i="1"/>
  <c r="AP26" i="1"/>
  <c r="X26" i="1"/>
  <c r="AF34" i="1"/>
  <c r="AF26" i="1"/>
  <c r="S29" i="1"/>
  <c r="P29" i="1"/>
  <c r="O29" i="1"/>
  <c r="N29" i="1"/>
  <c r="M29" i="1" s="1"/>
  <c r="Y29" i="1" s="1"/>
  <c r="Z29" i="1" s="1"/>
  <c r="AP30" i="1"/>
  <c r="X30" i="1"/>
  <c r="AP19" i="1"/>
  <c r="S33" i="1"/>
  <c r="P33" i="1"/>
  <c r="O33" i="1"/>
  <c r="N33" i="1"/>
  <c r="M33" i="1" s="1"/>
  <c r="Y33" i="1" s="1"/>
  <c r="Z33" i="1" s="1"/>
  <c r="AP34" i="1"/>
  <c r="X34" i="1"/>
  <c r="S19" i="1"/>
  <c r="AM20" i="1"/>
  <c r="S23" i="1"/>
  <c r="AM24" i="1"/>
  <c r="S27" i="1"/>
  <c r="AM28" i="1"/>
  <c r="S31" i="1"/>
  <c r="AM32" i="1"/>
  <c r="S35" i="1"/>
  <c r="AM36" i="1"/>
  <c r="N28" i="1"/>
  <c r="M28" i="1" s="1"/>
  <c r="N32" i="1"/>
  <c r="M32" i="1" s="1"/>
  <c r="N36" i="1"/>
  <c r="M36" i="1" s="1"/>
  <c r="AM19" i="1"/>
  <c r="O20" i="1"/>
  <c r="O24" i="1"/>
  <c r="AM27" i="1"/>
  <c r="O28" i="1"/>
  <c r="AM31" i="1"/>
  <c r="O32" i="1"/>
  <c r="AM35" i="1"/>
  <c r="O36" i="1"/>
  <c r="N20" i="1"/>
  <c r="M20" i="1" s="1"/>
  <c r="Y20" i="1" s="1"/>
  <c r="Z20" i="1" s="1"/>
  <c r="AP20" i="1"/>
  <c r="P24" i="1"/>
  <c r="AP24" i="1"/>
  <c r="N27" i="1"/>
  <c r="M27" i="1" s="1"/>
  <c r="AP28" i="1"/>
  <c r="N31" i="1"/>
  <c r="M31" i="1" s="1"/>
  <c r="X32" i="1"/>
  <c r="N35" i="1"/>
  <c r="M35" i="1" s="1"/>
  <c r="X36" i="1"/>
  <c r="AM23" i="1"/>
  <c r="N23" i="1"/>
  <c r="M23" i="1" s="1"/>
  <c r="O19" i="1"/>
  <c r="AM22" i="1"/>
  <c r="O23" i="1"/>
  <c r="AM26" i="1"/>
  <c r="O27" i="1"/>
  <c r="AM30" i="1"/>
  <c r="O31" i="1"/>
  <c r="AM34" i="1"/>
  <c r="O35" i="1"/>
  <c r="N19" i="1"/>
  <c r="M19" i="1" s="1"/>
  <c r="X19" i="1"/>
  <c r="X23" i="1"/>
  <c r="X27" i="1"/>
  <c r="X31" i="1"/>
  <c r="X35" i="1"/>
  <c r="AH20" i="1" l="1"/>
  <c r="AA20" i="1"/>
  <c r="AE20" i="1" s="1"/>
  <c r="AG20" i="1"/>
  <c r="Y31" i="1"/>
  <c r="Z31" i="1" s="1"/>
  <c r="V31" i="1" s="1"/>
  <c r="T31" i="1" s="1"/>
  <c r="W31" i="1" s="1"/>
  <c r="Q31" i="1" s="1"/>
  <c r="R31" i="1" s="1"/>
  <c r="Y35" i="1"/>
  <c r="Z35" i="1" s="1"/>
  <c r="AF25" i="1"/>
  <c r="Y36" i="1"/>
  <c r="Z36" i="1" s="1"/>
  <c r="V36" i="1" s="1"/>
  <c r="T36" i="1" s="1"/>
  <c r="W36" i="1" s="1"/>
  <c r="Q36" i="1" s="1"/>
  <c r="R36" i="1" s="1"/>
  <c r="AF21" i="1"/>
  <c r="AA29" i="1"/>
  <c r="AE29" i="1" s="1"/>
  <c r="AH29" i="1"/>
  <c r="Y27" i="1"/>
  <c r="Z27" i="1" s="1"/>
  <c r="AF35" i="1"/>
  <c r="AF28" i="1"/>
  <c r="Y23" i="1"/>
  <c r="Z23" i="1" s="1"/>
  <c r="Y32" i="1"/>
  <c r="Z32" i="1" s="1"/>
  <c r="Y25" i="1"/>
  <c r="Z25" i="1" s="1"/>
  <c r="Y28" i="1"/>
  <c r="Z28" i="1" s="1"/>
  <c r="V28" i="1" s="1"/>
  <c r="T28" i="1" s="1"/>
  <c r="W28" i="1" s="1"/>
  <c r="Q28" i="1" s="1"/>
  <c r="R28" i="1" s="1"/>
  <c r="AF31" i="1"/>
  <c r="AF19" i="1"/>
  <c r="AA33" i="1"/>
  <c r="AE33" i="1" s="1"/>
  <c r="AH33" i="1"/>
  <c r="Y21" i="1"/>
  <c r="Z21" i="1" s="1"/>
  <c r="V21" i="1" s="1"/>
  <c r="T21" i="1" s="1"/>
  <c r="W21" i="1" s="1"/>
  <c r="Q21" i="1" s="1"/>
  <c r="R21" i="1" s="1"/>
  <c r="Y34" i="1"/>
  <c r="Z34" i="1" s="1"/>
  <c r="Y26" i="1"/>
  <c r="Z26" i="1" s="1"/>
  <c r="AH24" i="1"/>
  <c r="AI24" i="1" s="1"/>
  <c r="AA24" i="1"/>
  <c r="AE24" i="1" s="1"/>
  <c r="AG33" i="1"/>
  <c r="AF36" i="1"/>
  <c r="AF29" i="1"/>
  <c r="V29" i="1"/>
  <c r="T29" i="1" s="1"/>
  <c r="W29" i="1" s="1"/>
  <c r="Q29" i="1" s="1"/>
  <c r="R29" i="1" s="1"/>
  <c r="AF32" i="1"/>
  <c r="AG29" i="1"/>
  <c r="AF20" i="1"/>
  <c r="V20" i="1"/>
  <c r="T20" i="1" s="1"/>
  <c r="W20" i="1" s="1"/>
  <c r="Q20" i="1" s="1"/>
  <c r="R20" i="1" s="1"/>
  <c r="Y19" i="1"/>
  <c r="Z19" i="1" s="1"/>
  <c r="V19" i="1" s="1"/>
  <c r="T19" i="1" s="1"/>
  <c r="W19" i="1" s="1"/>
  <c r="Q19" i="1" s="1"/>
  <c r="R19" i="1" s="1"/>
  <c r="AF27" i="1"/>
  <c r="V27" i="1"/>
  <c r="T27" i="1" s="1"/>
  <c r="W27" i="1" s="1"/>
  <c r="Q27" i="1" s="1"/>
  <c r="R27" i="1" s="1"/>
  <c r="Y30" i="1"/>
  <c r="Z30" i="1" s="1"/>
  <c r="AF23" i="1"/>
  <c r="AF33" i="1"/>
  <c r="V33" i="1"/>
  <c r="T33" i="1" s="1"/>
  <c r="W33" i="1" s="1"/>
  <c r="Q33" i="1" s="1"/>
  <c r="R33" i="1" s="1"/>
  <c r="Y22" i="1"/>
  <c r="Z22" i="1" s="1"/>
  <c r="V24" i="1"/>
  <c r="T24" i="1" s="1"/>
  <c r="W24" i="1" s="1"/>
  <c r="Q24" i="1" s="1"/>
  <c r="R24" i="1" s="1"/>
  <c r="AA23" i="1" l="1"/>
  <c r="AE23" i="1" s="1"/>
  <c r="AH23" i="1"/>
  <c r="AG23" i="1"/>
  <c r="AA31" i="1"/>
  <c r="AE31" i="1" s="1"/>
  <c r="AH31" i="1"/>
  <c r="AG31" i="1"/>
  <c r="AA30" i="1"/>
  <c r="AE30" i="1" s="1"/>
  <c r="AH30" i="1"/>
  <c r="AI30" i="1" s="1"/>
  <c r="AG30" i="1"/>
  <c r="V30" i="1"/>
  <c r="T30" i="1" s="1"/>
  <c r="W30" i="1" s="1"/>
  <c r="Q30" i="1" s="1"/>
  <c r="R30" i="1" s="1"/>
  <c r="AH22" i="1"/>
  <c r="AA22" i="1"/>
  <c r="AE22" i="1" s="1"/>
  <c r="AG22" i="1"/>
  <c r="V22" i="1"/>
  <c r="T22" i="1" s="1"/>
  <c r="W22" i="1" s="1"/>
  <c r="Q22" i="1" s="1"/>
  <c r="R22" i="1" s="1"/>
  <c r="AA19" i="1"/>
  <c r="AE19" i="1" s="1"/>
  <c r="AH19" i="1"/>
  <c r="AI19" i="1" s="1"/>
  <c r="AG19" i="1"/>
  <c r="AA34" i="1"/>
  <c r="AE34" i="1" s="1"/>
  <c r="AH34" i="1"/>
  <c r="AG34" i="1"/>
  <c r="V34" i="1"/>
  <c r="T34" i="1" s="1"/>
  <c r="W34" i="1" s="1"/>
  <c r="Q34" i="1" s="1"/>
  <c r="R34" i="1" s="1"/>
  <c r="AH32" i="1"/>
  <c r="AA32" i="1"/>
  <c r="AE32" i="1" s="1"/>
  <c r="AG32" i="1"/>
  <c r="AA35" i="1"/>
  <c r="AE35" i="1" s="1"/>
  <c r="AH35" i="1"/>
  <c r="AG35" i="1"/>
  <c r="AA21" i="1"/>
  <c r="AE21" i="1" s="1"/>
  <c r="AH21" i="1"/>
  <c r="AG21" i="1"/>
  <c r="AA25" i="1"/>
  <c r="AE25" i="1" s="1"/>
  <c r="AH25" i="1"/>
  <c r="AI25" i="1" s="1"/>
  <c r="AG25" i="1"/>
  <c r="AH36" i="1"/>
  <c r="AA36" i="1"/>
  <c r="AE36" i="1" s="1"/>
  <c r="AG36" i="1"/>
  <c r="V32" i="1"/>
  <c r="T32" i="1" s="1"/>
  <c r="W32" i="1" s="1"/>
  <c r="Q32" i="1" s="1"/>
  <c r="R32" i="1" s="1"/>
  <c r="AI29" i="1"/>
  <c r="AA26" i="1"/>
  <c r="AE26" i="1" s="1"/>
  <c r="AH26" i="1"/>
  <c r="AI26" i="1" s="1"/>
  <c r="AG26" i="1"/>
  <c r="V26" i="1"/>
  <c r="T26" i="1" s="1"/>
  <c r="W26" i="1" s="1"/>
  <c r="Q26" i="1" s="1"/>
  <c r="R26" i="1" s="1"/>
  <c r="AH28" i="1"/>
  <c r="AA28" i="1"/>
  <c r="AE28" i="1" s="1"/>
  <c r="AG28" i="1"/>
  <c r="V35" i="1"/>
  <c r="T35" i="1" s="1"/>
  <c r="W35" i="1" s="1"/>
  <c r="Q35" i="1" s="1"/>
  <c r="R35" i="1" s="1"/>
  <c r="V23" i="1"/>
  <c r="T23" i="1" s="1"/>
  <c r="W23" i="1" s="1"/>
  <c r="Q23" i="1" s="1"/>
  <c r="R23" i="1" s="1"/>
  <c r="AI33" i="1"/>
  <c r="AA27" i="1"/>
  <c r="AE27" i="1" s="1"/>
  <c r="AH27" i="1"/>
  <c r="AG27" i="1"/>
  <c r="V25" i="1"/>
  <c r="T25" i="1" s="1"/>
  <c r="W25" i="1" s="1"/>
  <c r="Q25" i="1" s="1"/>
  <c r="R25" i="1" s="1"/>
  <c r="AI20" i="1"/>
  <c r="AI34" i="1" l="1"/>
  <c r="AI21" i="1"/>
  <c r="AI32" i="1"/>
  <c r="AI31" i="1"/>
  <c r="AI28" i="1"/>
  <c r="AI22" i="1"/>
  <c r="AI27" i="1"/>
  <c r="AI36" i="1"/>
  <c r="AI35" i="1"/>
  <c r="AI23" i="1"/>
</calcChain>
</file>

<file path=xl/sharedStrings.xml><?xml version="1.0" encoding="utf-8"?>
<sst xmlns="http://schemas.openxmlformats.org/spreadsheetml/2006/main" count="994" uniqueCount="414">
  <si>
    <t>File opened</t>
  </si>
  <si>
    <t>2023-07-18 15:41:36</t>
  </si>
  <si>
    <t>Console s/n</t>
  </si>
  <si>
    <t>68C-811759</t>
  </si>
  <si>
    <t>Console ver</t>
  </si>
  <si>
    <t>Bluestem v.2.1.08</t>
  </si>
  <si>
    <t>Scripts ver</t>
  </si>
  <si>
    <t>2022.05  2.1.08, Aug 2022</t>
  </si>
  <si>
    <t>Head s/n</t>
  </si>
  <si>
    <t>68H-891759</t>
  </si>
  <si>
    <t>Head ver</t>
  </si>
  <si>
    <t>1.4.22</t>
  </si>
  <si>
    <t>Head cal</t>
  </si>
  <si>
    <t>{"co2bspan2a": "0.293064", "co2aspan2": "-0.0349502", "co2bspan2b": "0.29074", "h2obspan2a": "0.0687607", "h2oaspan1": "1.00591", "co2aspan2b": "0.289966", "chamberpressurezero": "2.68486", "co2bspanconc1": "2473", "ssb_ref": "37125.5", "co2aspan1": "1.00226", "h2obspan1": "1.00489", "co2bspan2": "-0.0342144", "h2obspanconc1": "11.65", "h2obzero": "1.0566", "co2bzero": "0.928369", "h2obspan2b": "0.0690967", "h2obspan2": "0", "h2oazero": "1.04545", "h2oaspanconc2": "0", "h2oaspan2b": "0.0685964", "h2obspanconc2": "0", "h2oaspan2a": "0.0681933", "tazero": "-0.14134", "co2aspanconc1": "2473", "ssa_ref": "34842.2", "oxygen": "21", "flowmeterzero": "0.996167", "flowbzero": "0.29043", "co2aspanconc2": "301.4", "flowazero": "0.2969", "co2bspan1": "1.0021", "h2oaspan2": "0", "tbzero": "-0.243059", "h2oaspanconc1": "11.65", "co2bspanconc2": "301.4", "co2azero": "0.925242", "co2aspan2a": "0.292292"}</t>
  </si>
  <si>
    <t>CO2 rangematch</t>
  </si>
  <si>
    <t>Mon Jul 10 11:02</t>
  </si>
  <si>
    <t>H2O rangematch</t>
  </si>
  <si>
    <t>Tue Jun  6 10:36</t>
  </si>
  <si>
    <t>Chamber type</t>
  </si>
  <si>
    <t>6800-01A</t>
  </si>
  <si>
    <t>Chamber s/n</t>
  </si>
  <si>
    <t>MPF-831607</t>
  </si>
  <si>
    <t>Chamber rev</t>
  </si>
  <si>
    <t>0</t>
  </si>
  <si>
    <t>Chamber cal</t>
  </si>
  <si>
    <t>Fluorometer</t>
  </si>
  <si>
    <t>Flr. Version</t>
  </si>
  <si>
    <t>15:41:36</t>
  </si>
  <si>
    <t>Stability Definition:	CO2_r (Meas): Per=20	A (GasEx): Std&lt;0.2 Per=20	Qin (LeafQ): Std&lt;1 Per=20</t>
  </si>
  <si>
    <t>15:44:25</t>
  </si>
  <si>
    <t>Stability Definition:	CO2_r (Meas): Std&lt;0.75 Per=20	A (GasEx): Std&lt;0.2 Per=20	Qin (LeafQ): Std&lt;1 Per=20</t>
  </si>
  <si>
    <t>15:44:26</t>
  </si>
  <si>
    <t>15:44:27</t>
  </si>
  <si>
    <t>Stability Definition:	CO2_r (Meas): Per=20	A (GasEx): Std&lt;0.2 Per=20	Qin (LeafQ): Per=20</t>
  </si>
  <si>
    <t>Stability Definition:	CO2_r (Meas): Std&lt;0.75 Per=20	A (GasEx): Std&lt;0.2 Per=20	Qin (LeafQ): Per=20</t>
  </si>
  <si>
    <t>15:44:28</t>
  </si>
  <si>
    <t>15:44:29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</si>
  <si>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</si>
  <si>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</si>
  <si>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</si>
  <si>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</si>
  <si>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</si>
  <si>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</si>
  <si>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</si>
  <si>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</si>
  <si>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</si>
  <si>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</si>
  <si>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</si>
  <si>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</si>
  <si>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</si>
  <si>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</si>
  <si>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</si>
  <si>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</si>
  <si>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Const</t>
  </si>
  <si>
    <t>S</t>
  </si>
  <si>
    <t>K</t>
  </si>
  <si>
    <t>Geometry</t>
  </si>
  <si>
    <t>0: Broadleaf</t>
  </si>
  <si>
    <t>CustomBLC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</si>
  <si>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</si>
  <si>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</si>
  <si>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</si>
  <si>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</si>
  <si>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</si>
  <si>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</si>
  <si>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</si>
  <si>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</si>
  <si>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</si>
  <si>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</si>
  <si>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</si>
  <si>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</si>
  <si>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</si>
  <si>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</si>
  <si>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</si>
  <si>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</si>
  <si>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</si>
  <si>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</si>
  <si>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</si>
  <si>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</si>
  <si>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</si>
  <si>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</si>
  <si>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</si>
  <si>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</si>
  <si>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</si>
  <si>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</si>
  <si>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</si>
  <si>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</si>
  <si>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</si>
  <si>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</si>
  <si>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</si>
  <si>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</si>
  <si>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</si>
  <si>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</si>
  <si>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</si>
  <si>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</si>
  <si>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3.92514 88.0271 382.722 624.78 859.013 1077.7 1253.62 1385.14</t>
  </si>
  <si>
    <t>Fs_true</t>
  </si>
  <si>
    <t>0.151587 101.169 402.654 601.479 802.052 1001.19 1202.35 1401.18</t>
  </si>
  <si>
    <t>leak_wt</t>
  </si>
  <si>
    <t>SysObs</t>
  </si>
  <si>
    <t>UserDefCon</t>
  </si>
  <si>
    <t>GasEx</t>
  </si>
  <si>
    <t>Leak</t>
  </si>
  <si>
    <t>LeafQ</t>
  </si>
  <si>
    <t>Meas</t>
  </si>
  <si>
    <t>Meas2</t>
  </si>
  <si>
    <t>FlrLS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</si>
  <si>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</si>
  <si>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</si>
  <si>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</si>
  <si>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</si>
  <si>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</si>
  <si>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</si>
  <si>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</si>
  <si>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</si>
  <si>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</si>
  <si>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</si>
  <si>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</si>
  <si>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</si>
  <si>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</si>
  <si>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</si>
  <si>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Machine</t>
  </si>
  <si>
    <t>Date</t>
  </si>
  <si>
    <t>User</t>
  </si>
  <si>
    <t>Species</t>
  </si>
  <si>
    <t>Barcode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</si>
  <si>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</si>
  <si>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</si>
  <si>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</si>
  <si>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</si>
  <si>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</si>
  <si>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</si>
  <si>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</si>
  <si>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</si>
  <si>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</si>
  <si>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</si>
  <si>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</si>
  <si>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</si>
  <si>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</si>
  <si>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</si>
  <si>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</si>
  <si>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</si>
  <si>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</si>
  <si>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</si>
  <si>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</si>
  <si>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</si>
  <si>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</si>
  <si>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</si>
  <si>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</si>
  <si>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</si>
  <si>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</si>
  <si>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</si>
  <si>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</si>
  <si>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</si>
  <si>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</si>
  <si>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</si>
  <si>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</si>
  <si>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</si>
  <si>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</si>
  <si>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</si>
  <si>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</si>
  <si>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</si>
  <si>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</si>
  <si>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</si>
  <si>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</si>
  <si>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</si>
  <si>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</si>
  <si>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</si>
  <si>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</si>
  <si>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</si>
  <si>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</si>
  <si>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</si>
  <si>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</si>
  <si>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</si>
  <si>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</si>
  <si>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</si>
  <si>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</si>
  <si>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</si>
  <si>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</si>
  <si>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</si>
  <si>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</si>
  <si>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</si>
  <si>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</si>
  <si>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</si>
  <si>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</si>
  <si>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</si>
  <si>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</si>
  <si>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</si>
  <si>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</si>
  <si>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</si>
  <si>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</si>
  <si>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</si>
  <si>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</si>
  <si>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</si>
  <si>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</si>
  <si>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</si>
  <si>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</si>
  <si>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</si>
  <si>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</si>
  <si>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</si>
  <si>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</si>
  <si>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</si>
  <si>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</si>
  <si>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</si>
  <si>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</si>
  <si>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</si>
  <si>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</si>
  <si>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</si>
  <si>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</si>
  <si>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</si>
  <si>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</si>
  <si>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</si>
  <si>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</si>
  <si>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</si>
  <si>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</si>
  <si>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</si>
  <si>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</si>
  <si>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</si>
  <si>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CO2_r:MN</t>
  </si>
  <si>
    <t>CO2_r:SLP</t>
  </si>
  <si>
    <t>CO2_r:SD</t>
  </si>
  <si>
    <t>CO2_r:OK</t>
  </si>
  <si>
    <t>Qin:MN</t>
  </si>
  <si>
    <t>Qin:SLP</t>
  </si>
  <si>
    <t>Qin:SD</t>
  </si>
  <si>
    <t>Qin:OK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</si>
  <si>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</si>
  <si>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</si>
  <si>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</si>
  <si>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</si>
  <si>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</si>
  <si>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</si>
  <si>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</si>
  <si>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</si>
  <si>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</si>
  <si>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</si>
  <si>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</si>
  <si>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</si>
  <si>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</si>
  <si>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</si>
  <si>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</si>
  <si>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</si>
  <si>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</si>
  <si>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</si>
  <si>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</si>
  <si>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</si>
  <si>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</si>
  <si>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</si>
  <si>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</si>
  <si>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</si>
  <si>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</si>
  <si>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</si>
  <si>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</si>
  <si>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</si>
  <si>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</si>
  <si>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</si>
  <si>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</si>
  <si>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</si>
  <si>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</si>
  <si>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</si>
  <si>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</si>
  <si>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</si>
  <si>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AccH2O_hum</t>
  </si>
  <si>
    <t>AccCO2_soda</t>
  </si>
  <si>
    <t>AccH2O_des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</si>
  <si>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</si>
  <si>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</si>
  <si>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</si>
  <si>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</si>
  <si>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</si>
  <si>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</si>
  <si>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</si>
  <si>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</si>
  <si>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</si>
  <si>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</si>
  <si>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</si>
  <si>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</si>
  <si>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</si>
  <si>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</si>
  <si>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</si>
  <si>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</si>
  <si>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</si>
  <si>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</si>
  <si>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</si>
  <si>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</si>
  <si>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</si>
  <si>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</si>
  <si>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</si>
  <si>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</si>
  <si>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</si>
  <si>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</si>
  <si>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</si>
  <si>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</si>
  <si>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</si>
  <si>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</si>
  <si>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</si>
  <si>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</si>
  <si>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</si>
  <si>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</si>
  <si>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</si>
  <si>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</si>
  <si>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</si>
  <si>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</si>
  <si>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</si>
  <si>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</si>
  <si>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</si>
  <si>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</si>
  <si>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</si>
  <si>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</si>
  <si>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</si>
  <si>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</si>
  <si>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</si>
  <si>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</si>
  <si>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</si>
  <si>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</si>
  <si>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</si>
  <si>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</si>
  <si>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</si>
  <si>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</si>
  <si>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</si>
  <si>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</si>
  <si>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</si>
  <si>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</si>
  <si>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</si>
  <si>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</si>
  <si>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</si>
  <si>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</si>
  <si>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</si>
  <si>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</si>
  <si>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</si>
  <si>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</si>
  <si>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</si>
  <si>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</si>
  <si>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</si>
  <si>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</si>
  <si>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</si>
  <si>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</si>
  <si>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J/µmol</t>
  </si>
  <si>
    <t>mmol mol⁻¹</t>
  </si>
  <si>
    <t>rpm</t>
  </si>
  <si>
    <t>secs</t>
  </si>
  <si>
    <t>µmol/mol</t>
  </si>
  <si>
    <t>mmol/mol</t>
  </si>
  <si>
    <t>µmol m⁻² s⁻¹ min⁻¹</t>
  </si>
  <si>
    <t>µmol mol⁻¹ min⁻¹</t>
  </si>
  <si>
    <t>V</t>
  </si>
  <si>
    <t>mV</t>
  </si>
  <si>
    <t>mg</t>
  </si>
  <si>
    <t>hrs</t>
  </si>
  <si>
    <t>min</t>
  </si>
  <si>
    <t>20230718 16:01:40</t>
  </si>
  <si>
    <t>16:01:40</t>
  </si>
  <si>
    <t>none</t>
  </si>
  <si>
    <t>Lindsey</t>
  </si>
  <si>
    <t>20230718</t>
  </si>
  <si>
    <t>AR</t>
  </si>
  <si>
    <t>unconfirmed</t>
  </si>
  <si>
    <t>BNL21855</t>
  </si>
  <si>
    <t>16:01:11</t>
  </si>
  <si>
    <t>2/2</t>
  </si>
  <si>
    <t>00000000</t>
  </si>
  <si>
    <t>iiiiiiii</t>
  </si>
  <si>
    <t>off</t>
  </si>
  <si>
    <t>20230718 16:03:09</t>
  </si>
  <si>
    <t>16:03:09</t>
  </si>
  <si>
    <t>16:02:40</t>
  </si>
  <si>
    <t>20230718 16:04:40</t>
  </si>
  <si>
    <t>16:04:40</t>
  </si>
  <si>
    <t>16:04:11</t>
  </si>
  <si>
    <t>20230718 16:06:15</t>
  </si>
  <si>
    <t>16:06:15</t>
  </si>
  <si>
    <t>16:05:47</t>
  </si>
  <si>
    <t>20230718 16:07:46</t>
  </si>
  <si>
    <t>16:07:46</t>
  </si>
  <si>
    <t>16:07:18</t>
  </si>
  <si>
    <t>20230718 16:08:59</t>
  </si>
  <si>
    <t>16:08:59</t>
  </si>
  <si>
    <t>16:08:48</t>
  </si>
  <si>
    <t>20230718 16:10:14</t>
  </si>
  <si>
    <t>16:10:14</t>
  </si>
  <si>
    <t>16:10:03</t>
  </si>
  <si>
    <t>20230718 16:11:48</t>
  </si>
  <si>
    <t>16:11:48</t>
  </si>
  <si>
    <t>16:11:19</t>
  </si>
  <si>
    <t>20230718 16:13:10</t>
  </si>
  <si>
    <t>16:13:10</t>
  </si>
  <si>
    <t>16:12:41</t>
  </si>
  <si>
    <t>20230718 16:14:34</t>
  </si>
  <si>
    <t>16:14:34</t>
  </si>
  <si>
    <t>16:14:05</t>
  </si>
  <si>
    <t>20230718 16:16:06</t>
  </si>
  <si>
    <t>16:16:06</t>
  </si>
  <si>
    <t>16:15:37</t>
  </si>
  <si>
    <t>20230718 16:17:42</t>
  </si>
  <si>
    <t>16:17:42</t>
  </si>
  <si>
    <t>16:17:13</t>
  </si>
  <si>
    <t>20230718 16:19:15</t>
  </si>
  <si>
    <t>16:19:15</t>
  </si>
  <si>
    <t>16:18:45</t>
  </si>
  <si>
    <t>20230718 16:20:45</t>
  </si>
  <si>
    <t>16:20:45</t>
  </si>
  <si>
    <t>16:20:17</t>
  </si>
  <si>
    <t>20230718 16:22:23</t>
  </si>
  <si>
    <t>16:22:23</t>
  </si>
  <si>
    <t>16:21:54</t>
  </si>
  <si>
    <t>20230718 16:24:08</t>
  </si>
  <si>
    <t>16:24:08</t>
  </si>
  <si>
    <t>16:23:38</t>
  </si>
  <si>
    <t>20230718 16:25:44</t>
  </si>
  <si>
    <t>16:25:44</t>
  </si>
  <si>
    <t>16:25:15</t>
  </si>
  <si>
    <t>20230718 16:27:32</t>
  </si>
  <si>
    <t>16:27:32</t>
  </si>
  <si>
    <t>16:27:02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</si>
</sst>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H36"/>
  <sheetViews>
    <sheetView tabSelected="1" workbookViewId="0">
      <selection activeCell="B8" sqref="B8"/>
    </sheetView>
  </sheetViews>
  <sheetFormatPr baseColWidth="10" defaultColWidth="8.83203125" defaultRowHeight="15" x14ac:dyDescent="0.2"/>
  <sheetData>
    <row r="2" spans="1:216" x14ac:dyDescent="0.2">
      <c r="A2" t="s">
        <v>37</v>
      </c>
      <c r="B2" t="s">
        <v>38</v>
      </c>
      <c r="C2" t="s">
        <v>40</v>
      </c>
    </row>
    <row r="3" spans="1:216" x14ac:dyDescent="0.2">
      <c r="B3" t="s">
        <v>39</v>
      </c>
      <c r="C3">
        <v>21</v>
      </c>
    </row>
    <row r="4" spans="1:216" x14ac:dyDescent="0.2">
      <c r="A4" t="s">
        <v>41</v>
      </c>
      <c r="B4" t="s">
        <v>42</v>
      </c>
      <c r="C4" t="s">
        <v>43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</row>
    <row r="5" spans="1:216" x14ac:dyDescent="0.2">
      <c r="B5" t="s">
        <v>19</v>
      </c>
      <c r="C5" t="s">
        <v>44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216" x14ac:dyDescent="0.2">
      <c r="A6" t="s">
        <v>53</v>
      </c>
      <c r="B6" t="s">
        <v>54</v>
      </c>
      <c r="C6" t="s">
        <v>55</v>
      </c>
      <c r="D6" t="s">
        <v>56</v>
      </c>
      <c r="E6" t="s">
        <v>58</v>
      </c>
    </row>
    <row r="7" spans="1:216" x14ac:dyDescent="0.2">
      <c r="B7">
        <v>3.536</v>
      </c>
      <c r="C7">
        <v>0.5</v>
      </c>
      <c r="D7" t="s">
        <v>57</v>
      </c>
      <c r="E7">
        <v>2</v>
      </c>
    </row>
    <row r="8" spans="1:216" x14ac:dyDescent="0.2">
      <c r="A8" t="s">
        <v>59</v>
      </c>
      <c r="B8" t="s">
        <v>60</v>
      </c>
      <c r="C8" t="s">
        <v>61</v>
      </c>
      <c r="D8" t="s">
        <v>62</v>
      </c>
      <c r="E8" t="s">
        <v>63</v>
      </c>
    </row>
    <row r="9" spans="1:216" x14ac:dyDescent="0.2">
      <c r="B9">
        <v>0</v>
      </c>
      <c r="C9">
        <v>0</v>
      </c>
      <c r="D9">
        <v>0</v>
      </c>
      <c r="E9">
        <v>1</v>
      </c>
    </row>
    <row r="10" spans="1:216" x14ac:dyDescent="0.2">
      <c r="A10" t="s">
        <v>64</v>
      </c>
      <c r="B10" t="s">
        <v>65</v>
      </c>
      <c r="C10" t="s">
        <v>67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76</v>
      </c>
      <c r="L10" t="s">
        <v>77</v>
      </c>
      <c r="M10" t="s">
        <v>78</v>
      </c>
      <c r="N10" t="s">
        <v>79</v>
      </c>
      <c r="O10" t="s">
        <v>80</v>
      </c>
      <c r="P10" t="s">
        <v>81</v>
      </c>
      <c r="Q10" t="s">
        <v>82</v>
      </c>
    </row>
    <row r="11" spans="1:216" x14ac:dyDescent="0.2">
      <c r="B11" t="s">
        <v>66</v>
      </c>
      <c r="C11" t="s">
        <v>68</v>
      </c>
      <c r="D11">
        <v>0.8</v>
      </c>
      <c r="E11">
        <v>0.84</v>
      </c>
      <c r="F11">
        <v>0.7</v>
      </c>
      <c r="G11">
        <v>0.87</v>
      </c>
      <c r="H11">
        <v>0.75</v>
      </c>
      <c r="I11">
        <v>0.84</v>
      </c>
      <c r="J11">
        <v>0.87</v>
      </c>
      <c r="K11">
        <v>0.19109999999999999</v>
      </c>
      <c r="L11">
        <v>0.1512</v>
      </c>
      <c r="M11">
        <v>0.161</v>
      </c>
      <c r="N11">
        <v>0.22620000000000001</v>
      </c>
      <c r="O11">
        <v>0.1575</v>
      </c>
      <c r="P11">
        <v>0.15959999999999999</v>
      </c>
      <c r="Q11">
        <v>0.2175</v>
      </c>
    </row>
    <row r="12" spans="1:216" x14ac:dyDescent="0.2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</row>
    <row r="13" spans="1:216" x14ac:dyDescent="0.2">
      <c r="B13">
        <v>0</v>
      </c>
      <c r="C13">
        <v>0</v>
      </c>
      <c r="D13">
        <v>1</v>
      </c>
      <c r="E13">
        <v>0</v>
      </c>
      <c r="F13">
        <v>1</v>
      </c>
    </row>
    <row r="14" spans="1:216" x14ac:dyDescent="0.2">
      <c r="A14" t="s">
        <v>89</v>
      </c>
      <c r="B14" t="s">
        <v>90</v>
      </c>
      <c r="C14" t="s">
        <v>91</v>
      </c>
      <c r="D14" t="s">
        <v>92</v>
      </c>
      <c r="E14" t="s">
        <v>93</v>
      </c>
      <c r="F14" t="s">
        <v>94</v>
      </c>
      <c r="G14" t="s">
        <v>96</v>
      </c>
      <c r="H14" t="s">
        <v>98</v>
      </c>
    </row>
    <row r="15" spans="1:216" x14ac:dyDescent="0.2">
      <c r="B15">
        <v>-6276</v>
      </c>
      <c r="C15">
        <v>6.6</v>
      </c>
      <c r="D15">
        <v>1.7090000000000001E-5</v>
      </c>
      <c r="E15">
        <v>3.11</v>
      </c>
      <c r="F15" t="s">
        <v>95</v>
      </c>
      <c r="G15" t="s">
        <v>97</v>
      </c>
      <c r="H15">
        <v>0</v>
      </c>
    </row>
    <row r="16" spans="1:216" x14ac:dyDescent="0.2">
      <c r="A16" t="s">
        <v>99</v>
      </c>
      <c r="B16" t="s">
        <v>99</v>
      </c>
      <c r="C16" t="s">
        <v>99</v>
      </c>
      <c r="D16" t="s">
        <v>99</v>
      </c>
      <c r="E16" t="s">
        <v>99</v>
      </c>
      <c r="F16" t="s">
        <v>99</v>
      </c>
      <c r="G16" t="s">
        <v>100</v>
      </c>
      <c r="H16" t="s">
        <v>100</v>
      </c>
      <c r="I16" t="s">
        <v>100</v>
      </c>
      <c r="J16" t="s">
        <v>100</v>
      </c>
      <c r="K16" t="s">
        <v>100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102</v>
      </c>
      <c r="AK16" t="s">
        <v>102</v>
      </c>
      <c r="AL16" t="s">
        <v>102</v>
      </c>
      <c r="AM16" t="s">
        <v>102</v>
      </c>
      <c r="AN16" t="s">
        <v>102</v>
      </c>
      <c r="AO16" t="s">
        <v>103</v>
      </c>
      <c r="AP16" t="s">
        <v>103</v>
      </c>
      <c r="AQ16" t="s">
        <v>103</v>
      </c>
      <c r="AR16" t="s">
        <v>103</v>
      </c>
      <c r="AS16" t="s">
        <v>104</v>
      </c>
      <c r="AT16" t="s">
        <v>104</v>
      </c>
      <c r="AU16" t="s">
        <v>104</v>
      </c>
      <c r="AV16" t="s">
        <v>104</v>
      </c>
      <c r="AW16" t="s">
        <v>104</v>
      </c>
      <c r="AX16" t="s">
        <v>104</v>
      </c>
      <c r="AY16" t="s">
        <v>104</v>
      </c>
      <c r="AZ16" t="s">
        <v>104</v>
      </c>
      <c r="BA16" t="s">
        <v>104</v>
      </c>
      <c r="BB16" t="s">
        <v>104</v>
      </c>
      <c r="BC16" t="s">
        <v>104</v>
      </c>
      <c r="BD16" t="s">
        <v>104</v>
      </c>
      <c r="BE16" t="s">
        <v>104</v>
      </c>
      <c r="BF16" t="s">
        <v>104</v>
      </c>
      <c r="BG16" t="s">
        <v>104</v>
      </c>
      <c r="BH16" t="s">
        <v>104</v>
      </c>
      <c r="BI16" t="s">
        <v>104</v>
      </c>
      <c r="BJ16" t="s">
        <v>104</v>
      </c>
      <c r="BK16" t="s">
        <v>105</v>
      </c>
      <c r="BL16" t="s">
        <v>105</v>
      </c>
      <c r="BM16" t="s">
        <v>105</v>
      </c>
      <c r="BN16" t="s">
        <v>105</v>
      </c>
      <c r="BO16" t="s">
        <v>105</v>
      </c>
      <c r="BP16" t="s">
        <v>105</v>
      </c>
      <c r="BQ16" t="s">
        <v>105</v>
      </c>
      <c r="BR16" t="s">
        <v>105</v>
      </c>
      <c r="BS16" t="s">
        <v>105</v>
      </c>
      <c r="BT16" t="s">
        <v>105</v>
      </c>
      <c r="BU16" t="s">
        <v>106</v>
      </c>
      <c r="BV16" t="s">
        <v>106</v>
      </c>
      <c r="BW16" t="s">
        <v>106</v>
      </c>
      <c r="BX16" t="s">
        <v>106</v>
      </c>
      <c r="BY16" t="s">
        <v>106</v>
      </c>
      <c r="BZ16" t="s">
        <v>106</v>
      </c>
      <c r="CA16" t="s">
        <v>106</v>
      </c>
      <c r="CB16" t="s">
        <v>106</v>
      </c>
      <c r="CC16" t="s">
        <v>106</v>
      </c>
      <c r="CD16" t="s">
        <v>106</v>
      </c>
      <c r="CE16" t="s">
        <v>106</v>
      </c>
      <c r="CF16" t="s">
        <v>106</v>
      </c>
      <c r="CG16" t="s">
        <v>106</v>
      </c>
      <c r="CH16" t="s">
        <v>106</v>
      </c>
      <c r="CI16" t="s">
        <v>106</v>
      </c>
      <c r="CJ16" t="s">
        <v>106</v>
      </c>
      <c r="CK16" t="s">
        <v>106</v>
      </c>
      <c r="CL16" t="s">
        <v>106</v>
      </c>
      <c r="CM16" t="s">
        <v>107</v>
      </c>
      <c r="CN16" t="s">
        <v>107</v>
      </c>
      <c r="CO16" t="s">
        <v>107</v>
      </c>
      <c r="CP16" t="s">
        <v>107</v>
      </c>
      <c r="CQ16" t="s">
        <v>107</v>
      </c>
      <c r="CR16" t="s">
        <v>107</v>
      </c>
      <c r="CS16" t="s">
        <v>107</v>
      </c>
      <c r="CT16" t="s">
        <v>107</v>
      </c>
      <c r="CU16" t="s">
        <v>107</v>
      </c>
      <c r="CV16" t="s">
        <v>107</v>
      </c>
      <c r="CW16" t="s">
        <v>107</v>
      </c>
      <c r="CX16" t="s">
        <v>107</v>
      </c>
      <c r="CY16" t="s">
        <v>107</v>
      </c>
      <c r="CZ16" t="s">
        <v>108</v>
      </c>
      <c r="DA16" t="s">
        <v>108</v>
      </c>
      <c r="DB16" t="s">
        <v>108</v>
      </c>
      <c r="DC16" t="s">
        <v>108</v>
      </c>
      <c r="DD16" t="s">
        <v>108</v>
      </c>
      <c r="DE16" t="s">
        <v>108</v>
      </c>
      <c r="DF16" t="s">
        <v>108</v>
      </c>
      <c r="DG16" t="s">
        <v>108</v>
      </c>
      <c r="DH16" t="s">
        <v>108</v>
      </c>
      <c r="DI16" t="s">
        <v>108</v>
      </c>
      <c r="DJ16" t="s">
        <v>108</v>
      </c>
      <c r="DK16" t="s">
        <v>108</v>
      </c>
      <c r="DL16" t="s">
        <v>108</v>
      </c>
      <c r="DM16" t="s">
        <v>108</v>
      </c>
      <c r="DN16" t="s">
        <v>108</v>
      </c>
      <c r="DO16" t="s">
        <v>109</v>
      </c>
      <c r="DP16" t="s">
        <v>109</v>
      </c>
      <c r="DQ16" t="s">
        <v>109</v>
      </c>
      <c r="DR16" t="s">
        <v>109</v>
      </c>
      <c r="DS16" t="s">
        <v>109</v>
      </c>
      <c r="DT16" t="s">
        <v>109</v>
      </c>
      <c r="DU16" t="s">
        <v>109</v>
      </c>
      <c r="DV16" t="s">
        <v>109</v>
      </c>
      <c r="DW16" t="s">
        <v>109</v>
      </c>
      <c r="DX16" t="s">
        <v>109</v>
      </c>
      <c r="DY16" t="s">
        <v>109</v>
      </c>
      <c r="DZ16" t="s">
        <v>109</v>
      </c>
      <c r="EA16" t="s">
        <v>109</v>
      </c>
      <c r="EB16" t="s">
        <v>109</v>
      </c>
      <c r="EC16" t="s">
        <v>109</v>
      </c>
      <c r="ED16" t="s">
        <v>109</v>
      </c>
      <c r="EE16" t="s">
        <v>109</v>
      </c>
      <c r="EF16" t="s">
        <v>109</v>
      </c>
      <c r="EG16" t="s">
        <v>110</v>
      </c>
      <c r="EH16" t="s">
        <v>110</v>
      </c>
      <c r="EI16" t="s">
        <v>110</v>
      </c>
      <c r="EJ16" t="s">
        <v>110</v>
      </c>
      <c r="EK16" t="s">
        <v>110</v>
      </c>
      <c r="EL16" t="s">
        <v>110</v>
      </c>
      <c r="EM16" t="s">
        <v>110</v>
      </c>
      <c r="EN16" t="s">
        <v>110</v>
      </c>
      <c r="EO16" t="s">
        <v>110</v>
      </c>
      <c r="EP16" t="s">
        <v>110</v>
      </c>
      <c r="EQ16" t="s">
        <v>110</v>
      </c>
      <c r="ER16" t="s">
        <v>110</v>
      </c>
      <c r="ES16" t="s">
        <v>110</v>
      </c>
      <c r="ET16" t="s">
        <v>110</v>
      </c>
      <c r="EU16" t="s">
        <v>110</v>
      </c>
      <c r="EV16" t="s">
        <v>110</v>
      </c>
      <c r="EW16" t="s">
        <v>110</v>
      </c>
      <c r="EX16" t="s">
        <v>110</v>
      </c>
      <c r="EY16" t="s">
        <v>110</v>
      </c>
      <c r="EZ16" t="s">
        <v>111</v>
      </c>
      <c r="FA16" t="s">
        <v>111</v>
      </c>
      <c r="FB16" t="s">
        <v>111</v>
      </c>
      <c r="FC16" t="s">
        <v>111</v>
      </c>
      <c r="FD16" t="s">
        <v>111</v>
      </c>
      <c r="FE16" t="s">
        <v>111</v>
      </c>
      <c r="FF16" t="s">
        <v>111</v>
      </c>
      <c r="FG16" t="s">
        <v>111</v>
      </c>
      <c r="FH16" t="s">
        <v>111</v>
      </c>
      <c r="FI16" t="s">
        <v>111</v>
      </c>
      <c r="FJ16" t="s">
        <v>111</v>
      </c>
      <c r="FK16" t="s">
        <v>111</v>
      </c>
      <c r="FL16" t="s">
        <v>111</v>
      </c>
      <c r="FM16" t="s">
        <v>111</v>
      </c>
      <c r="FN16" t="s">
        <v>111</v>
      </c>
      <c r="FO16" t="s">
        <v>111</v>
      </c>
      <c r="FP16" t="s">
        <v>111</v>
      </c>
      <c r="FQ16" t="s">
        <v>111</v>
      </c>
      <c r="FR16" t="s">
        <v>111</v>
      </c>
      <c r="FS16" t="s">
        <v>112</v>
      </c>
      <c r="FT16" t="s">
        <v>112</v>
      </c>
      <c r="FU16" t="s">
        <v>112</v>
      </c>
      <c r="FV16" t="s">
        <v>112</v>
      </c>
      <c r="FW16" t="s">
        <v>112</v>
      </c>
      <c r="FX16" t="s">
        <v>112</v>
      </c>
      <c r="FY16" t="s">
        <v>112</v>
      </c>
      <c r="FZ16" t="s">
        <v>112</v>
      </c>
      <c r="GA16" t="s">
        <v>112</v>
      </c>
      <c r="GB16" t="s">
        <v>112</v>
      </c>
      <c r="GC16" t="s">
        <v>112</v>
      </c>
      <c r="GD16" t="s">
        <v>112</v>
      </c>
      <c r="GE16" t="s">
        <v>112</v>
      </c>
      <c r="GF16" t="s">
        <v>112</v>
      </c>
      <c r="GG16" t="s">
        <v>112</v>
      </c>
      <c r="GH16" t="s">
        <v>112</v>
      </c>
      <c r="GI16" t="s">
        <v>112</v>
      </c>
      <c r="GJ16" t="s">
        <v>112</v>
      </c>
      <c r="GK16" t="s">
        <v>113</v>
      </c>
      <c r="GL16" t="s">
        <v>113</v>
      </c>
      <c r="GM16" t="s">
        <v>113</v>
      </c>
      <c r="GN16" t="s">
        <v>113</v>
      </c>
      <c r="GO16" t="s">
        <v>113</v>
      </c>
      <c r="GP16" t="s">
        <v>113</v>
      </c>
      <c r="GQ16" t="s">
        <v>113</v>
      </c>
      <c r="GR16" t="s">
        <v>113</v>
      </c>
      <c r="GS16" t="s">
        <v>114</v>
      </c>
      <c r="GT16" t="s">
        <v>114</v>
      </c>
      <c r="GU16" t="s">
        <v>114</v>
      </c>
      <c r="GV16" t="s">
        <v>114</v>
      </c>
      <c r="GW16" t="s">
        <v>114</v>
      </c>
      <c r="GX16" t="s">
        <v>114</v>
      </c>
      <c r="GY16" t="s">
        <v>114</v>
      </c>
      <c r="GZ16" t="s">
        <v>114</v>
      </c>
      <c r="HA16" t="s">
        <v>114</v>
      </c>
      <c r="HB16" t="s">
        <v>114</v>
      </c>
      <c r="HC16" t="s">
        <v>114</v>
      </c>
      <c r="HD16" t="s">
        <v>114</v>
      </c>
      <c r="HE16" t="s">
        <v>114</v>
      </c>
      <c r="HF16" t="s">
        <v>114</v>
      </c>
      <c r="HG16" t="s">
        <v>114</v>
      </c>
      <c r="HH16" t="s">
        <v>114</v>
      </c>
    </row>
    <row r="17" spans="1:216" x14ac:dyDescent="0.2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122</v>
      </c>
      <c r="I17" t="s">
        <v>123</v>
      </c>
      <c r="J17" t="s">
        <v>124</v>
      </c>
      <c r="K17" t="s">
        <v>125</v>
      </c>
      <c r="L17" t="s">
        <v>126</v>
      </c>
      <c r="M17" t="s">
        <v>127</v>
      </c>
      <c r="N17" t="s">
        <v>128</v>
      </c>
      <c r="O17" t="s">
        <v>129</v>
      </c>
      <c r="P17" t="s">
        <v>130</v>
      </c>
      <c r="Q17" t="s">
        <v>131</v>
      </c>
      <c r="R17" t="s">
        <v>132</v>
      </c>
      <c r="S17" t="s">
        <v>133</v>
      </c>
      <c r="T17" t="s">
        <v>134</v>
      </c>
      <c r="U17" t="s">
        <v>135</v>
      </c>
      <c r="V17" t="s">
        <v>136</v>
      </c>
      <c r="W17" t="s">
        <v>137</v>
      </c>
      <c r="X17" t="s">
        <v>138</v>
      </c>
      <c r="Y17" t="s">
        <v>139</v>
      </c>
      <c r="Z17" t="s">
        <v>140</v>
      </c>
      <c r="AA17" t="s">
        <v>141</v>
      </c>
      <c r="AB17" t="s">
        <v>142</v>
      </c>
      <c r="AC17" t="s">
        <v>143</v>
      </c>
      <c r="AD17" t="s">
        <v>144</v>
      </c>
      <c r="AE17" t="s">
        <v>145</v>
      </c>
      <c r="AF17" t="s">
        <v>146</v>
      </c>
      <c r="AG17" t="s">
        <v>147</v>
      </c>
      <c r="AH17" t="s">
        <v>148</v>
      </c>
      <c r="AI17" t="s">
        <v>149</v>
      </c>
      <c r="AJ17" t="s">
        <v>102</v>
      </c>
      <c r="AK17" t="s">
        <v>150</v>
      </c>
      <c r="AL17" t="s">
        <v>151</v>
      </c>
      <c r="AM17" t="s">
        <v>152</v>
      </c>
      <c r="AN17" t="s">
        <v>153</v>
      </c>
      <c r="AO17" t="s">
        <v>154</v>
      </c>
      <c r="AP17" t="s">
        <v>155</v>
      </c>
      <c r="AQ17" t="s">
        <v>156</v>
      </c>
      <c r="AR17" t="s">
        <v>157</v>
      </c>
      <c r="AS17" t="s">
        <v>126</v>
      </c>
      <c r="AT17" t="s">
        <v>158</v>
      </c>
      <c r="AU17" t="s">
        <v>159</v>
      </c>
      <c r="AV17" t="s">
        <v>160</v>
      </c>
      <c r="AW17" t="s">
        <v>161</v>
      </c>
      <c r="AX17" t="s">
        <v>162</v>
      </c>
      <c r="AY17" t="s">
        <v>163</v>
      </c>
      <c r="AZ17" t="s">
        <v>164</v>
      </c>
      <c r="BA17" t="s">
        <v>165</v>
      </c>
      <c r="BB17" t="s">
        <v>166</v>
      </c>
      <c r="BC17" t="s">
        <v>167</v>
      </c>
      <c r="BD17" t="s">
        <v>168</v>
      </c>
      <c r="BE17" t="s">
        <v>169</v>
      </c>
      <c r="BF17" t="s">
        <v>170</v>
      </c>
      <c r="BG17" t="s">
        <v>171</v>
      </c>
      <c r="BH17" t="s">
        <v>172</v>
      </c>
      <c r="BI17" t="s">
        <v>173</v>
      </c>
      <c r="BJ17" t="s">
        <v>174</v>
      </c>
      <c r="BK17" t="s">
        <v>175</v>
      </c>
      <c r="BL17" t="s">
        <v>176</v>
      </c>
      <c r="BM17" t="s">
        <v>177</v>
      </c>
      <c r="BN17" t="s">
        <v>178</v>
      </c>
      <c r="BO17" t="s">
        <v>179</v>
      </c>
      <c r="BP17" t="s">
        <v>180</v>
      </c>
      <c r="BQ17" t="s">
        <v>181</v>
      </c>
      <c r="BR17" t="s">
        <v>182</v>
      </c>
      <c r="BS17" t="s">
        <v>183</v>
      </c>
      <c r="BT17" t="s">
        <v>184</v>
      </c>
      <c r="BU17" t="s">
        <v>185</v>
      </c>
      <c r="BV17" t="s">
        <v>186</v>
      </c>
      <c r="BW17" t="s">
        <v>187</v>
      </c>
      <c r="BX17" t="s">
        <v>188</v>
      </c>
      <c r="BY17" t="s">
        <v>189</v>
      </c>
      <c r="BZ17" t="s">
        <v>190</v>
      </c>
      <c r="CA17" t="s">
        <v>191</v>
      </c>
      <c r="CB17" t="s">
        <v>192</v>
      </c>
      <c r="CC17" t="s">
        <v>193</v>
      </c>
      <c r="CD17" t="s">
        <v>194</v>
      </c>
      <c r="CE17" t="s">
        <v>195</v>
      </c>
      <c r="CF17" t="s">
        <v>196</v>
      </c>
      <c r="CG17" t="s">
        <v>197</v>
      </c>
      <c r="CH17" t="s">
        <v>198</v>
      </c>
      <c r="CI17" t="s">
        <v>199</v>
      </c>
      <c r="CJ17" t="s">
        <v>200</v>
      </c>
      <c r="CK17" t="s">
        <v>201</v>
      </c>
      <c r="CL17" t="s">
        <v>202</v>
      </c>
      <c r="CM17" t="s">
        <v>116</v>
      </c>
      <c r="CN17" t="s">
        <v>119</v>
      </c>
      <c r="CO17" t="s">
        <v>203</v>
      </c>
      <c r="CP17" t="s">
        <v>204</v>
      </c>
      <c r="CQ17" t="s">
        <v>205</v>
      </c>
      <c r="CR17" t="s">
        <v>206</v>
      </c>
      <c r="CS17" t="s">
        <v>207</v>
      </c>
      <c r="CT17" t="s">
        <v>208</v>
      </c>
      <c r="CU17" t="s">
        <v>209</v>
      </c>
      <c r="CV17" t="s">
        <v>210</v>
      </c>
      <c r="CW17" t="s">
        <v>211</v>
      </c>
      <c r="CX17" t="s">
        <v>212</v>
      </c>
      <c r="CY17" t="s">
        <v>213</v>
      </c>
      <c r="CZ17" t="s">
        <v>214</v>
      </c>
      <c r="DA17" t="s">
        <v>215</v>
      </c>
      <c r="DB17" t="s">
        <v>216</v>
      </c>
      <c r="DC17" t="s">
        <v>217</v>
      </c>
      <c r="DD17" t="s">
        <v>218</v>
      </c>
      <c r="DE17" t="s">
        <v>219</v>
      </c>
      <c r="DF17" t="s">
        <v>220</v>
      </c>
      <c r="DG17" t="s">
        <v>221</v>
      </c>
      <c r="DH17" t="s">
        <v>222</v>
      </c>
      <c r="DI17" t="s">
        <v>223</v>
      </c>
      <c r="DJ17" t="s">
        <v>224</v>
      </c>
      <c r="DK17" t="s">
        <v>225</v>
      </c>
      <c r="DL17" t="s">
        <v>226</v>
      </c>
      <c r="DM17" t="s">
        <v>227</v>
      </c>
      <c r="DN17" t="s">
        <v>228</v>
      </c>
      <c r="DO17" t="s">
        <v>229</v>
      </c>
      <c r="DP17" t="s">
        <v>230</v>
      </c>
      <c r="DQ17" t="s">
        <v>231</v>
      </c>
      <c r="DR17" t="s">
        <v>232</v>
      </c>
      <c r="DS17" t="s">
        <v>233</v>
      </c>
      <c r="DT17" t="s">
        <v>234</v>
      </c>
      <c r="DU17" t="s">
        <v>235</v>
      </c>
      <c r="DV17" t="s">
        <v>236</v>
      </c>
      <c r="DW17" t="s">
        <v>237</v>
      </c>
      <c r="DX17" t="s">
        <v>238</v>
      </c>
      <c r="DY17" t="s">
        <v>239</v>
      </c>
      <c r="DZ17" t="s">
        <v>240</v>
      </c>
      <c r="EA17" t="s">
        <v>241</v>
      </c>
      <c r="EB17" t="s">
        <v>242</v>
      </c>
      <c r="EC17" t="s">
        <v>243</v>
      </c>
      <c r="ED17" t="s">
        <v>244</v>
      </c>
      <c r="EE17" t="s">
        <v>245</v>
      </c>
      <c r="EF17" t="s">
        <v>246</v>
      </c>
      <c r="EG17" t="s">
        <v>247</v>
      </c>
      <c r="EH17" t="s">
        <v>248</v>
      </c>
      <c r="EI17" t="s">
        <v>249</v>
      </c>
      <c r="EJ17" t="s">
        <v>250</v>
      </c>
      <c r="EK17" t="s">
        <v>251</v>
      </c>
      <c r="EL17" t="s">
        <v>252</v>
      </c>
      <c r="EM17" t="s">
        <v>253</v>
      </c>
      <c r="EN17" t="s">
        <v>254</v>
      </c>
      <c r="EO17" t="s">
        <v>255</v>
      </c>
      <c r="EP17" t="s">
        <v>256</v>
      </c>
      <c r="EQ17" t="s">
        <v>257</v>
      </c>
      <c r="ER17" t="s">
        <v>258</v>
      </c>
      <c r="ES17" t="s">
        <v>259</v>
      </c>
      <c r="ET17" t="s">
        <v>260</v>
      </c>
      <c r="EU17" t="s">
        <v>261</v>
      </c>
      <c r="EV17" t="s">
        <v>262</v>
      </c>
      <c r="EW17" t="s">
        <v>263</v>
      </c>
      <c r="EX17" t="s">
        <v>264</v>
      </c>
      <c r="EY17" t="s">
        <v>265</v>
      </c>
      <c r="EZ17" t="s">
        <v>266</v>
      </c>
      <c r="FA17" t="s">
        <v>267</v>
      </c>
      <c r="FB17" t="s">
        <v>268</v>
      </c>
      <c r="FC17" t="s">
        <v>269</v>
      </c>
      <c r="FD17" t="s">
        <v>270</v>
      </c>
      <c r="FE17" t="s">
        <v>271</v>
      </c>
      <c r="FF17" t="s">
        <v>272</v>
      </c>
      <c r="FG17" t="s">
        <v>273</v>
      </c>
      <c r="FH17" t="s">
        <v>274</v>
      </c>
      <c r="FI17" t="s">
        <v>275</v>
      </c>
      <c r="FJ17" t="s">
        <v>276</v>
      </c>
      <c r="FK17" t="s">
        <v>277</v>
      </c>
      <c r="FL17" t="s">
        <v>278</v>
      </c>
      <c r="FM17" t="s">
        <v>279</v>
      </c>
      <c r="FN17" t="s">
        <v>280</v>
      </c>
      <c r="FO17" t="s">
        <v>281</v>
      </c>
      <c r="FP17" t="s">
        <v>282</v>
      </c>
      <c r="FQ17" t="s">
        <v>283</v>
      </c>
      <c r="FR17" t="s">
        <v>284</v>
      </c>
      <c r="FS17" t="s">
        <v>285</v>
      </c>
      <c r="FT17" t="s">
        <v>286</v>
      </c>
      <c r="FU17" t="s">
        <v>287</v>
      </c>
      <c r="FV17" t="s">
        <v>288</v>
      </c>
      <c r="FW17" t="s">
        <v>289</v>
      </c>
      <c r="FX17" t="s">
        <v>290</v>
      </c>
      <c r="FY17" t="s">
        <v>291</v>
      </c>
      <c r="FZ17" t="s">
        <v>292</v>
      </c>
      <c r="GA17" t="s">
        <v>293</v>
      </c>
      <c r="GB17" t="s">
        <v>294</v>
      </c>
      <c r="GC17" t="s">
        <v>295</v>
      </c>
      <c r="GD17" t="s">
        <v>296</v>
      </c>
      <c r="GE17" t="s">
        <v>297</v>
      </c>
      <c r="GF17" t="s">
        <v>298</v>
      </c>
      <c r="GG17" t="s">
        <v>299</v>
      </c>
      <c r="GH17" t="s">
        <v>300</v>
      </c>
      <c r="GI17" t="s">
        <v>301</v>
      </c>
      <c r="GJ17" t="s">
        <v>302</v>
      </c>
      <c r="GK17" t="s">
        <v>303</v>
      </c>
      <c r="GL17" t="s">
        <v>304</v>
      </c>
      <c r="GM17" t="s">
        <v>305</v>
      </c>
      <c r="GN17" t="s">
        <v>306</v>
      </c>
      <c r="GO17" t="s">
        <v>307</v>
      </c>
      <c r="GP17" t="s">
        <v>308</v>
      </c>
      <c r="GQ17" t="s">
        <v>309</v>
      </c>
      <c r="GR17" t="s">
        <v>310</v>
      </c>
      <c r="GS17" t="s">
        <v>311</v>
      </c>
      <c r="GT17" t="s">
        <v>312</v>
      </c>
      <c r="GU17" t="s">
        <v>313</v>
      </c>
      <c r="GV17" t="s">
        <v>314</v>
      </c>
      <c r="GW17" t="s">
        <v>315</v>
      </c>
      <c r="GX17" t="s">
        <v>316</v>
      </c>
      <c r="GY17" t="s">
        <v>317</v>
      </c>
      <c r="GZ17" t="s">
        <v>318</v>
      </c>
      <c r="HA17" t="s">
        <v>319</v>
      </c>
      <c r="HB17" t="s">
        <v>320</v>
      </c>
      <c r="HC17" t="s">
        <v>321</v>
      </c>
      <c r="HD17" t="s">
        <v>322</v>
      </c>
      <c r="HE17" t="s">
        <v>323</v>
      </c>
      <c r="HF17" t="s">
        <v>324</v>
      </c>
      <c r="HG17" t="s">
        <v>325</v>
      </c>
      <c r="HH17" t="s">
        <v>326</v>
      </c>
    </row>
    <row r="18" spans="1:216" x14ac:dyDescent="0.2">
      <c r="B18" t="s">
        <v>327</v>
      </c>
      <c r="C18" t="s">
        <v>327</v>
      </c>
      <c r="F18" t="s">
        <v>327</v>
      </c>
      <c r="L18" t="s">
        <v>327</v>
      </c>
      <c r="M18" t="s">
        <v>328</v>
      </c>
      <c r="N18" t="s">
        <v>329</v>
      </c>
      <c r="O18" t="s">
        <v>330</v>
      </c>
      <c r="P18" t="s">
        <v>331</v>
      </c>
      <c r="Q18" t="s">
        <v>331</v>
      </c>
      <c r="R18" t="s">
        <v>165</v>
      </c>
      <c r="S18" t="s">
        <v>165</v>
      </c>
      <c r="T18" t="s">
        <v>328</v>
      </c>
      <c r="U18" t="s">
        <v>328</v>
      </c>
      <c r="V18" t="s">
        <v>328</v>
      </c>
      <c r="W18" t="s">
        <v>328</v>
      </c>
      <c r="X18" t="s">
        <v>332</v>
      </c>
      <c r="Y18" t="s">
        <v>333</v>
      </c>
      <c r="Z18" t="s">
        <v>333</v>
      </c>
      <c r="AA18" t="s">
        <v>334</v>
      </c>
      <c r="AB18" t="s">
        <v>335</v>
      </c>
      <c r="AC18" t="s">
        <v>334</v>
      </c>
      <c r="AD18" t="s">
        <v>334</v>
      </c>
      <c r="AE18" t="s">
        <v>334</v>
      </c>
      <c r="AF18" t="s">
        <v>332</v>
      </c>
      <c r="AG18" t="s">
        <v>332</v>
      </c>
      <c r="AH18" t="s">
        <v>332</v>
      </c>
      <c r="AI18" t="s">
        <v>332</v>
      </c>
      <c r="AJ18" t="s">
        <v>336</v>
      </c>
      <c r="AK18" t="s">
        <v>335</v>
      </c>
      <c r="AM18" t="s">
        <v>335</v>
      </c>
      <c r="AN18" t="s">
        <v>336</v>
      </c>
      <c r="AO18" t="s">
        <v>330</v>
      </c>
      <c r="AP18" t="s">
        <v>330</v>
      </c>
      <c r="AR18" t="s">
        <v>337</v>
      </c>
      <c r="AS18" t="s">
        <v>327</v>
      </c>
      <c r="AT18" t="s">
        <v>331</v>
      </c>
      <c r="AU18" t="s">
        <v>331</v>
      </c>
      <c r="AV18" t="s">
        <v>338</v>
      </c>
      <c r="AW18" t="s">
        <v>338</v>
      </c>
      <c r="AX18" t="s">
        <v>331</v>
      </c>
      <c r="AY18" t="s">
        <v>338</v>
      </c>
      <c r="AZ18" t="s">
        <v>336</v>
      </c>
      <c r="BA18" t="s">
        <v>334</v>
      </c>
      <c r="BB18" t="s">
        <v>334</v>
      </c>
      <c r="BC18" t="s">
        <v>333</v>
      </c>
      <c r="BD18" t="s">
        <v>333</v>
      </c>
      <c r="BE18" t="s">
        <v>333</v>
      </c>
      <c r="BF18" t="s">
        <v>333</v>
      </c>
      <c r="BG18" t="s">
        <v>333</v>
      </c>
      <c r="BH18" t="s">
        <v>339</v>
      </c>
      <c r="BI18" t="s">
        <v>330</v>
      </c>
      <c r="BJ18" t="s">
        <v>330</v>
      </c>
      <c r="BK18" t="s">
        <v>331</v>
      </c>
      <c r="BL18" t="s">
        <v>331</v>
      </c>
      <c r="BM18" t="s">
        <v>331</v>
      </c>
      <c r="BN18" t="s">
        <v>338</v>
      </c>
      <c r="BO18" t="s">
        <v>331</v>
      </c>
      <c r="BP18" t="s">
        <v>338</v>
      </c>
      <c r="BQ18" t="s">
        <v>334</v>
      </c>
      <c r="BR18" t="s">
        <v>334</v>
      </c>
      <c r="BS18" t="s">
        <v>333</v>
      </c>
      <c r="BT18" t="s">
        <v>333</v>
      </c>
      <c r="BU18" t="s">
        <v>330</v>
      </c>
      <c r="BZ18" t="s">
        <v>330</v>
      </c>
      <c r="CC18" t="s">
        <v>333</v>
      </c>
      <c r="CD18" t="s">
        <v>333</v>
      </c>
      <c r="CE18" t="s">
        <v>333</v>
      </c>
      <c r="CF18" t="s">
        <v>333</v>
      </c>
      <c r="CG18" t="s">
        <v>333</v>
      </c>
      <c r="CH18" t="s">
        <v>330</v>
      </c>
      <c r="CI18" t="s">
        <v>330</v>
      </c>
      <c r="CJ18" t="s">
        <v>330</v>
      </c>
      <c r="CK18" t="s">
        <v>327</v>
      </c>
      <c r="CM18" t="s">
        <v>340</v>
      </c>
      <c r="CO18" t="s">
        <v>327</v>
      </c>
      <c r="CP18" t="s">
        <v>327</v>
      </c>
      <c r="CR18" t="s">
        <v>341</v>
      </c>
      <c r="CS18" t="s">
        <v>342</v>
      </c>
      <c r="CT18" t="s">
        <v>341</v>
      </c>
      <c r="CU18" t="s">
        <v>342</v>
      </c>
      <c r="CV18" t="s">
        <v>341</v>
      </c>
      <c r="CW18" t="s">
        <v>342</v>
      </c>
      <c r="CX18" t="s">
        <v>335</v>
      </c>
      <c r="CY18" t="s">
        <v>335</v>
      </c>
      <c r="CZ18" t="s">
        <v>330</v>
      </c>
      <c r="DA18" t="s">
        <v>343</v>
      </c>
      <c r="DB18" t="s">
        <v>330</v>
      </c>
      <c r="DD18" t="s">
        <v>331</v>
      </c>
      <c r="DE18" t="s">
        <v>344</v>
      </c>
      <c r="DF18" t="s">
        <v>331</v>
      </c>
      <c r="DH18" t="s">
        <v>330</v>
      </c>
      <c r="DI18" t="s">
        <v>343</v>
      </c>
      <c r="DJ18" t="s">
        <v>330</v>
      </c>
      <c r="DO18" t="s">
        <v>345</v>
      </c>
      <c r="DP18" t="s">
        <v>345</v>
      </c>
      <c r="EC18" t="s">
        <v>345</v>
      </c>
      <c r="ED18" t="s">
        <v>345</v>
      </c>
      <c r="EE18" t="s">
        <v>346</v>
      </c>
      <c r="EF18" t="s">
        <v>346</v>
      </c>
      <c r="EG18" t="s">
        <v>333</v>
      </c>
      <c r="EH18" t="s">
        <v>333</v>
      </c>
      <c r="EI18" t="s">
        <v>335</v>
      </c>
      <c r="EJ18" t="s">
        <v>333</v>
      </c>
      <c r="EK18" t="s">
        <v>338</v>
      </c>
      <c r="EL18" t="s">
        <v>335</v>
      </c>
      <c r="EM18" t="s">
        <v>335</v>
      </c>
      <c r="EO18" t="s">
        <v>345</v>
      </c>
      <c r="EP18" t="s">
        <v>345</v>
      </c>
      <c r="EQ18" t="s">
        <v>345</v>
      </c>
      <c r="ER18" t="s">
        <v>345</v>
      </c>
      <c r="ES18" t="s">
        <v>345</v>
      </c>
      <c r="ET18" t="s">
        <v>345</v>
      </c>
      <c r="EU18" t="s">
        <v>345</v>
      </c>
      <c r="EV18" t="s">
        <v>347</v>
      </c>
      <c r="EW18" t="s">
        <v>347</v>
      </c>
      <c r="EX18" t="s">
        <v>347</v>
      </c>
      <c r="EY18" t="s">
        <v>348</v>
      </c>
      <c r="EZ18" t="s">
        <v>345</v>
      </c>
      <c r="FA18" t="s">
        <v>345</v>
      </c>
      <c r="FB18" t="s">
        <v>345</v>
      </c>
      <c r="FC18" t="s">
        <v>345</v>
      </c>
      <c r="FD18" t="s">
        <v>345</v>
      </c>
      <c r="FE18" t="s">
        <v>345</v>
      </c>
      <c r="FF18" t="s">
        <v>345</v>
      </c>
      <c r="FG18" t="s">
        <v>345</v>
      </c>
      <c r="FH18" t="s">
        <v>345</v>
      </c>
      <c r="FI18" t="s">
        <v>345</v>
      </c>
      <c r="FJ18" t="s">
        <v>345</v>
      </c>
      <c r="FK18" t="s">
        <v>345</v>
      </c>
      <c r="FR18" t="s">
        <v>345</v>
      </c>
      <c r="FS18" t="s">
        <v>335</v>
      </c>
      <c r="FT18" t="s">
        <v>335</v>
      </c>
      <c r="FU18" t="s">
        <v>341</v>
      </c>
      <c r="FV18" t="s">
        <v>342</v>
      </c>
      <c r="FW18" t="s">
        <v>342</v>
      </c>
      <c r="GA18" t="s">
        <v>342</v>
      </c>
      <c r="GE18" t="s">
        <v>331</v>
      </c>
      <c r="GF18" t="s">
        <v>331</v>
      </c>
      <c r="GG18" t="s">
        <v>338</v>
      </c>
      <c r="GH18" t="s">
        <v>338</v>
      </c>
      <c r="GI18" t="s">
        <v>349</v>
      </c>
      <c r="GJ18" t="s">
        <v>349</v>
      </c>
      <c r="GK18" t="s">
        <v>345</v>
      </c>
      <c r="GL18" t="s">
        <v>345</v>
      </c>
      <c r="GM18" t="s">
        <v>345</v>
      </c>
      <c r="GN18" t="s">
        <v>345</v>
      </c>
      <c r="GO18" t="s">
        <v>345</v>
      </c>
      <c r="GP18" t="s">
        <v>345</v>
      </c>
      <c r="GQ18" t="s">
        <v>333</v>
      </c>
      <c r="GR18" t="s">
        <v>345</v>
      </c>
      <c r="GT18" t="s">
        <v>336</v>
      </c>
      <c r="GU18" t="s">
        <v>336</v>
      </c>
      <c r="GV18" t="s">
        <v>333</v>
      </c>
      <c r="GW18" t="s">
        <v>333</v>
      </c>
      <c r="GX18" t="s">
        <v>333</v>
      </c>
      <c r="GY18" t="s">
        <v>333</v>
      </c>
      <c r="GZ18" t="s">
        <v>333</v>
      </c>
      <c r="HA18" t="s">
        <v>335</v>
      </c>
      <c r="HB18" t="s">
        <v>335</v>
      </c>
      <c r="HC18" t="s">
        <v>335</v>
      </c>
      <c r="HD18" t="s">
        <v>333</v>
      </c>
      <c r="HE18" t="s">
        <v>331</v>
      </c>
      <c r="HF18" t="s">
        <v>338</v>
      </c>
      <c r="HG18" t="s">
        <v>335</v>
      </c>
      <c r="HH18" t="s">
        <v>335</v>
      </c>
    </row>
    <row r="19" spans="1:216" x14ac:dyDescent="0.2">
      <c r="A19">
        <v>1</v>
      </c>
      <c r="B19">
        <v>1689724900.0999999</v>
      </c>
      <c r="C19">
        <v>0</v>
      </c>
      <c r="D19" t="s">
        <v>350</v>
      </c>
      <c r="E19" t="s">
        <v>351</v>
      </c>
      <c r="F19" t="s">
        <v>352</v>
      </c>
      <c r="G19" t="s">
        <v>353</v>
      </c>
      <c r="H19" t="s">
        <v>354</v>
      </c>
      <c r="I19" t="s">
        <v>355</v>
      </c>
      <c r="J19" t="s">
        <v>356</v>
      </c>
      <c r="K19" t="s">
        <v>357</v>
      </c>
      <c r="L19">
        <v>1689724900.0999999</v>
      </c>
      <c r="M19">
        <f t="shared" ref="M19:M36" si="0">(N19)/1000</f>
        <v>1.4725361158724347E-3</v>
      </c>
      <c r="N19">
        <f t="shared" ref="N19:N36" si="1">1000*AZ19*AL19*(AV19-AW19)/(100*$B$7*(1000-AL19*AV19))</f>
        <v>1.4725361158724346</v>
      </c>
      <c r="O19">
        <f t="shared" ref="O19:O36" si="2">AZ19*AL19*(AU19-AT19*(1000-AL19*AW19)/(1000-AL19*AV19))/(100*$B$7)</f>
        <v>8.1802432230099029</v>
      </c>
      <c r="P19">
        <f t="shared" ref="P19:P36" si="3">AT19 - IF(AL19&gt;1, O19*$B$7*100/(AN19*BH19), 0)</f>
        <v>392.26900000000001</v>
      </c>
      <c r="Q19">
        <f t="shared" ref="Q19:Q36" si="4">((W19-M19/2)*P19-O19)/(W19+M19/2)</f>
        <v>286.45717182632967</v>
      </c>
      <c r="R19">
        <f t="shared" ref="R19:R36" si="5">Q19*(BA19+BB19)/1000</f>
        <v>28.879967105208195</v>
      </c>
      <c r="S19">
        <f t="shared" ref="S19:S36" si="6">(AT19 - IF(AL19&gt;1, O19*$B$7*100/(AN19*BH19), 0))*(BA19+BB19)/1000</f>
        <v>39.547677386346507</v>
      </c>
      <c r="T19">
        <f t="shared" ref="T19:T36" si="7">2/((1/V19-1/U19)+SIGN(V19)*SQRT((1/V19-1/U19)*(1/V19-1/U19) + 4*$C$7/(($C$7+1)*($C$7+1))*(2*1/V19*1/U19-1/U19*1/U19)))</f>
        <v>0.13355360278144077</v>
      </c>
      <c r="U19">
        <f t="shared" ref="U19:U36" si="8">IF(LEFT($D$7,1)&lt;&gt;"0",IF(LEFT($D$7,1)="1",3,$E$7),$D$5+$E$5*(BH19*BA19/($K$5*1000))+$F$5*(BH19*BA19/($K$5*1000))*MAX(MIN($B$7,$J$5),$I$5)*MAX(MIN($B$7,$J$5),$I$5)+$G$5*MAX(MIN($B$7,$J$5),$I$5)*(BH19*BA19/($K$5*1000))+$H$5*(BH19*BA19/($K$5*1000))*(BH19*BA19/($K$5*1000)))</f>
        <v>3.6169083086611247</v>
      </c>
      <c r="V19">
        <f t="shared" ref="V19:V36" si="9">M19*(1000-(1000*0.61365*EXP(17.502*Z19/(240.97+Z19))/(BA19+BB19)+AV19)/2)/(1000*0.61365*EXP(17.502*Z19/(240.97+Z19))/(BA19+BB19)-AV19)</f>
        <v>0.1308732333554426</v>
      </c>
      <c r="W19">
        <f t="shared" ref="W19:W36" si="10">1/(($C$7+1)/(T19/1.6)+1/(U19/1.37)) + $C$7/(($C$7+1)/(T19/1.6) + $C$7/(U19/1.37))</f>
        <v>8.2032110901291838E-2</v>
      </c>
      <c r="X19">
        <f t="shared" ref="X19:X36" si="11">(AO19*AR19)</f>
        <v>297.70678799999996</v>
      </c>
      <c r="Y19">
        <f t="shared" ref="Y19:Y36" si="12">(BC19+(X19+2*0.95*0.0000000567*(((BC19+$B$9)+273)^4-(BC19+273)^4)-44100*M19)/(1.84*29.3*U19+8*0.95*0.0000000567*(BC19+273)^3))</f>
        <v>19.129966386128043</v>
      </c>
      <c r="Z19">
        <f t="shared" ref="Z19:Z36" si="13">($C$9*BD19+$D$9*BE19+$E$9*Y19)</f>
        <v>19.129966386128043</v>
      </c>
      <c r="AA19">
        <f t="shared" ref="AA19:AA36" si="14">0.61365*EXP(17.502*Z19/(240.97+Z19))</f>
        <v>2.2231287950167675</v>
      </c>
      <c r="AB19">
        <f t="shared" ref="AB19:AB36" si="15">(AC19/AD19*100)</f>
        <v>53.476629331642336</v>
      </c>
      <c r="AC19">
        <f t="shared" ref="AC19:AC36" si="16">AV19*(BA19+BB19)/1000</f>
        <v>1.1075031308222001</v>
      </c>
      <c r="AD19">
        <f t="shared" ref="AD19:AD36" si="17">0.61365*EXP(17.502*BC19/(240.97+BC19))</f>
        <v>2.0710039968186367</v>
      </c>
      <c r="AE19">
        <f t="shared" ref="AE19:AE36" si="18">(AA19-AV19*(BA19+BB19)/1000)</f>
        <v>1.1156256641945674</v>
      </c>
      <c r="AF19">
        <f t="shared" ref="AF19:AF36" si="19">(-M19*44100)</f>
        <v>-64.938842709974367</v>
      </c>
      <c r="AG19">
        <f t="shared" ref="AG19:AG36" si="20">2*29.3*U19*0.92*(BC19-Z19)</f>
        <v>-220.74701410091535</v>
      </c>
      <c r="AH19">
        <f t="shared" ref="AH19:AH36" si="21">2*0.95*0.0000000567*(((BC19+$B$9)+273)^4-(Z19+273)^4)</f>
        <v>-12.09126066802086</v>
      </c>
      <c r="AI19">
        <f t="shared" ref="AI19:AI36" si="22">X19+AH19+AF19+AG19</f>
        <v>-7.0329478910650778E-2</v>
      </c>
      <c r="AJ19">
        <v>0</v>
      </c>
      <c r="AK19">
        <v>0</v>
      </c>
      <c r="AL19">
        <f t="shared" ref="AL19:AL36" si="23">IF(AJ19*$H$15&gt;=AN19,1,(AN19/(AN19-AJ19*$H$15)))</f>
        <v>1</v>
      </c>
      <c r="AM19">
        <f t="shared" ref="AM19:AM36" si="24">(AL19-1)*100</f>
        <v>0</v>
      </c>
      <c r="AN19">
        <f t="shared" ref="AN19:AN36" si="25">MAX(0,($B$15+$C$15*BH19)/(1+$D$15*BH19)*BA19/(BC19+273)*$E$15)</f>
        <v>54925.516077760134</v>
      </c>
      <c r="AO19">
        <f t="shared" ref="AO19:AO36" si="26">$B$13*BI19+$C$13*BJ19+$F$13*BU19*(1-BX19)</f>
        <v>1800.03</v>
      </c>
      <c r="AP19">
        <f t="shared" ref="AP19:AP36" si="27">AO19*AQ19</f>
        <v>1517.4251999999999</v>
      </c>
      <c r="AQ19">
        <f t="shared" ref="AQ19:AQ36" si="28">($B$13*$D$11+$C$13*$D$11+$F$13*((CH19+BZ19)/MAX(CH19+BZ19+CI19, 0.1)*$I$11+CI19/MAX(CH19+BZ19+CI19, 0.1)*$J$11))/($B$13+$C$13+$F$13)</f>
        <v>0.84299995000083328</v>
      </c>
      <c r="AR19">
        <f t="shared" ref="AR19:AR36" si="29">($B$13*$K$11+$C$13*$K$11+$F$13*((CH19+BZ19)/MAX(CH19+BZ19+CI19, 0.1)*$P$11+CI19/MAX(CH19+BZ19+CI19, 0.1)*$Q$11))/($B$13+$C$13+$F$13)</f>
        <v>0.16538990350160829</v>
      </c>
      <c r="AS19">
        <v>1689724900.0999999</v>
      </c>
      <c r="AT19">
        <v>392.26900000000001</v>
      </c>
      <c r="AU19">
        <v>400.00799999999998</v>
      </c>
      <c r="AV19">
        <v>10.985200000000001</v>
      </c>
      <c r="AW19">
        <v>9.6982700000000008</v>
      </c>
      <c r="AX19">
        <v>395.05799999999999</v>
      </c>
      <c r="AY19">
        <v>11.114699999999999</v>
      </c>
      <c r="AZ19">
        <v>400.15300000000002</v>
      </c>
      <c r="BA19">
        <v>100.78700000000001</v>
      </c>
      <c r="BB19">
        <v>3.0748500000000002E-2</v>
      </c>
      <c r="BC19">
        <v>17.997900000000001</v>
      </c>
      <c r="BD19">
        <v>17.404699999999998</v>
      </c>
      <c r="BE19">
        <v>999.9</v>
      </c>
      <c r="BF19">
        <v>0</v>
      </c>
      <c r="BG19">
        <v>0</v>
      </c>
      <c r="BH19">
        <v>9996.8799999999992</v>
      </c>
      <c r="BI19">
        <v>0</v>
      </c>
      <c r="BJ19">
        <v>25.466899999999999</v>
      </c>
      <c r="BK19">
        <v>-7.7390100000000004</v>
      </c>
      <c r="BL19">
        <v>396.62599999999998</v>
      </c>
      <c r="BM19">
        <v>403.92500000000001</v>
      </c>
      <c r="BN19">
        <v>1.2869600000000001</v>
      </c>
      <c r="BO19">
        <v>400.00799999999998</v>
      </c>
      <c r="BP19">
        <v>9.6982700000000008</v>
      </c>
      <c r="BQ19">
        <v>1.10717</v>
      </c>
      <c r="BR19">
        <v>0.97746299999999997</v>
      </c>
      <c r="BS19">
        <v>8.4086400000000001</v>
      </c>
      <c r="BT19">
        <v>6.5846999999999998</v>
      </c>
      <c r="BU19">
        <v>1800.03</v>
      </c>
      <c r="BV19">
        <v>0.90000100000000005</v>
      </c>
      <c r="BW19">
        <v>9.9999500000000005E-2</v>
      </c>
      <c r="BX19">
        <v>0</v>
      </c>
      <c r="BY19">
        <v>2.5598999999999998</v>
      </c>
      <c r="BZ19">
        <v>0</v>
      </c>
      <c r="CA19">
        <v>6080.58</v>
      </c>
      <c r="CB19">
        <v>17199.900000000001</v>
      </c>
      <c r="CC19">
        <v>37.061999999999998</v>
      </c>
      <c r="CD19">
        <v>39.936999999999998</v>
      </c>
      <c r="CE19">
        <v>38.5</v>
      </c>
      <c r="CF19">
        <v>37.436999999999998</v>
      </c>
      <c r="CG19">
        <v>36.311999999999998</v>
      </c>
      <c r="CH19">
        <v>1620.03</v>
      </c>
      <c r="CI19">
        <v>180</v>
      </c>
      <c r="CJ19">
        <v>0</v>
      </c>
      <c r="CK19">
        <v>1689724904.3</v>
      </c>
      <c r="CL19">
        <v>0</v>
      </c>
      <c r="CM19">
        <v>1689724871.0999999</v>
      </c>
      <c r="CN19" t="s">
        <v>358</v>
      </c>
      <c r="CO19">
        <v>1689724867.0999999</v>
      </c>
      <c r="CP19">
        <v>1689724871.0999999</v>
      </c>
      <c r="CQ19">
        <v>65</v>
      </c>
      <c r="CR19">
        <v>0.218</v>
      </c>
      <c r="CS19">
        <v>-6.0000000000000001E-3</v>
      </c>
      <c r="CT19">
        <v>-2.79</v>
      </c>
      <c r="CU19">
        <v>-0.129</v>
      </c>
      <c r="CV19">
        <v>400</v>
      </c>
      <c r="CW19">
        <v>10</v>
      </c>
      <c r="CX19">
        <v>0.12</v>
      </c>
      <c r="CY19">
        <v>7.0000000000000007E-2</v>
      </c>
      <c r="CZ19">
        <v>8.2182406582498402</v>
      </c>
      <c r="DA19">
        <v>4.0510777746746801E-2</v>
      </c>
      <c r="DB19">
        <v>4.8312785119981799E-2</v>
      </c>
      <c r="DC19">
        <v>1</v>
      </c>
      <c r="DD19">
        <v>400.00238095238097</v>
      </c>
      <c r="DE19">
        <v>-0.118675324674327</v>
      </c>
      <c r="DF19">
        <v>3.1064412636106702E-2</v>
      </c>
      <c r="DG19">
        <v>1</v>
      </c>
      <c r="DH19">
        <v>1800.0055</v>
      </c>
      <c r="DI19">
        <v>8.9678983980371399E-2</v>
      </c>
      <c r="DJ19">
        <v>1.1169153951834199E-2</v>
      </c>
      <c r="DK19">
        <v>-1</v>
      </c>
      <c r="DL19">
        <v>2</v>
      </c>
      <c r="DM19">
        <v>2</v>
      </c>
      <c r="DN19" t="s">
        <v>359</v>
      </c>
      <c r="DO19">
        <v>2.6579000000000002</v>
      </c>
      <c r="DP19">
        <v>2.7629999999999999</v>
      </c>
      <c r="DQ19">
        <v>9.4819799999999996E-2</v>
      </c>
      <c r="DR19">
        <v>9.6049200000000001E-2</v>
      </c>
      <c r="DS19">
        <v>6.9161200000000006E-2</v>
      </c>
      <c r="DT19">
        <v>6.2804200000000004E-2</v>
      </c>
      <c r="DU19">
        <v>28980</v>
      </c>
      <c r="DV19">
        <v>30273</v>
      </c>
      <c r="DW19">
        <v>29723.200000000001</v>
      </c>
      <c r="DX19">
        <v>31199.9</v>
      </c>
      <c r="DY19">
        <v>36243.800000000003</v>
      </c>
      <c r="DZ19">
        <v>38337.199999999997</v>
      </c>
      <c r="EA19">
        <v>40775.1</v>
      </c>
      <c r="EB19">
        <v>43281.1</v>
      </c>
      <c r="EC19">
        <v>1.90412</v>
      </c>
      <c r="ED19">
        <v>2.2877200000000002</v>
      </c>
      <c r="EE19">
        <v>2.13981E-2</v>
      </c>
      <c r="EF19">
        <v>0</v>
      </c>
      <c r="EG19">
        <v>17.049099999999999</v>
      </c>
      <c r="EH19">
        <v>999.9</v>
      </c>
      <c r="EI19">
        <v>39.549999999999997</v>
      </c>
      <c r="EJ19">
        <v>25.870999999999999</v>
      </c>
      <c r="EK19">
        <v>13.140700000000001</v>
      </c>
      <c r="EL19">
        <v>61.655700000000003</v>
      </c>
      <c r="EM19">
        <v>12.696300000000001</v>
      </c>
      <c r="EN19">
        <v>1</v>
      </c>
      <c r="EO19">
        <v>-0.56215400000000004</v>
      </c>
      <c r="EP19">
        <v>1.7241200000000001</v>
      </c>
      <c r="EQ19">
        <v>20.279399999999999</v>
      </c>
      <c r="ER19">
        <v>5.24125</v>
      </c>
      <c r="ES19">
        <v>11.8302</v>
      </c>
      <c r="ET19">
        <v>4.9820000000000002</v>
      </c>
      <c r="EU19">
        <v>3.2989999999999999</v>
      </c>
      <c r="EV19">
        <v>173</v>
      </c>
      <c r="EW19">
        <v>4139.5</v>
      </c>
      <c r="EX19">
        <v>9550.2000000000007</v>
      </c>
      <c r="EY19">
        <v>62.2</v>
      </c>
      <c r="EZ19">
        <v>1.8733200000000001</v>
      </c>
      <c r="FA19">
        <v>1.8789899999999999</v>
      </c>
      <c r="FB19">
        <v>1.8793</v>
      </c>
      <c r="FC19">
        <v>1.8800399999999999</v>
      </c>
      <c r="FD19">
        <v>1.8775900000000001</v>
      </c>
      <c r="FE19">
        <v>1.8768199999999999</v>
      </c>
      <c r="FF19">
        <v>1.8772899999999999</v>
      </c>
      <c r="FG19">
        <v>1.8749100000000001</v>
      </c>
      <c r="FH19">
        <v>0</v>
      </c>
      <c r="FI19">
        <v>0</v>
      </c>
      <c r="FJ19">
        <v>0</v>
      </c>
      <c r="FK19">
        <v>0</v>
      </c>
      <c r="FL19" t="s">
        <v>360</v>
      </c>
      <c r="FM19" t="s">
        <v>361</v>
      </c>
      <c r="FN19" t="s">
        <v>362</v>
      </c>
      <c r="FO19" t="s">
        <v>362</v>
      </c>
      <c r="FP19" t="s">
        <v>362</v>
      </c>
      <c r="FQ19" t="s">
        <v>362</v>
      </c>
      <c r="FR19">
        <v>0</v>
      </c>
      <c r="FS19">
        <v>100</v>
      </c>
      <c r="FT19">
        <v>100</v>
      </c>
      <c r="FU19">
        <v>-2.7890000000000001</v>
      </c>
      <c r="FV19">
        <v>-0.1295</v>
      </c>
      <c r="FW19">
        <v>-2.7912034547788198</v>
      </c>
      <c r="FX19">
        <v>1.4527828764109799E-4</v>
      </c>
      <c r="FY19">
        <v>-4.3579519040863002E-7</v>
      </c>
      <c r="FZ19">
        <v>2.0799061152897499E-10</v>
      </c>
      <c r="GA19">
        <v>-0.12948599999999999</v>
      </c>
      <c r="GB19">
        <v>0</v>
      </c>
      <c r="GC19">
        <v>0</v>
      </c>
      <c r="GD19">
        <v>0</v>
      </c>
      <c r="GE19">
        <v>4</v>
      </c>
      <c r="GF19">
        <v>2147</v>
      </c>
      <c r="GG19">
        <v>-1</v>
      </c>
      <c r="GH19">
        <v>-1</v>
      </c>
      <c r="GI19">
        <v>0.6</v>
      </c>
      <c r="GJ19">
        <v>0.5</v>
      </c>
      <c r="GK19">
        <v>1.03271</v>
      </c>
      <c r="GL19">
        <v>2.5549300000000001</v>
      </c>
      <c r="GM19">
        <v>1.54541</v>
      </c>
      <c r="GN19">
        <v>2.2839399999999999</v>
      </c>
      <c r="GO19">
        <v>1.5979000000000001</v>
      </c>
      <c r="GP19">
        <v>2.3718300000000001</v>
      </c>
      <c r="GQ19">
        <v>27.912800000000001</v>
      </c>
      <c r="GR19">
        <v>15.182700000000001</v>
      </c>
      <c r="GS19">
        <v>18</v>
      </c>
      <c r="GT19">
        <v>387.495</v>
      </c>
      <c r="GU19">
        <v>671.52</v>
      </c>
      <c r="GV19">
        <v>15.4412</v>
      </c>
      <c r="GW19">
        <v>19.383099999999999</v>
      </c>
      <c r="GX19">
        <v>29.9999</v>
      </c>
      <c r="GY19">
        <v>19.5215</v>
      </c>
      <c r="GZ19">
        <v>19.4969</v>
      </c>
      <c r="HA19">
        <v>20.716200000000001</v>
      </c>
      <c r="HB19">
        <v>30</v>
      </c>
      <c r="HC19">
        <v>-30</v>
      </c>
      <c r="HD19">
        <v>15.441800000000001</v>
      </c>
      <c r="HE19">
        <v>400</v>
      </c>
      <c r="HF19">
        <v>0</v>
      </c>
      <c r="HG19">
        <v>101.16800000000001</v>
      </c>
      <c r="HH19">
        <v>100.31</v>
      </c>
    </row>
    <row r="20" spans="1:216" x14ac:dyDescent="0.2">
      <c r="A20">
        <v>2</v>
      </c>
      <c r="B20">
        <v>1689724989.0999999</v>
      </c>
      <c r="C20">
        <v>89</v>
      </c>
      <c r="D20" t="s">
        <v>363</v>
      </c>
      <c r="E20" t="s">
        <v>364</v>
      </c>
      <c r="F20" t="s">
        <v>352</v>
      </c>
      <c r="G20" t="s">
        <v>353</v>
      </c>
      <c r="H20" t="s">
        <v>354</v>
      </c>
      <c r="I20" t="s">
        <v>355</v>
      </c>
      <c r="J20" t="s">
        <v>356</v>
      </c>
      <c r="K20" t="s">
        <v>357</v>
      </c>
      <c r="L20">
        <v>1689724989.0999999</v>
      </c>
      <c r="M20">
        <f t="shared" si="0"/>
        <v>1.474914153372287E-3</v>
      </c>
      <c r="N20">
        <f t="shared" si="1"/>
        <v>1.4749141533722869</v>
      </c>
      <c r="O20">
        <f t="shared" si="2"/>
        <v>6.0810558741921303</v>
      </c>
      <c r="P20">
        <f t="shared" si="3"/>
        <v>294.29899999999998</v>
      </c>
      <c r="Q20">
        <f t="shared" si="4"/>
        <v>215.43941766000708</v>
      </c>
      <c r="R20">
        <f t="shared" si="5"/>
        <v>21.720394986569715</v>
      </c>
      <c r="S20">
        <f t="shared" si="6"/>
        <v>29.670942270371295</v>
      </c>
      <c r="T20">
        <f t="shared" si="7"/>
        <v>0.13330003198108875</v>
      </c>
      <c r="U20">
        <f t="shared" si="8"/>
        <v>3.6175407312956982</v>
      </c>
      <c r="V20">
        <f t="shared" si="9"/>
        <v>0.13063017812236544</v>
      </c>
      <c r="W20">
        <f t="shared" si="10"/>
        <v>8.1879283226684141E-2</v>
      </c>
      <c r="X20">
        <f t="shared" si="11"/>
        <v>297.7286360990351</v>
      </c>
      <c r="Y20">
        <f t="shared" si="12"/>
        <v>19.133272630000867</v>
      </c>
      <c r="Z20">
        <f t="shared" si="13"/>
        <v>19.133272630000867</v>
      </c>
      <c r="AA20">
        <f t="shared" si="14"/>
        <v>2.2235870517027059</v>
      </c>
      <c r="AB20">
        <f t="shared" si="15"/>
        <v>53.29677735810624</v>
      </c>
      <c r="AC20">
        <f t="shared" si="16"/>
        <v>1.1040491289959597</v>
      </c>
      <c r="AD20">
        <f t="shared" si="17"/>
        <v>2.0715119820054899</v>
      </c>
      <c r="AE20">
        <f t="shared" si="18"/>
        <v>1.1195379227067461</v>
      </c>
      <c r="AF20">
        <f t="shared" si="19"/>
        <v>-65.043714163717851</v>
      </c>
      <c r="AG20">
        <f t="shared" si="20"/>
        <v>-220.66981251758506</v>
      </c>
      <c r="AH20">
        <f t="shared" si="21"/>
        <v>-12.08536692716666</v>
      </c>
      <c r="AI20">
        <f t="shared" si="22"/>
        <v>-7.0257509434469512E-2</v>
      </c>
      <c r="AJ20">
        <v>0</v>
      </c>
      <c r="AK20">
        <v>0</v>
      </c>
      <c r="AL20">
        <f t="shared" si="23"/>
        <v>1</v>
      </c>
      <c r="AM20">
        <f t="shared" si="24"/>
        <v>0</v>
      </c>
      <c r="AN20">
        <f t="shared" si="25"/>
        <v>54938.499682168993</v>
      </c>
      <c r="AO20">
        <f t="shared" si="26"/>
        <v>1800.16</v>
      </c>
      <c r="AP20">
        <f t="shared" si="27"/>
        <v>1517.5349699995002</v>
      </c>
      <c r="AQ20">
        <f t="shared" si="28"/>
        <v>0.84300004999527822</v>
      </c>
      <c r="AR20">
        <f t="shared" si="29"/>
        <v>0.16539009649088696</v>
      </c>
      <c r="AS20">
        <v>1689724989.0999999</v>
      </c>
      <c r="AT20">
        <v>294.29899999999998</v>
      </c>
      <c r="AU20">
        <v>300.05700000000002</v>
      </c>
      <c r="AV20">
        <v>10.950799999999999</v>
      </c>
      <c r="AW20">
        <v>9.6615599999999997</v>
      </c>
      <c r="AX20">
        <v>296.798</v>
      </c>
      <c r="AY20">
        <v>11.0839</v>
      </c>
      <c r="AZ20">
        <v>400.09500000000003</v>
      </c>
      <c r="BA20">
        <v>100.788</v>
      </c>
      <c r="BB20">
        <v>3.1038699999999999E-2</v>
      </c>
      <c r="BC20">
        <v>18.001799999999999</v>
      </c>
      <c r="BD20">
        <v>17.409199999999998</v>
      </c>
      <c r="BE20">
        <v>999.9</v>
      </c>
      <c r="BF20">
        <v>0</v>
      </c>
      <c r="BG20">
        <v>0</v>
      </c>
      <c r="BH20">
        <v>9999.3799999999992</v>
      </c>
      <c r="BI20">
        <v>0</v>
      </c>
      <c r="BJ20">
        <v>25.421900000000001</v>
      </c>
      <c r="BK20">
        <v>-5.7575700000000003</v>
      </c>
      <c r="BL20">
        <v>297.55799999999999</v>
      </c>
      <c r="BM20">
        <v>302.98399999999998</v>
      </c>
      <c r="BN20">
        <v>1.2891999999999999</v>
      </c>
      <c r="BO20">
        <v>300.05700000000002</v>
      </c>
      <c r="BP20">
        <v>9.6615599999999997</v>
      </c>
      <c r="BQ20">
        <v>1.1036999999999999</v>
      </c>
      <c r="BR20">
        <v>0.97376499999999999</v>
      </c>
      <c r="BS20">
        <v>8.3623399999999997</v>
      </c>
      <c r="BT20">
        <v>6.5296399999999997</v>
      </c>
      <c r="BU20">
        <v>1800.16</v>
      </c>
      <c r="BV20">
        <v>0.90000100000000005</v>
      </c>
      <c r="BW20">
        <v>9.9999500000000005E-2</v>
      </c>
      <c r="BX20">
        <v>0</v>
      </c>
      <c r="BY20">
        <v>2.4399000000000002</v>
      </c>
      <c r="BZ20">
        <v>0</v>
      </c>
      <c r="CA20">
        <v>6040.18</v>
      </c>
      <c r="CB20">
        <v>17201.099999999999</v>
      </c>
      <c r="CC20">
        <v>36.875</v>
      </c>
      <c r="CD20">
        <v>39.811999999999998</v>
      </c>
      <c r="CE20">
        <v>38.311999999999998</v>
      </c>
      <c r="CF20">
        <v>37.25</v>
      </c>
      <c r="CG20">
        <v>36.186999999999998</v>
      </c>
      <c r="CH20">
        <v>1620.15</v>
      </c>
      <c r="CI20">
        <v>180.02</v>
      </c>
      <c r="CJ20">
        <v>0</v>
      </c>
      <c r="CK20">
        <v>1689724993.0999999</v>
      </c>
      <c r="CL20">
        <v>0</v>
      </c>
      <c r="CM20">
        <v>1689724960.0999999</v>
      </c>
      <c r="CN20" t="s">
        <v>365</v>
      </c>
      <c r="CO20">
        <v>1689724958.0999999</v>
      </c>
      <c r="CP20">
        <v>1689724960.0999999</v>
      </c>
      <c r="CQ20">
        <v>66</v>
      </c>
      <c r="CR20">
        <v>0.28299999999999997</v>
      </c>
      <c r="CS20">
        <v>-4.0000000000000001E-3</v>
      </c>
      <c r="CT20">
        <v>-2.4990000000000001</v>
      </c>
      <c r="CU20">
        <v>-0.13300000000000001</v>
      </c>
      <c r="CV20">
        <v>300</v>
      </c>
      <c r="CW20">
        <v>10</v>
      </c>
      <c r="CX20">
        <v>0.11</v>
      </c>
      <c r="CY20">
        <v>0.05</v>
      </c>
      <c r="CZ20">
        <v>5.9877923453686801</v>
      </c>
      <c r="DA20">
        <v>0.87027436015411197</v>
      </c>
      <c r="DB20">
        <v>0.12259295693648301</v>
      </c>
      <c r="DC20">
        <v>1</v>
      </c>
      <c r="DD20">
        <v>299.99435</v>
      </c>
      <c r="DE20">
        <v>0.16795488721808</v>
      </c>
      <c r="DF20">
        <v>2.6640711326840798E-2</v>
      </c>
      <c r="DG20">
        <v>1</v>
      </c>
      <c r="DH20">
        <v>1800.0385714285701</v>
      </c>
      <c r="DI20">
        <v>0.122109884735752</v>
      </c>
      <c r="DJ20">
        <v>0.14781860551390699</v>
      </c>
      <c r="DK20">
        <v>-1</v>
      </c>
      <c r="DL20">
        <v>2</v>
      </c>
      <c r="DM20">
        <v>2</v>
      </c>
      <c r="DN20" t="s">
        <v>359</v>
      </c>
      <c r="DO20">
        <v>2.6577899999999999</v>
      </c>
      <c r="DP20">
        <v>2.7633100000000002</v>
      </c>
      <c r="DQ20">
        <v>7.57684E-2</v>
      </c>
      <c r="DR20">
        <v>7.6714500000000005E-2</v>
      </c>
      <c r="DS20">
        <v>6.9021899999999997E-2</v>
      </c>
      <c r="DT20">
        <v>6.2628600000000006E-2</v>
      </c>
      <c r="DU20">
        <v>29591.3</v>
      </c>
      <c r="DV20">
        <v>30923.599999999999</v>
      </c>
      <c r="DW20">
        <v>29724.2</v>
      </c>
      <c r="DX20">
        <v>31202.799999999999</v>
      </c>
      <c r="DY20">
        <v>36248.400000000001</v>
      </c>
      <c r="DZ20">
        <v>38345</v>
      </c>
      <c r="EA20">
        <v>40776.400000000001</v>
      </c>
      <c r="EB20">
        <v>43284.2</v>
      </c>
      <c r="EC20">
        <v>1.90422</v>
      </c>
      <c r="ED20">
        <v>2.2890799999999998</v>
      </c>
      <c r="EE20">
        <v>2.2180399999999999E-2</v>
      </c>
      <c r="EF20">
        <v>0</v>
      </c>
      <c r="EG20">
        <v>17.040600000000001</v>
      </c>
      <c r="EH20">
        <v>999.9</v>
      </c>
      <c r="EI20">
        <v>39.622999999999998</v>
      </c>
      <c r="EJ20">
        <v>25.800999999999998</v>
      </c>
      <c r="EK20">
        <v>13.111000000000001</v>
      </c>
      <c r="EL20">
        <v>61.425699999999999</v>
      </c>
      <c r="EM20">
        <v>12.0954</v>
      </c>
      <c r="EN20">
        <v>1</v>
      </c>
      <c r="EO20">
        <v>-0.56494699999999998</v>
      </c>
      <c r="EP20">
        <v>1.70502</v>
      </c>
      <c r="EQ20">
        <v>20.283100000000001</v>
      </c>
      <c r="ER20">
        <v>5.2415500000000002</v>
      </c>
      <c r="ES20">
        <v>11.8302</v>
      </c>
      <c r="ET20">
        <v>4.9824000000000002</v>
      </c>
      <c r="EU20">
        <v>3.2989999999999999</v>
      </c>
      <c r="EV20">
        <v>173</v>
      </c>
      <c r="EW20">
        <v>4141.7</v>
      </c>
      <c r="EX20">
        <v>9557.2000000000007</v>
      </c>
      <c r="EY20">
        <v>62.2</v>
      </c>
      <c r="EZ20">
        <v>1.8733200000000001</v>
      </c>
      <c r="FA20">
        <v>1.879</v>
      </c>
      <c r="FB20">
        <v>1.8792800000000001</v>
      </c>
      <c r="FC20">
        <v>1.87995</v>
      </c>
      <c r="FD20">
        <v>1.87758</v>
      </c>
      <c r="FE20">
        <v>1.87679</v>
      </c>
      <c r="FF20">
        <v>1.8772899999999999</v>
      </c>
      <c r="FG20">
        <v>1.8748899999999999</v>
      </c>
      <c r="FH20">
        <v>0</v>
      </c>
      <c r="FI20">
        <v>0</v>
      </c>
      <c r="FJ20">
        <v>0</v>
      </c>
      <c r="FK20">
        <v>0</v>
      </c>
      <c r="FL20" t="s">
        <v>360</v>
      </c>
      <c r="FM20" t="s">
        <v>361</v>
      </c>
      <c r="FN20" t="s">
        <v>362</v>
      </c>
      <c r="FO20" t="s">
        <v>362</v>
      </c>
      <c r="FP20" t="s">
        <v>362</v>
      </c>
      <c r="FQ20" t="s">
        <v>362</v>
      </c>
      <c r="FR20">
        <v>0</v>
      </c>
      <c r="FS20">
        <v>100</v>
      </c>
      <c r="FT20">
        <v>100</v>
      </c>
      <c r="FU20">
        <v>-2.4990000000000001</v>
      </c>
      <c r="FV20">
        <v>-0.1331</v>
      </c>
      <c r="FW20">
        <v>-2.5084306921266899</v>
      </c>
      <c r="FX20">
        <v>1.4527828764109799E-4</v>
      </c>
      <c r="FY20">
        <v>-4.3579519040863002E-7</v>
      </c>
      <c r="FZ20">
        <v>2.0799061152897499E-10</v>
      </c>
      <c r="GA20">
        <v>-0.13310799999999801</v>
      </c>
      <c r="GB20">
        <v>0</v>
      </c>
      <c r="GC20">
        <v>0</v>
      </c>
      <c r="GD20">
        <v>0</v>
      </c>
      <c r="GE20">
        <v>4</v>
      </c>
      <c r="GF20">
        <v>2147</v>
      </c>
      <c r="GG20">
        <v>-1</v>
      </c>
      <c r="GH20">
        <v>-1</v>
      </c>
      <c r="GI20">
        <v>0.5</v>
      </c>
      <c r="GJ20">
        <v>0.5</v>
      </c>
      <c r="GK20">
        <v>0.82275399999999999</v>
      </c>
      <c r="GL20">
        <v>2.5415000000000001</v>
      </c>
      <c r="GM20">
        <v>1.54541</v>
      </c>
      <c r="GN20">
        <v>2.2839399999999999</v>
      </c>
      <c r="GO20">
        <v>1.5979000000000001</v>
      </c>
      <c r="GP20">
        <v>2.4084500000000002</v>
      </c>
      <c r="GQ20">
        <v>27.870999999999999</v>
      </c>
      <c r="GR20">
        <v>15.173999999999999</v>
      </c>
      <c r="GS20">
        <v>18</v>
      </c>
      <c r="GT20">
        <v>387.15800000000002</v>
      </c>
      <c r="GU20">
        <v>671.89599999999996</v>
      </c>
      <c r="GV20">
        <v>15.510300000000001</v>
      </c>
      <c r="GW20">
        <v>19.3398</v>
      </c>
      <c r="GX20">
        <v>29.9999</v>
      </c>
      <c r="GY20">
        <v>19.470300000000002</v>
      </c>
      <c r="GZ20">
        <v>19.4435</v>
      </c>
      <c r="HA20">
        <v>16.519500000000001</v>
      </c>
      <c r="HB20">
        <v>30</v>
      </c>
      <c r="HC20">
        <v>-30</v>
      </c>
      <c r="HD20">
        <v>15.4749</v>
      </c>
      <c r="HE20">
        <v>300</v>
      </c>
      <c r="HF20">
        <v>0</v>
      </c>
      <c r="HG20">
        <v>101.17100000000001</v>
      </c>
      <c r="HH20">
        <v>100.318</v>
      </c>
    </row>
    <row r="21" spans="1:216" x14ac:dyDescent="0.2">
      <c r="A21">
        <v>3</v>
      </c>
      <c r="B21">
        <v>1689725080.0999999</v>
      </c>
      <c r="C21">
        <v>180</v>
      </c>
      <c r="D21" t="s">
        <v>366</v>
      </c>
      <c r="E21" t="s">
        <v>367</v>
      </c>
      <c r="F21" t="s">
        <v>352</v>
      </c>
      <c r="G21" t="s">
        <v>353</v>
      </c>
      <c r="H21" t="s">
        <v>354</v>
      </c>
      <c r="I21" t="s">
        <v>355</v>
      </c>
      <c r="J21" t="s">
        <v>356</v>
      </c>
      <c r="K21" t="s">
        <v>357</v>
      </c>
      <c r="L21">
        <v>1689725080.0999999</v>
      </c>
      <c r="M21">
        <f t="shared" si="0"/>
        <v>1.4767798154104565E-3</v>
      </c>
      <c r="N21">
        <f t="shared" si="1"/>
        <v>1.4767798154104566</v>
      </c>
      <c r="O21">
        <f t="shared" si="2"/>
        <v>4.8927972633077976</v>
      </c>
      <c r="P21">
        <f t="shared" si="3"/>
        <v>245.32599999999999</v>
      </c>
      <c r="Q21">
        <f t="shared" si="4"/>
        <v>181.67993759852078</v>
      </c>
      <c r="R21">
        <f t="shared" si="5"/>
        <v>18.316746824951966</v>
      </c>
      <c r="S21">
        <f t="shared" si="6"/>
        <v>24.733464195194397</v>
      </c>
      <c r="T21">
        <f t="shared" si="7"/>
        <v>0.13321998859549825</v>
      </c>
      <c r="U21">
        <f t="shared" si="8"/>
        <v>3.6125188747015464</v>
      </c>
      <c r="V21">
        <f t="shared" si="9"/>
        <v>0.13054967862582589</v>
      </c>
      <c r="W21">
        <f t="shared" si="10"/>
        <v>8.1829007823109423E-2</v>
      </c>
      <c r="X21">
        <f t="shared" si="11"/>
        <v>297.68546099999998</v>
      </c>
      <c r="Y21">
        <f t="shared" si="12"/>
        <v>19.136551913470505</v>
      </c>
      <c r="Z21">
        <f t="shared" si="13"/>
        <v>19.136551913470505</v>
      </c>
      <c r="AA21">
        <f t="shared" si="14"/>
        <v>2.2240416533821827</v>
      </c>
      <c r="AB21">
        <f t="shared" si="15"/>
        <v>53.208783928417382</v>
      </c>
      <c r="AC21">
        <f t="shared" si="16"/>
        <v>1.1023926974553599</v>
      </c>
      <c r="AD21">
        <f t="shared" si="17"/>
        <v>2.0718246425974072</v>
      </c>
      <c r="AE21">
        <f t="shared" si="18"/>
        <v>1.1216489559268228</v>
      </c>
      <c r="AF21">
        <f t="shared" si="19"/>
        <v>-65.125989859601134</v>
      </c>
      <c r="AG21">
        <f t="shared" si="20"/>
        <v>-220.53472709759788</v>
      </c>
      <c r="AH21">
        <f t="shared" si="21"/>
        <v>-12.095112091720878</v>
      </c>
      <c r="AI21">
        <f t="shared" si="22"/>
        <v>-7.0368048919903003E-2</v>
      </c>
      <c r="AJ21">
        <v>0</v>
      </c>
      <c r="AK21">
        <v>0</v>
      </c>
      <c r="AL21">
        <f t="shared" si="23"/>
        <v>1</v>
      </c>
      <c r="AM21">
        <f t="shared" si="24"/>
        <v>0</v>
      </c>
      <c r="AN21">
        <f t="shared" si="25"/>
        <v>54829.300619915855</v>
      </c>
      <c r="AO21">
        <f t="shared" si="26"/>
        <v>1799.9</v>
      </c>
      <c r="AP21">
        <f t="shared" si="27"/>
        <v>1517.3157000000001</v>
      </c>
      <c r="AQ21">
        <f t="shared" si="28"/>
        <v>0.84299999999999997</v>
      </c>
      <c r="AR21">
        <f t="shared" si="29"/>
        <v>0.16538999999999998</v>
      </c>
      <c r="AS21">
        <v>1689725080.0999999</v>
      </c>
      <c r="AT21">
        <v>245.32599999999999</v>
      </c>
      <c r="AU21">
        <v>249.971</v>
      </c>
      <c r="AV21">
        <v>10.9344</v>
      </c>
      <c r="AW21">
        <v>9.6433400000000002</v>
      </c>
      <c r="AX21">
        <v>247.69399999999999</v>
      </c>
      <c r="AY21">
        <v>11.0665</v>
      </c>
      <c r="AZ21">
        <v>400.04300000000001</v>
      </c>
      <c r="BA21">
        <v>100.788</v>
      </c>
      <c r="BB21">
        <v>3.0764400000000001E-2</v>
      </c>
      <c r="BC21">
        <v>18.004200000000001</v>
      </c>
      <c r="BD21">
        <v>17.418500000000002</v>
      </c>
      <c r="BE21">
        <v>999.9</v>
      </c>
      <c r="BF21">
        <v>0</v>
      </c>
      <c r="BG21">
        <v>0</v>
      </c>
      <c r="BH21">
        <v>9978.75</v>
      </c>
      <c r="BI21">
        <v>0</v>
      </c>
      <c r="BJ21">
        <v>27.6508</v>
      </c>
      <c r="BK21">
        <v>-4.6447399999999996</v>
      </c>
      <c r="BL21">
        <v>248.03800000000001</v>
      </c>
      <c r="BM21">
        <v>252.405</v>
      </c>
      <c r="BN21">
        <v>1.2910299999999999</v>
      </c>
      <c r="BO21">
        <v>249.971</v>
      </c>
      <c r="BP21">
        <v>9.6433400000000002</v>
      </c>
      <c r="BQ21">
        <v>1.10205</v>
      </c>
      <c r="BR21">
        <v>0.97193099999999999</v>
      </c>
      <c r="BS21">
        <v>8.3403100000000006</v>
      </c>
      <c r="BT21">
        <v>6.5022599999999997</v>
      </c>
      <c r="BU21">
        <v>1799.9</v>
      </c>
      <c r="BV21">
        <v>0.90000199999999997</v>
      </c>
      <c r="BW21">
        <v>9.9997699999999995E-2</v>
      </c>
      <c r="BX21">
        <v>0</v>
      </c>
      <c r="BY21">
        <v>1.8914</v>
      </c>
      <c r="BZ21">
        <v>0</v>
      </c>
      <c r="CA21">
        <v>6004.27</v>
      </c>
      <c r="CB21">
        <v>17198.7</v>
      </c>
      <c r="CC21">
        <v>36.75</v>
      </c>
      <c r="CD21">
        <v>39.686999999999998</v>
      </c>
      <c r="CE21">
        <v>38.186999999999998</v>
      </c>
      <c r="CF21">
        <v>37.186999999999998</v>
      </c>
      <c r="CG21">
        <v>36.061999999999998</v>
      </c>
      <c r="CH21">
        <v>1619.91</v>
      </c>
      <c r="CI21">
        <v>179.99</v>
      </c>
      <c r="CJ21">
        <v>0</v>
      </c>
      <c r="CK21">
        <v>1689725084.3</v>
      </c>
      <c r="CL21">
        <v>0</v>
      </c>
      <c r="CM21">
        <v>1689725051.0999999</v>
      </c>
      <c r="CN21" t="s">
        <v>368</v>
      </c>
      <c r="CO21">
        <v>1689725051.0999999</v>
      </c>
      <c r="CP21">
        <v>1689725047.0999999</v>
      </c>
      <c r="CQ21">
        <v>67</v>
      </c>
      <c r="CR21">
        <v>0.128</v>
      </c>
      <c r="CS21">
        <v>1E-3</v>
      </c>
      <c r="CT21">
        <v>-2.3679999999999999</v>
      </c>
      <c r="CU21">
        <v>-0.13200000000000001</v>
      </c>
      <c r="CV21">
        <v>250</v>
      </c>
      <c r="CW21">
        <v>10</v>
      </c>
      <c r="CX21">
        <v>0.31</v>
      </c>
      <c r="CY21">
        <v>0.05</v>
      </c>
      <c r="CZ21">
        <v>4.9259343622632796</v>
      </c>
      <c r="DA21">
        <v>0.13288411274915099</v>
      </c>
      <c r="DB21">
        <v>5.0744642712659202E-2</v>
      </c>
      <c r="DC21">
        <v>1</v>
      </c>
      <c r="DD21">
        <v>249.991428571429</v>
      </c>
      <c r="DE21">
        <v>5.8831168831523999E-2</v>
      </c>
      <c r="DF21">
        <v>3.6328621051217702E-2</v>
      </c>
      <c r="DG21">
        <v>1</v>
      </c>
      <c r="DH21">
        <v>1799.9690000000001</v>
      </c>
      <c r="DI21">
        <v>0.24064640771494</v>
      </c>
      <c r="DJ21">
        <v>0.13393655214313799</v>
      </c>
      <c r="DK21">
        <v>-1</v>
      </c>
      <c r="DL21">
        <v>2</v>
      </c>
      <c r="DM21">
        <v>2</v>
      </c>
      <c r="DN21" t="s">
        <v>359</v>
      </c>
      <c r="DO21">
        <v>2.6576599999999999</v>
      </c>
      <c r="DP21">
        <v>2.7628599999999999</v>
      </c>
      <c r="DQ21">
        <v>6.5285300000000004E-2</v>
      </c>
      <c r="DR21">
        <v>6.6032099999999996E-2</v>
      </c>
      <c r="DS21">
        <v>6.8945000000000006E-2</v>
      </c>
      <c r="DT21">
        <v>6.2543600000000005E-2</v>
      </c>
      <c r="DU21">
        <v>29929.3</v>
      </c>
      <c r="DV21">
        <v>31282.1</v>
      </c>
      <c r="DW21">
        <v>29726.2</v>
      </c>
      <c r="DX21">
        <v>31203.1</v>
      </c>
      <c r="DY21">
        <v>36252.9</v>
      </c>
      <c r="DZ21">
        <v>38347.300000000003</v>
      </c>
      <c r="EA21">
        <v>40779.199999999997</v>
      </c>
      <c r="EB21">
        <v>43284.2</v>
      </c>
      <c r="EC21">
        <v>1.90415</v>
      </c>
      <c r="ED21">
        <v>2.2893500000000002</v>
      </c>
      <c r="EE21">
        <v>2.1681200000000001E-2</v>
      </c>
      <c r="EF21">
        <v>0</v>
      </c>
      <c r="EG21">
        <v>17.058199999999999</v>
      </c>
      <c r="EH21">
        <v>999.9</v>
      </c>
      <c r="EI21">
        <v>39.683999999999997</v>
      </c>
      <c r="EJ21">
        <v>25.72</v>
      </c>
      <c r="EK21">
        <v>13.066800000000001</v>
      </c>
      <c r="EL21">
        <v>61.5657</v>
      </c>
      <c r="EM21">
        <v>12.6883</v>
      </c>
      <c r="EN21">
        <v>1</v>
      </c>
      <c r="EO21">
        <v>-0.56625800000000004</v>
      </c>
      <c r="EP21">
        <v>1.74875</v>
      </c>
      <c r="EQ21">
        <v>20.278600000000001</v>
      </c>
      <c r="ER21">
        <v>5.2409499999999998</v>
      </c>
      <c r="ES21">
        <v>11.8302</v>
      </c>
      <c r="ET21">
        <v>4.9821999999999997</v>
      </c>
      <c r="EU21">
        <v>3.2989999999999999</v>
      </c>
      <c r="EV21">
        <v>173</v>
      </c>
      <c r="EW21">
        <v>4143.6000000000004</v>
      </c>
      <c r="EX21">
        <v>9563.1</v>
      </c>
      <c r="EY21">
        <v>62.2</v>
      </c>
      <c r="EZ21">
        <v>1.8733200000000001</v>
      </c>
      <c r="FA21">
        <v>1.87897</v>
      </c>
      <c r="FB21">
        <v>1.87927</v>
      </c>
      <c r="FC21">
        <v>1.8798900000000001</v>
      </c>
      <c r="FD21">
        <v>1.87757</v>
      </c>
      <c r="FE21">
        <v>1.8767499999999999</v>
      </c>
      <c r="FF21">
        <v>1.8772899999999999</v>
      </c>
      <c r="FG21">
        <v>1.8748499999999999</v>
      </c>
      <c r="FH21">
        <v>0</v>
      </c>
      <c r="FI21">
        <v>0</v>
      </c>
      <c r="FJ21">
        <v>0</v>
      </c>
      <c r="FK21">
        <v>0</v>
      </c>
      <c r="FL21" t="s">
        <v>360</v>
      </c>
      <c r="FM21" t="s">
        <v>361</v>
      </c>
      <c r="FN21" t="s">
        <v>362</v>
      </c>
      <c r="FO21" t="s">
        <v>362</v>
      </c>
      <c r="FP21" t="s">
        <v>362</v>
      </c>
      <c r="FQ21" t="s">
        <v>362</v>
      </c>
      <c r="FR21">
        <v>0</v>
      </c>
      <c r="FS21">
        <v>100</v>
      </c>
      <c r="FT21">
        <v>100</v>
      </c>
      <c r="FU21">
        <v>-2.3679999999999999</v>
      </c>
      <c r="FV21">
        <v>-0.1321</v>
      </c>
      <c r="FW21">
        <v>-2.3799524456733301</v>
      </c>
      <c r="FX21">
        <v>1.4527828764109799E-4</v>
      </c>
      <c r="FY21">
        <v>-4.3579519040863002E-7</v>
      </c>
      <c r="FZ21">
        <v>2.0799061152897499E-10</v>
      </c>
      <c r="GA21">
        <v>-0.132136000000001</v>
      </c>
      <c r="GB21">
        <v>0</v>
      </c>
      <c r="GC21">
        <v>0</v>
      </c>
      <c r="GD21">
        <v>0</v>
      </c>
      <c r="GE21">
        <v>4</v>
      </c>
      <c r="GF21">
        <v>2147</v>
      </c>
      <c r="GG21">
        <v>-1</v>
      </c>
      <c r="GH21">
        <v>-1</v>
      </c>
      <c r="GI21">
        <v>0.5</v>
      </c>
      <c r="GJ21">
        <v>0.6</v>
      </c>
      <c r="GK21">
        <v>0.71533199999999997</v>
      </c>
      <c r="GL21">
        <v>2.5476100000000002</v>
      </c>
      <c r="GM21">
        <v>1.54541</v>
      </c>
      <c r="GN21">
        <v>2.2839399999999999</v>
      </c>
      <c r="GO21">
        <v>1.5979000000000001</v>
      </c>
      <c r="GP21">
        <v>2.4145500000000002</v>
      </c>
      <c r="GQ21">
        <v>27.8291</v>
      </c>
      <c r="GR21">
        <v>15.156499999999999</v>
      </c>
      <c r="GS21">
        <v>18</v>
      </c>
      <c r="GT21">
        <v>386.83800000000002</v>
      </c>
      <c r="GU21">
        <v>671.54300000000001</v>
      </c>
      <c r="GV21">
        <v>15.4686</v>
      </c>
      <c r="GW21">
        <v>19.3126</v>
      </c>
      <c r="GX21">
        <v>30.0001</v>
      </c>
      <c r="GY21">
        <v>19.432400000000001</v>
      </c>
      <c r="GZ21">
        <v>19.403099999999998</v>
      </c>
      <c r="HA21">
        <v>14.3668</v>
      </c>
      <c r="HB21">
        <v>30</v>
      </c>
      <c r="HC21">
        <v>-30</v>
      </c>
      <c r="HD21">
        <v>15.467599999999999</v>
      </c>
      <c r="HE21">
        <v>250</v>
      </c>
      <c r="HF21">
        <v>0</v>
      </c>
      <c r="HG21">
        <v>101.178</v>
      </c>
      <c r="HH21">
        <v>100.318</v>
      </c>
    </row>
    <row r="22" spans="1:216" x14ac:dyDescent="0.2">
      <c r="A22">
        <v>4</v>
      </c>
      <c r="B22">
        <v>1689725175.0999999</v>
      </c>
      <c r="C22">
        <v>275</v>
      </c>
      <c r="D22" t="s">
        <v>369</v>
      </c>
      <c r="E22" t="s">
        <v>370</v>
      </c>
      <c r="F22" t="s">
        <v>352</v>
      </c>
      <c r="G22" t="s">
        <v>353</v>
      </c>
      <c r="H22" t="s">
        <v>354</v>
      </c>
      <c r="I22" t="s">
        <v>355</v>
      </c>
      <c r="J22" t="s">
        <v>356</v>
      </c>
      <c r="K22" t="s">
        <v>357</v>
      </c>
      <c r="L22">
        <v>1689725175.0999999</v>
      </c>
      <c r="M22">
        <f t="shared" si="0"/>
        <v>1.4815568509482227E-3</v>
      </c>
      <c r="N22">
        <f t="shared" si="1"/>
        <v>1.4815568509482226</v>
      </c>
      <c r="O22">
        <f t="shared" si="2"/>
        <v>3.0996342098649712</v>
      </c>
      <c r="P22">
        <f t="shared" si="3"/>
        <v>172.02500000000001</v>
      </c>
      <c r="Q22">
        <f t="shared" si="4"/>
        <v>131.51006825303244</v>
      </c>
      <c r="R22">
        <f t="shared" si="5"/>
        <v>13.258471750488974</v>
      </c>
      <c r="S22">
        <f t="shared" si="6"/>
        <v>17.343072155430001</v>
      </c>
      <c r="T22">
        <f t="shared" si="7"/>
        <v>0.13359360485422395</v>
      </c>
      <c r="U22">
        <f t="shared" si="8"/>
        <v>3.6158182815895765</v>
      </c>
      <c r="V22">
        <f t="shared" si="9"/>
        <v>0.13091085590213941</v>
      </c>
      <c r="W22">
        <f t="shared" si="10"/>
        <v>8.2055832169838472E-2</v>
      </c>
      <c r="X22">
        <f t="shared" si="11"/>
        <v>297.706929</v>
      </c>
      <c r="Y22">
        <f t="shared" si="12"/>
        <v>19.127755754583081</v>
      </c>
      <c r="Z22">
        <f t="shared" si="13"/>
        <v>19.127755754583081</v>
      </c>
      <c r="AA22">
        <f t="shared" si="14"/>
        <v>2.2228224401262069</v>
      </c>
      <c r="AB22">
        <f t="shared" si="15"/>
        <v>53.147783699616738</v>
      </c>
      <c r="AC22">
        <f t="shared" si="16"/>
        <v>1.10065119396876</v>
      </c>
      <c r="AD22">
        <f t="shared" si="17"/>
        <v>2.0709258549509322</v>
      </c>
      <c r="AE22">
        <f t="shared" si="18"/>
        <v>1.1221712461574469</v>
      </c>
      <c r="AF22">
        <f t="shared" si="19"/>
        <v>-65.336657126816618</v>
      </c>
      <c r="AG22">
        <f t="shared" si="20"/>
        <v>-220.3665175458934</v>
      </c>
      <c r="AH22">
        <f t="shared" si="21"/>
        <v>-12.073883280581271</v>
      </c>
      <c r="AI22">
        <f t="shared" si="22"/>
        <v>-7.0128953291259677E-2</v>
      </c>
      <c r="AJ22">
        <v>0</v>
      </c>
      <c r="AK22">
        <v>0</v>
      </c>
      <c r="AL22">
        <f t="shared" si="23"/>
        <v>1</v>
      </c>
      <c r="AM22">
        <f t="shared" si="24"/>
        <v>0</v>
      </c>
      <c r="AN22">
        <f t="shared" si="25"/>
        <v>54901.999970296099</v>
      </c>
      <c r="AO22">
        <f t="shared" si="26"/>
        <v>1800.02</v>
      </c>
      <c r="AP22">
        <f t="shared" si="27"/>
        <v>1517.4177</v>
      </c>
      <c r="AQ22">
        <f t="shared" si="28"/>
        <v>0.84300046666148154</v>
      </c>
      <c r="AR22">
        <f t="shared" si="29"/>
        <v>0.16539090065665937</v>
      </c>
      <c r="AS22">
        <v>1689725175.0999999</v>
      </c>
      <c r="AT22">
        <v>172.02500000000001</v>
      </c>
      <c r="AU22">
        <v>174.99100000000001</v>
      </c>
      <c r="AV22">
        <v>10.917299999999999</v>
      </c>
      <c r="AW22">
        <v>9.6216299999999997</v>
      </c>
      <c r="AX22">
        <v>174.20400000000001</v>
      </c>
      <c r="AY22">
        <v>11.0502</v>
      </c>
      <c r="AZ22">
        <v>399.916</v>
      </c>
      <c r="BA22">
        <v>100.786</v>
      </c>
      <c r="BB22">
        <v>3.11612E-2</v>
      </c>
      <c r="BC22">
        <v>17.997299999999999</v>
      </c>
      <c r="BD22">
        <v>17.432099999999998</v>
      </c>
      <c r="BE22">
        <v>999.9</v>
      </c>
      <c r="BF22">
        <v>0</v>
      </c>
      <c r="BG22">
        <v>0</v>
      </c>
      <c r="BH22">
        <v>9992.5</v>
      </c>
      <c r="BI22">
        <v>0</v>
      </c>
      <c r="BJ22">
        <v>29.119199999999999</v>
      </c>
      <c r="BK22">
        <v>-2.9657900000000001</v>
      </c>
      <c r="BL22">
        <v>173.92400000000001</v>
      </c>
      <c r="BM22">
        <v>176.691</v>
      </c>
      <c r="BN22">
        <v>1.2957000000000001</v>
      </c>
      <c r="BO22">
        <v>174.99100000000001</v>
      </c>
      <c r="BP22">
        <v>9.6216299999999997</v>
      </c>
      <c r="BQ22">
        <v>1.1003099999999999</v>
      </c>
      <c r="BR22">
        <v>0.96972499999999995</v>
      </c>
      <c r="BS22">
        <v>8.3170500000000001</v>
      </c>
      <c r="BT22">
        <v>6.4692699999999999</v>
      </c>
      <c r="BU22">
        <v>1800.02</v>
      </c>
      <c r="BV22">
        <v>0.89998400000000001</v>
      </c>
      <c r="BW22">
        <v>0.10001599999999999</v>
      </c>
      <c r="BX22">
        <v>0</v>
      </c>
      <c r="BY22">
        <v>2.3431000000000002</v>
      </c>
      <c r="BZ22">
        <v>0</v>
      </c>
      <c r="CA22">
        <v>5994.81</v>
      </c>
      <c r="CB22">
        <v>17199.8</v>
      </c>
      <c r="CC22">
        <v>36.686999999999998</v>
      </c>
      <c r="CD22">
        <v>39.625</v>
      </c>
      <c r="CE22">
        <v>38.186999999999998</v>
      </c>
      <c r="CF22">
        <v>37.125</v>
      </c>
      <c r="CG22">
        <v>36</v>
      </c>
      <c r="CH22">
        <v>1619.99</v>
      </c>
      <c r="CI22">
        <v>180.03</v>
      </c>
      <c r="CJ22">
        <v>0</v>
      </c>
      <c r="CK22">
        <v>1689725179.0999999</v>
      </c>
      <c r="CL22">
        <v>0</v>
      </c>
      <c r="CM22">
        <v>1689725147.0999999</v>
      </c>
      <c r="CN22" t="s">
        <v>371</v>
      </c>
      <c r="CO22">
        <v>1689725147.0999999</v>
      </c>
      <c r="CP22">
        <v>1689725140.0999999</v>
      </c>
      <c r="CQ22">
        <v>68</v>
      </c>
      <c r="CR22">
        <v>0.188</v>
      </c>
      <c r="CS22">
        <v>-1E-3</v>
      </c>
      <c r="CT22">
        <v>-2.1779999999999999</v>
      </c>
      <c r="CU22">
        <v>-0.13300000000000001</v>
      </c>
      <c r="CV22">
        <v>175</v>
      </c>
      <c r="CW22">
        <v>10</v>
      </c>
      <c r="CX22">
        <v>0.27</v>
      </c>
      <c r="CY22">
        <v>0.02</v>
      </c>
      <c r="CZ22">
        <v>3.0518037946285701</v>
      </c>
      <c r="DA22">
        <v>0.80384415078218197</v>
      </c>
      <c r="DB22">
        <v>0.19708769891472699</v>
      </c>
      <c r="DC22">
        <v>1</v>
      </c>
      <c r="DD22">
        <v>174.9897</v>
      </c>
      <c r="DE22">
        <v>-1.2360902255785801E-2</v>
      </c>
      <c r="DF22">
        <v>2.35628945590294E-2</v>
      </c>
      <c r="DG22">
        <v>1</v>
      </c>
      <c r="DH22">
        <v>1800.0033333333299</v>
      </c>
      <c r="DI22">
        <v>1.72159520676444E-2</v>
      </c>
      <c r="DJ22">
        <v>8.9087080637393797E-3</v>
      </c>
      <c r="DK22">
        <v>-1</v>
      </c>
      <c r="DL22">
        <v>2</v>
      </c>
      <c r="DM22">
        <v>2</v>
      </c>
      <c r="DN22" t="s">
        <v>359</v>
      </c>
      <c r="DO22">
        <v>2.65733</v>
      </c>
      <c r="DP22">
        <v>2.7633700000000001</v>
      </c>
      <c r="DQ22">
        <v>4.8130800000000001E-2</v>
      </c>
      <c r="DR22">
        <v>4.85154E-2</v>
      </c>
      <c r="DS22">
        <v>6.8871399999999999E-2</v>
      </c>
      <c r="DT22">
        <v>6.2439599999999998E-2</v>
      </c>
      <c r="DU22">
        <v>30480.1</v>
      </c>
      <c r="DV22">
        <v>31870.799999999999</v>
      </c>
      <c r="DW22">
        <v>29726.9</v>
      </c>
      <c r="DX22">
        <v>31204.3</v>
      </c>
      <c r="DY22">
        <v>36254.5</v>
      </c>
      <c r="DZ22">
        <v>38351.199999999997</v>
      </c>
      <c r="EA22">
        <v>40779.699999999997</v>
      </c>
      <c r="EB22">
        <v>43285.9</v>
      </c>
      <c r="EC22">
        <v>1.9049</v>
      </c>
      <c r="ED22">
        <v>2.2901500000000001</v>
      </c>
      <c r="EE22">
        <v>2.19233E-2</v>
      </c>
      <c r="EF22">
        <v>0</v>
      </c>
      <c r="EG22">
        <v>17.067799999999998</v>
      </c>
      <c r="EH22">
        <v>999.9</v>
      </c>
      <c r="EI22">
        <v>39.756999999999998</v>
      </c>
      <c r="EJ22">
        <v>25.649000000000001</v>
      </c>
      <c r="EK22">
        <v>13.0367</v>
      </c>
      <c r="EL22">
        <v>61.245699999999999</v>
      </c>
      <c r="EM22">
        <v>12.3598</v>
      </c>
      <c r="EN22">
        <v>1</v>
      </c>
      <c r="EO22">
        <v>-0.56823400000000002</v>
      </c>
      <c r="EP22">
        <v>1.74976</v>
      </c>
      <c r="EQ22">
        <v>20.278199999999998</v>
      </c>
      <c r="ER22">
        <v>5.24125</v>
      </c>
      <c r="ES22">
        <v>11.8302</v>
      </c>
      <c r="ET22">
        <v>4.9817</v>
      </c>
      <c r="EU22">
        <v>3.2989999999999999</v>
      </c>
      <c r="EV22">
        <v>173</v>
      </c>
      <c r="EW22">
        <v>4145.3999999999996</v>
      </c>
      <c r="EX22">
        <v>9569.1</v>
      </c>
      <c r="EY22">
        <v>62.3</v>
      </c>
      <c r="EZ22">
        <v>1.8733200000000001</v>
      </c>
      <c r="FA22">
        <v>1.87897</v>
      </c>
      <c r="FB22">
        <v>1.87927</v>
      </c>
      <c r="FC22">
        <v>1.8798900000000001</v>
      </c>
      <c r="FD22">
        <v>1.8775900000000001</v>
      </c>
      <c r="FE22">
        <v>1.87679</v>
      </c>
      <c r="FF22">
        <v>1.8772899999999999</v>
      </c>
      <c r="FG22">
        <v>1.8748499999999999</v>
      </c>
      <c r="FH22">
        <v>0</v>
      </c>
      <c r="FI22">
        <v>0</v>
      </c>
      <c r="FJ22">
        <v>0</v>
      </c>
      <c r="FK22">
        <v>0</v>
      </c>
      <c r="FL22" t="s">
        <v>360</v>
      </c>
      <c r="FM22" t="s">
        <v>361</v>
      </c>
      <c r="FN22" t="s">
        <v>362</v>
      </c>
      <c r="FO22" t="s">
        <v>362</v>
      </c>
      <c r="FP22" t="s">
        <v>362</v>
      </c>
      <c r="FQ22" t="s">
        <v>362</v>
      </c>
      <c r="FR22">
        <v>0</v>
      </c>
      <c r="FS22">
        <v>100</v>
      </c>
      <c r="FT22">
        <v>100</v>
      </c>
      <c r="FU22">
        <v>-2.1789999999999998</v>
      </c>
      <c r="FV22">
        <v>-0.13289999999999999</v>
      </c>
      <c r="FW22">
        <v>-2.1916704731773899</v>
      </c>
      <c r="FX22">
        <v>1.4527828764109799E-4</v>
      </c>
      <c r="FY22">
        <v>-4.3579519040863002E-7</v>
      </c>
      <c r="FZ22">
        <v>2.0799061152897499E-10</v>
      </c>
      <c r="GA22">
        <v>-0.13286600000000001</v>
      </c>
      <c r="GB22">
        <v>0</v>
      </c>
      <c r="GC22">
        <v>0</v>
      </c>
      <c r="GD22">
        <v>0</v>
      </c>
      <c r="GE22">
        <v>4</v>
      </c>
      <c r="GF22">
        <v>2147</v>
      </c>
      <c r="GG22">
        <v>-1</v>
      </c>
      <c r="GH22">
        <v>-1</v>
      </c>
      <c r="GI22">
        <v>0.5</v>
      </c>
      <c r="GJ22">
        <v>0.6</v>
      </c>
      <c r="GK22">
        <v>0.54931600000000003</v>
      </c>
      <c r="GL22">
        <v>2.5622600000000002</v>
      </c>
      <c r="GM22">
        <v>1.54541</v>
      </c>
      <c r="GN22">
        <v>2.2839399999999999</v>
      </c>
      <c r="GO22">
        <v>1.5979000000000001</v>
      </c>
      <c r="GP22">
        <v>2.32178</v>
      </c>
      <c r="GQ22">
        <v>27.808199999999999</v>
      </c>
      <c r="GR22">
        <v>15.121499999999999</v>
      </c>
      <c r="GS22">
        <v>18</v>
      </c>
      <c r="GT22">
        <v>386.91899999999998</v>
      </c>
      <c r="GU22">
        <v>671.64400000000001</v>
      </c>
      <c r="GV22">
        <v>15.524100000000001</v>
      </c>
      <c r="GW22">
        <v>19.286300000000001</v>
      </c>
      <c r="GX22">
        <v>30</v>
      </c>
      <c r="GY22">
        <v>19.395900000000001</v>
      </c>
      <c r="GZ22">
        <v>19.363099999999999</v>
      </c>
      <c r="HA22">
        <v>11.0571</v>
      </c>
      <c r="HB22">
        <v>30</v>
      </c>
      <c r="HC22">
        <v>-30</v>
      </c>
      <c r="HD22">
        <v>15.4969</v>
      </c>
      <c r="HE22">
        <v>175</v>
      </c>
      <c r="HF22">
        <v>0</v>
      </c>
      <c r="HG22">
        <v>101.18</v>
      </c>
      <c r="HH22">
        <v>100.322</v>
      </c>
    </row>
    <row r="23" spans="1:216" x14ac:dyDescent="0.2">
      <c r="A23">
        <v>5</v>
      </c>
      <c r="B23">
        <v>1689725266.0999999</v>
      </c>
      <c r="C23">
        <v>366</v>
      </c>
      <c r="D23" t="s">
        <v>372</v>
      </c>
      <c r="E23" t="s">
        <v>373</v>
      </c>
      <c r="F23" t="s">
        <v>352</v>
      </c>
      <c r="G23" t="s">
        <v>353</v>
      </c>
      <c r="H23" t="s">
        <v>354</v>
      </c>
      <c r="I23" t="s">
        <v>355</v>
      </c>
      <c r="J23" t="s">
        <v>356</v>
      </c>
      <c r="K23" t="s">
        <v>357</v>
      </c>
      <c r="L23">
        <v>1689725266.0999999</v>
      </c>
      <c r="M23">
        <f t="shared" si="0"/>
        <v>1.4859005654784549E-3</v>
      </c>
      <c r="N23">
        <f t="shared" si="1"/>
        <v>1.4859005654784549</v>
      </c>
      <c r="O23">
        <f t="shared" si="2"/>
        <v>1.8825284632942512</v>
      </c>
      <c r="P23">
        <f t="shared" si="3"/>
        <v>123.143</v>
      </c>
      <c r="Q23">
        <f t="shared" si="4"/>
        <v>98.223156414992772</v>
      </c>
      <c r="R23">
        <f t="shared" si="5"/>
        <v>9.9026310859954219</v>
      </c>
      <c r="S23">
        <f t="shared" si="6"/>
        <v>12.414991986926202</v>
      </c>
      <c r="T23">
        <f t="shared" si="7"/>
        <v>0.13373653728072835</v>
      </c>
      <c r="U23">
        <f t="shared" si="8"/>
        <v>3.6182756254123598</v>
      </c>
      <c r="V23">
        <f t="shared" si="9"/>
        <v>0.13104989324750863</v>
      </c>
      <c r="W23">
        <f t="shared" si="10"/>
        <v>8.2143072239153958E-2</v>
      </c>
      <c r="X23">
        <f t="shared" si="11"/>
        <v>297.71476799999999</v>
      </c>
      <c r="Y23">
        <f t="shared" si="12"/>
        <v>19.126334326435703</v>
      </c>
      <c r="Z23">
        <f t="shared" si="13"/>
        <v>19.126334326435703</v>
      </c>
      <c r="AA23">
        <f t="shared" si="14"/>
        <v>2.2226254745811747</v>
      </c>
      <c r="AB23">
        <f t="shared" si="15"/>
        <v>53.035422369247073</v>
      </c>
      <c r="AC23">
        <f t="shared" si="16"/>
        <v>1.0983380882646199</v>
      </c>
      <c r="AD23">
        <f t="shared" si="17"/>
        <v>2.0709519019527938</v>
      </c>
      <c r="AE23">
        <f t="shared" si="18"/>
        <v>1.1242873863165548</v>
      </c>
      <c r="AF23">
        <f t="shared" si="19"/>
        <v>-65.528214937599856</v>
      </c>
      <c r="AG23">
        <f t="shared" si="20"/>
        <v>-220.19999116933334</v>
      </c>
      <c r="AH23">
        <f t="shared" si="21"/>
        <v>-12.056489653207056</v>
      </c>
      <c r="AI23">
        <f t="shared" si="22"/>
        <v>-6.9927760140245709E-2</v>
      </c>
      <c r="AJ23">
        <v>0</v>
      </c>
      <c r="AK23">
        <v>0</v>
      </c>
      <c r="AL23">
        <f t="shared" si="23"/>
        <v>1</v>
      </c>
      <c r="AM23">
        <f t="shared" si="24"/>
        <v>0</v>
      </c>
      <c r="AN23">
        <f t="shared" si="25"/>
        <v>54955.207224118771</v>
      </c>
      <c r="AO23">
        <f t="shared" si="26"/>
        <v>1800.08</v>
      </c>
      <c r="AP23">
        <f t="shared" si="27"/>
        <v>1517.4671999999998</v>
      </c>
      <c r="AQ23">
        <f t="shared" si="28"/>
        <v>0.8429998666725923</v>
      </c>
      <c r="AR23">
        <f t="shared" si="29"/>
        <v>0.16538974267810319</v>
      </c>
      <c r="AS23">
        <v>1689725266.0999999</v>
      </c>
      <c r="AT23">
        <v>123.143</v>
      </c>
      <c r="AU23">
        <v>124.968</v>
      </c>
      <c r="AV23">
        <v>10.894299999999999</v>
      </c>
      <c r="AW23">
        <v>9.59572</v>
      </c>
      <c r="AX23">
        <v>125.187</v>
      </c>
      <c r="AY23">
        <v>11.028499999999999</v>
      </c>
      <c r="AZ23">
        <v>400.19900000000001</v>
      </c>
      <c r="BA23">
        <v>100.78700000000001</v>
      </c>
      <c r="BB23">
        <v>3.06834E-2</v>
      </c>
      <c r="BC23">
        <v>17.997499999999999</v>
      </c>
      <c r="BD23">
        <v>17.430399999999999</v>
      </c>
      <c r="BE23">
        <v>999.9</v>
      </c>
      <c r="BF23">
        <v>0</v>
      </c>
      <c r="BG23">
        <v>0</v>
      </c>
      <c r="BH23">
        <v>10002.5</v>
      </c>
      <c r="BI23">
        <v>0</v>
      </c>
      <c r="BJ23">
        <v>28.966999999999999</v>
      </c>
      <c r="BK23">
        <v>-1.82433</v>
      </c>
      <c r="BL23">
        <v>124.5</v>
      </c>
      <c r="BM23">
        <v>126.178</v>
      </c>
      <c r="BN23">
        <v>1.29857</v>
      </c>
      <c r="BO23">
        <v>124.968</v>
      </c>
      <c r="BP23">
        <v>9.59572</v>
      </c>
      <c r="BQ23">
        <v>1.0980000000000001</v>
      </c>
      <c r="BR23">
        <v>0.96711999999999998</v>
      </c>
      <c r="BS23">
        <v>8.2860200000000006</v>
      </c>
      <c r="BT23">
        <v>6.4302200000000003</v>
      </c>
      <c r="BU23">
        <v>1800.08</v>
      </c>
      <c r="BV23">
        <v>0.90000199999999997</v>
      </c>
      <c r="BW23">
        <v>9.9997699999999995E-2</v>
      </c>
      <c r="BX23">
        <v>0</v>
      </c>
      <c r="BY23">
        <v>2.5428000000000002</v>
      </c>
      <c r="BZ23">
        <v>0</v>
      </c>
      <c r="CA23">
        <v>5992.78</v>
      </c>
      <c r="CB23">
        <v>17200.400000000001</v>
      </c>
      <c r="CC23">
        <v>36.686999999999998</v>
      </c>
      <c r="CD23">
        <v>39.5</v>
      </c>
      <c r="CE23">
        <v>38.061999999999998</v>
      </c>
      <c r="CF23">
        <v>37</v>
      </c>
      <c r="CG23">
        <v>35.875</v>
      </c>
      <c r="CH23">
        <v>1620.08</v>
      </c>
      <c r="CI23">
        <v>180</v>
      </c>
      <c r="CJ23">
        <v>0</v>
      </c>
      <c r="CK23">
        <v>1689725270.3</v>
      </c>
      <c r="CL23">
        <v>0</v>
      </c>
      <c r="CM23">
        <v>1689725238.0999999</v>
      </c>
      <c r="CN23" t="s">
        <v>374</v>
      </c>
      <c r="CO23">
        <v>1689725237.0999999</v>
      </c>
      <c r="CP23">
        <v>1689725238.0999999</v>
      </c>
      <c r="CQ23">
        <v>69</v>
      </c>
      <c r="CR23">
        <v>0.13600000000000001</v>
      </c>
      <c r="CS23">
        <v>-1E-3</v>
      </c>
      <c r="CT23">
        <v>-2.044</v>
      </c>
      <c r="CU23">
        <v>-0.13400000000000001</v>
      </c>
      <c r="CV23">
        <v>125</v>
      </c>
      <c r="CW23">
        <v>10</v>
      </c>
      <c r="CX23">
        <v>0.42</v>
      </c>
      <c r="CY23">
        <v>7.0000000000000007E-2</v>
      </c>
      <c r="CZ23">
        <v>1.8726297024171501</v>
      </c>
      <c r="DA23">
        <v>0.85336931376373004</v>
      </c>
      <c r="DB23">
        <v>0.131692932088289</v>
      </c>
      <c r="DC23">
        <v>1</v>
      </c>
      <c r="DD23">
        <v>124.989904761905</v>
      </c>
      <c r="DE23">
        <v>0.113298701298596</v>
      </c>
      <c r="DF23">
        <v>2.07591741323589E-2</v>
      </c>
      <c r="DG23">
        <v>1</v>
      </c>
      <c r="DH23">
        <v>1799.9970000000001</v>
      </c>
      <c r="DI23">
        <v>-0.166790493149123</v>
      </c>
      <c r="DJ23">
        <v>0.118873882749727</v>
      </c>
      <c r="DK23">
        <v>-1</v>
      </c>
      <c r="DL23">
        <v>2</v>
      </c>
      <c r="DM23">
        <v>2</v>
      </c>
      <c r="DN23" t="s">
        <v>359</v>
      </c>
      <c r="DO23">
        <v>2.6581600000000001</v>
      </c>
      <c r="DP23">
        <v>2.7629899999999998</v>
      </c>
      <c r="DQ23">
        <v>3.5602200000000001E-2</v>
      </c>
      <c r="DR23">
        <v>3.5691500000000001E-2</v>
      </c>
      <c r="DS23">
        <v>6.8771700000000005E-2</v>
      </c>
      <c r="DT23">
        <v>6.2313899999999998E-2</v>
      </c>
      <c r="DU23">
        <v>30883.7</v>
      </c>
      <c r="DV23">
        <v>32301.5</v>
      </c>
      <c r="DW23">
        <v>29728.5</v>
      </c>
      <c r="DX23">
        <v>31204.7</v>
      </c>
      <c r="DY23">
        <v>36259.300000000003</v>
      </c>
      <c r="DZ23">
        <v>38355.599999999999</v>
      </c>
      <c r="EA23">
        <v>40782.1</v>
      </c>
      <c r="EB23">
        <v>43286.6</v>
      </c>
      <c r="EC23">
        <v>1.90513</v>
      </c>
      <c r="ED23">
        <v>2.2905199999999999</v>
      </c>
      <c r="EE23">
        <v>2.1114899999999999E-2</v>
      </c>
      <c r="EF23">
        <v>0</v>
      </c>
      <c r="EG23">
        <v>17.079499999999999</v>
      </c>
      <c r="EH23">
        <v>999.9</v>
      </c>
      <c r="EI23">
        <v>39.835999999999999</v>
      </c>
      <c r="EJ23">
        <v>25.579000000000001</v>
      </c>
      <c r="EK23">
        <v>13.007199999999999</v>
      </c>
      <c r="EL23">
        <v>61.085700000000003</v>
      </c>
      <c r="EM23">
        <v>11.915100000000001</v>
      </c>
      <c r="EN23">
        <v>1</v>
      </c>
      <c r="EO23">
        <v>-0.56936699999999996</v>
      </c>
      <c r="EP23">
        <v>1.7051099999999999</v>
      </c>
      <c r="EQ23">
        <v>20.2789</v>
      </c>
      <c r="ER23">
        <v>5.2411000000000003</v>
      </c>
      <c r="ES23">
        <v>11.8302</v>
      </c>
      <c r="ET23">
        <v>4.9825499999999998</v>
      </c>
      <c r="EU23">
        <v>3.2989999999999999</v>
      </c>
      <c r="EV23">
        <v>173</v>
      </c>
      <c r="EW23">
        <v>4147.5</v>
      </c>
      <c r="EX23">
        <v>9575.7999999999993</v>
      </c>
      <c r="EY23">
        <v>62.3</v>
      </c>
      <c r="EZ23">
        <v>1.8733200000000001</v>
      </c>
      <c r="FA23">
        <v>1.87897</v>
      </c>
      <c r="FB23">
        <v>1.87927</v>
      </c>
      <c r="FC23">
        <v>1.8798999999999999</v>
      </c>
      <c r="FD23">
        <v>1.87758</v>
      </c>
      <c r="FE23">
        <v>1.8767499999999999</v>
      </c>
      <c r="FF23">
        <v>1.8772899999999999</v>
      </c>
      <c r="FG23">
        <v>1.8748499999999999</v>
      </c>
      <c r="FH23">
        <v>0</v>
      </c>
      <c r="FI23">
        <v>0</v>
      </c>
      <c r="FJ23">
        <v>0</v>
      </c>
      <c r="FK23">
        <v>0</v>
      </c>
      <c r="FL23" t="s">
        <v>360</v>
      </c>
      <c r="FM23" t="s">
        <v>361</v>
      </c>
      <c r="FN23" t="s">
        <v>362</v>
      </c>
      <c r="FO23" t="s">
        <v>362</v>
      </c>
      <c r="FP23" t="s">
        <v>362</v>
      </c>
      <c r="FQ23" t="s">
        <v>362</v>
      </c>
      <c r="FR23">
        <v>0</v>
      </c>
      <c r="FS23">
        <v>100</v>
      </c>
      <c r="FT23">
        <v>100</v>
      </c>
      <c r="FU23">
        <v>-2.044</v>
      </c>
      <c r="FV23">
        <v>-0.13420000000000001</v>
      </c>
      <c r="FW23">
        <v>-2.05564736596535</v>
      </c>
      <c r="FX23">
        <v>1.4527828764109799E-4</v>
      </c>
      <c r="FY23">
        <v>-4.3579519040863002E-7</v>
      </c>
      <c r="FZ23">
        <v>2.0799061152897499E-10</v>
      </c>
      <c r="GA23">
        <v>-0.134240000000002</v>
      </c>
      <c r="GB23">
        <v>0</v>
      </c>
      <c r="GC23">
        <v>0</v>
      </c>
      <c r="GD23">
        <v>0</v>
      </c>
      <c r="GE23">
        <v>4</v>
      </c>
      <c r="GF23">
        <v>2147</v>
      </c>
      <c r="GG23">
        <v>-1</v>
      </c>
      <c r="GH23">
        <v>-1</v>
      </c>
      <c r="GI23">
        <v>0.5</v>
      </c>
      <c r="GJ23">
        <v>0.5</v>
      </c>
      <c r="GK23">
        <v>0.43701200000000001</v>
      </c>
      <c r="GL23">
        <v>2.5781200000000002</v>
      </c>
      <c r="GM23">
        <v>1.54541</v>
      </c>
      <c r="GN23">
        <v>2.2839399999999999</v>
      </c>
      <c r="GO23">
        <v>1.5979000000000001</v>
      </c>
      <c r="GP23">
        <v>2.3095699999999999</v>
      </c>
      <c r="GQ23">
        <v>27.766400000000001</v>
      </c>
      <c r="GR23">
        <v>15.103899999999999</v>
      </c>
      <c r="GS23">
        <v>18</v>
      </c>
      <c r="GT23">
        <v>386.83</v>
      </c>
      <c r="GU23">
        <v>671.55499999999995</v>
      </c>
      <c r="GV23">
        <v>15.5022</v>
      </c>
      <c r="GW23">
        <v>19.269500000000001</v>
      </c>
      <c r="GX23">
        <v>30</v>
      </c>
      <c r="GY23">
        <v>19.369700000000002</v>
      </c>
      <c r="GZ23">
        <v>19.335000000000001</v>
      </c>
      <c r="HA23">
        <v>8.80382</v>
      </c>
      <c r="HB23">
        <v>30</v>
      </c>
      <c r="HC23">
        <v>-30</v>
      </c>
      <c r="HD23">
        <v>15.502700000000001</v>
      </c>
      <c r="HE23">
        <v>125</v>
      </c>
      <c r="HF23">
        <v>0</v>
      </c>
      <c r="HG23">
        <v>101.18600000000001</v>
      </c>
      <c r="HH23">
        <v>100.324</v>
      </c>
    </row>
    <row r="24" spans="1:216" x14ac:dyDescent="0.2">
      <c r="A24">
        <v>6</v>
      </c>
      <c r="B24">
        <v>1689725339.0999999</v>
      </c>
      <c r="C24">
        <v>439</v>
      </c>
      <c r="D24" t="s">
        <v>375</v>
      </c>
      <c r="E24" t="s">
        <v>376</v>
      </c>
      <c r="F24" t="s">
        <v>352</v>
      </c>
      <c r="G24" t="s">
        <v>353</v>
      </c>
      <c r="H24" t="s">
        <v>354</v>
      </c>
      <c r="I24" t="s">
        <v>355</v>
      </c>
      <c r="J24" t="s">
        <v>356</v>
      </c>
      <c r="K24" t="s">
        <v>357</v>
      </c>
      <c r="L24">
        <v>1689725339.0999999</v>
      </c>
      <c r="M24">
        <f t="shared" si="0"/>
        <v>1.4822602599181382E-3</v>
      </c>
      <c r="N24">
        <f t="shared" si="1"/>
        <v>1.4822602599181383</v>
      </c>
      <c r="O24">
        <f t="shared" si="2"/>
        <v>0.59145594484224662</v>
      </c>
      <c r="P24">
        <f t="shared" si="3"/>
        <v>69.4054</v>
      </c>
      <c r="Q24">
        <f t="shared" si="4"/>
        <v>60.993855884368699</v>
      </c>
      <c r="R24">
        <f t="shared" si="5"/>
        <v>6.1490926654763189</v>
      </c>
      <c r="S24">
        <f t="shared" si="6"/>
        <v>6.99710208342188</v>
      </c>
      <c r="T24">
        <f t="shared" si="7"/>
        <v>0.13317192686769536</v>
      </c>
      <c r="U24">
        <f t="shared" si="8"/>
        <v>3.623090079481547</v>
      </c>
      <c r="V24">
        <f t="shared" si="9"/>
        <v>0.1305111405317525</v>
      </c>
      <c r="W24">
        <f t="shared" si="10"/>
        <v>8.1804095995132414E-2</v>
      </c>
      <c r="X24">
        <f t="shared" si="11"/>
        <v>297.72173099999998</v>
      </c>
      <c r="Y24">
        <f t="shared" si="12"/>
        <v>19.126624423754556</v>
      </c>
      <c r="Z24">
        <f t="shared" si="13"/>
        <v>19.126624423754556</v>
      </c>
      <c r="AA24">
        <f t="shared" si="14"/>
        <v>2.2226656717660824</v>
      </c>
      <c r="AB24">
        <f t="shared" si="15"/>
        <v>52.94482449130571</v>
      </c>
      <c r="AC24">
        <f t="shared" si="16"/>
        <v>1.0965239090985199</v>
      </c>
      <c r="AD24">
        <f t="shared" si="17"/>
        <v>2.0710691170174429</v>
      </c>
      <c r="AE24">
        <f t="shared" si="18"/>
        <v>1.1261417626675625</v>
      </c>
      <c r="AF24">
        <f t="shared" si="19"/>
        <v>-65.367677462389892</v>
      </c>
      <c r="AG24">
        <f t="shared" si="20"/>
        <v>-220.37385675812376</v>
      </c>
      <c r="AH24">
        <f t="shared" si="21"/>
        <v>-12.050049330890339</v>
      </c>
      <c r="AI24">
        <f t="shared" si="22"/>
        <v>-6.9852551404011365E-2</v>
      </c>
      <c r="AJ24">
        <v>0</v>
      </c>
      <c r="AK24">
        <v>0</v>
      </c>
      <c r="AL24">
        <f t="shared" si="23"/>
        <v>1</v>
      </c>
      <c r="AM24">
        <f t="shared" si="24"/>
        <v>0</v>
      </c>
      <c r="AN24">
        <f t="shared" si="25"/>
        <v>55059.298686402552</v>
      </c>
      <c r="AO24">
        <f t="shared" si="26"/>
        <v>1800.12</v>
      </c>
      <c r="AP24">
        <f t="shared" si="27"/>
        <v>1517.5010999999997</v>
      </c>
      <c r="AQ24">
        <f t="shared" si="28"/>
        <v>0.84299996666888866</v>
      </c>
      <c r="AR24">
        <f t="shared" si="29"/>
        <v>0.16538993567095525</v>
      </c>
      <c r="AS24">
        <v>1689725339.0999999</v>
      </c>
      <c r="AT24">
        <v>69.4054</v>
      </c>
      <c r="AU24">
        <v>70.018600000000006</v>
      </c>
      <c r="AV24">
        <v>10.8766</v>
      </c>
      <c r="AW24">
        <v>9.5817800000000002</v>
      </c>
      <c r="AX24">
        <v>71.383300000000006</v>
      </c>
      <c r="AY24">
        <v>11.010999999999999</v>
      </c>
      <c r="AZ24">
        <v>400.38499999999999</v>
      </c>
      <c r="BA24">
        <v>100.785</v>
      </c>
      <c r="BB24">
        <v>2.9952199999999998E-2</v>
      </c>
      <c r="BC24">
        <v>17.9984</v>
      </c>
      <c r="BD24">
        <v>17.446200000000001</v>
      </c>
      <c r="BE24">
        <v>999.9</v>
      </c>
      <c r="BF24">
        <v>0</v>
      </c>
      <c r="BG24">
        <v>0</v>
      </c>
      <c r="BH24">
        <v>10022.5</v>
      </c>
      <c r="BI24">
        <v>0</v>
      </c>
      <c r="BJ24">
        <v>26.572700000000001</v>
      </c>
      <c r="BK24">
        <v>-0.613174</v>
      </c>
      <c r="BL24">
        <v>70.168599999999998</v>
      </c>
      <c r="BM24">
        <v>70.695999999999998</v>
      </c>
      <c r="BN24">
        <v>1.2948</v>
      </c>
      <c r="BO24">
        <v>70.018600000000006</v>
      </c>
      <c r="BP24">
        <v>9.5817800000000002</v>
      </c>
      <c r="BQ24">
        <v>1.0962000000000001</v>
      </c>
      <c r="BR24">
        <v>0.96570100000000003</v>
      </c>
      <c r="BS24">
        <v>8.2618500000000008</v>
      </c>
      <c r="BT24">
        <v>6.4089200000000002</v>
      </c>
      <c r="BU24">
        <v>1800.12</v>
      </c>
      <c r="BV24">
        <v>0.90000199999999997</v>
      </c>
      <c r="BW24">
        <v>9.9997699999999995E-2</v>
      </c>
      <c r="BX24">
        <v>0</v>
      </c>
      <c r="BY24">
        <v>2.2875999999999999</v>
      </c>
      <c r="BZ24">
        <v>0</v>
      </c>
      <c r="CA24">
        <v>5997.27</v>
      </c>
      <c r="CB24">
        <v>17200.8</v>
      </c>
      <c r="CC24">
        <v>36.5</v>
      </c>
      <c r="CD24">
        <v>39.436999999999998</v>
      </c>
      <c r="CE24">
        <v>37.936999999999998</v>
      </c>
      <c r="CF24">
        <v>37</v>
      </c>
      <c r="CG24">
        <v>35.811999999999998</v>
      </c>
      <c r="CH24">
        <v>1620.11</v>
      </c>
      <c r="CI24">
        <v>180.01</v>
      </c>
      <c r="CJ24">
        <v>0</v>
      </c>
      <c r="CK24">
        <v>1689725343.5</v>
      </c>
      <c r="CL24">
        <v>0</v>
      </c>
      <c r="CM24">
        <v>1689725328.0999999</v>
      </c>
      <c r="CN24" t="s">
        <v>377</v>
      </c>
      <c r="CO24">
        <v>1689725327.0999999</v>
      </c>
      <c r="CP24">
        <v>1689725328.0999999</v>
      </c>
      <c r="CQ24">
        <v>70</v>
      </c>
      <c r="CR24">
        <v>7.0000000000000007E-2</v>
      </c>
      <c r="CS24">
        <v>0</v>
      </c>
      <c r="CT24">
        <v>-1.978</v>
      </c>
      <c r="CU24">
        <v>-0.13400000000000001</v>
      </c>
      <c r="CV24">
        <v>70</v>
      </c>
      <c r="CW24">
        <v>10</v>
      </c>
      <c r="CX24">
        <v>0.27</v>
      </c>
      <c r="CY24">
        <v>0.05</v>
      </c>
      <c r="CZ24">
        <v>0.108297875182506</v>
      </c>
      <c r="DA24">
        <v>0.71955735079980498</v>
      </c>
      <c r="DB24">
        <v>0.166928929206202</v>
      </c>
      <c r="DC24">
        <v>1</v>
      </c>
      <c r="DD24">
        <v>69.961104761904807</v>
      </c>
      <c r="DE24">
        <v>3.89999999998729E-2</v>
      </c>
      <c r="DF24">
        <v>1.9156162161374599E-2</v>
      </c>
      <c r="DG24">
        <v>1</v>
      </c>
      <c r="DH24">
        <v>1799.97571428571</v>
      </c>
      <c r="DI24">
        <v>0.31854279071381603</v>
      </c>
      <c r="DJ24">
        <v>0.149525326046274</v>
      </c>
      <c r="DK24">
        <v>-1</v>
      </c>
      <c r="DL24">
        <v>2</v>
      </c>
      <c r="DM24">
        <v>2</v>
      </c>
      <c r="DN24" t="s">
        <v>359</v>
      </c>
      <c r="DO24">
        <v>2.6587100000000001</v>
      </c>
      <c r="DP24">
        <v>2.7624300000000002</v>
      </c>
      <c r="DQ24">
        <v>2.0831599999999999E-2</v>
      </c>
      <c r="DR24">
        <v>2.0534899999999998E-2</v>
      </c>
      <c r="DS24">
        <v>6.8687399999999996E-2</v>
      </c>
      <c r="DT24">
        <v>6.2244899999999999E-2</v>
      </c>
      <c r="DU24">
        <v>31359</v>
      </c>
      <c r="DV24">
        <v>32809.800000000003</v>
      </c>
      <c r="DW24">
        <v>29729.8</v>
      </c>
      <c r="DX24">
        <v>31204.400000000001</v>
      </c>
      <c r="DY24">
        <v>36262.6</v>
      </c>
      <c r="DZ24">
        <v>38356.1</v>
      </c>
      <c r="EA24">
        <v>40783.800000000003</v>
      </c>
      <c r="EB24">
        <v>43285.7</v>
      </c>
      <c r="EC24">
        <v>1.90425</v>
      </c>
      <c r="ED24">
        <v>2.2890999999999999</v>
      </c>
      <c r="EE24">
        <v>2.2016500000000001E-2</v>
      </c>
      <c r="EF24">
        <v>0</v>
      </c>
      <c r="EG24">
        <v>17.080300000000001</v>
      </c>
      <c r="EH24">
        <v>999.9</v>
      </c>
      <c r="EI24">
        <v>39.884999999999998</v>
      </c>
      <c r="EJ24">
        <v>25.529</v>
      </c>
      <c r="EK24">
        <v>12.9864</v>
      </c>
      <c r="EL24">
        <v>61.285699999999999</v>
      </c>
      <c r="EM24">
        <v>11.586499999999999</v>
      </c>
      <c r="EN24">
        <v>1</v>
      </c>
      <c r="EO24">
        <v>-0.56929399999999997</v>
      </c>
      <c r="EP24">
        <v>1.7317</v>
      </c>
      <c r="EQ24">
        <v>20.278300000000002</v>
      </c>
      <c r="ER24">
        <v>5.23855</v>
      </c>
      <c r="ES24">
        <v>11.8302</v>
      </c>
      <c r="ET24">
        <v>4.9814999999999996</v>
      </c>
      <c r="EU24">
        <v>3.29833</v>
      </c>
      <c r="EV24">
        <v>173</v>
      </c>
      <c r="EW24">
        <v>4148.8999999999996</v>
      </c>
      <c r="EX24">
        <v>9580.2000000000007</v>
      </c>
      <c r="EY24">
        <v>62.3</v>
      </c>
      <c r="EZ24">
        <v>1.8733200000000001</v>
      </c>
      <c r="FA24">
        <v>1.87897</v>
      </c>
      <c r="FB24">
        <v>1.87927</v>
      </c>
      <c r="FC24">
        <v>1.8798999999999999</v>
      </c>
      <c r="FD24">
        <v>1.8775900000000001</v>
      </c>
      <c r="FE24">
        <v>1.8767799999999999</v>
      </c>
      <c r="FF24">
        <v>1.8772899999999999</v>
      </c>
      <c r="FG24">
        <v>1.8748499999999999</v>
      </c>
      <c r="FH24">
        <v>0</v>
      </c>
      <c r="FI24">
        <v>0</v>
      </c>
      <c r="FJ24">
        <v>0</v>
      </c>
      <c r="FK24">
        <v>0</v>
      </c>
      <c r="FL24" t="s">
        <v>360</v>
      </c>
      <c r="FM24" t="s">
        <v>361</v>
      </c>
      <c r="FN24" t="s">
        <v>362</v>
      </c>
      <c r="FO24" t="s">
        <v>362</v>
      </c>
      <c r="FP24" t="s">
        <v>362</v>
      </c>
      <c r="FQ24" t="s">
        <v>362</v>
      </c>
      <c r="FR24">
        <v>0</v>
      </c>
      <c r="FS24">
        <v>100</v>
      </c>
      <c r="FT24">
        <v>100</v>
      </c>
      <c r="FU24">
        <v>-1.978</v>
      </c>
      <c r="FV24">
        <v>-0.13439999999999999</v>
      </c>
      <c r="FW24">
        <v>-1.9861459363307901</v>
      </c>
      <c r="FX24">
        <v>1.4527828764109799E-4</v>
      </c>
      <c r="FY24">
        <v>-4.3579519040863002E-7</v>
      </c>
      <c r="FZ24">
        <v>2.0799061152897499E-10</v>
      </c>
      <c r="GA24">
        <v>-0.13441500000000101</v>
      </c>
      <c r="GB24">
        <v>0</v>
      </c>
      <c r="GC24">
        <v>0</v>
      </c>
      <c r="GD24">
        <v>0</v>
      </c>
      <c r="GE24">
        <v>4</v>
      </c>
      <c r="GF24">
        <v>2147</v>
      </c>
      <c r="GG24">
        <v>-1</v>
      </c>
      <c r="GH24">
        <v>-1</v>
      </c>
      <c r="GI24">
        <v>0.2</v>
      </c>
      <c r="GJ24">
        <v>0.2</v>
      </c>
      <c r="GK24">
        <v>0.31127899999999997</v>
      </c>
      <c r="GL24">
        <v>2.5781200000000002</v>
      </c>
      <c r="GM24">
        <v>1.54541</v>
      </c>
      <c r="GN24">
        <v>2.2839399999999999</v>
      </c>
      <c r="GO24">
        <v>1.5979000000000001</v>
      </c>
      <c r="GP24">
        <v>2.3144499999999999</v>
      </c>
      <c r="GQ24">
        <v>27.7455</v>
      </c>
      <c r="GR24">
        <v>15.0952</v>
      </c>
      <c r="GS24">
        <v>18</v>
      </c>
      <c r="GT24">
        <v>386.346</v>
      </c>
      <c r="GU24">
        <v>670.14099999999996</v>
      </c>
      <c r="GV24">
        <v>15.5014</v>
      </c>
      <c r="GW24">
        <v>19.261199999999999</v>
      </c>
      <c r="GX24">
        <v>30.0002</v>
      </c>
      <c r="GY24">
        <v>19.360800000000001</v>
      </c>
      <c r="GZ24">
        <v>19.321200000000001</v>
      </c>
      <c r="HA24">
        <v>6.3056900000000002</v>
      </c>
      <c r="HB24">
        <v>30</v>
      </c>
      <c r="HC24">
        <v>-30</v>
      </c>
      <c r="HD24">
        <v>15.501200000000001</v>
      </c>
      <c r="HE24">
        <v>70</v>
      </c>
      <c r="HF24">
        <v>0</v>
      </c>
      <c r="HG24">
        <v>101.19</v>
      </c>
      <c r="HH24">
        <v>100.322</v>
      </c>
    </row>
    <row r="25" spans="1:216" x14ac:dyDescent="0.2">
      <c r="A25">
        <v>7</v>
      </c>
      <c r="B25">
        <v>1689725414.0999999</v>
      </c>
      <c r="C25">
        <v>514</v>
      </c>
      <c r="D25" t="s">
        <v>378</v>
      </c>
      <c r="E25" t="s">
        <v>379</v>
      </c>
      <c r="F25" t="s">
        <v>352</v>
      </c>
      <c r="G25" t="s">
        <v>353</v>
      </c>
      <c r="H25" t="s">
        <v>354</v>
      </c>
      <c r="I25" t="s">
        <v>355</v>
      </c>
      <c r="J25" t="s">
        <v>356</v>
      </c>
      <c r="K25" t="s">
        <v>357</v>
      </c>
      <c r="L25">
        <v>1689725414.0999999</v>
      </c>
      <c r="M25">
        <f t="shared" si="0"/>
        <v>1.4832389638019324E-3</v>
      </c>
      <c r="N25">
        <f t="shared" si="1"/>
        <v>1.4832389638019323</v>
      </c>
      <c r="O25">
        <f t="shared" si="2"/>
        <v>7.7838528772347856E-2</v>
      </c>
      <c r="P25">
        <f t="shared" si="3"/>
        <v>49.867199999999997</v>
      </c>
      <c r="Q25">
        <f t="shared" si="4"/>
        <v>48.02717337686186</v>
      </c>
      <c r="R25">
        <f t="shared" si="5"/>
        <v>4.8420612653545536</v>
      </c>
      <c r="S25">
        <f t="shared" si="6"/>
        <v>5.0275712800540795</v>
      </c>
      <c r="T25">
        <f t="shared" si="7"/>
        <v>0.13310533330488131</v>
      </c>
      <c r="U25">
        <f t="shared" si="8"/>
        <v>3.6107160115574128</v>
      </c>
      <c r="V25">
        <f t="shared" si="9"/>
        <v>0.13043826588371193</v>
      </c>
      <c r="W25">
        <f t="shared" si="10"/>
        <v>8.1759090518236266E-2</v>
      </c>
      <c r="X25">
        <f t="shared" si="11"/>
        <v>297.68560199999996</v>
      </c>
      <c r="Y25">
        <f t="shared" si="12"/>
        <v>19.130104516799143</v>
      </c>
      <c r="Z25">
        <f t="shared" si="13"/>
        <v>19.130104516799143</v>
      </c>
      <c r="AA25">
        <f t="shared" si="14"/>
        <v>2.2231479387418989</v>
      </c>
      <c r="AB25">
        <f t="shared" si="15"/>
        <v>52.898684520669434</v>
      </c>
      <c r="AC25">
        <f t="shared" si="16"/>
        <v>1.09558209777352</v>
      </c>
      <c r="AD25">
        <f t="shared" si="17"/>
        <v>2.0710951655998859</v>
      </c>
      <c r="AE25">
        <f t="shared" si="18"/>
        <v>1.1275658409683789</v>
      </c>
      <c r="AF25">
        <f t="shared" si="19"/>
        <v>-65.410838303665216</v>
      </c>
      <c r="AG25">
        <f t="shared" si="20"/>
        <v>-220.25971205175074</v>
      </c>
      <c r="AH25">
        <f t="shared" si="21"/>
        <v>-12.085311575902056</v>
      </c>
      <c r="AI25">
        <f t="shared" si="22"/>
        <v>-7.025993131804853E-2</v>
      </c>
      <c r="AJ25">
        <v>0</v>
      </c>
      <c r="AK25">
        <v>0</v>
      </c>
      <c r="AL25">
        <f t="shared" si="23"/>
        <v>1</v>
      </c>
      <c r="AM25">
        <f t="shared" si="24"/>
        <v>0</v>
      </c>
      <c r="AN25">
        <f t="shared" si="25"/>
        <v>54791.347979655169</v>
      </c>
      <c r="AO25">
        <f t="shared" si="26"/>
        <v>1799.89</v>
      </c>
      <c r="AP25">
        <f t="shared" si="27"/>
        <v>1517.3081999999999</v>
      </c>
      <c r="AQ25">
        <f t="shared" si="28"/>
        <v>0.84300051669824261</v>
      </c>
      <c r="AR25">
        <f t="shared" si="29"/>
        <v>0.16539099722760833</v>
      </c>
      <c r="AS25">
        <v>1689725414.0999999</v>
      </c>
      <c r="AT25">
        <v>49.867199999999997</v>
      </c>
      <c r="AU25">
        <v>50.001399999999997</v>
      </c>
      <c r="AV25">
        <v>10.8668</v>
      </c>
      <c r="AW25">
        <v>9.5698100000000004</v>
      </c>
      <c r="AX25">
        <v>51.838299999999997</v>
      </c>
      <c r="AY25">
        <v>11.0006</v>
      </c>
      <c r="AZ25">
        <v>399.983</v>
      </c>
      <c r="BA25">
        <v>100.789</v>
      </c>
      <c r="BB25">
        <v>3.02014E-2</v>
      </c>
      <c r="BC25">
        <v>17.9986</v>
      </c>
      <c r="BD25">
        <v>17.429300000000001</v>
      </c>
      <c r="BE25">
        <v>999.9</v>
      </c>
      <c r="BF25">
        <v>0</v>
      </c>
      <c r="BG25">
        <v>0</v>
      </c>
      <c r="BH25">
        <v>9971.25</v>
      </c>
      <c r="BI25">
        <v>0</v>
      </c>
      <c r="BJ25">
        <v>24.371600000000001</v>
      </c>
      <c r="BK25">
        <v>-0.13423499999999999</v>
      </c>
      <c r="BL25">
        <v>50.414999999999999</v>
      </c>
      <c r="BM25">
        <v>50.4846</v>
      </c>
      <c r="BN25">
        <v>1.29701</v>
      </c>
      <c r="BO25">
        <v>50.001399999999997</v>
      </c>
      <c r="BP25">
        <v>9.5698100000000004</v>
      </c>
      <c r="BQ25">
        <v>1.0952500000000001</v>
      </c>
      <c r="BR25">
        <v>0.96453</v>
      </c>
      <c r="BS25">
        <v>8.2491699999999994</v>
      </c>
      <c r="BT25">
        <v>6.3913200000000003</v>
      </c>
      <c r="BU25">
        <v>1799.89</v>
      </c>
      <c r="BV25">
        <v>0.89998500000000003</v>
      </c>
      <c r="BW25">
        <v>0.10001500000000001</v>
      </c>
      <c r="BX25">
        <v>0</v>
      </c>
      <c r="BY25">
        <v>2.8102999999999998</v>
      </c>
      <c r="BZ25">
        <v>0</v>
      </c>
      <c r="CA25">
        <v>5994.86</v>
      </c>
      <c r="CB25">
        <v>17198.599999999999</v>
      </c>
      <c r="CC25">
        <v>36.5</v>
      </c>
      <c r="CD25">
        <v>39.375</v>
      </c>
      <c r="CE25">
        <v>37.936999999999998</v>
      </c>
      <c r="CF25">
        <v>36.936999999999998</v>
      </c>
      <c r="CG25">
        <v>35.75</v>
      </c>
      <c r="CH25">
        <v>1619.87</v>
      </c>
      <c r="CI25">
        <v>180.02</v>
      </c>
      <c r="CJ25">
        <v>0</v>
      </c>
      <c r="CK25">
        <v>1689725418.5</v>
      </c>
      <c r="CL25">
        <v>0</v>
      </c>
      <c r="CM25">
        <v>1689725403.0999999</v>
      </c>
      <c r="CN25" t="s">
        <v>380</v>
      </c>
      <c r="CO25">
        <v>1689725403.0999999</v>
      </c>
      <c r="CP25">
        <v>1689725395.0999999</v>
      </c>
      <c r="CQ25">
        <v>71</v>
      </c>
      <c r="CR25">
        <v>8.9999999999999993E-3</v>
      </c>
      <c r="CS25">
        <v>1E-3</v>
      </c>
      <c r="CT25">
        <v>-1.9710000000000001</v>
      </c>
      <c r="CU25">
        <v>-0.13400000000000001</v>
      </c>
      <c r="CV25">
        <v>50</v>
      </c>
      <c r="CW25">
        <v>10</v>
      </c>
      <c r="CX25">
        <v>0.17</v>
      </c>
      <c r="CY25">
        <v>0.03</v>
      </c>
      <c r="CZ25">
        <v>-4.1200764159487299E-2</v>
      </c>
      <c r="DA25">
        <v>-0.46048537758146002</v>
      </c>
      <c r="DB25">
        <v>0.11632349904584199</v>
      </c>
      <c r="DC25">
        <v>1</v>
      </c>
      <c r="DD25">
        <v>49.970390000000002</v>
      </c>
      <c r="DE25">
        <v>-3.6270676691038599E-3</v>
      </c>
      <c r="DF25">
        <v>7.5688110030562297E-3</v>
      </c>
      <c r="DG25">
        <v>1</v>
      </c>
      <c r="DH25">
        <v>1799.9380952381</v>
      </c>
      <c r="DI25">
        <v>0.154060019656242</v>
      </c>
      <c r="DJ25">
        <v>0.15047920430984599</v>
      </c>
      <c r="DK25">
        <v>-1</v>
      </c>
      <c r="DL25">
        <v>2</v>
      </c>
      <c r="DM25">
        <v>2</v>
      </c>
      <c r="DN25" t="s">
        <v>359</v>
      </c>
      <c r="DO25">
        <v>2.6575500000000001</v>
      </c>
      <c r="DP25">
        <v>2.7622300000000002</v>
      </c>
      <c r="DQ25">
        <v>1.5234899999999999E-2</v>
      </c>
      <c r="DR25">
        <v>1.4770200000000001E-2</v>
      </c>
      <c r="DS25">
        <v>6.8641300000000002E-2</v>
      </c>
      <c r="DT25">
        <v>6.2188599999999997E-2</v>
      </c>
      <c r="DU25">
        <v>31537.8</v>
      </c>
      <c r="DV25">
        <v>33003.4</v>
      </c>
      <c r="DW25">
        <v>29729</v>
      </c>
      <c r="DX25">
        <v>31204.400000000001</v>
      </c>
      <c r="DY25">
        <v>36262.6</v>
      </c>
      <c r="DZ25">
        <v>38358.400000000001</v>
      </c>
      <c r="EA25">
        <v>40782.400000000001</v>
      </c>
      <c r="EB25">
        <v>43286.400000000001</v>
      </c>
      <c r="EC25">
        <v>1.90377</v>
      </c>
      <c r="ED25">
        <v>2.2898999999999998</v>
      </c>
      <c r="EE25">
        <v>2.0958500000000001E-2</v>
      </c>
      <c r="EF25">
        <v>0</v>
      </c>
      <c r="EG25">
        <v>17.081</v>
      </c>
      <c r="EH25">
        <v>999.9</v>
      </c>
      <c r="EI25">
        <v>39.951999999999998</v>
      </c>
      <c r="EJ25">
        <v>25.478000000000002</v>
      </c>
      <c r="EK25">
        <v>12.9671</v>
      </c>
      <c r="EL25">
        <v>61.585700000000003</v>
      </c>
      <c r="EM25">
        <v>12.568099999999999</v>
      </c>
      <c r="EN25">
        <v>1</v>
      </c>
      <c r="EO25">
        <v>-0.56982999999999995</v>
      </c>
      <c r="EP25">
        <v>1.6817200000000001</v>
      </c>
      <c r="EQ25">
        <v>20.278500000000001</v>
      </c>
      <c r="ER25">
        <v>5.2382600000000004</v>
      </c>
      <c r="ES25">
        <v>11.8302</v>
      </c>
      <c r="ET25">
        <v>4.9813000000000001</v>
      </c>
      <c r="EU25">
        <v>3.29833</v>
      </c>
      <c r="EV25">
        <v>173</v>
      </c>
      <c r="EW25">
        <v>4150.5</v>
      </c>
      <c r="EX25">
        <v>9585.2000000000007</v>
      </c>
      <c r="EY25">
        <v>62.3</v>
      </c>
      <c r="EZ25">
        <v>1.8733200000000001</v>
      </c>
      <c r="FA25">
        <v>1.87897</v>
      </c>
      <c r="FB25">
        <v>1.87927</v>
      </c>
      <c r="FC25">
        <v>1.87988</v>
      </c>
      <c r="FD25">
        <v>1.8775299999999999</v>
      </c>
      <c r="FE25">
        <v>1.8767199999999999</v>
      </c>
      <c r="FF25">
        <v>1.8772800000000001</v>
      </c>
      <c r="FG25">
        <v>1.8748499999999999</v>
      </c>
      <c r="FH25">
        <v>0</v>
      </c>
      <c r="FI25">
        <v>0</v>
      </c>
      <c r="FJ25">
        <v>0</v>
      </c>
      <c r="FK25">
        <v>0</v>
      </c>
      <c r="FL25" t="s">
        <v>360</v>
      </c>
      <c r="FM25" t="s">
        <v>361</v>
      </c>
      <c r="FN25" t="s">
        <v>362</v>
      </c>
      <c r="FO25" t="s">
        <v>362</v>
      </c>
      <c r="FP25" t="s">
        <v>362</v>
      </c>
      <c r="FQ25" t="s">
        <v>362</v>
      </c>
      <c r="FR25">
        <v>0</v>
      </c>
      <c r="FS25">
        <v>100</v>
      </c>
      <c r="FT25">
        <v>100</v>
      </c>
      <c r="FU25">
        <v>-1.9710000000000001</v>
      </c>
      <c r="FV25">
        <v>-0.1338</v>
      </c>
      <c r="FW25">
        <v>-1.97751956552996</v>
      </c>
      <c r="FX25">
        <v>1.4527828764109799E-4</v>
      </c>
      <c r="FY25">
        <v>-4.3579519040863002E-7</v>
      </c>
      <c r="FZ25">
        <v>2.0799061152897499E-10</v>
      </c>
      <c r="GA25">
        <v>-0.13378399999999999</v>
      </c>
      <c r="GB25">
        <v>0</v>
      </c>
      <c r="GC25">
        <v>0</v>
      </c>
      <c r="GD25">
        <v>0</v>
      </c>
      <c r="GE25">
        <v>4</v>
      </c>
      <c r="GF25">
        <v>2147</v>
      </c>
      <c r="GG25">
        <v>-1</v>
      </c>
      <c r="GH25">
        <v>-1</v>
      </c>
      <c r="GI25">
        <v>0.2</v>
      </c>
      <c r="GJ25">
        <v>0.3</v>
      </c>
      <c r="GK25">
        <v>0.26733400000000002</v>
      </c>
      <c r="GL25">
        <v>2.5781200000000002</v>
      </c>
      <c r="GM25">
        <v>1.54541</v>
      </c>
      <c r="GN25">
        <v>2.2851599999999999</v>
      </c>
      <c r="GO25">
        <v>1.5979000000000001</v>
      </c>
      <c r="GP25">
        <v>2.4267599999999998</v>
      </c>
      <c r="GQ25">
        <v>27.724599999999999</v>
      </c>
      <c r="GR25">
        <v>15.086399999999999</v>
      </c>
      <c r="GS25">
        <v>18</v>
      </c>
      <c r="GT25">
        <v>386.04500000000002</v>
      </c>
      <c r="GU25">
        <v>670.64499999999998</v>
      </c>
      <c r="GV25">
        <v>15.5275</v>
      </c>
      <c r="GW25">
        <v>19.257899999999999</v>
      </c>
      <c r="GX25">
        <v>30.0001</v>
      </c>
      <c r="GY25">
        <v>19.3507</v>
      </c>
      <c r="GZ25">
        <v>19.309000000000001</v>
      </c>
      <c r="HA25">
        <v>5.4100400000000004</v>
      </c>
      <c r="HB25">
        <v>30</v>
      </c>
      <c r="HC25">
        <v>-30</v>
      </c>
      <c r="HD25">
        <v>15.528600000000001</v>
      </c>
      <c r="HE25">
        <v>50</v>
      </c>
      <c r="HF25">
        <v>0</v>
      </c>
      <c r="HG25">
        <v>101.187</v>
      </c>
      <c r="HH25">
        <v>100.32299999999999</v>
      </c>
    </row>
    <row r="26" spans="1:216" x14ac:dyDescent="0.2">
      <c r="A26">
        <v>8</v>
      </c>
      <c r="B26">
        <v>1689725508.0999999</v>
      </c>
      <c r="C26">
        <v>608</v>
      </c>
      <c r="D26" t="s">
        <v>381</v>
      </c>
      <c r="E26" t="s">
        <v>382</v>
      </c>
      <c r="F26" t="s">
        <v>352</v>
      </c>
      <c r="G26" t="s">
        <v>353</v>
      </c>
      <c r="H26" t="s">
        <v>354</v>
      </c>
      <c r="I26" t="s">
        <v>355</v>
      </c>
      <c r="J26" t="s">
        <v>356</v>
      </c>
      <c r="K26" t="s">
        <v>357</v>
      </c>
      <c r="L26">
        <v>1689725508.0999999</v>
      </c>
      <c r="M26">
        <f t="shared" si="0"/>
        <v>1.4821830417324194E-3</v>
      </c>
      <c r="N26">
        <f t="shared" si="1"/>
        <v>1.4821830417324193</v>
      </c>
      <c r="O26">
        <f t="shared" si="2"/>
        <v>7.9249650438538657</v>
      </c>
      <c r="P26">
        <f t="shared" si="3"/>
        <v>392.53500000000003</v>
      </c>
      <c r="Q26">
        <f t="shared" si="4"/>
        <v>289.71049726993533</v>
      </c>
      <c r="R26">
        <f t="shared" si="5"/>
        <v>29.208835730519326</v>
      </c>
      <c r="S26">
        <f t="shared" si="6"/>
        <v>39.575681383738505</v>
      </c>
      <c r="T26">
        <f t="shared" si="7"/>
        <v>0.13348551183186333</v>
      </c>
      <c r="U26">
        <f t="shared" si="8"/>
        <v>3.6140890673651596</v>
      </c>
      <c r="V26">
        <f t="shared" si="9"/>
        <v>0.13080580172318748</v>
      </c>
      <c r="W26">
        <f t="shared" si="10"/>
        <v>8.1989906813959887E-2</v>
      </c>
      <c r="X26">
        <f t="shared" si="11"/>
        <v>297.696774</v>
      </c>
      <c r="Y26">
        <f t="shared" si="12"/>
        <v>19.127485215423143</v>
      </c>
      <c r="Z26">
        <f t="shared" si="13"/>
        <v>19.127485215423143</v>
      </c>
      <c r="AA26">
        <f t="shared" si="14"/>
        <v>2.2227849506695341</v>
      </c>
      <c r="AB26">
        <f t="shared" si="15"/>
        <v>53.079150462072732</v>
      </c>
      <c r="AC26">
        <f t="shared" si="16"/>
        <v>1.0991883748406401</v>
      </c>
      <c r="AD26">
        <f t="shared" si="17"/>
        <v>2.0708477156695566</v>
      </c>
      <c r="AE26">
        <f t="shared" si="18"/>
        <v>1.1235965758288939</v>
      </c>
      <c r="AF26">
        <f t="shared" si="19"/>
        <v>-65.364272140399692</v>
      </c>
      <c r="AG26">
        <f t="shared" si="20"/>
        <v>-220.32532342169773</v>
      </c>
      <c r="AH26">
        <f t="shared" si="21"/>
        <v>-12.077348037956479</v>
      </c>
      <c r="AI26">
        <f t="shared" si="22"/>
        <v>-7.0169600053901604E-2</v>
      </c>
      <c r="AJ26">
        <v>0</v>
      </c>
      <c r="AK26">
        <v>0</v>
      </c>
      <c r="AL26">
        <f t="shared" si="23"/>
        <v>1</v>
      </c>
      <c r="AM26">
        <f t="shared" si="24"/>
        <v>0</v>
      </c>
      <c r="AN26">
        <f t="shared" si="25"/>
        <v>54864.755559024277</v>
      </c>
      <c r="AO26">
        <f t="shared" si="26"/>
        <v>1799.96</v>
      </c>
      <c r="AP26">
        <f t="shared" si="27"/>
        <v>1517.367</v>
      </c>
      <c r="AQ26">
        <f t="shared" si="28"/>
        <v>0.84300040000888909</v>
      </c>
      <c r="AR26">
        <f t="shared" si="29"/>
        <v>0.16539077201715593</v>
      </c>
      <c r="AS26">
        <v>1689725508.0999999</v>
      </c>
      <c r="AT26">
        <v>392.53500000000003</v>
      </c>
      <c r="AU26">
        <v>400.05200000000002</v>
      </c>
      <c r="AV26">
        <v>10.9024</v>
      </c>
      <c r="AW26">
        <v>9.6069499999999994</v>
      </c>
      <c r="AX26">
        <v>395.40899999999999</v>
      </c>
      <c r="AY26">
        <v>11.0352</v>
      </c>
      <c r="AZ26">
        <v>400.15899999999999</v>
      </c>
      <c r="BA26">
        <v>100.79</v>
      </c>
      <c r="BB26">
        <v>3.0771099999999999E-2</v>
      </c>
      <c r="BC26">
        <v>17.996700000000001</v>
      </c>
      <c r="BD26">
        <v>17.426400000000001</v>
      </c>
      <c r="BE26">
        <v>999.9</v>
      </c>
      <c r="BF26">
        <v>0</v>
      </c>
      <c r="BG26">
        <v>0</v>
      </c>
      <c r="BH26">
        <v>9985</v>
      </c>
      <c r="BI26">
        <v>0</v>
      </c>
      <c r="BJ26">
        <v>25.525099999999998</v>
      </c>
      <c r="BK26">
        <v>-7.5170000000000003</v>
      </c>
      <c r="BL26">
        <v>396.86200000000002</v>
      </c>
      <c r="BM26">
        <v>403.93200000000002</v>
      </c>
      <c r="BN26">
        <v>1.2955000000000001</v>
      </c>
      <c r="BO26">
        <v>400.05200000000002</v>
      </c>
      <c r="BP26">
        <v>9.6069499999999994</v>
      </c>
      <c r="BQ26">
        <v>1.0988500000000001</v>
      </c>
      <c r="BR26">
        <v>0.96828000000000003</v>
      </c>
      <c r="BS26">
        <v>8.2974899999999998</v>
      </c>
      <c r="BT26">
        <v>6.4476300000000002</v>
      </c>
      <c r="BU26">
        <v>1799.96</v>
      </c>
      <c r="BV26">
        <v>0.89998500000000003</v>
      </c>
      <c r="BW26">
        <v>0.10001500000000001</v>
      </c>
      <c r="BX26">
        <v>0</v>
      </c>
      <c r="BY26">
        <v>2.7233999999999998</v>
      </c>
      <c r="BZ26">
        <v>0</v>
      </c>
      <c r="CA26">
        <v>5922.15</v>
      </c>
      <c r="CB26">
        <v>17199.2</v>
      </c>
      <c r="CC26">
        <v>36.375</v>
      </c>
      <c r="CD26">
        <v>39.311999999999998</v>
      </c>
      <c r="CE26">
        <v>37.811999999999998</v>
      </c>
      <c r="CF26">
        <v>36.811999999999998</v>
      </c>
      <c r="CG26">
        <v>35.686999999999998</v>
      </c>
      <c r="CH26">
        <v>1619.94</v>
      </c>
      <c r="CI26">
        <v>180.02</v>
      </c>
      <c r="CJ26">
        <v>0</v>
      </c>
      <c r="CK26">
        <v>1689725512.0999999</v>
      </c>
      <c r="CL26">
        <v>0</v>
      </c>
      <c r="CM26">
        <v>1689725479.0999999</v>
      </c>
      <c r="CN26" t="s">
        <v>383</v>
      </c>
      <c r="CO26">
        <v>1689725479.0999999</v>
      </c>
      <c r="CP26">
        <v>1689725479.0999999</v>
      </c>
      <c r="CQ26">
        <v>72</v>
      </c>
      <c r="CR26">
        <v>-0.89900000000000002</v>
      </c>
      <c r="CS26">
        <v>1E-3</v>
      </c>
      <c r="CT26">
        <v>-2.875</v>
      </c>
      <c r="CU26">
        <v>-0.13300000000000001</v>
      </c>
      <c r="CV26">
        <v>400</v>
      </c>
      <c r="CW26">
        <v>10</v>
      </c>
      <c r="CX26">
        <v>0.31</v>
      </c>
      <c r="CY26">
        <v>0.04</v>
      </c>
      <c r="CZ26">
        <v>8.1848479461459807</v>
      </c>
      <c r="DA26">
        <v>-1.25713933533216</v>
      </c>
      <c r="DB26">
        <v>0.134037558654822</v>
      </c>
      <c r="DC26">
        <v>1</v>
      </c>
      <c r="DD26">
        <v>400.01823809523802</v>
      </c>
      <c r="DE26">
        <v>-0.16994805194849899</v>
      </c>
      <c r="DF26">
        <v>4.73526835986227E-2</v>
      </c>
      <c r="DG26">
        <v>1</v>
      </c>
      <c r="DH26">
        <v>1799.9865</v>
      </c>
      <c r="DI26">
        <v>0.29129049163456</v>
      </c>
      <c r="DJ26">
        <v>0.13031788058434399</v>
      </c>
      <c r="DK26">
        <v>-1</v>
      </c>
      <c r="DL26">
        <v>2</v>
      </c>
      <c r="DM26">
        <v>2</v>
      </c>
      <c r="DN26" t="s">
        <v>359</v>
      </c>
      <c r="DO26">
        <v>2.6580499999999998</v>
      </c>
      <c r="DP26">
        <v>2.7629199999999998</v>
      </c>
      <c r="DQ26">
        <v>9.4930500000000001E-2</v>
      </c>
      <c r="DR26">
        <v>9.6107799999999993E-2</v>
      </c>
      <c r="DS26">
        <v>6.8811600000000001E-2</v>
      </c>
      <c r="DT26">
        <v>6.2378200000000002E-2</v>
      </c>
      <c r="DU26">
        <v>28984.7</v>
      </c>
      <c r="DV26">
        <v>30275.200000000001</v>
      </c>
      <c r="DW26">
        <v>29731.1</v>
      </c>
      <c r="DX26">
        <v>31203.7</v>
      </c>
      <c r="DY26">
        <v>36266.699999999997</v>
      </c>
      <c r="DZ26">
        <v>38359.699999999997</v>
      </c>
      <c r="EA26">
        <v>40785.300000000003</v>
      </c>
      <c r="EB26">
        <v>43286.7</v>
      </c>
      <c r="EC26">
        <v>1.9051499999999999</v>
      </c>
      <c r="ED26">
        <v>2.2925499999999999</v>
      </c>
      <c r="EE26">
        <v>2.0697699999999999E-2</v>
      </c>
      <c r="EF26">
        <v>0</v>
      </c>
      <c r="EG26">
        <v>17.0825</v>
      </c>
      <c r="EH26">
        <v>999.9</v>
      </c>
      <c r="EI26">
        <v>40.026000000000003</v>
      </c>
      <c r="EJ26">
        <v>25.428000000000001</v>
      </c>
      <c r="EK26">
        <v>12.9536</v>
      </c>
      <c r="EL26">
        <v>61.545699999999997</v>
      </c>
      <c r="EM26">
        <v>11.931100000000001</v>
      </c>
      <c r="EN26">
        <v>1</v>
      </c>
      <c r="EO26">
        <v>-0.56976400000000005</v>
      </c>
      <c r="EP26">
        <v>1.74003</v>
      </c>
      <c r="EQ26">
        <v>20.278300000000002</v>
      </c>
      <c r="ER26">
        <v>5.24125</v>
      </c>
      <c r="ES26">
        <v>11.8302</v>
      </c>
      <c r="ET26">
        <v>4.9821</v>
      </c>
      <c r="EU26">
        <v>3.2989999999999999</v>
      </c>
      <c r="EV26">
        <v>173</v>
      </c>
      <c r="EW26">
        <v>4152.6000000000004</v>
      </c>
      <c r="EX26">
        <v>9591.9</v>
      </c>
      <c r="EY26">
        <v>62.4</v>
      </c>
      <c r="EZ26">
        <v>1.8733200000000001</v>
      </c>
      <c r="FA26">
        <v>1.87897</v>
      </c>
      <c r="FB26">
        <v>1.8792800000000001</v>
      </c>
      <c r="FC26">
        <v>1.87992</v>
      </c>
      <c r="FD26">
        <v>1.87757</v>
      </c>
      <c r="FE26">
        <v>1.87677</v>
      </c>
      <c r="FF26">
        <v>1.8772899999999999</v>
      </c>
      <c r="FG26">
        <v>1.8748899999999999</v>
      </c>
      <c r="FH26">
        <v>0</v>
      </c>
      <c r="FI26">
        <v>0</v>
      </c>
      <c r="FJ26">
        <v>0</v>
      </c>
      <c r="FK26">
        <v>0</v>
      </c>
      <c r="FL26" t="s">
        <v>360</v>
      </c>
      <c r="FM26" t="s">
        <v>361</v>
      </c>
      <c r="FN26" t="s">
        <v>362</v>
      </c>
      <c r="FO26" t="s">
        <v>362</v>
      </c>
      <c r="FP26" t="s">
        <v>362</v>
      </c>
      <c r="FQ26" t="s">
        <v>362</v>
      </c>
      <c r="FR26">
        <v>0</v>
      </c>
      <c r="FS26">
        <v>100</v>
      </c>
      <c r="FT26">
        <v>100</v>
      </c>
      <c r="FU26">
        <v>-2.8740000000000001</v>
      </c>
      <c r="FV26">
        <v>-0.1328</v>
      </c>
      <c r="FW26">
        <v>-2.87647207222322</v>
      </c>
      <c r="FX26">
        <v>1.4527828764109799E-4</v>
      </c>
      <c r="FY26">
        <v>-4.3579519040863002E-7</v>
      </c>
      <c r="FZ26">
        <v>2.0799061152897499E-10</v>
      </c>
      <c r="GA26">
        <v>-0.13276181818182001</v>
      </c>
      <c r="GB26">
        <v>0</v>
      </c>
      <c r="GC26">
        <v>0</v>
      </c>
      <c r="GD26">
        <v>0</v>
      </c>
      <c r="GE26">
        <v>4</v>
      </c>
      <c r="GF26">
        <v>2147</v>
      </c>
      <c r="GG26">
        <v>-1</v>
      </c>
      <c r="GH26">
        <v>-1</v>
      </c>
      <c r="GI26">
        <v>0.5</v>
      </c>
      <c r="GJ26">
        <v>0.5</v>
      </c>
      <c r="GK26">
        <v>1.03149</v>
      </c>
      <c r="GL26">
        <v>2.5708000000000002</v>
      </c>
      <c r="GM26">
        <v>1.54541</v>
      </c>
      <c r="GN26">
        <v>2.2851599999999999</v>
      </c>
      <c r="GO26">
        <v>1.5979000000000001</v>
      </c>
      <c r="GP26">
        <v>2.2717299999999998</v>
      </c>
      <c r="GQ26">
        <v>27.703700000000001</v>
      </c>
      <c r="GR26">
        <v>15.0602</v>
      </c>
      <c r="GS26">
        <v>18</v>
      </c>
      <c r="GT26">
        <v>386.61500000000001</v>
      </c>
      <c r="GU26">
        <v>672.76900000000001</v>
      </c>
      <c r="GV26">
        <v>15.5044</v>
      </c>
      <c r="GW26">
        <v>19.2562</v>
      </c>
      <c r="GX26">
        <v>30.0002</v>
      </c>
      <c r="GY26">
        <v>19.339600000000001</v>
      </c>
      <c r="GZ26">
        <v>19.299800000000001</v>
      </c>
      <c r="HA26">
        <v>20.7087</v>
      </c>
      <c r="HB26">
        <v>30</v>
      </c>
      <c r="HC26">
        <v>-30</v>
      </c>
      <c r="HD26">
        <v>15.513299999999999</v>
      </c>
      <c r="HE26">
        <v>400</v>
      </c>
      <c r="HF26">
        <v>0</v>
      </c>
      <c r="HG26">
        <v>101.194</v>
      </c>
      <c r="HH26">
        <v>100.322</v>
      </c>
    </row>
    <row r="27" spans="1:216" x14ac:dyDescent="0.2">
      <c r="A27">
        <v>9</v>
      </c>
      <c r="B27">
        <v>1689725590.0999999</v>
      </c>
      <c r="C27">
        <v>690</v>
      </c>
      <c r="D27" t="s">
        <v>384</v>
      </c>
      <c r="E27" t="s">
        <v>385</v>
      </c>
      <c r="F27" t="s">
        <v>352</v>
      </c>
      <c r="G27" t="s">
        <v>353</v>
      </c>
      <c r="H27" t="s">
        <v>354</v>
      </c>
      <c r="I27" t="s">
        <v>355</v>
      </c>
      <c r="J27" t="s">
        <v>356</v>
      </c>
      <c r="K27" t="s">
        <v>357</v>
      </c>
      <c r="L27">
        <v>1689725590.0999999</v>
      </c>
      <c r="M27">
        <f t="shared" si="0"/>
        <v>1.4855283067763585E-3</v>
      </c>
      <c r="N27">
        <f t="shared" si="1"/>
        <v>1.4855283067763585</v>
      </c>
      <c r="O27">
        <f t="shared" si="2"/>
        <v>8.1082605334215092</v>
      </c>
      <c r="P27">
        <f t="shared" si="3"/>
        <v>392.29399999999998</v>
      </c>
      <c r="Q27">
        <f t="shared" si="4"/>
        <v>287.38945353418001</v>
      </c>
      <c r="R27">
        <f t="shared" si="5"/>
        <v>28.974927759800746</v>
      </c>
      <c r="S27">
        <f t="shared" si="6"/>
        <v>39.551522057685396</v>
      </c>
      <c r="T27">
        <f t="shared" si="7"/>
        <v>0.13367843548525632</v>
      </c>
      <c r="U27">
        <f t="shared" si="8"/>
        <v>3.6086077696979064</v>
      </c>
      <c r="V27">
        <f t="shared" si="9"/>
        <v>0.13098706452963257</v>
      </c>
      <c r="W27">
        <f t="shared" si="10"/>
        <v>8.2104211195118251E-2</v>
      </c>
      <c r="X27">
        <f t="shared" si="11"/>
        <v>297.70373699999999</v>
      </c>
      <c r="Y27">
        <f t="shared" si="12"/>
        <v>19.130527538611982</v>
      </c>
      <c r="Z27">
        <f t="shared" si="13"/>
        <v>19.130527538611982</v>
      </c>
      <c r="AA27">
        <f t="shared" si="14"/>
        <v>2.2232065668324035</v>
      </c>
      <c r="AB27">
        <f t="shared" si="15"/>
        <v>53.045066479808575</v>
      </c>
      <c r="AC27">
        <f t="shared" si="16"/>
        <v>1.0986276250928801</v>
      </c>
      <c r="AD27">
        <f t="shared" si="17"/>
        <v>2.0711212144697169</v>
      </c>
      <c r="AE27">
        <f t="shared" si="18"/>
        <v>1.1245789417395233</v>
      </c>
      <c r="AF27">
        <f t="shared" si="19"/>
        <v>-65.511798328837415</v>
      </c>
      <c r="AG27">
        <f t="shared" si="20"/>
        <v>-220.17449405744625</v>
      </c>
      <c r="AH27">
        <f t="shared" si="21"/>
        <v>-12.087732376891097</v>
      </c>
      <c r="AI27">
        <f t="shared" si="22"/>
        <v>-7.0287763174775364E-2</v>
      </c>
      <c r="AJ27">
        <v>0</v>
      </c>
      <c r="AK27">
        <v>0</v>
      </c>
      <c r="AL27">
        <f t="shared" si="23"/>
        <v>1</v>
      </c>
      <c r="AM27">
        <f t="shared" si="24"/>
        <v>0</v>
      </c>
      <c r="AN27">
        <f t="shared" si="25"/>
        <v>54745.698807196248</v>
      </c>
      <c r="AO27">
        <f t="shared" si="26"/>
        <v>1800</v>
      </c>
      <c r="AP27">
        <f t="shared" si="27"/>
        <v>1517.4009000000001</v>
      </c>
      <c r="AQ27">
        <f t="shared" si="28"/>
        <v>0.84300050000000004</v>
      </c>
      <c r="AR27">
        <f t="shared" si="29"/>
        <v>0.165390965</v>
      </c>
      <c r="AS27">
        <v>1689725590.0999999</v>
      </c>
      <c r="AT27">
        <v>392.29399999999998</v>
      </c>
      <c r="AU27">
        <v>399.97699999999998</v>
      </c>
      <c r="AV27">
        <v>10.896800000000001</v>
      </c>
      <c r="AW27">
        <v>9.59788</v>
      </c>
      <c r="AX27">
        <v>395.358</v>
      </c>
      <c r="AY27">
        <v>11.03</v>
      </c>
      <c r="AZ27">
        <v>399.99299999999999</v>
      </c>
      <c r="BA27">
        <v>100.79</v>
      </c>
      <c r="BB27">
        <v>3.1124099999999998E-2</v>
      </c>
      <c r="BC27">
        <v>17.998799999999999</v>
      </c>
      <c r="BD27">
        <v>17.441700000000001</v>
      </c>
      <c r="BE27">
        <v>999.9</v>
      </c>
      <c r="BF27">
        <v>0</v>
      </c>
      <c r="BG27">
        <v>0</v>
      </c>
      <c r="BH27">
        <v>9962.5</v>
      </c>
      <c r="BI27">
        <v>0</v>
      </c>
      <c r="BJ27">
        <v>27.742100000000001</v>
      </c>
      <c r="BK27">
        <v>-7.6829799999999997</v>
      </c>
      <c r="BL27">
        <v>396.61599999999999</v>
      </c>
      <c r="BM27">
        <v>403.85300000000001</v>
      </c>
      <c r="BN27">
        <v>1.29897</v>
      </c>
      <c r="BO27">
        <v>399.97699999999998</v>
      </c>
      <c r="BP27">
        <v>9.59788</v>
      </c>
      <c r="BQ27">
        <v>1.09829</v>
      </c>
      <c r="BR27">
        <v>0.96736900000000003</v>
      </c>
      <c r="BS27">
        <v>8.2899600000000007</v>
      </c>
      <c r="BT27">
        <v>6.4339599999999999</v>
      </c>
      <c r="BU27">
        <v>1800</v>
      </c>
      <c r="BV27">
        <v>0.89998500000000003</v>
      </c>
      <c r="BW27">
        <v>0.10001500000000001</v>
      </c>
      <c r="BX27">
        <v>0</v>
      </c>
      <c r="BY27">
        <v>2.3090999999999999</v>
      </c>
      <c r="BZ27">
        <v>0</v>
      </c>
      <c r="CA27">
        <v>5977.32</v>
      </c>
      <c r="CB27">
        <v>17199.5</v>
      </c>
      <c r="CC27">
        <v>36.311999999999998</v>
      </c>
      <c r="CD27">
        <v>39.25</v>
      </c>
      <c r="CE27">
        <v>37.811999999999998</v>
      </c>
      <c r="CF27">
        <v>36.811999999999998</v>
      </c>
      <c r="CG27">
        <v>35.686999999999998</v>
      </c>
      <c r="CH27">
        <v>1619.97</v>
      </c>
      <c r="CI27">
        <v>180.03</v>
      </c>
      <c r="CJ27">
        <v>0</v>
      </c>
      <c r="CK27">
        <v>1689725594.3</v>
      </c>
      <c r="CL27">
        <v>0</v>
      </c>
      <c r="CM27">
        <v>1689725561.0999999</v>
      </c>
      <c r="CN27" t="s">
        <v>386</v>
      </c>
      <c r="CO27">
        <v>1689725557.0999999</v>
      </c>
      <c r="CP27">
        <v>1689725561.0999999</v>
      </c>
      <c r="CQ27">
        <v>73</v>
      </c>
      <c r="CR27">
        <v>-0.19</v>
      </c>
      <c r="CS27">
        <v>0</v>
      </c>
      <c r="CT27">
        <v>-3.0649999999999999</v>
      </c>
      <c r="CU27">
        <v>-0.13300000000000001</v>
      </c>
      <c r="CV27">
        <v>400</v>
      </c>
      <c r="CW27">
        <v>10</v>
      </c>
      <c r="CX27">
        <v>0.4</v>
      </c>
      <c r="CY27">
        <v>0.05</v>
      </c>
      <c r="CZ27">
        <v>8.1306464763244293</v>
      </c>
      <c r="DA27">
        <v>0.68279345995640195</v>
      </c>
      <c r="DB27">
        <v>7.0703667764488498E-2</v>
      </c>
      <c r="DC27">
        <v>1</v>
      </c>
      <c r="DD27">
        <v>400.04500000000002</v>
      </c>
      <c r="DE27">
        <v>-0.145792207792242</v>
      </c>
      <c r="DF27">
        <v>3.7700574708258001E-2</v>
      </c>
      <c r="DG27">
        <v>1</v>
      </c>
      <c r="DH27">
        <v>1800.01476190476</v>
      </c>
      <c r="DI27">
        <v>1.08410833197731E-2</v>
      </c>
      <c r="DJ27">
        <v>9.3941169412850606E-2</v>
      </c>
      <c r="DK27">
        <v>-1</v>
      </c>
      <c r="DL27">
        <v>2</v>
      </c>
      <c r="DM27">
        <v>2</v>
      </c>
      <c r="DN27" t="s">
        <v>359</v>
      </c>
      <c r="DO27">
        <v>2.6575799999999998</v>
      </c>
      <c r="DP27">
        <v>2.76309</v>
      </c>
      <c r="DQ27">
        <v>9.4922500000000007E-2</v>
      </c>
      <c r="DR27">
        <v>9.6096000000000001E-2</v>
      </c>
      <c r="DS27">
        <v>6.8787600000000004E-2</v>
      </c>
      <c r="DT27">
        <v>6.2333699999999999E-2</v>
      </c>
      <c r="DU27">
        <v>28982.9</v>
      </c>
      <c r="DV27">
        <v>30276</v>
      </c>
      <c r="DW27">
        <v>29729</v>
      </c>
      <c r="DX27">
        <v>31204</v>
      </c>
      <c r="DY27">
        <v>36265.199999999997</v>
      </c>
      <c r="DZ27">
        <v>38360.9</v>
      </c>
      <c r="EA27">
        <v>40782.5</v>
      </c>
      <c r="EB27">
        <v>43286</v>
      </c>
      <c r="EC27">
        <v>1.90462</v>
      </c>
      <c r="ED27">
        <v>2.2935500000000002</v>
      </c>
      <c r="EE27">
        <v>2.2344300000000001E-2</v>
      </c>
      <c r="EF27">
        <v>0</v>
      </c>
      <c r="EG27">
        <v>17.070399999999999</v>
      </c>
      <c r="EH27">
        <v>999.9</v>
      </c>
      <c r="EI27">
        <v>40.087000000000003</v>
      </c>
      <c r="EJ27">
        <v>25.367000000000001</v>
      </c>
      <c r="EK27">
        <v>12.9262</v>
      </c>
      <c r="EL27">
        <v>61.3857</v>
      </c>
      <c r="EM27">
        <v>12.443899999999999</v>
      </c>
      <c r="EN27">
        <v>1</v>
      </c>
      <c r="EO27">
        <v>-0.56940000000000002</v>
      </c>
      <c r="EP27">
        <v>1.7123600000000001</v>
      </c>
      <c r="EQ27">
        <v>20.2788</v>
      </c>
      <c r="ER27">
        <v>5.2411000000000003</v>
      </c>
      <c r="ES27">
        <v>11.8302</v>
      </c>
      <c r="ET27">
        <v>4.9819000000000004</v>
      </c>
      <c r="EU27">
        <v>3.2989999999999999</v>
      </c>
      <c r="EV27">
        <v>173</v>
      </c>
      <c r="EW27">
        <v>4154.2</v>
      </c>
      <c r="EX27">
        <v>9597.1</v>
      </c>
      <c r="EY27">
        <v>62.4</v>
      </c>
      <c r="EZ27">
        <v>1.8733200000000001</v>
      </c>
      <c r="FA27">
        <v>1.87897</v>
      </c>
      <c r="FB27">
        <v>1.87927</v>
      </c>
      <c r="FC27">
        <v>1.87988</v>
      </c>
      <c r="FD27">
        <v>1.87758</v>
      </c>
      <c r="FE27">
        <v>1.8767400000000001</v>
      </c>
      <c r="FF27">
        <v>1.8772899999999999</v>
      </c>
      <c r="FG27">
        <v>1.8748499999999999</v>
      </c>
      <c r="FH27">
        <v>0</v>
      </c>
      <c r="FI27">
        <v>0</v>
      </c>
      <c r="FJ27">
        <v>0</v>
      </c>
      <c r="FK27">
        <v>0</v>
      </c>
      <c r="FL27" t="s">
        <v>360</v>
      </c>
      <c r="FM27" t="s">
        <v>361</v>
      </c>
      <c r="FN27" t="s">
        <v>362</v>
      </c>
      <c r="FO27" t="s">
        <v>362</v>
      </c>
      <c r="FP27" t="s">
        <v>362</v>
      </c>
      <c r="FQ27" t="s">
        <v>362</v>
      </c>
      <c r="FR27">
        <v>0</v>
      </c>
      <c r="FS27">
        <v>100</v>
      </c>
      <c r="FT27">
        <v>100</v>
      </c>
      <c r="FU27">
        <v>-3.0640000000000001</v>
      </c>
      <c r="FV27">
        <v>-0.13320000000000001</v>
      </c>
      <c r="FW27">
        <v>-3.0659732835465001</v>
      </c>
      <c r="FX27">
        <v>1.4527828764109799E-4</v>
      </c>
      <c r="FY27">
        <v>-4.3579519040863002E-7</v>
      </c>
      <c r="FZ27">
        <v>2.0799061152897499E-10</v>
      </c>
      <c r="GA27">
        <v>-0.133183000000001</v>
      </c>
      <c r="GB27">
        <v>0</v>
      </c>
      <c r="GC27">
        <v>0</v>
      </c>
      <c r="GD27">
        <v>0</v>
      </c>
      <c r="GE27">
        <v>4</v>
      </c>
      <c r="GF27">
        <v>2147</v>
      </c>
      <c r="GG27">
        <v>-1</v>
      </c>
      <c r="GH27">
        <v>-1</v>
      </c>
      <c r="GI27">
        <v>0.6</v>
      </c>
      <c r="GJ27">
        <v>0.5</v>
      </c>
      <c r="GK27">
        <v>1.03149</v>
      </c>
      <c r="GL27">
        <v>2.5683600000000002</v>
      </c>
      <c r="GM27">
        <v>1.54541</v>
      </c>
      <c r="GN27">
        <v>2.2851599999999999</v>
      </c>
      <c r="GO27">
        <v>1.5979000000000001</v>
      </c>
      <c r="GP27">
        <v>2.2497600000000002</v>
      </c>
      <c r="GQ27">
        <v>27.6829</v>
      </c>
      <c r="GR27">
        <v>15.033899999999999</v>
      </c>
      <c r="GS27">
        <v>18</v>
      </c>
      <c r="GT27">
        <v>386.327</v>
      </c>
      <c r="GU27">
        <v>673.52300000000002</v>
      </c>
      <c r="GV27">
        <v>15.5419</v>
      </c>
      <c r="GW27">
        <v>19.2562</v>
      </c>
      <c r="GX27">
        <v>30.0001</v>
      </c>
      <c r="GY27">
        <v>19.334599999999998</v>
      </c>
      <c r="GZ27">
        <v>19.293099999999999</v>
      </c>
      <c r="HA27">
        <v>20.702999999999999</v>
      </c>
      <c r="HB27">
        <v>30</v>
      </c>
      <c r="HC27">
        <v>-30</v>
      </c>
      <c r="HD27">
        <v>15.543200000000001</v>
      </c>
      <c r="HE27">
        <v>400</v>
      </c>
      <c r="HF27">
        <v>0</v>
      </c>
      <c r="HG27">
        <v>101.187</v>
      </c>
      <c r="HH27">
        <v>100.322</v>
      </c>
    </row>
    <row r="28" spans="1:216" x14ac:dyDescent="0.2">
      <c r="A28">
        <v>10</v>
      </c>
      <c r="B28">
        <v>1689725674.0999999</v>
      </c>
      <c r="C28">
        <v>774</v>
      </c>
      <c r="D28" t="s">
        <v>387</v>
      </c>
      <c r="E28" t="s">
        <v>388</v>
      </c>
      <c r="F28" t="s">
        <v>352</v>
      </c>
      <c r="G28" t="s">
        <v>353</v>
      </c>
      <c r="H28" t="s">
        <v>354</v>
      </c>
      <c r="I28" t="s">
        <v>355</v>
      </c>
      <c r="J28" t="s">
        <v>356</v>
      </c>
      <c r="K28" t="s">
        <v>357</v>
      </c>
      <c r="L28">
        <v>1689725674.0999999</v>
      </c>
      <c r="M28">
        <f t="shared" si="0"/>
        <v>1.4868536610636578E-3</v>
      </c>
      <c r="N28">
        <f t="shared" si="1"/>
        <v>1.4868536610636578</v>
      </c>
      <c r="O28">
        <f t="shared" si="2"/>
        <v>8.14611557227364</v>
      </c>
      <c r="P28">
        <f t="shared" si="3"/>
        <v>392.31599999999997</v>
      </c>
      <c r="Q28">
        <f t="shared" si="4"/>
        <v>287.09892800524977</v>
      </c>
      <c r="R28">
        <f t="shared" si="5"/>
        <v>28.944427044190778</v>
      </c>
      <c r="S28">
        <f t="shared" si="6"/>
        <v>39.552087216644395</v>
      </c>
      <c r="T28">
        <f t="shared" si="7"/>
        <v>0.13386912858702724</v>
      </c>
      <c r="U28">
        <f t="shared" si="8"/>
        <v>3.6167308743994466</v>
      </c>
      <c r="V28">
        <f t="shared" si="9"/>
        <v>0.1311760875934907</v>
      </c>
      <c r="W28">
        <f t="shared" si="10"/>
        <v>8.2222501489570499E-2</v>
      </c>
      <c r="X28">
        <f t="shared" si="11"/>
        <v>297.70301699999999</v>
      </c>
      <c r="Y28">
        <f t="shared" si="12"/>
        <v>19.121532987577567</v>
      </c>
      <c r="Z28">
        <f t="shared" si="13"/>
        <v>19.121532987577567</v>
      </c>
      <c r="AA28">
        <f t="shared" si="14"/>
        <v>2.2219602721018386</v>
      </c>
      <c r="AB28">
        <f t="shared" si="15"/>
        <v>53.037572918027244</v>
      </c>
      <c r="AC28">
        <f t="shared" si="16"/>
        <v>1.09803730337626</v>
      </c>
      <c r="AD28">
        <f t="shared" si="17"/>
        <v>2.0703008131110048</v>
      </c>
      <c r="AE28">
        <f t="shared" si="18"/>
        <v>1.1239229687255785</v>
      </c>
      <c r="AF28">
        <f t="shared" si="19"/>
        <v>-65.570246452907313</v>
      </c>
      <c r="AG28">
        <f t="shared" si="20"/>
        <v>-220.14471713204452</v>
      </c>
      <c r="AH28">
        <f t="shared" si="21"/>
        <v>-12.058003421288699</v>
      </c>
      <c r="AI28">
        <f t="shared" si="22"/>
        <v>-6.9950006240532048E-2</v>
      </c>
      <c r="AJ28">
        <v>0</v>
      </c>
      <c r="AK28">
        <v>0</v>
      </c>
      <c r="AL28">
        <f t="shared" si="23"/>
        <v>1</v>
      </c>
      <c r="AM28">
        <f t="shared" si="24"/>
        <v>0</v>
      </c>
      <c r="AN28">
        <f t="shared" si="25"/>
        <v>54922.670133590589</v>
      </c>
      <c r="AO28">
        <f t="shared" si="26"/>
        <v>1800.01</v>
      </c>
      <c r="AP28">
        <f t="shared" si="27"/>
        <v>1517.4080999999999</v>
      </c>
      <c r="AQ28">
        <f t="shared" si="28"/>
        <v>0.84299981666768509</v>
      </c>
      <c r="AR28">
        <f t="shared" si="29"/>
        <v>0.16538964616863239</v>
      </c>
      <c r="AS28">
        <v>1689725674.0999999</v>
      </c>
      <c r="AT28">
        <v>392.31599999999997</v>
      </c>
      <c r="AU28">
        <v>400.029</v>
      </c>
      <c r="AV28">
        <v>10.891400000000001</v>
      </c>
      <c r="AW28">
        <v>9.5919799999999995</v>
      </c>
      <c r="AX28">
        <v>395.20100000000002</v>
      </c>
      <c r="AY28">
        <v>11.0238</v>
      </c>
      <c r="AZ28">
        <v>400.19799999999998</v>
      </c>
      <c r="BA28">
        <v>100.786</v>
      </c>
      <c r="BB28">
        <v>3.0910900000000002E-2</v>
      </c>
      <c r="BC28">
        <v>17.9925</v>
      </c>
      <c r="BD28">
        <v>17.431799999999999</v>
      </c>
      <c r="BE28">
        <v>999.9</v>
      </c>
      <c r="BF28">
        <v>0</v>
      </c>
      <c r="BG28">
        <v>0</v>
      </c>
      <c r="BH28">
        <v>9996.25</v>
      </c>
      <c r="BI28">
        <v>0</v>
      </c>
      <c r="BJ28">
        <v>26.652100000000001</v>
      </c>
      <c r="BK28">
        <v>-7.7124300000000003</v>
      </c>
      <c r="BL28">
        <v>396.63600000000002</v>
      </c>
      <c r="BM28">
        <v>403.90300000000002</v>
      </c>
      <c r="BN28">
        <v>1.29941</v>
      </c>
      <c r="BO28">
        <v>400.029</v>
      </c>
      <c r="BP28">
        <v>9.5919799999999995</v>
      </c>
      <c r="BQ28">
        <v>1.0976999999999999</v>
      </c>
      <c r="BR28">
        <v>0.96673600000000004</v>
      </c>
      <c r="BS28">
        <v>8.2819900000000004</v>
      </c>
      <c r="BT28">
        <v>6.4244599999999998</v>
      </c>
      <c r="BU28">
        <v>1800.01</v>
      </c>
      <c r="BV28">
        <v>0.90000400000000003</v>
      </c>
      <c r="BW28">
        <v>9.9995899999999999E-2</v>
      </c>
      <c r="BX28">
        <v>0</v>
      </c>
      <c r="BY28">
        <v>2.4428000000000001</v>
      </c>
      <c r="BZ28">
        <v>0</v>
      </c>
      <c r="CA28">
        <v>5976.38</v>
      </c>
      <c r="CB28">
        <v>17199.7</v>
      </c>
      <c r="CC28">
        <v>36.311999999999998</v>
      </c>
      <c r="CD28">
        <v>39.186999999999998</v>
      </c>
      <c r="CE28">
        <v>37.75</v>
      </c>
      <c r="CF28">
        <v>36.75</v>
      </c>
      <c r="CG28">
        <v>35.625</v>
      </c>
      <c r="CH28">
        <v>1620.02</v>
      </c>
      <c r="CI28">
        <v>179.99</v>
      </c>
      <c r="CJ28">
        <v>0</v>
      </c>
      <c r="CK28">
        <v>1689725678.3</v>
      </c>
      <c r="CL28">
        <v>0</v>
      </c>
      <c r="CM28">
        <v>1689725645.0999999</v>
      </c>
      <c r="CN28" t="s">
        <v>389</v>
      </c>
      <c r="CO28">
        <v>1689725642.0999999</v>
      </c>
      <c r="CP28">
        <v>1689725645.0999999</v>
      </c>
      <c r="CQ28">
        <v>74</v>
      </c>
      <c r="CR28">
        <v>0.17899999999999999</v>
      </c>
      <c r="CS28">
        <v>1E-3</v>
      </c>
      <c r="CT28">
        <v>-2.8860000000000001</v>
      </c>
      <c r="CU28">
        <v>-0.13200000000000001</v>
      </c>
      <c r="CV28">
        <v>400</v>
      </c>
      <c r="CW28">
        <v>10</v>
      </c>
      <c r="CX28">
        <v>0.33</v>
      </c>
      <c r="CY28">
        <v>0.05</v>
      </c>
      <c r="CZ28">
        <v>8.1592681434569396</v>
      </c>
      <c r="DA28">
        <v>0.62316267319646701</v>
      </c>
      <c r="DB28">
        <v>6.7474408848020098E-2</v>
      </c>
      <c r="DC28">
        <v>1</v>
      </c>
      <c r="DD28">
        <v>400.02790476190501</v>
      </c>
      <c r="DE28">
        <v>-4.1376623376518998E-2</v>
      </c>
      <c r="DF28">
        <v>2.36056989929045E-2</v>
      </c>
      <c r="DG28">
        <v>1</v>
      </c>
      <c r="DH28">
        <v>1800.001</v>
      </c>
      <c r="DI28">
        <v>4.41791106847364E-2</v>
      </c>
      <c r="DJ28">
        <v>6.9999999999936302E-3</v>
      </c>
      <c r="DK28">
        <v>-1</v>
      </c>
      <c r="DL28">
        <v>2</v>
      </c>
      <c r="DM28">
        <v>2</v>
      </c>
      <c r="DN28" t="s">
        <v>359</v>
      </c>
      <c r="DO28">
        <v>2.6581700000000001</v>
      </c>
      <c r="DP28">
        <v>2.7631600000000001</v>
      </c>
      <c r="DQ28">
        <v>9.4890500000000003E-2</v>
      </c>
      <c r="DR28">
        <v>9.6102000000000007E-2</v>
      </c>
      <c r="DS28">
        <v>6.8754800000000005E-2</v>
      </c>
      <c r="DT28">
        <v>6.2301700000000002E-2</v>
      </c>
      <c r="DU28">
        <v>28983.5</v>
      </c>
      <c r="DV28">
        <v>30275.7</v>
      </c>
      <c r="DW28">
        <v>29728.6</v>
      </c>
      <c r="DX28">
        <v>31204</v>
      </c>
      <c r="DY28">
        <v>36265.800000000003</v>
      </c>
      <c r="DZ28">
        <v>38362.300000000003</v>
      </c>
      <c r="EA28">
        <v>40781.800000000003</v>
      </c>
      <c r="EB28">
        <v>43286.1</v>
      </c>
      <c r="EC28">
        <v>1.9049499999999999</v>
      </c>
      <c r="ED28">
        <v>2.29338</v>
      </c>
      <c r="EE28">
        <v>2.2113299999999999E-2</v>
      </c>
      <c r="EF28">
        <v>0</v>
      </c>
      <c r="EG28">
        <v>17.064299999999999</v>
      </c>
      <c r="EH28">
        <v>999.9</v>
      </c>
      <c r="EI28">
        <v>40.159999999999997</v>
      </c>
      <c r="EJ28">
        <v>25.327000000000002</v>
      </c>
      <c r="EK28">
        <v>12.918900000000001</v>
      </c>
      <c r="EL28">
        <v>61.535699999999999</v>
      </c>
      <c r="EM28">
        <v>11.7308</v>
      </c>
      <c r="EN28">
        <v>1</v>
      </c>
      <c r="EO28">
        <v>-0.56938999999999995</v>
      </c>
      <c r="EP28">
        <v>1.68364</v>
      </c>
      <c r="EQ28">
        <v>20.279299999999999</v>
      </c>
      <c r="ER28">
        <v>5.2408000000000001</v>
      </c>
      <c r="ES28">
        <v>11.8302</v>
      </c>
      <c r="ET28">
        <v>4.9813000000000001</v>
      </c>
      <c r="EU28">
        <v>3.2989999999999999</v>
      </c>
      <c r="EV28">
        <v>173</v>
      </c>
      <c r="EW28">
        <v>4156.1000000000004</v>
      </c>
      <c r="EX28">
        <v>9602.9</v>
      </c>
      <c r="EY28">
        <v>62.4</v>
      </c>
      <c r="EZ28">
        <v>1.8733200000000001</v>
      </c>
      <c r="FA28">
        <v>1.87897</v>
      </c>
      <c r="FB28">
        <v>1.87927</v>
      </c>
      <c r="FC28">
        <v>1.8798900000000001</v>
      </c>
      <c r="FD28">
        <v>1.87757</v>
      </c>
      <c r="FE28">
        <v>1.87673</v>
      </c>
      <c r="FF28">
        <v>1.8772800000000001</v>
      </c>
      <c r="FG28">
        <v>1.8748499999999999</v>
      </c>
      <c r="FH28">
        <v>0</v>
      </c>
      <c r="FI28">
        <v>0</v>
      </c>
      <c r="FJ28">
        <v>0</v>
      </c>
      <c r="FK28">
        <v>0</v>
      </c>
      <c r="FL28" t="s">
        <v>360</v>
      </c>
      <c r="FM28" t="s">
        <v>361</v>
      </c>
      <c r="FN28" t="s">
        <v>362</v>
      </c>
      <c r="FO28" t="s">
        <v>362</v>
      </c>
      <c r="FP28" t="s">
        <v>362</v>
      </c>
      <c r="FQ28" t="s">
        <v>362</v>
      </c>
      <c r="FR28">
        <v>0</v>
      </c>
      <c r="FS28">
        <v>100</v>
      </c>
      <c r="FT28">
        <v>100</v>
      </c>
      <c r="FU28">
        <v>-2.8849999999999998</v>
      </c>
      <c r="FV28">
        <v>-0.13239999999999999</v>
      </c>
      <c r="FW28">
        <v>-2.8869297662638198</v>
      </c>
      <c r="FX28">
        <v>1.4527828764109799E-4</v>
      </c>
      <c r="FY28">
        <v>-4.3579519040863002E-7</v>
      </c>
      <c r="FZ28">
        <v>2.0799061152897499E-10</v>
      </c>
      <c r="GA28">
        <v>-0.13236500000000201</v>
      </c>
      <c r="GB28">
        <v>0</v>
      </c>
      <c r="GC28">
        <v>0</v>
      </c>
      <c r="GD28">
        <v>0</v>
      </c>
      <c r="GE28">
        <v>4</v>
      </c>
      <c r="GF28">
        <v>2147</v>
      </c>
      <c r="GG28">
        <v>-1</v>
      </c>
      <c r="GH28">
        <v>-1</v>
      </c>
      <c r="GI28">
        <v>0.5</v>
      </c>
      <c r="GJ28">
        <v>0.5</v>
      </c>
      <c r="GK28">
        <v>1.03027</v>
      </c>
      <c r="GL28">
        <v>2.5598100000000001</v>
      </c>
      <c r="GM28">
        <v>1.54541</v>
      </c>
      <c r="GN28">
        <v>2.2839399999999999</v>
      </c>
      <c r="GO28">
        <v>1.5979000000000001</v>
      </c>
      <c r="GP28">
        <v>2.4157700000000002</v>
      </c>
      <c r="GQ28">
        <v>27.661999999999999</v>
      </c>
      <c r="GR28">
        <v>15.0426</v>
      </c>
      <c r="GS28">
        <v>18</v>
      </c>
      <c r="GT28">
        <v>386.47</v>
      </c>
      <c r="GU28">
        <v>673.35</v>
      </c>
      <c r="GV28">
        <v>15.5319</v>
      </c>
      <c r="GW28">
        <v>19.2562</v>
      </c>
      <c r="GX28">
        <v>30.0001</v>
      </c>
      <c r="GY28">
        <v>19.332899999999999</v>
      </c>
      <c r="GZ28">
        <v>19.291499999999999</v>
      </c>
      <c r="HA28">
        <v>20.6907</v>
      </c>
      <c r="HB28">
        <v>30</v>
      </c>
      <c r="HC28">
        <v>-30</v>
      </c>
      <c r="HD28">
        <v>15.5357</v>
      </c>
      <c r="HE28">
        <v>400</v>
      </c>
      <c r="HF28">
        <v>0</v>
      </c>
      <c r="HG28">
        <v>101.185</v>
      </c>
      <c r="HH28">
        <v>100.322</v>
      </c>
    </row>
    <row r="29" spans="1:216" x14ac:dyDescent="0.2">
      <c r="A29">
        <v>11</v>
      </c>
      <c r="B29">
        <v>1689725766.0999999</v>
      </c>
      <c r="C29">
        <v>866</v>
      </c>
      <c r="D29" t="s">
        <v>390</v>
      </c>
      <c r="E29" t="s">
        <v>391</v>
      </c>
      <c r="F29" t="s">
        <v>352</v>
      </c>
      <c r="G29" t="s">
        <v>353</v>
      </c>
      <c r="H29" t="s">
        <v>354</v>
      </c>
      <c r="I29" t="s">
        <v>355</v>
      </c>
      <c r="J29" t="s">
        <v>356</v>
      </c>
      <c r="K29" t="s">
        <v>357</v>
      </c>
      <c r="L29">
        <v>1689725766.0999999</v>
      </c>
      <c r="M29">
        <f t="shared" si="0"/>
        <v>1.4870299621013981E-3</v>
      </c>
      <c r="N29">
        <f t="shared" si="1"/>
        <v>1.487029962101398</v>
      </c>
      <c r="O29">
        <f t="shared" si="2"/>
        <v>9.4757170327845905</v>
      </c>
      <c r="P29">
        <f t="shared" si="3"/>
        <v>466.03800000000001</v>
      </c>
      <c r="Q29">
        <f t="shared" si="4"/>
        <v>343.38170036921326</v>
      </c>
      <c r="R29">
        <f t="shared" si="5"/>
        <v>34.618250076267216</v>
      </c>
      <c r="S29">
        <f t="shared" si="6"/>
        <v>46.983924919983608</v>
      </c>
      <c r="T29">
        <f t="shared" si="7"/>
        <v>0.13376248992666842</v>
      </c>
      <c r="U29">
        <f t="shared" si="8"/>
        <v>3.6234059894870168</v>
      </c>
      <c r="V29">
        <f t="shared" si="9"/>
        <v>0.13107853753317625</v>
      </c>
      <c r="W29">
        <f t="shared" si="10"/>
        <v>8.2160742956550181E-2</v>
      </c>
      <c r="X29">
        <f t="shared" si="11"/>
        <v>297.70838400000002</v>
      </c>
      <c r="Y29">
        <f t="shared" si="12"/>
        <v>19.131241585916875</v>
      </c>
      <c r="Z29">
        <f t="shared" si="13"/>
        <v>19.131241585916875</v>
      </c>
      <c r="AA29">
        <f t="shared" si="14"/>
        <v>2.2233055322509583</v>
      </c>
      <c r="AB29">
        <f t="shared" si="15"/>
        <v>53.017852764219008</v>
      </c>
      <c r="AC29">
        <f t="shared" si="16"/>
        <v>1.0984369385451001</v>
      </c>
      <c r="AD29">
        <f t="shared" si="17"/>
        <v>2.0718246425974072</v>
      </c>
      <c r="AE29">
        <f t="shared" si="18"/>
        <v>1.1248685937058582</v>
      </c>
      <c r="AF29">
        <f t="shared" si="19"/>
        <v>-65.578021328671653</v>
      </c>
      <c r="AG29">
        <f t="shared" si="20"/>
        <v>-220.16201039936857</v>
      </c>
      <c r="AH29">
        <f t="shared" si="21"/>
        <v>-12.038061018747568</v>
      </c>
      <c r="AI29">
        <f t="shared" si="22"/>
        <v>-6.9708746787739528E-2</v>
      </c>
      <c r="AJ29">
        <v>0</v>
      </c>
      <c r="AK29">
        <v>0</v>
      </c>
      <c r="AL29">
        <f t="shared" si="23"/>
        <v>1</v>
      </c>
      <c r="AM29">
        <f t="shared" si="24"/>
        <v>0</v>
      </c>
      <c r="AN29">
        <f t="shared" si="25"/>
        <v>55065.046912295285</v>
      </c>
      <c r="AO29">
        <f t="shared" si="26"/>
        <v>1800.04</v>
      </c>
      <c r="AP29">
        <f t="shared" si="27"/>
        <v>1517.4336000000001</v>
      </c>
      <c r="AQ29">
        <f t="shared" si="28"/>
        <v>0.84299993333481482</v>
      </c>
      <c r="AR29">
        <f t="shared" si="29"/>
        <v>0.16538987133619254</v>
      </c>
      <c r="AS29">
        <v>1689725766.0999999</v>
      </c>
      <c r="AT29">
        <v>466.03800000000001</v>
      </c>
      <c r="AU29">
        <v>475.02499999999998</v>
      </c>
      <c r="AV29">
        <v>10.8955</v>
      </c>
      <c r="AW29">
        <v>9.5955999999999992</v>
      </c>
      <c r="AX29">
        <v>469.18299999999999</v>
      </c>
      <c r="AY29">
        <v>11.027799999999999</v>
      </c>
      <c r="AZ29">
        <v>400.096</v>
      </c>
      <c r="BA29">
        <v>100.785</v>
      </c>
      <c r="BB29">
        <v>3.0652200000000001E-2</v>
      </c>
      <c r="BC29">
        <v>18.004200000000001</v>
      </c>
      <c r="BD29">
        <v>17.444900000000001</v>
      </c>
      <c r="BE29">
        <v>999.9</v>
      </c>
      <c r="BF29">
        <v>0</v>
      </c>
      <c r="BG29">
        <v>0</v>
      </c>
      <c r="BH29">
        <v>10023.799999999999</v>
      </c>
      <c r="BI29">
        <v>0</v>
      </c>
      <c r="BJ29">
        <v>32.647100000000002</v>
      </c>
      <c r="BK29">
        <v>-8.9869699999999995</v>
      </c>
      <c r="BL29">
        <v>471.17200000000003</v>
      </c>
      <c r="BM29">
        <v>479.62700000000001</v>
      </c>
      <c r="BN29">
        <v>1.29992</v>
      </c>
      <c r="BO29">
        <v>475.02499999999998</v>
      </c>
      <c r="BP29">
        <v>9.5955999999999992</v>
      </c>
      <c r="BQ29">
        <v>1.0981099999999999</v>
      </c>
      <c r="BR29">
        <v>0.96709500000000004</v>
      </c>
      <c r="BS29">
        <v>8.28749</v>
      </c>
      <c r="BT29">
        <v>6.4298500000000001</v>
      </c>
      <c r="BU29">
        <v>1800.04</v>
      </c>
      <c r="BV29">
        <v>0.90000400000000003</v>
      </c>
      <c r="BW29">
        <v>9.9995899999999999E-2</v>
      </c>
      <c r="BX29">
        <v>0</v>
      </c>
      <c r="BY29">
        <v>2.2871999999999999</v>
      </c>
      <c r="BZ29">
        <v>0</v>
      </c>
      <c r="CA29">
        <v>5973.11</v>
      </c>
      <c r="CB29">
        <v>17200</v>
      </c>
      <c r="CC29">
        <v>36.186999999999998</v>
      </c>
      <c r="CD29">
        <v>39.125</v>
      </c>
      <c r="CE29">
        <v>37.686999999999998</v>
      </c>
      <c r="CF29">
        <v>36.686999999999998</v>
      </c>
      <c r="CG29">
        <v>35.561999999999998</v>
      </c>
      <c r="CH29">
        <v>1620.04</v>
      </c>
      <c r="CI29">
        <v>180</v>
      </c>
      <c r="CJ29">
        <v>0</v>
      </c>
      <c r="CK29">
        <v>1689725770.0999999</v>
      </c>
      <c r="CL29">
        <v>0</v>
      </c>
      <c r="CM29">
        <v>1689725737.0999999</v>
      </c>
      <c r="CN29" t="s">
        <v>392</v>
      </c>
      <c r="CO29">
        <v>1689725737.0999999</v>
      </c>
      <c r="CP29">
        <v>1689725737.0999999</v>
      </c>
      <c r="CQ29">
        <v>75</v>
      </c>
      <c r="CR29">
        <v>-0.251</v>
      </c>
      <c r="CS29">
        <v>0</v>
      </c>
      <c r="CT29">
        <v>-3.1459999999999999</v>
      </c>
      <c r="CU29">
        <v>-0.13200000000000001</v>
      </c>
      <c r="CV29">
        <v>475</v>
      </c>
      <c r="CW29">
        <v>10</v>
      </c>
      <c r="CX29">
        <v>0.19</v>
      </c>
      <c r="CY29">
        <v>0.06</v>
      </c>
      <c r="CZ29">
        <v>9.53941966883351</v>
      </c>
      <c r="DA29">
        <v>-0.32456595043176301</v>
      </c>
      <c r="DB29">
        <v>3.9089348911223801E-2</v>
      </c>
      <c r="DC29">
        <v>1</v>
      </c>
      <c r="DD29">
        <v>475.00657142857102</v>
      </c>
      <c r="DE29">
        <v>-3.5454545453584903E-2</v>
      </c>
      <c r="DF29">
        <v>2.3879801045215501E-2</v>
      </c>
      <c r="DG29">
        <v>1</v>
      </c>
      <c r="DH29">
        <v>1799.9955</v>
      </c>
      <c r="DI29">
        <v>-6.13976755266658E-2</v>
      </c>
      <c r="DJ29">
        <v>0.111735177987935</v>
      </c>
      <c r="DK29">
        <v>-1</v>
      </c>
      <c r="DL29">
        <v>2</v>
      </c>
      <c r="DM29">
        <v>2</v>
      </c>
      <c r="DN29" t="s">
        <v>359</v>
      </c>
      <c r="DO29">
        <v>2.65787</v>
      </c>
      <c r="DP29">
        <v>2.7631299999999999</v>
      </c>
      <c r="DQ29">
        <v>0.107866</v>
      </c>
      <c r="DR29">
        <v>0.10921599999999999</v>
      </c>
      <c r="DS29">
        <v>6.8774000000000002E-2</v>
      </c>
      <c r="DT29">
        <v>6.2319399999999997E-2</v>
      </c>
      <c r="DU29">
        <v>28567.9</v>
      </c>
      <c r="DV29">
        <v>29834.9</v>
      </c>
      <c r="DW29">
        <v>29728.400000000001</v>
      </c>
      <c r="DX29">
        <v>31202.2</v>
      </c>
      <c r="DY29">
        <v>36266</v>
      </c>
      <c r="DZ29">
        <v>38361.300000000003</v>
      </c>
      <c r="EA29">
        <v>40781.300000000003</v>
      </c>
      <c r="EB29">
        <v>43284.2</v>
      </c>
      <c r="EC29">
        <v>1.9052500000000001</v>
      </c>
      <c r="ED29">
        <v>2.2938999999999998</v>
      </c>
      <c r="EE29">
        <v>2.3812099999999999E-2</v>
      </c>
      <c r="EF29">
        <v>0</v>
      </c>
      <c r="EG29">
        <v>17.049099999999999</v>
      </c>
      <c r="EH29">
        <v>999.9</v>
      </c>
      <c r="EI29">
        <v>40.270000000000003</v>
      </c>
      <c r="EJ29">
        <v>25.277000000000001</v>
      </c>
      <c r="EK29">
        <v>12.916600000000001</v>
      </c>
      <c r="EL29">
        <v>61.185699999999997</v>
      </c>
      <c r="EM29">
        <v>12.6562</v>
      </c>
      <c r="EN29">
        <v>1</v>
      </c>
      <c r="EO29">
        <v>-0.56898099999999996</v>
      </c>
      <c r="EP29">
        <v>1.7075199999999999</v>
      </c>
      <c r="EQ29">
        <v>20.278600000000001</v>
      </c>
      <c r="ER29">
        <v>5.2416999999999998</v>
      </c>
      <c r="ES29">
        <v>11.8302</v>
      </c>
      <c r="ET29">
        <v>4.98245</v>
      </c>
      <c r="EU29">
        <v>3.2989999999999999</v>
      </c>
      <c r="EV29">
        <v>173</v>
      </c>
      <c r="EW29">
        <v>4157.8999999999996</v>
      </c>
      <c r="EX29">
        <v>9608.7000000000007</v>
      </c>
      <c r="EY29">
        <v>62.4</v>
      </c>
      <c r="EZ29">
        <v>1.8733200000000001</v>
      </c>
      <c r="FA29">
        <v>1.87897</v>
      </c>
      <c r="FB29">
        <v>1.87927</v>
      </c>
      <c r="FC29">
        <v>1.8798900000000001</v>
      </c>
      <c r="FD29">
        <v>1.87757</v>
      </c>
      <c r="FE29">
        <v>1.8767499999999999</v>
      </c>
      <c r="FF29">
        <v>1.8772800000000001</v>
      </c>
      <c r="FG29">
        <v>1.87486</v>
      </c>
      <c r="FH29">
        <v>0</v>
      </c>
      <c r="FI29">
        <v>0</v>
      </c>
      <c r="FJ29">
        <v>0</v>
      </c>
      <c r="FK29">
        <v>0</v>
      </c>
      <c r="FL29" t="s">
        <v>360</v>
      </c>
      <c r="FM29" t="s">
        <v>361</v>
      </c>
      <c r="FN29" t="s">
        <v>362</v>
      </c>
      <c r="FO29" t="s">
        <v>362</v>
      </c>
      <c r="FP29" t="s">
        <v>362</v>
      </c>
      <c r="FQ29" t="s">
        <v>362</v>
      </c>
      <c r="FR29">
        <v>0</v>
      </c>
      <c r="FS29">
        <v>100</v>
      </c>
      <c r="FT29">
        <v>100</v>
      </c>
      <c r="FU29">
        <v>-3.145</v>
      </c>
      <c r="FV29">
        <v>-0.1323</v>
      </c>
      <c r="FW29">
        <v>-3.1385681950417998</v>
      </c>
      <c r="FX29">
        <v>1.4527828764109799E-4</v>
      </c>
      <c r="FY29">
        <v>-4.3579519040863002E-7</v>
      </c>
      <c r="FZ29">
        <v>2.0799061152897499E-10</v>
      </c>
      <c r="GA29">
        <v>-0.132325000000002</v>
      </c>
      <c r="GB29">
        <v>0</v>
      </c>
      <c r="GC29">
        <v>0</v>
      </c>
      <c r="GD29">
        <v>0</v>
      </c>
      <c r="GE29">
        <v>4</v>
      </c>
      <c r="GF29">
        <v>2147</v>
      </c>
      <c r="GG29">
        <v>-1</v>
      </c>
      <c r="GH29">
        <v>-1</v>
      </c>
      <c r="GI29">
        <v>0.5</v>
      </c>
      <c r="GJ29">
        <v>0.5</v>
      </c>
      <c r="GK29">
        <v>1.18286</v>
      </c>
      <c r="GL29">
        <v>2.5598100000000001</v>
      </c>
      <c r="GM29">
        <v>1.54541</v>
      </c>
      <c r="GN29">
        <v>2.2851599999999999</v>
      </c>
      <c r="GO29">
        <v>1.5979000000000001</v>
      </c>
      <c r="GP29">
        <v>2.32422</v>
      </c>
      <c r="GQ29">
        <v>27.6203</v>
      </c>
      <c r="GR29">
        <v>15.016400000000001</v>
      </c>
      <c r="GS29">
        <v>18</v>
      </c>
      <c r="GT29">
        <v>386.62599999999998</v>
      </c>
      <c r="GU29">
        <v>673.82100000000003</v>
      </c>
      <c r="GV29">
        <v>15.5465</v>
      </c>
      <c r="GW29">
        <v>19.259499999999999</v>
      </c>
      <c r="GX29">
        <v>30.0001</v>
      </c>
      <c r="GY29">
        <v>19.334599999999998</v>
      </c>
      <c r="GZ29">
        <v>19.293099999999999</v>
      </c>
      <c r="HA29">
        <v>23.729500000000002</v>
      </c>
      <c r="HB29">
        <v>30</v>
      </c>
      <c r="HC29">
        <v>-30</v>
      </c>
      <c r="HD29">
        <v>15.5413</v>
      </c>
      <c r="HE29">
        <v>475</v>
      </c>
      <c r="HF29">
        <v>0</v>
      </c>
      <c r="HG29">
        <v>101.184</v>
      </c>
      <c r="HH29">
        <v>100.31699999999999</v>
      </c>
    </row>
    <row r="30" spans="1:216" x14ac:dyDescent="0.2">
      <c r="A30">
        <v>12</v>
      </c>
      <c r="B30">
        <v>1689725862.0999999</v>
      </c>
      <c r="C30">
        <v>962</v>
      </c>
      <c r="D30" t="s">
        <v>393</v>
      </c>
      <c r="E30" t="s">
        <v>394</v>
      </c>
      <c r="F30" t="s">
        <v>352</v>
      </c>
      <c r="G30" t="s">
        <v>353</v>
      </c>
      <c r="H30" t="s">
        <v>354</v>
      </c>
      <c r="I30" t="s">
        <v>355</v>
      </c>
      <c r="J30" t="s">
        <v>356</v>
      </c>
      <c r="K30" t="s">
        <v>357</v>
      </c>
      <c r="L30">
        <v>1689725862.0999999</v>
      </c>
      <c r="M30">
        <f t="shared" si="0"/>
        <v>1.486697373714312E-3</v>
      </c>
      <c r="N30">
        <f t="shared" si="1"/>
        <v>1.4866973737143121</v>
      </c>
      <c r="O30">
        <f t="shared" si="2"/>
        <v>10.351451592354072</v>
      </c>
      <c r="P30">
        <f t="shared" si="3"/>
        <v>565.17499999999995</v>
      </c>
      <c r="Q30">
        <f t="shared" si="4"/>
        <v>430.2761094918132</v>
      </c>
      <c r="R30">
        <f t="shared" si="5"/>
        <v>43.378364848028021</v>
      </c>
      <c r="S30">
        <f t="shared" si="6"/>
        <v>56.978221221577492</v>
      </c>
      <c r="T30">
        <f t="shared" si="7"/>
        <v>0.13386481698453312</v>
      </c>
      <c r="U30">
        <f t="shared" si="8"/>
        <v>3.6175950178275551</v>
      </c>
      <c r="V30">
        <f t="shared" si="9"/>
        <v>0.13117257689086678</v>
      </c>
      <c r="W30">
        <f t="shared" si="10"/>
        <v>8.2220237880697766E-2</v>
      </c>
      <c r="X30">
        <f t="shared" si="11"/>
        <v>297.71317199999999</v>
      </c>
      <c r="Y30">
        <f t="shared" si="12"/>
        <v>19.128755665545992</v>
      </c>
      <c r="Z30">
        <f t="shared" si="13"/>
        <v>19.128755665545992</v>
      </c>
      <c r="AA30">
        <f t="shared" si="14"/>
        <v>2.2229610057229072</v>
      </c>
      <c r="AB30">
        <f t="shared" si="15"/>
        <v>53.066989036189284</v>
      </c>
      <c r="AC30">
        <f t="shared" si="16"/>
        <v>1.0991576989649099</v>
      </c>
      <c r="AD30">
        <f t="shared" si="17"/>
        <v>2.0712644883909546</v>
      </c>
      <c r="AE30">
        <f t="shared" si="18"/>
        <v>1.1238033067579973</v>
      </c>
      <c r="AF30">
        <f t="shared" si="19"/>
        <v>-65.563354180801156</v>
      </c>
      <c r="AG30">
        <f t="shared" si="20"/>
        <v>-220.16273275080749</v>
      </c>
      <c r="AH30">
        <f t="shared" si="21"/>
        <v>-12.05701662777043</v>
      </c>
      <c r="AI30">
        <f t="shared" si="22"/>
        <v>-6.9931559379114105E-2</v>
      </c>
      <c r="AJ30">
        <v>0</v>
      </c>
      <c r="AK30">
        <v>0</v>
      </c>
      <c r="AL30">
        <f t="shared" si="23"/>
        <v>1</v>
      </c>
      <c r="AM30">
        <f t="shared" si="24"/>
        <v>0</v>
      </c>
      <c r="AN30">
        <f t="shared" si="25"/>
        <v>54939.945096652737</v>
      </c>
      <c r="AO30">
        <f t="shared" si="26"/>
        <v>1800.07</v>
      </c>
      <c r="AP30">
        <f t="shared" si="27"/>
        <v>1517.4588000000001</v>
      </c>
      <c r="AQ30">
        <f t="shared" si="28"/>
        <v>0.84299988333787024</v>
      </c>
      <c r="AR30">
        <f t="shared" si="29"/>
        <v>0.16538977484208947</v>
      </c>
      <c r="AS30">
        <v>1689725862.0999999</v>
      </c>
      <c r="AT30">
        <v>565.17499999999995</v>
      </c>
      <c r="AU30">
        <v>575.06700000000001</v>
      </c>
      <c r="AV30">
        <v>10.902699999999999</v>
      </c>
      <c r="AW30">
        <v>9.6029800000000005</v>
      </c>
      <c r="AX30">
        <v>568.58799999999997</v>
      </c>
      <c r="AY30">
        <v>11.0364</v>
      </c>
      <c r="AZ30">
        <v>400.05900000000003</v>
      </c>
      <c r="BA30">
        <v>100.78400000000001</v>
      </c>
      <c r="BB30">
        <v>3.1183300000000001E-2</v>
      </c>
      <c r="BC30">
        <v>17.9999</v>
      </c>
      <c r="BD30">
        <v>17.4497</v>
      </c>
      <c r="BE30">
        <v>999.9</v>
      </c>
      <c r="BF30">
        <v>0</v>
      </c>
      <c r="BG30">
        <v>0</v>
      </c>
      <c r="BH30">
        <v>10000</v>
      </c>
      <c r="BI30">
        <v>0</v>
      </c>
      <c r="BJ30">
        <v>30.228999999999999</v>
      </c>
      <c r="BK30">
        <v>-9.8916599999999999</v>
      </c>
      <c r="BL30">
        <v>571.40499999999997</v>
      </c>
      <c r="BM30">
        <v>580.64300000000003</v>
      </c>
      <c r="BN30">
        <v>1.2996799999999999</v>
      </c>
      <c r="BO30">
        <v>575.06700000000001</v>
      </c>
      <c r="BP30">
        <v>9.6029800000000005</v>
      </c>
      <c r="BQ30">
        <v>1.0988100000000001</v>
      </c>
      <c r="BR30">
        <v>0.96782699999999999</v>
      </c>
      <c r="BS30">
        <v>8.2969600000000003</v>
      </c>
      <c r="BT30">
        <v>6.4408300000000001</v>
      </c>
      <c r="BU30">
        <v>1800.07</v>
      </c>
      <c r="BV30">
        <v>0.90000400000000003</v>
      </c>
      <c r="BW30">
        <v>9.9995899999999999E-2</v>
      </c>
      <c r="BX30">
        <v>0</v>
      </c>
      <c r="BY30">
        <v>2.4836</v>
      </c>
      <c r="BZ30">
        <v>0</v>
      </c>
      <c r="CA30">
        <v>6007.58</v>
      </c>
      <c r="CB30">
        <v>17200.3</v>
      </c>
      <c r="CC30">
        <v>36.186999999999998</v>
      </c>
      <c r="CD30">
        <v>39.061999999999998</v>
      </c>
      <c r="CE30">
        <v>37.625</v>
      </c>
      <c r="CF30">
        <v>36.686999999999998</v>
      </c>
      <c r="CG30">
        <v>35.5</v>
      </c>
      <c r="CH30">
        <v>1620.07</v>
      </c>
      <c r="CI30">
        <v>180</v>
      </c>
      <c r="CJ30">
        <v>0</v>
      </c>
      <c r="CK30">
        <v>1689725866.0999999</v>
      </c>
      <c r="CL30">
        <v>0</v>
      </c>
      <c r="CM30">
        <v>1689725833.0999999</v>
      </c>
      <c r="CN30" t="s">
        <v>395</v>
      </c>
      <c r="CO30">
        <v>1689725833.0999999</v>
      </c>
      <c r="CP30">
        <v>1689725824.0999999</v>
      </c>
      <c r="CQ30">
        <v>76</v>
      </c>
      <c r="CR30">
        <v>-0.255</v>
      </c>
      <c r="CS30">
        <v>-1E-3</v>
      </c>
      <c r="CT30">
        <v>-3.415</v>
      </c>
      <c r="CU30">
        <v>-0.13400000000000001</v>
      </c>
      <c r="CV30">
        <v>575</v>
      </c>
      <c r="CW30">
        <v>10</v>
      </c>
      <c r="CX30">
        <v>0.09</v>
      </c>
      <c r="CY30">
        <v>0.08</v>
      </c>
      <c r="CZ30">
        <v>10.389941264451</v>
      </c>
      <c r="DA30">
        <v>6.1660916183004497E-2</v>
      </c>
      <c r="DB30">
        <v>5.2566102071133998E-2</v>
      </c>
      <c r="DC30">
        <v>1</v>
      </c>
      <c r="DD30">
        <v>575.00809523809505</v>
      </c>
      <c r="DE30">
        <v>-0.104805194804373</v>
      </c>
      <c r="DF30">
        <v>4.5611093848819902E-2</v>
      </c>
      <c r="DG30">
        <v>1</v>
      </c>
      <c r="DH30">
        <v>1799.9829999999999</v>
      </c>
      <c r="DI30">
        <v>0.141551538188255</v>
      </c>
      <c r="DJ30">
        <v>0.13011917614246901</v>
      </c>
      <c r="DK30">
        <v>-1</v>
      </c>
      <c r="DL30">
        <v>2</v>
      </c>
      <c r="DM30">
        <v>2</v>
      </c>
      <c r="DN30" t="s">
        <v>359</v>
      </c>
      <c r="DO30">
        <v>2.6577700000000002</v>
      </c>
      <c r="DP30">
        <v>2.7634599999999998</v>
      </c>
      <c r="DQ30">
        <v>0.123844</v>
      </c>
      <c r="DR30">
        <v>0.125246</v>
      </c>
      <c r="DS30">
        <v>6.8814500000000001E-2</v>
      </c>
      <c r="DT30">
        <v>6.2355899999999999E-2</v>
      </c>
      <c r="DU30">
        <v>28057.4</v>
      </c>
      <c r="DV30">
        <v>29298.7</v>
      </c>
      <c r="DW30">
        <v>29729.3</v>
      </c>
      <c r="DX30">
        <v>31202.7</v>
      </c>
      <c r="DY30">
        <v>36267.199999999997</v>
      </c>
      <c r="DZ30">
        <v>38361.9</v>
      </c>
      <c r="EA30">
        <v>40782.6</v>
      </c>
      <c r="EB30">
        <v>43284.6</v>
      </c>
      <c r="EC30">
        <v>1.9048499999999999</v>
      </c>
      <c r="ED30">
        <v>2.2946200000000001</v>
      </c>
      <c r="EE30">
        <v>2.3469299999999998E-2</v>
      </c>
      <c r="EF30">
        <v>0</v>
      </c>
      <c r="EG30">
        <v>17.059699999999999</v>
      </c>
      <c r="EH30">
        <v>999.9</v>
      </c>
      <c r="EI30">
        <v>40.354999999999997</v>
      </c>
      <c r="EJ30">
        <v>25.216000000000001</v>
      </c>
      <c r="EK30">
        <v>12.8957</v>
      </c>
      <c r="EL30">
        <v>61.305700000000002</v>
      </c>
      <c r="EM30">
        <v>11.979200000000001</v>
      </c>
      <c r="EN30">
        <v>1</v>
      </c>
      <c r="EO30">
        <v>-0.56878799999999996</v>
      </c>
      <c r="EP30">
        <v>1.69784</v>
      </c>
      <c r="EQ30">
        <v>20.278700000000001</v>
      </c>
      <c r="ER30">
        <v>5.2413999999999996</v>
      </c>
      <c r="ES30">
        <v>11.8302</v>
      </c>
      <c r="ET30">
        <v>4.9819500000000003</v>
      </c>
      <c r="EU30">
        <v>3.2989999999999999</v>
      </c>
      <c r="EV30">
        <v>173</v>
      </c>
      <c r="EW30">
        <v>4160</v>
      </c>
      <c r="EX30">
        <v>9615.2999999999993</v>
      </c>
      <c r="EY30">
        <v>62.5</v>
      </c>
      <c r="EZ30">
        <v>1.8732899999999999</v>
      </c>
      <c r="FA30">
        <v>1.87896</v>
      </c>
      <c r="FB30">
        <v>1.8792599999999999</v>
      </c>
      <c r="FC30">
        <v>1.87988</v>
      </c>
      <c r="FD30">
        <v>1.8775200000000001</v>
      </c>
      <c r="FE30">
        <v>1.8767</v>
      </c>
      <c r="FF30">
        <v>1.8772500000000001</v>
      </c>
      <c r="FG30">
        <v>1.8748499999999999</v>
      </c>
      <c r="FH30">
        <v>0</v>
      </c>
      <c r="FI30">
        <v>0</v>
      </c>
      <c r="FJ30">
        <v>0</v>
      </c>
      <c r="FK30">
        <v>0</v>
      </c>
      <c r="FL30" t="s">
        <v>360</v>
      </c>
      <c r="FM30" t="s">
        <v>361</v>
      </c>
      <c r="FN30" t="s">
        <v>362</v>
      </c>
      <c r="FO30" t="s">
        <v>362</v>
      </c>
      <c r="FP30" t="s">
        <v>362</v>
      </c>
      <c r="FQ30" t="s">
        <v>362</v>
      </c>
      <c r="FR30">
        <v>0</v>
      </c>
      <c r="FS30">
        <v>100</v>
      </c>
      <c r="FT30">
        <v>100</v>
      </c>
      <c r="FU30">
        <v>-3.4129999999999998</v>
      </c>
      <c r="FV30">
        <v>-0.13370000000000001</v>
      </c>
      <c r="FW30">
        <v>-3.39301112939956</v>
      </c>
      <c r="FX30">
        <v>1.4527828764109799E-4</v>
      </c>
      <c r="FY30">
        <v>-4.3579519040863002E-7</v>
      </c>
      <c r="FZ30">
        <v>2.0799061152897499E-10</v>
      </c>
      <c r="GA30">
        <v>-0.13373600000000299</v>
      </c>
      <c r="GB30">
        <v>0</v>
      </c>
      <c r="GC30">
        <v>0</v>
      </c>
      <c r="GD30">
        <v>0</v>
      </c>
      <c r="GE30">
        <v>4</v>
      </c>
      <c r="GF30">
        <v>2147</v>
      </c>
      <c r="GG30">
        <v>-1</v>
      </c>
      <c r="GH30">
        <v>-1</v>
      </c>
      <c r="GI30">
        <v>0.5</v>
      </c>
      <c r="GJ30">
        <v>0.6</v>
      </c>
      <c r="GK30">
        <v>1.3793899999999999</v>
      </c>
      <c r="GL30">
        <v>2.5622600000000002</v>
      </c>
      <c r="GM30">
        <v>1.54541</v>
      </c>
      <c r="GN30">
        <v>2.2851599999999999</v>
      </c>
      <c r="GO30">
        <v>1.5979000000000001</v>
      </c>
      <c r="GP30">
        <v>2.2766099999999998</v>
      </c>
      <c r="GQ30">
        <v>27.599399999999999</v>
      </c>
      <c r="GR30">
        <v>14.9901</v>
      </c>
      <c r="GS30">
        <v>18</v>
      </c>
      <c r="GT30">
        <v>386.43799999999999</v>
      </c>
      <c r="GU30">
        <v>674.44100000000003</v>
      </c>
      <c r="GV30">
        <v>15.5427</v>
      </c>
      <c r="GW30">
        <v>19.261199999999999</v>
      </c>
      <c r="GX30">
        <v>30.0001</v>
      </c>
      <c r="GY30">
        <v>19.335000000000001</v>
      </c>
      <c r="GZ30">
        <v>19.293099999999999</v>
      </c>
      <c r="HA30">
        <v>27.662099999999999</v>
      </c>
      <c r="HB30">
        <v>30</v>
      </c>
      <c r="HC30">
        <v>-30</v>
      </c>
      <c r="HD30">
        <v>15.5418</v>
      </c>
      <c r="HE30">
        <v>575</v>
      </c>
      <c r="HF30">
        <v>0</v>
      </c>
      <c r="HG30">
        <v>101.188</v>
      </c>
      <c r="HH30">
        <v>100.318</v>
      </c>
    </row>
    <row r="31" spans="1:216" x14ac:dyDescent="0.2">
      <c r="A31">
        <v>13</v>
      </c>
      <c r="B31">
        <v>1689725955.0999999</v>
      </c>
      <c r="C31">
        <v>1055</v>
      </c>
      <c r="D31" t="s">
        <v>396</v>
      </c>
      <c r="E31" t="s">
        <v>397</v>
      </c>
      <c r="F31" t="s">
        <v>352</v>
      </c>
      <c r="G31" t="s">
        <v>353</v>
      </c>
      <c r="H31" t="s">
        <v>354</v>
      </c>
      <c r="I31" t="s">
        <v>355</v>
      </c>
      <c r="J31" t="s">
        <v>356</v>
      </c>
      <c r="K31" t="s">
        <v>357</v>
      </c>
      <c r="L31">
        <v>1689725955.0999999</v>
      </c>
      <c r="M31">
        <f t="shared" si="0"/>
        <v>1.4945126386860441E-3</v>
      </c>
      <c r="N31">
        <f t="shared" si="1"/>
        <v>1.4945126386860441</v>
      </c>
      <c r="O31">
        <f t="shared" si="2"/>
        <v>10.970019959278066</v>
      </c>
      <c r="P31">
        <f t="shared" si="3"/>
        <v>664.49199999999996</v>
      </c>
      <c r="Q31">
        <f t="shared" si="4"/>
        <v>521.26849447748259</v>
      </c>
      <c r="R31">
        <f t="shared" si="5"/>
        <v>52.552659554510718</v>
      </c>
      <c r="S31">
        <f t="shared" si="6"/>
        <v>66.992005507066807</v>
      </c>
      <c r="T31">
        <f t="shared" si="7"/>
        <v>0.13479378102301945</v>
      </c>
      <c r="U31">
        <f t="shared" si="8"/>
        <v>3.6161224981536497</v>
      </c>
      <c r="V31">
        <f t="shared" si="9"/>
        <v>0.13206336867302509</v>
      </c>
      <c r="W31">
        <f t="shared" si="10"/>
        <v>8.2780315554695602E-2</v>
      </c>
      <c r="X31">
        <f t="shared" si="11"/>
        <v>297.71476799999999</v>
      </c>
      <c r="Y31">
        <f t="shared" si="12"/>
        <v>19.121626344430695</v>
      </c>
      <c r="Z31">
        <f t="shared" si="13"/>
        <v>19.121626344430695</v>
      </c>
      <c r="AA31">
        <f t="shared" si="14"/>
        <v>2.2219732045822735</v>
      </c>
      <c r="AB31">
        <f t="shared" si="15"/>
        <v>53.120682709640874</v>
      </c>
      <c r="AC31">
        <f t="shared" si="16"/>
        <v>1.09986167490255</v>
      </c>
      <c r="AD31">
        <f t="shared" si="17"/>
        <v>2.0704961209072263</v>
      </c>
      <c r="AE31">
        <f t="shared" si="18"/>
        <v>1.1221115296797235</v>
      </c>
      <c r="AF31">
        <f t="shared" si="19"/>
        <v>-65.908007366054548</v>
      </c>
      <c r="AG31">
        <f t="shared" si="20"/>
        <v>-219.83345777531861</v>
      </c>
      <c r="AH31">
        <f t="shared" si="21"/>
        <v>-12.043079168092515</v>
      </c>
      <c r="AI31">
        <f t="shared" si="22"/>
        <v>-6.9776309465680697E-2</v>
      </c>
      <c r="AJ31">
        <v>0</v>
      </c>
      <c r="AK31">
        <v>0</v>
      </c>
      <c r="AL31">
        <f t="shared" si="23"/>
        <v>1</v>
      </c>
      <c r="AM31">
        <f t="shared" si="24"/>
        <v>0</v>
      </c>
      <c r="AN31">
        <f t="shared" si="25"/>
        <v>54909.210969574437</v>
      </c>
      <c r="AO31">
        <f t="shared" si="26"/>
        <v>1800.08</v>
      </c>
      <c r="AP31">
        <f t="shared" si="27"/>
        <v>1517.4671999999998</v>
      </c>
      <c r="AQ31">
        <f t="shared" si="28"/>
        <v>0.8429998666725923</v>
      </c>
      <c r="AR31">
        <f t="shared" si="29"/>
        <v>0.16538974267810319</v>
      </c>
      <c r="AS31">
        <v>1689725955.0999999</v>
      </c>
      <c r="AT31">
        <v>664.49199999999996</v>
      </c>
      <c r="AU31">
        <v>675.06200000000001</v>
      </c>
      <c r="AV31">
        <v>10.9095</v>
      </c>
      <c r="AW31">
        <v>9.6034299999999995</v>
      </c>
      <c r="AX31">
        <v>667.94200000000001</v>
      </c>
      <c r="AY31">
        <v>11.0428</v>
      </c>
      <c r="AZ31">
        <v>400.20400000000001</v>
      </c>
      <c r="BA31">
        <v>100.786</v>
      </c>
      <c r="BB31">
        <v>3.0872900000000002E-2</v>
      </c>
      <c r="BC31">
        <v>17.994</v>
      </c>
      <c r="BD31">
        <v>17.446400000000001</v>
      </c>
      <c r="BE31">
        <v>999.9</v>
      </c>
      <c r="BF31">
        <v>0</v>
      </c>
      <c r="BG31">
        <v>0</v>
      </c>
      <c r="BH31">
        <v>9993.75</v>
      </c>
      <c r="BI31">
        <v>0</v>
      </c>
      <c r="BJ31">
        <v>29.983000000000001</v>
      </c>
      <c r="BK31">
        <v>-10.571</v>
      </c>
      <c r="BL31">
        <v>671.82100000000003</v>
      </c>
      <c r="BM31">
        <v>681.60799999999995</v>
      </c>
      <c r="BN31">
        <v>1.3061</v>
      </c>
      <c r="BO31">
        <v>675.06200000000001</v>
      </c>
      <c r="BP31">
        <v>9.6034299999999995</v>
      </c>
      <c r="BQ31">
        <v>1.0995299999999999</v>
      </c>
      <c r="BR31">
        <v>0.96789499999999995</v>
      </c>
      <c r="BS31">
        <v>8.3065800000000003</v>
      </c>
      <c r="BT31">
        <v>6.4418499999999996</v>
      </c>
      <c r="BU31">
        <v>1800.08</v>
      </c>
      <c r="BV31">
        <v>0.90000400000000003</v>
      </c>
      <c r="BW31">
        <v>9.9995899999999999E-2</v>
      </c>
      <c r="BX31">
        <v>0</v>
      </c>
      <c r="BY31">
        <v>2.1257000000000001</v>
      </c>
      <c r="BZ31">
        <v>0</v>
      </c>
      <c r="CA31">
        <v>6035.9</v>
      </c>
      <c r="CB31">
        <v>17200.400000000001</v>
      </c>
      <c r="CC31">
        <v>36.186999999999998</v>
      </c>
      <c r="CD31">
        <v>39.061999999999998</v>
      </c>
      <c r="CE31">
        <v>37.625</v>
      </c>
      <c r="CF31">
        <v>36.686999999999998</v>
      </c>
      <c r="CG31">
        <v>35.5</v>
      </c>
      <c r="CH31">
        <v>1620.08</v>
      </c>
      <c r="CI31">
        <v>180</v>
      </c>
      <c r="CJ31">
        <v>0</v>
      </c>
      <c r="CK31">
        <v>1689725959.0999999</v>
      </c>
      <c r="CL31">
        <v>0</v>
      </c>
      <c r="CM31">
        <v>1689725925.0999999</v>
      </c>
      <c r="CN31" t="s">
        <v>398</v>
      </c>
      <c r="CO31">
        <v>1689725925.0999999</v>
      </c>
      <c r="CP31">
        <v>1689725922.0999999</v>
      </c>
      <c r="CQ31">
        <v>77</v>
      </c>
      <c r="CR31">
        <v>-2.1999999999999999E-2</v>
      </c>
      <c r="CS31">
        <v>0</v>
      </c>
      <c r="CT31">
        <v>-3.4529999999999998</v>
      </c>
      <c r="CU31">
        <v>-0.13300000000000001</v>
      </c>
      <c r="CV31">
        <v>675</v>
      </c>
      <c r="CW31">
        <v>10</v>
      </c>
      <c r="CX31">
        <v>0.2</v>
      </c>
      <c r="CY31">
        <v>0.04</v>
      </c>
      <c r="CZ31">
        <v>11.0395104570034</v>
      </c>
      <c r="DA31">
        <v>0.211048689058636</v>
      </c>
      <c r="DB31">
        <v>4.9621968350015998E-2</v>
      </c>
      <c r="DC31">
        <v>1</v>
      </c>
      <c r="DD31">
        <v>675.0086</v>
      </c>
      <c r="DE31">
        <v>2.8421052632354199E-2</v>
      </c>
      <c r="DF31">
        <v>4.0788969097035097E-2</v>
      </c>
      <c r="DG31">
        <v>1</v>
      </c>
      <c r="DH31">
        <v>1800.0161904761901</v>
      </c>
      <c r="DI31">
        <v>-0.15638706144860001</v>
      </c>
      <c r="DJ31">
        <v>0.12080981474145</v>
      </c>
      <c r="DK31">
        <v>-1</v>
      </c>
      <c r="DL31">
        <v>2</v>
      </c>
      <c r="DM31">
        <v>2</v>
      </c>
      <c r="DN31" t="s">
        <v>359</v>
      </c>
      <c r="DO31">
        <v>2.6581800000000002</v>
      </c>
      <c r="DP31">
        <v>2.7631000000000001</v>
      </c>
      <c r="DQ31">
        <v>0.13848299999999999</v>
      </c>
      <c r="DR31">
        <v>0.139936</v>
      </c>
      <c r="DS31">
        <v>6.8845199999999995E-2</v>
      </c>
      <c r="DT31">
        <v>6.2358200000000003E-2</v>
      </c>
      <c r="DU31">
        <v>27587.1</v>
      </c>
      <c r="DV31">
        <v>28805.9</v>
      </c>
      <c r="DW31">
        <v>29727.200000000001</v>
      </c>
      <c r="DX31">
        <v>31201.3</v>
      </c>
      <c r="DY31">
        <v>36265.1</v>
      </c>
      <c r="DZ31">
        <v>38361.199999999997</v>
      </c>
      <c r="EA31">
        <v>40780</v>
      </c>
      <c r="EB31">
        <v>43282.1</v>
      </c>
      <c r="EC31">
        <v>1.9050800000000001</v>
      </c>
      <c r="ED31">
        <v>2.2948300000000001</v>
      </c>
      <c r="EE31">
        <v>2.1711000000000001E-2</v>
      </c>
      <c r="EF31">
        <v>0</v>
      </c>
      <c r="EG31">
        <v>17.085599999999999</v>
      </c>
      <c r="EH31">
        <v>999.9</v>
      </c>
      <c r="EI31">
        <v>40.429000000000002</v>
      </c>
      <c r="EJ31">
        <v>25.155999999999999</v>
      </c>
      <c r="EK31">
        <v>12.874700000000001</v>
      </c>
      <c r="EL31">
        <v>61.665799999999997</v>
      </c>
      <c r="EM31">
        <v>12.2476</v>
      </c>
      <c r="EN31">
        <v>1</v>
      </c>
      <c r="EO31">
        <v>-0.56794699999999998</v>
      </c>
      <c r="EP31">
        <v>1.71309</v>
      </c>
      <c r="EQ31">
        <v>20.278500000000001</v>
      </c>
      <c r="ER31">
        <v>5.2413999999999996</v>
      </c>
      <c r="ES31">
        <v>11.8302</v>
      </c>
      <c r="ET31">
        <v>4.9821</v>
      </c>
      <c r="EU31">
        <v>3.2989999999999999</v>
      </c>
      <c r="EV31">
        <v>173</v>
      </c>
      <c r="EW31">
        <v>4161.8</v>
      </c>
      <c r="EX31">
        <v>9621.1</v>
      </c>
      <c r="EY31">
        <v>62.5</v>
      </c>
      <c r="EZ31">
        <v>1.8733200000000001</v>
      </c>
      <c r="FA31">
        <v>1.87897</v>
      </c>
      <c r="FB31">
        <v>1.87927</v>
      </c>
      <c r="FC31">
        <v>1.87988</v>
      </c>
      <c r="FD31">
        <v>1.8775500000000001</v>
      </c>
      <c r="FE31">
        <v>1.8767499999999999</v>
      </c>
      <c r="FF31">
        <v>1.8772899999999999</v>
      </c>
      <c r="FG31">
        <v>1.8748499999999999</v>
      </c>
      <c r="FH31">
        <v>0</v>
      </c>
      <c r="FI31">
        <v>0</v>
      </c>
      <c r="FJ31">
        <v>0</v>
      </c>
      <c r="FK31">
        <v>0</v>
      </c>
      <c r="FL31" t="s">
        <v>360</v>
      </c>
      <c r="FM31" t="s">
        <v>361</v>
      </c>
      <c r="FN31" t="s">
        <v>362</v>
      </c>
      <c r="FO31" t="s">
        <v>362</v>
      </c>
      <c r="FP31" t="s">
        <v>362</v>
      </c>
      <c r="FQ31" t="s">
        <v>362</v>
      </c>
      <c r="FR31">
        <v>0</v>
      </c>
      <c r="FS31">
        <v>100</v>
      </c>
      <c r="FT31">
        <v>100</v>
      </c>
      <c r="FU31">
        <v>-3.45</v>
      </c>
      <c r="FV31">
        <v>-0.1333</v>
      </c>
      <c r="FW31">
        <v>-3.4154580811108302</v>
      </c>
      <c r="FX31">
        <v>1.4527828764109799E-4</v>
      </c>
      <c r="FY31">
        <v>-4.3579519040863002E-7</v>
      </c>
      <c r="FZ31">
        <v>2.0799061152897499E-10</v>
      </c>
      <c r="GA31">
        <v>-0.13325699999999899</v>
      </c>
      <c r="GB31">
        <v>0</v>
      </c>
      <c r="GC31">
        <v>0</v>
      </c>
      <c r="GD31">
        <v>0</v>
      </c>
      <c r="GE31">
        <v>4</v>
      </c>
      <c r="GF31">
        <v>2147</v>
      </c>
      <c r="GG31">
        <v>-1</v>
      </c>
      <c r="GH31">
        <v>-1</v>
      </c>
      <c r="GI31">
        <v>0.5</v>
      </c>
      <c r="GJ31">
        <v>0.6</v>
      </c>
      <c r="GK31">
        <v>1.57104</v>
      </c>
      <c r="GL31">
        <v>2.5500500000000001</v>
      </c>
      <c r="GM31">
        <v>1.54541</v>
      </c>
      <c r="GN31">
        <v>2.2863799999999999</v>
      </c>
      <c r="GO31">
        <v>1.5979000000000001</v>
      </c>
      <c r="GP31">
        <v>2.3791500000000001</v>
      </c>
      <c r="GQ31">
        <v>27.578499999999998</v>
      </c>
      <c r="GR31">
        <v>14.981400000000001</v>
      </c>
      <c r="GS31">
        <v>18</v>
      </c>
      <c r="GT31">
        <v>386.62099999999998</v>
      </c>
      <c r="GU31">
        <v>674.73400000000004</v>
      </c>
      <c r="GV31">
        <v>15.532</v>
      </c>
      <c r="GW31">
        <v>19.2761</v>
      </c>
      <c r="GX31">
        <v>30</v>
      </c>
      <c r="GY31">
        <v>19.345099999999999</v>
      </c>
      <c r="GZ31">
        <v>19.301600000000001</v>
      </c>
      <c r="HA31">
        <v>31.493500000000001</v>
      </c>
      <c r="HB31">
        <v>30</v>
      </c>
      <c r="HC31">
        <v>-30</v>
      </c>
      <c r="HD31">
        <v>15.5357</v>
      </c>
      <c r="HE31">
        <v>675</v>
      </c>
      <c r="HF31">
        <v>0</v>
      </c>
      <c r="HG31">
        <v>101.181</v>
      </c>
      <c r="HH31">
        <v>100.313</v>
      </c>
    </row>
    <row r="32" spans="1:216" x14ac:dyDescent="0.2">
      <c r="A32">
        <v>14</v>
      </c>
      <c r="B32">
        <v>1689726045</v>
      </c>
      <c r="C32">
        <v>1144.9000000953699</v>
      </c>
      <c r="D32" t="s">
        <v>399</v>
      </c>
      <c r="E32" t="s">
        <v>400</v>
      </c>
      <c r="F32" t="s">
        <v>352</v>
      </c>
      <c r="G32" t="s">
        <v>353</v>
      </c>
      <c r="H32" t="s">
        <v>354</v>
      </c>
      <c r="I32" t="s">
        <v>355</v>
      </c>
      <c r="J32" t="s">
        <v>356</v>
      </c>
      <c r="K32" t="s">
        <v>357</v>
      </c>
      <c r="L32">
        <v>1689726045</v>
      </c>
      <c r="M32">
        <f t="shared" si="0"/>
        <v>1.4980957692505279E-3</v>
      </c>
      <c r="N32">
        <f t="shared" si="1"/>
        <v>1.4980957692505279</v>
      </c>
      <c r="O32">
        <f t="shared" si="2"/>
        <v>11.333824888457347</v>
      </c>
      <c r="P32">
        <f t="shared" si="3"/>
        <v>789.00900000000001</v>
      </c>
      <c r="Q32">
        <f t="shared" si="4"/>
        <v>639.41680630135113</v>
      </c>
      <c r="R32">
        <f t="shared" si="5"/>
        <v>64.465052685519822</v>
      </c>
      <c r="S32">
        <f t="shared" si="6"/>
        <v>79.546715464932291</v>
      </c>
      <c r="T32">
        <f t="shared" si="7"/>
        <v>0.1350185836062496</v>
      </c>
      <c r="U32">
        <f t="shared" si="8"/>
        <v>3.6195159253381988</v>
      </c>
      <c r="V32">
        <f t="shared" si="9"/>
        <v>0.13228166830067212</v>
      </c>
      <c r="W32">
        <f t="shared" si="10"/>
        <v>8.2917322825004761E-2</v>
      </c>
      <c r="X32">
        <f t="shared" si="11"/>
        <v>297.66848400000003</v>
      </c>
      <c r="Y32">
        <f t="shared" si="12"/>
        <v>19.12722622387605</v>
      </c>
      <c r="Z32">
        <f t="shared" si="13"/>
        <v>19.12722622387605</v>
      </c>
      <c r="AA32">
        <f t="shared" si="14"/>
        <v>2.2227490619209682</v>
      </c>
      <c r="AB32">
        <f t="shared" si="15"/>
        <v>53.091784701646517</v>
      </c>
      <c r="AC32">
        <f t="shared" si="16"/>
        <v>1.0997888494564199</v>
      </c>
      <c r="AD32">
        <f t="shared" si="17"/>
        <v>2.0714859288245258</v>
      </c>
      <c r="AE32">
        <f t="shared" si="18"/>
        <v>1.1229602124645484</v>
      </c>
      <c r="AF32">
        <f t="shared" si="19"/>
        <v>-66.06602342394828</v>
      </c>
      <c r="AG32">
        <f t="shared" si="20"/>
        <v>-219.64945879826377</v>
      </c>
      <c r="AH32">
        <f t="shared" si="21"/>
        <v>-12.022534084936565</v>
      </c>
      <c r="AI32">
        <f t="shared" si="22"/>
        <v>-6.9532307148591599E-2</v>
      </c>
      <c r="AJ32">
        <v>0</v>
      </c>
      <c r="AK32">
        <v>0</v>
      </c>
      <c r="AL32">
        <f t="shared" si="23"/>
        <v>1</v>
      </c>
      <c r="AM32">
        <f t="shared" si="24"/>
        <v>0</v>
      </c>
      <c r="AN32">
        <f t="shared" si="25"/>
        <v>54981.322445222831</v>
      </c>
      <c r="AO32">
        <f t="shared" si="26"/>
        <v>1799.79</v>
      </c>
      <c r="AP32">
        <f t="shared" si="27"/>
        <v>1517.2235999999998</v>
      </c>
      <c r="AQ32">
        <f t="shared" si="28"/>
        <v>0.84300035004083806</v>
      </c>
      <c r="AR32">
        <f t="shared" si="29"/>
        <v>0.16539067557881754</v>
      </c>
      <c r="AS32">
        <v>1689726045</v>
      </c>
      <c r="AT32">
        <v>789.00900000000001</v>
      </c>
      <c r="AU32">
        <v>800.06700000000001</v>
      </c>
      <c r="AV32">
        <v>10.9086</v>
      </c>
      <c r="AW32">
        <v>9.5994399999999995</v>
      </c>
      <c r="AX32">
        <v>792.86599999999999</v>
      </c>
      <c r="AY32">
        <v>11.0433</v>
      </c>
      <c r="AZ32">
        <v>400.21699999999998</v>
      </c>
      <c r="BA32">
        <v>100.788</v>
      </c>
      <c r="BB32">
        <v>3.0514699999999999E-2</v>
      </c>
      <c r="BC32">
        <v>18.0016</v>
      </c>
      <c r="BD32">
        <v>17.457799999999999</v>
      </c>
      <c r="BE32">
        <v>999.9</v>
      </c>
      <c r="BF32">
        <v>0</v>
      </c>
      <c r="BG32">
        <v>0</v>
      </c>
      <c r="BH32">
        <v>10007.5</v>
      </c>
      <c r="BI32">
        <v>0</v>
      </c>
      <c r="BJ32">
        <v>28.575500000000002</v>
      </c>
      <c r="BK32">
        <v>-11.057600000000001</v>
      </c>
      <c r="BL32">
        <v>797.71100000000001</v>
      </c>
      <c r="BM32">
        <v>807.82100000000003</v>
      </c>
      <c r="BN32">
        <v>1.30915</v>
      </c>
      <c r="BO32">
        <v>800.06700000000001</v>
      </c>
      <c r="BP32">
        <v>9.5994399999999995</v>
      </c>
      <c r="BQ32">
        <v>1.09945</v>
      </c>
      <c r="BR32">
        <v>0.96750599999999998</v>
      </c>
      <c r="BS32">
        <v>8.3055299999999992</v>
      </c>
      <c r="BT32">
        <v>6.4360200000000001</v>
      </c>
      <c r="BU32">
        <v>1799.79</v>
      </c>
      <c r="BV32">
        <v>0.89998699999999998</v>
      </c>
      <c r="BW32">
        <v>0.100013</v>
      </c>
      <c r="BX32">
        <v>0</v>
      </c>
      <c r="BY32">
        <v>2.7225999999999999</v>
      </c>
      <c r="BZ32">
        <v>0</v>
      </c>
      <c r="CA32">
        <v>6046.74</v>
      </c>
      <c r="CB32">
        <v>17197.5</v>
      </c>
      <c r="CC32">
        <v>36.125</v>
      </c>
      <c r="CD32">
        <v>39.061999999999998</v>
      </c>
      <c r="CE32">
        <v>37.625</v>
      </c>
      <c r="CF32">
        <v>36.625</v>
      </c>
      <c r="CG32">
        <v>35.5</v>
      </c>
      <c r="CH32">
        <v>1619.79</v>
      </c>
      <c r="CI32">
        <v>180</v>
      </c>
      <c r="CJ32">
        <v>0</v>
      </c>
      <c r="CK32">
        <v>1689726049.0999999</v>
      </c>
      <c r="CL32">
        <v>0</v>
      </c>
      <c r="CM32">
        <v>1689726017</v>
      </c>
      <c r="CN32" t="s">
        <v>401</v>
      </c>
      <c r="CO32">
        <v>1689726017</v>
      </c>
      <c r="CP32">
        <v>1689726014</v>
      </c>
      <c r="CQ32">
        <v>78</v>
      </c>
      <c r="CR32">
        <v>-0.38700000000000001</v>
      </c>
      <c r="CS32">
        <v>-1E-3</v>
      </c>
      <c r="CT32">
        <v>-3.859</v>
      </c>
      <c r="CU32">
        <v>-0.13500000000000001</v>
      </c>
      <c r="CV32">
        <v>800</v>
      </c>
      <c r="CW32">
        <v>10</v>
      </c>
      <c r="CX32">
        <v>0.19</v>
      </c>
      <c r="CY32">
        <v>0.09</v>
      </c>
      <c r="CZ32">
        <v>11.396378813329401</v>
      </c>
      <c r="DA32">
        <v>2.5689032846696702E-3</v>
      </c>
      <c r="DB32">
        <v>4.16539465458639E-2</v>
      </c>
      <c r="DC32">
        <v>1</v>
      </c>
      <c r="DD32">
        <v>800.03114285714298</v>
      </c>
      <c r="DE32">
        <v>-1.70649350644453E-2</v>
      </c>
      <c r="DF32">
        <v>3.4601521731313402E-2</v>
      </c>
      <c r="DG32">
        <v>1</v>
      </c>
      <c r="DH32">
        <v>1799.96809523809</v>
      </c>
      <c r="DI32">
        <v>-0.23070032462434201</v>
      </c>
      <c r="DJ32">
        <v>0.150605730859729</v>
      </c>
      <c r="DK32">
        <v>-1</v>
      </c>
      <c r="DL32">
        <v>2</v>
      </c>
      <c r="DM32">
        <v>2</v>
      </c>
      <c r="DN32" t="s">
        <v>359</v>
      </c>
      <c r="DO32">
        <v>2.6581999999999999</v>
      </c>
      <c r="DP32">
        <v>2.7628599999999999</v>
      </c>
      <c r="DQ32">
        <v>0.15539800000000001</v>
      </c>
      <c r="DR32">
        <v>0.15681999999999999</v>
      </c>
      <c r="DS32">
        <v>6.8847800000000001E-2</v>
      </c>
      <c r="DT32">
        <v>6.2338699999999997E-2</v>
      </c>
      <c r="DU32">
        <v>27046.9</v>
      </c>
      <c r="DV32">
        <v>28241.1</v>
      </c>
      <c r="DW32">
        <v>29728</v>
      </c>
      <c r="DX32">
        <v>31201</v>
      </c>
      <c r="DY32">
        <v>36267.800000000003</v>
      </c>
      <c r="DZ32">
        <v>38363.4</v>
      </c>
      <c r="EA32">
        <v>40781.1</v>
      </c>
      <c r="EB32">
        <v>43281.5</v>
      </c>
      <c r="EC32">
        <v>1.90462</v>
      </c>
      <c r="ED32">
        <v>2.29555</v>
      </c>
      <c r="EE32">
        <v>2.2493300000000001E-2</v>
      </c>
      <c r="EF32">
        <v>0</v>
      </c>
      <c r="EG32">
        <v>17.084</v>
      </c>
      <c r="EH32">
        <v>999.9</v>
      </c>
      <c r="EI32">
        <v>40.520000000000003</v>
      </c>
      <c r="EJ32">
        <v>25.135999999999999</v>
      </c>
      <c r="EK32">
        <v>12.8871</v>
      </c>
      <c r="EL32">
        <v>61.665799999999997</v>
      </c>
      <c r="EM32">
        <v>11.494400000000001</v>
      </c>
      <c r="EN32">
        <v>1</v>
      </c>
      <c r="EO32">
        <v>-0.56783799999999995</v>
      </c>
      <c r="EP32">
        <v>1.69879</v>
      </c>
      <c r="EQ32">
        <v>20.278600000000001</v>
      </c>
      <c r="ER32">
        <v>5.24125</v>
      </c>
      <c r="ES32">
        <v>11.8302</v>
      </c>
      <c r="ET32">
        <v>4.9816500000000001</v>
      </c>
      <c r="EU32">
        <v>3.2989999999999999</v>
      </c>
      <c r="EV32">
        <v>173</v>
      </c>
      <c r="EW32">
        <v>4164</v>
      </c>
      <c r="EX32">
        <v>9627.9</v>
      </c>
      <c r="EY32">
        <v>62.5</v>
      </c>
      <c r="EZ32">
        <v>1.8733200000000001</v>
      </c>
      <c r="FA32">
        <v>1.87897</v>
      </c>
      <c r="FB32">
        <v>1.87927</v>
      </c>
      <c r="FC32">
        <v>1.8798900000000001</v>
      </c>
      <c r="FD32">
        <v>1.87757</v>
      </c>
      <c r="FE32">
        <v>1.87677</v>
      </c>
      <c r="FF32">
        <v>1.8772899999999999</v>
      </c>
      <c r="FG32">
        <v>1.8748499999999999</v>
      </c>
      <c r="FH32">
        <v>0</v>
      </c>
      <c r="FI32">
        <v>0</v>
      </c>
      <c r="FJ32">
        <v>0</v>
      </c>
      <c r="FK32">
        <v>0</v>
      </c>
      <c r="FL32" t="s">
        <v>360</v>
      </c>
      <c r="FM32" t="s">
        <v>361</v>
      </c>
      <c r="FN32" t="s">
        <v>362</v>
      </c>
      <c r="FO32" t="s">
        <v>362</v>
      </c>
      <c r="FP32" t="s">
        <v>362</v>
      </c>
      <c r="FQ32" t="s">
        <v>362</v>
      </c>
      <c r="FR32">
        <v>0</v>
      </c>
      <c r="FS32">
        <v>100</v>
      </c>
      <c r="FT32">
        <v>100</v>
      </c>
      <c r="FU32">
        <v>-3.8570000000000002</v>
      </c>
      <c r="FV32">
        <v>-0.13469999999999999</v>
      </c>
      <c r="FW32">
        <v>-3.80189740487228</v>
      </c>
      <c r="FX32">
        <v>1.4527828764109799E-4</v>
      </c>
      <c r="FY32">
        <v>-4.3579519040863002E-7</v>
      </c>
      <c r="FZ32">
        <v>2.0799061152897499E-10</v>
      </c>
      <c r="GA32">
        <v>-0.13466454545454601</v>
      </c>
      <c r="GB32">
        <v>0</v>
      </c>
      <c r="GC32">
        <v>0</v>
      </c>
      <c r="GD32">
        <v>0</v>
      </c>
      <c r="GE32">
        <v>4</v>
      </c>
      <c r="GF32">
        <v>2147</v>
      </c>
      <c r="GG32">
        <v>-1</v>
      </c>
      <c r="GH32">
        <v>-1</v>
      </c>
      <c r="GI32">
        <v>0.5</v>
      </c>
      <c r="GJ32">
        <v>0.5</v>
      </c>
      <c r="GK32">
        <v>1.80542</v>
      </c>
      <c r="GL32">
        <v>2.5585900000000001</v>
      </c>
      <c r="GM32">
        <v>1.54541</v>
      </c>
      <c r="GN32">
        <v>2.2863799999999999</v>
      </c>
      <c r="GO32">
        <v>1.5979000000000001</v>
      </c>
      <c r="GP32">
        <v>2.2741699999999998</v>
      </c>
      <c r="GQ32">
        <v>27.557700000000001</v>
      </c>
      <c r="GR32">
        <v>14.9551</v>
      </c>
      <c r="GS32">
        <v>18</v>
      </c>
      <c r="GT32">
        <v>386.43</v>
      </c>
      <c r="GU32">
        <v>675.37800000000004</v>
      </c>
      <c r="GV32">
        <v>15.541399999999999</v>
      </c>
      <c r="GW32">
        <v>19.281099999999999</v>
      </c>
      <c r="GX32">
        <v>30.0001</v>
      </c>
      <c r="GY32">
        <v>19.347999999999999</v>
      </c>
      <c r="GZ32">
        <v>19.3032</v>
      </c>
      <c r="HA32">
        <v>36.174399999999999</v>
      </c>
      <c r="HB32">
        <v>30</v>
      </c>
      <c r="HC32">
        <v>-30</v>
      </c>
      <c r="HD32">
        <v>15.5412</v>
      </c>
      <c r="HE32">
        <v>800</v>
      </c>
      <c r="HF32">
        <v>0</v>
      </c>
      <c r="HG32">
        <v>101.18300000000001</v>
      </c>
      <c r="HH32">
        <v>100.312</v>
      </c>
    </row>
    <row r="33" spans="1:216" x14ac:dyDescent="0.2">
      <c r="A33">
        <v>15</v>
      </c>
      <c r="B33">
        <v>1689726143</v>
      </c>
      <c r="C33">
        <v>1242.9000000953699</v>
      </c>
      <c r="D33" t="s">
        <v>402</v>
      </c>
      <c r="E33" t="s">
        <v>403</v>
      </c>
      <c r="F33" t="s">
        <v>352</v>
      </c>
      <c r="G33" t="s">
        <v>353</v>
      </c>
      <c r="H33" t="s">
        <v>354</v>
      </c>
      <c r="I33" t="s">
        <v>355</v>
      </c>
      <c r="J33" t="s">
        <v>356</v>
      </c>
      <c r="K33" t="s">
        <v>357</v>
      </c>
      <c r="L33">
        <v>1689726143</v>
      </c>
      <c r="M33">
        <f t="shared" si="0"/>
        <v>1.4955378889182902E-3</v>
      </c>
      <c r="N33">
        <f t="shared" si="1"/>
        <v>1.4955378889182902</v>
      </c>
      <c r="O33">
        <f t="shared" si="2"/>
        <v>11.852161094804107</v>
      </c>
      <c r="P33">
        <f t="shared" si="3"/>
        <v>988.29399999999998</v>
      </c>
      <c r="Q33">
        <f t="shared" si="4"/>
        <v>828.66033625491775</v>
      </c>
      <c r="R33">
        <f t="shared" si="5"/>
        <v>83.545673156032834</v>
      </c>
      <c r="S33">
        <f t="shared" si="6"/>
        <v>99.639965729780414</v>
      </c>
      <c r="T33">
        <f t="shared" si="7"/>
        <v>0.13476012732176024</v>
      </c>
      <c r="U33">
        <f t="shared" si="8"/>
        <v>3.6088883525986595</v>
      </c>
      <c r="V33">
        <f t="shared" si="9"/>
        <v>0.13202571243798988</v>
      </c>
      <c r="W33">
        <f t="shared" si="10"/>
        <v>8.2757125352032113E-2</v>
      </c>
      <c r="X33">
        <f t="shared" si="11"/>
        <v>297.72332700000004</v>
      </c>
      <c r="Y33">
        <f t="shared" si="12"/>
        <v>19.133784944509788</v>
      </c>
      <c r="Z33">
        <f t="shared" si="13"/>
        <v>19.133784944509788</v>
      </c>
      <c r="AA33">
        <f t="shared" si="14"/>
        <v>2.2236580676517996</v>
      </c>
      <c r="AB33">
        <f t="shared" si="15"/>
        <v>53.114145462913761</v>
      </c>
      <c r="AC33">
        <f t="shared" si="16"/>
        <v>1.10043195440568</v>
      </c>
      <c r="AD33">
        <f t="shared" si="17"/>
        <v>2.0718246425974072</v>
      </c>
      <c r="AE33">
        <f t="shared" si="18"/>
        <v>1.1232261132461197</v>
      </c>
      <c r="AF33">
        <f t="shared" si="19"/>
        <v>-65.953220901296604</v>
      </c>
      <c r="AG33">
        <f t="shared" si="20"/>
        <v>-219.77474523010034</v>
      </c>
      <c r="AH33">
        <f t="shared" si="21"/>
        <v>-12.065384997110218</v>
      </c>
      <c r="AI33">
        <f t="shared" si="22"/>
        <v>-7.0024128507157002E-2</v>
      </c>
      <c r="AJ33">
        <v>0</v>
      </c>
      <c r="AK33">
        <v>0</v>
      </c>
      <c r="AL33">
        <f t="shared" si="23"/>
        <v>1</v>
      </c>
      <c r="AM33">
        <f t="shared" si="24"/>
        <v>0</v>
      </c>
      <c r="AN33">
        <f t="shared" si="25"/>
        <v>54750.733892042401</v>
      </c>
      <c r="AO33">
        <f t="shared" si="26"/>
        <v>1800.13</v>
      </c>
      <c r="AP33">
        <f t="shared" si="27"/>
        <v>1517.5095000000001</v>
      </c>
      <c r="AQ33">
        <f t="shared" si="28"/>
        <v>0.84299995000361083</v>
      </c>
      <c r="AR33">
        <f t="shared" si="29"/>
        <v>0.16538990350696894</v>
      </c>
      <c r="AS33">
        <v>1689726143</v>
      </c>
      <c r="AT33">
        <v>988.29399999999998</v>
      </c>
      <c r="AU33">
        <v>1000.07</v>
      </c>
      <c r="AV33">
        <v>10.9148</v>
      </c>
      <c r="AW33">
        <v>9.6080500000000004</v>
      </c>
      <c r="AX33">
        <v>992.73900000000003</v>
      </c>
      <c r="AY33">
        <v>11.0517</v>
      </c>
      <c r="AZ33">
        <v>400.26799999999997</v>
      </c>
      <c r="BA33">
        <v>100.789</v>
      </c>
      <c r="BB33">
        <v>3.1166599999999999E-2</v>
      </c>
      <c r="BC33">
        <v>18.004200000000001</v>
      </c>
      <c r="BD33">
        <v>17.456700000000001</v>
      </c>
      <c r="BE33">
        <v>999.9</v>
      </c>
      <c r="BF33">
        <v>0</v>
      </c>
      <c r="BG33">
        <v>0</v>
      </c>
      <c r="BH33">
        <v>9963.75</v>
      </c>
      <c r="BI33">
        <v>0</v>
      </c>
      <c r="BJ33">
        <v>25.556799999999999</v>
      </c>
      <c r="BK33">
        <v>-11.7743</v>
      </c>
      <c r="BL33">
        <v>999.2</v>
      </c>
      <c r="BM33">
        <v>1009.77</v>
      </c>
      <c r="BN33">
        <v>1.3067500000000001</v>
      </c>
      <c r="BO33">
        <v>1000.07</v>
      </c>
      <c r="BP33">
        <v>9.6080500000000004</v>
      </c>
      <c r="BQ33">
        <v>1.1001000000000001</v>
      </c>
      <c r="BR33">
        <v>0.96838999999999997</v>
      </c>
      <c r="BS33">
        <v>8.3141499999999997</v>
      </c>
      <c r="BT33">
        <v>6.4492799999999999</v>
      </c>
      <c r="BU33">
        <v>1800.13</v>
      </c>
      <c r="BV33">
        <v>0.90000400000000003</v>
      </c>
      <c r="BW33">
        <v>9.9995899999999999E-2</v>
      </c>
      <c r="BX33">
        <v>0</v>
      </c>
      <c r="BY33">
        <v>2.5522999999999998</v>
      </c>
      <c r="BZ33">
        <v>0</v>
      </c>
      <c r="CA33">
        <v>6055.56</v>
      </c>
      <c r="CB33">
        <v>17200.900000000001</v>
      </c>
      <c r="CC33">
        <v>36.125</v>
      </c>
      <c r="CD33">
        <v>39</v>
      </c>
      <c r="CE33">
        <v>37.625</v>
      </c>
      <c r="CF33">
        <v>36.625</v>
      </c>
      <c r="CG33">
        <v>35.5</v>
      </c>
      <c r="CH33">
        <v>1620.12</v>
      </c>
      <c r="CI33">
        <v>180.01</v>
      </c>
      <c r="CJ33">
        <v>0</v>
      </c>
      <c r="CK33">
        <v>1689726147.5</v>
      </c>
      <c r="CL33">
        <v>0</v>
      </c>
      <c r="CM33">
        <v>1689726114</v>
      </c>
      <c r="CN33" t="s">
        <v>404</v>
      </c>
      <c r="CO33">
        <v>1689726114</v>
      </c>
      <c r="CP33">
        <v>1689726101</v>
      </c>
      <c r="CQ33">
        <v>79</v>
      </c>
      <c r="CR33">
        <v>-0.56100000000000005</v>
      </c>
      <c r="CS33">
        <v>-2E-3</v>
      </c>
      <c r="CT33">
        <v>-4.4459999999999997</v>
      </c>
      <c r="CU33">
        <v>-0.13700000000000001</v>
      </c>
      <c r="CV33">
        <v>1000</v>
      </c>
      <c r="CW33">
        <v>10</v>
      </c>
      <c r="CX33">
        <v>0.13</v>
      </c>
      <c r="CY33">
        <v>0.06</v>
      </c>
      <c r="CZ33">
        <v>11.952097288036001</v>
      </c>
      <c r="DA33">
        <v>0.124387708702108</v>
      </c>
      <c r="DB33">
        <v>9.5259358301414299E-2</v>
      </c>
      <c r="DC33">
        <v>1</v>
      </c>
      <c r="DD33">
        <v>999.99576190476205</v>
      </c>
      <c r="DE33">
        <v>-4.2233766232363398E-2</v>
      </c>
      <c r="DF33">
        <v>5.7247919290026802E-2</v>
      </c>
      <c r="DG33">
        <v>1</v>
      </c>
      <c r="DH33">
        <v>1800.0219047619</v>
      </c>
      <c r="DI33">
        <v>-0.230259396393411</v>
      </c>
      <c r="DJ33">
        <v>0.14404427386910201</v>
      </c>
      <c r="DK33">
        <v>-1</v>
      </c>
      <c r="DL33">
        <v>2</v>
      </c>
      <c r="DM33">
        <v>2</v>
      </c>
      <c r="DN33" t="s">
        <v>359</v>
      </c>
      <c r="DO33">
        <v>2.6583600000000001</v>
      </c>
      <c r="DP33">
        <v>2.7631299999999999</v>
      </c>
      <c r="DQ33">
        <v>0.17979700000000001</v>
      </c>
      <c r="DR33">
        <v>0.18118699999999999</v>
      </c>
      <c r="DS33">
        <v>6.8889000000000006E-2</v>
      </c>
      <c r="DT33">
        <v>6.23825E-2</v>
      </c>
      <c r="DU33">
        <v>26266.9</v>
      </c>
      <c r="DV33">
        <v>27426.9</v>
      </c>
      <c r="DW33">
        <v>29727.599999999999</v>
      </c>
      <c r="DX33">
        <v>31201.3</v>
      </c>
      <c r="DY33">
        <v>36268.400000000001</v>
      </c>
      <c r="DZ33">
        <v>38366.1</v>
      </c>
      <c r="EA33">
        <v>40780.800000000003</v>
      </c>
      <c r="EB33">
        <v>43283.6</v>
      </c>
      <c r="EC33">
        <v>1.90523</v>
      </c>
      <c r="ED33">
        <v>2.29623</v>
      </c>
      <c r="EE33">
        <v>2.29701E-2</v>
      </c>
      <c r="EF33">
        <v>0</v>
      </c>
      <c r="EG33">
        <v>17.074999999999999</v>
      </c>
      <c r="EH33">
        <v>999.9</v>
      </c>
      <c r="EI33">
        <v>40.593000000000004</v>
      </c>
      <c r="EJ33">
        <v>25.074999999999999</v>
      </c>
      <c r="EK33">
        <v>12.8635</v>
      </c>
      <c r="EL33">
        <v>61.765700000000002</v>
      </c>
      <c r="EM33">
        <v>12.0913</v>
      </c>
      <c r="EN33">
        <v>1</v>
      </c>
      <c r="EO33">
        <v>-0.56801299999999999</v>
      </c>
      <c r="EP33">
        <v>1.70743</v>
      </c>
      <c r="EQ33">
        <v>20.278400000000001</v>
      </c>
      <c r="ER33">
        <v>5.24125</v>
      </c>
      <c r="ES33">
        <v>11.8302</v>
      </c>
      <c r="ET33">
        <v>4.9818499999999997</v>
      </c>
      <c r="EU33">
        <v>3.2989999999999999</v>
      </c>
      <c r="EV33">
        <v>173</v>
      </c>
      <c r="EW33">
        <v>4165.8</v>
      </c>
      <c r="EX33">
        <v>9633.6</v>
      </c>
      <c r="EY33">
        <v>62.5</v>
      </c>
      <c r="EZ33">
        <v>1.8733200000000001</v>
      </c>
      <c r="FA33">
        <v>1.87897</v>
      </c>
      <c r="FB33">
        <v>1.87927</v>
      </c>
      <c r="FC33">
        <v>1.8798900000000001</v>
      </c>
      <c r="FD33">
        <v>1.8775599999999999</v>
      </c>
      <c r="FE33">
        <v>1.8768100000000001</v>
      </c>
      <c r="FF33">
        <v>1.8772800000000001</v>
      </c>
      <c r="FG33">
        <v>1.8748499999999999</v>
      </c>
      <c r="FH33">
        <v>0</v>
      </c>
      <c r="FI33">
        <v>0</v>
      </c>
      <c r="FJ33">
        <v>0</v>
      </c>
      <c r="FK33">
        <v>0</v>
      </c>
      <c r="FL33" t="s">
        <v>360</v>
      </c>
      <c r="FM33" t="s">
        <v>361</v>
      </c>
      <c r="FN33" t="s">
        <v>362</v>
      </c>
      <c r="FO33" t="s">
        <v>362</v>
      </c>
      <c r="FP33" t="s">
        <v>362</v>
      </c>
      <c r="FQ33" t="s">
        <v>362</v>
      </c>
      <c r="FR33">
        <v>0</v>
      </c>
      <c r="FS33">
        <v>100</v>
      </c>
      <c r="FT33">
        <v>100</v>
      </c>
      <c r="FU33">
        <v>-4.4450000000000003</v>
      </c>
      <c r="FV33">
        <v>-0.13689999999999999</v>
      </c>
      <c r="FW33">
        <v>-4.3632066027165104</v>
      </c>
      <c r="FX33">
        <v>1.4527828764109799E-4</v>
      </c>
      <c r="FY33">
        <v>-4.3579519040863002E-7</v>
      </c>
      <c r="FZ33">
        <v>2.0799061152897499E-10</v>
      </c>
      <c r="GA33">
        <v>-0.13687299999999999</v>
      </c>
      <c r="GB33">
        <v>0</v>
      </c>
      <c r="GC33">
        <v>0</v>
      </c>
      <c r="GD33">
        <v>0</v>
      </c>
      <c r="GE33">
        <v>4</v>
      </c>
      <c r="GF33">
        <v>2147</v>
      </c>
      <c r="GG33">
        <v>-1</v>
      </c>
      <c r="GH33">
        <v>-1</v>
      </c>
      <c r="GI33">
        <v>0.5</v>
      </c>
      <c r="GJ33">
        <v>0.7</v>
      </c>
      <c r="GK33">
        <v>2.16919</v>
      </c>
      <c r="GL33">
        <v>2.5402800000000001</v>
      </c>
      <c r="GM33">
        <v>1.54541</v>
      </c>
      <c r="GN33">
        <v>2.2863799999999999</v>
      </c>
      <c r="GO33">
        <v>1.5979000000000001</v>
      </c>
      <c r="GP33">
        <v>2.4047900000000002</v>
      </c>
      <c r="GQ33">
        <v>27.515999999999998</v>
      </c>
      <c r="GR33">
        <v>14.946300000000001</v>
      </c>
      <c r="GS33">
        <v>18</v>
      </c>
      <c r="GT33">
        <v>386.72699999999998</v>
      </c>
      <c r="GU33">
        <v>675.98199999999997</v>
      </c>
      <c r="GV33">
        <v>15.5441</v>
      </c>
      <c r="GW33">
        <v>19.279399999999999</v>
      </c>
      <c r="GX33">
        <v>30.0001</v>
      </c>
      <c r="GY33">
        <v>19.349599999999999</v>
      </c>
      <c r="GZ33">
        <v>19.305</v>
      </c>
      <c r="HA33">
        <v>43.4495</v>
      </c>
      <c r="HB33">
        <v>30</v>
      </c>
      <c r="HC33">
        <v>-30</v>
      </c>
      <c r="HD33">
        <v>15.538500000000001</v>
      </c>
      <c r="HE33">
        <v>1000</v>
      </c>
      <c r="HF33">
        <v>0</v>
      </c>
      <c r="HG33">
        <v>101.182</v>
      </c>
      <c r="HH33">
        <v>100.315</v>
      </c>
    </row>
    <row r="34" spans="1:216" x14ac:dyDescent="0.2">
      <c r="A34">
        <v>16</v>
      </c>
      <c r="B34">
        <v>1689726248</v>
      </c>
      <c r="C34">
        <v>1347.9000000953699</v>
      </c>
      <c r="D34" t="s">
        <v>405</v>
      </c>
      <c r="E34" t="s">
        <v>406</v>
      </c>
      <c r="F34" t="s">
        <v>352</v>
      </c>
      <c r="G34" t="s">
        <v>353</v>
      </c>
      <c r="H34" t="s">
        <v>354</v>
      </c>
      <c r="I34" t="s">
        <v>355</v>
      </c>
      <c r="J34" t="s">
        <v>356</v>
      </c>
      <c r="K34" t="s">
        <v>357</v>
      </c>
      <c r="L34">
        <v>1689726248</v>
      </c>
      <c r="M34">
        <f t="shared" si="0"/>
        <v>1.5018602946734417E-3</v>
      </c>
      <c r="N34">
        <f t="shared" si="1"/>
        <v>1.5018602946734416</v>
      </c>
      <c r="O34">
        <f t="shared" si="2"/>
        <v>11.972255063612188</v>
      </c>
      <c r="P34">
        <f t="shared" si="3"/>
        <v>1387.53</v>
      </c>
      <c r="Q34">
        <f t="shared" si="4"/>
        <v>1220.4769813281994</v>
      </c>
      <c r="R34">
        <f t="shared" si="5"/>
        <v>123.04882452253582</v>
      </c>
      <c r="S34">
        <f t="shared" si="6"/>
        <v>139.891155754491</v>
      </c>
      <c r="T34">
        <f t="shared" si="7"/>
        <v>0.13580247768550632</v>
      </c>
      <c r="U34">
        <f t="shared" si="8"/>
        <v>3.6207559338402726</v>
      </c>
      <c r="V34">
        <f t="shared" si="9"/>
        <v>0.13303496843436924</v>
      </c>
      <c r="W34">
        <f t="shared" si="10"/>
        <v>8.3390807547901763E-2</v>
      </c>
      <c r="X34">
        <f t="shared" si="11"/>
        <v>297.68023499999998</v>
      </c>
      <c r="Y34">
        <f t="shared" si="12"/>
        <v>19.122513262478904</v>
      </c>
      <c r="Z34">
        <f t="shared" si="13"/>
        <v>19.122513262478904</v>
      </c>
      <c r="AA34">
        <f t="shared" si="14"/>
        <v>2.2220960703086732</v>
      </c>
      <c r="AB34">
        <f t="shared" si="15"/>
        <v>53.243474843139396</v>
      </c>
      <c r="AC34">
        <f t="shared" si="16"/>
        <v>1.10268142642137</v>
      </c>
      <c r="AD34">
        <f t="shared" si="17"/>
        <v>2.0710170207147072</v>
      </c>
      <c r="AE34">
        <f t="shared" si="18"/>
        <v>1.1194146438873032</v>
      </c>
      <c r="AF34">
        <f t="shared" si="19"/>
        <v>-66.232038995098776</v>
      </c>
      <c r="AG34">
        <f t="shared" si="20"/>
        <v>-219.50745591137226</v>
      </c>
      <c r="AH34">
        <f t="shared" si="21"/>
        <v>-12.010133077130131</v>
      </c>
      <c r="AI34">
        <f t="shared" si="22"/>
        <v>-6.9392983601204605E-2</v>
      </c>
      <c r="AJ34">
        <v>0</v>
      </c>
      <c r="AK34">
        <v>0</v>
      </c>
      <c r="AL34">
        <f t="shared" si="23"/>
        <v>1</v>
      </c>
      <c r="AM34">
        <f t="shared" si="24"/>
        <v>0</v>
      </c>
      <c r="AN34">
        <f t="shared" si="25"/>
        <v>55008.889141981534</v>
      </c>
      <c r="AO34">
        <f t="shared" si="26"/>
        <v>1799.86</v>
      </c>
      <c r="AP34">
        <f t="shared" si="27"/>
        <v>1517.2827</v>
      </c>
      <c r="AQ34">
        <f t="shared" si="28"/>
        <v>0.84300040003111354</v>
      </c>
      <c r="AR34">
        <f t="shared" si="29"/>
        <v>0.16539077206004912</v>
      </c>
      <c r="AS34">
        <v>1689726248</v>
      </c>
      <c r="AT34">
        <v>1387.53</v>
      </c>
      <c r="AU34">
        <v>1399.95</v>
      </c>
      <c r="AV34">
        <v>10.937099999999999</v>
      </c>
      <c r="AW34">
        <v>9.6245700000000003</v>
      </c>
      <c r="AX34">
        <v>1392.55</v>
      </c>
      <c r="AY34">
        <v>11.071199999999999</v>
      </c>
      <c r="AZ34">
        <v>400.18099999999998</v>
      </c>
      <c r="BA34">
        <v>100.789</v>
      </c>
      <c r="BB34">
        <v>3.1274700000000002E-2</v>
      </c>
      <c r="BC34">
        <v>17.998000000000001</v>
      </c>
      <c r="BD34">
        <v>17.453399999999998</v>
      </c>
      <c r="BE34">
        <v>999.9</v>
      </c>
      <c r="BF34">
        <v>0</v>
      </c>
      <c r="BG34">
        <v>0</v>
      </c>
      <c r="BH34">
        <v>10012.5</v>
      </c>
      <c r="BI34">
        <v>0</v>
      </c>
      <c r="BJ34">
        <v>25.186399999999999</v>
      </c>
      <c r="BK34">
        <v>-12.424200000000001</v>
      </c>
      <c r="BL34">
        <v>1402.87</v>
      </c>
      <c r="BM34">
        <v>1413.56</v>
      </c>
      <c r="BN34">
        <v>1.3125599999999999</v>
      </c>
      <c r="BO34">
        <v>1399.95</v>
      </c>
      <c r="BP34">
        <v>9.6245700000000003</v>
      </c>
      <c r="BQ34">
        <v>1.1023499999999999</v>
      </c>
      <c r="BR34">
        <v>0.970055</v>
      </c>
      <c r="BS34">
        <v>8.3442600000000002</v>
      </c>
      <c r="BT34">
        <v>6.4742100000000002</v>
      </c>
      <c r="BU34">
        <v>1799.86</v>
      </c>
      <c r="BV34">
        <v>0.89998800000000001</v>
      </c>
      <c r="BW34">
        <v>0.100012</v>
      </c>
      <c r="BX34">
        <v>0</v>
      </c>
      <c r="BY34">
        <v>2.3262</v>
      </c>
      <c r="BZ34">
        <v>0</v>
      </c>
      <c r="CA34">
        <v>6064.64</v>
      </c>
      <c r="CB34">
        <v>17198.2</v>
      </c>
      <c r="CC34">
        <v>36.125</v>
      </c>
      <c r="CD34">
        <v>39</v>
      </c>
      <c r="CE34">
        <v>37.5</v>
      </c>
      <c r="CF34">
        <v>36.625</v>
      </c>
      <c r="CG34">
        <v>35.5</v>
      </c>
      <c r="CH34">
        <v>1619.85</v>
      </c>
      <c r="CI34">
        <v>180.01</v>
      </c>
      <c r="CJ34">
        <v>0</v>
      </c>
      <c r="CK34">
        <v>1689726252.5</v>
      </c>
      <c r="CL34">
        <v>0</v>
      </c>
      <c r="CM34">
        <v>1689726218</v>
      </c>
      <c r="CN34" t="s">
        <v>407</v>
      </c>
      <c r="CO34">
        <v>1689726218</v>
      </c>
      <c r="CP34">
        <v>1689726201</v>
      </c>
      <c r="CQ34">
        <v>80</v>
      </c>
      <c r="CR34">
        <v>-0.58299999999999996</v>
      </c>
      <c r="CS34">
        <v>3.0000000000000001E-3</v>
      </c>
      <c r="CT34">
        <v>-5.0250000000000004</v>
      </c>
      <c r="CU34">
        <v>-0.13400000000000001</v>
      </c>
      <c r="CV34">
        <v>1400</v>
      </c>
      <c r="CW34">
        <v>10</v>
      </c>
      <c r="CX34">
        <v>0.13</v>
      </c>
      <c r="CY34">
        <v>0.05</v>
      </c>
      <c r="CZ34">
        <v>12.0913263399784</v>
      </c>
      <c r="DA34">
        <v>1.0112050764295999</v>
      </c>
      <c r="DB34">
        <v>0.13311733825581601</v>
      </c>
      <c r="DC34">
        <v>1</v>
      </c>
      <c r="DD34">
        <v>1399.9739999999999</v>
      </c>
      <c r="DE34">
        <v>0.17233082706713199</v>
      </c>
      <c r="DF34">
        <v>5.1807335387907397E-2</v>
      </c>
      <c r="DG34">
        <v>1</v>
      </c>
      <c r="DH34">
        <v>1800.0090476190501</v>
      </c>
      <c r="DI34">
        <v>0.121855619077622</v>
      </c>
      <c r="DJ34">
        <v>0.15374390462273099</v>
      </c>
      <c r="DK34">
        <v>-1</v>
      </c>
      <c r="DL34">
        <v>2</v>
      </c>
      <c r="DM34">
        <v>2</v>
      </c>
      <c r="DN34" t="s">
        <v>359</v>
      </c>
      <c r="DO34">
        <v>2.6580900000000001</v>
      </c>
      <c r="DP34">
        <v>2.7636699999999998</v>
      </c>
      <c r="DQ34">
        <v>0.221584</v>
      </c>
      <c r="DR34">
        <v>0.22292100000000001</v>
      </c>
      <c r="DS34">
        <v>6.8981399999999998E-2</v>
      </c>
      <c r="DT34">
        <v>6.2464400000000003E-2</v>
      </c>
      <c r="DU34">
        <v>24933.8</v>
      </c>
      <c r="DV34">
        <v>26032.3</v>
      </c>
      <c r="DW34">
        <v>29728.799999999999</v>
      </c>
      <c r="DX34">
        <v>31200.1</v>
      </c>
      <c r="DY34">
        <v>36271.4</v>
      </c>
      <c r="DZ34">
        <v>38365.800000000003</v>
      </c>
      <c r="EA34">
        <v>40783.4</v>
      </c>
      <c r="EB34">
        <v>43281.9</v>
      </c>
      <c r="EC34">
        <v>1.9046000000000001</v>
      </c>
      <c r="ED34">
        <v>2.29765</v>
      </c>
      <c r="EE34">
        <v>2.3141499999999999E-2</v>
      </c>
      <c r="EF34">
        <v>0</v>
      </c>
      <c r="EG34">
        <v>17.0688</v>
      </c>
      <c r="EH34">
        <v>999.9</v>
      </c>
      <c r="EI34">
        <v>40.679000000000002</v>
      </c>
      <c r="EJ34">
        <v>25.024999999999999</v>
      </c>
      <c r="EK34">
        <v>12.851699999999999</v>
      </c>
      <c r="EL34">
        <v>61.195799999999998</v>
      </c>
      <c r="EM34">
        <v>11.7628</v>
      </c>
      <c r="EN34">
        <v>1</v>
      </c>
      <c r="EO34">
        <v>-0.56637199999999999</v>
      </c>
      <c r="EP34">
        <v>1.6582699999999999</v>
      </c>
      <c r="EQ34">
        <v>20.279299999999999</v>
      </c>
      <c r="ER34">
        <v>5.2415500000000002</v>
      </c>
      <c r="ES34">
        <v>11.8302</v>
      </c>
      <c r="ET34">
        <v>4.9821</v>
      </c>
      <c r="EU34">
        <v>3.2989999999999999</v>
      </c>
      <c r="EV34">
        <v>173</v>
      </c>
      <c r="EW34">
        <v>4168</v>
      </c>
      <c r="EX34">
        <v>9640.7000000000007</v>
      </c>
      <c r="EY34">
        <v>62.6</v>
      </c>
      <c r="EZ34">
        <v>1.87331</v>
      </c>
      <c r="FA34">
        <v>1.87897</v>
      </c>
      <c r="FB34">
        <v>1.87927</v>
      </c>
      <c r="FC34">
        <v>1.8798900000000001</v>
      </c>
      <c r="FD34">
        <v>1.87758</v>
      </c>
      <c r="FE34">
        <v>1.87677</v>
      </c>
      <c r="FF34">
        <v>1.8772800000000001</v>
      </c>
      <c r="FG34">
        <v>1.87486</v>
      </c>
      <c r="FH34">
        <v>0</v>
      </c>
      <c r="FI34">
        <v>0</v>
      </c>
      <c r="FJ34">
        <v>0</v>
      </c>
      <c r="FK34">
        <v>0</v>
      </c>
      <c r="FL34" t="s">
        <v>360</v>
      </c>
      <c r="FM34" t="s">
        <v>361</v>
      </c>
      <c r="FN34" t="s">
        <v>362</v>
      </c>
      <c r="FO34" t="s">
        <v>362</v>
      </c>
      <c r="FP34" t="s">
        <v>362</v>
      </c>
      <c r="FQ34" t="s">
        <v>362</v>
      </c>
      <c r="FR34">
        <v>0</v>
      </c>
      <c r="FS34">
        <v>100</v>
      </c>
      <c r="FT34">
        <v>100</v>
      </c>
      <c r="FU34">
        <v>-5.0199999999999996</v>
      </c>
      <c r="FV34">
        <v>-0.1341</v>
      </c>
      <c r="FW34">
        <v>-4.9453220019445103</v>
      </c>
      <c r="FX34">
        <v>1.4527828764109799E-4</v>
      </c>
      <c r="FY34">
        <v>-4.3579519040863002E-7</v>
      </c>
      <c r="FZ34">
        <v>2.0799061152897499E-10</v>
      </c>
      <c r="GA34">
        <v>-0.13404200000000099</v>
      </c>
      <c r="GB34">
        <v>0</v>
      </c>
      <c r="GC34">
        <v>0</v>
      </c>
      <c r="GD34">
        <v>0</v>
      </c>
      <c r="GE34">
        <v>4</v>
      </c>
      <c r="GF34">
        <v>2147</v>
      </c>
      <c r="GG34">
        <v>-1</v>
      </c>
      <c r="GH34">
        <v>-1</v>
      </c>
      <c r="GI34">
        <v>0.5</v>
      </c>
      <c r="GJ34">
        <v>0.8</v>
      </c>
      <c r="GK34">
        <v>2.8588900000000002</v>
      </c>
      <c r="GL34">
        <v>2.5378400000000001</v>
      </c>
      <c r="GM34">
        <v>1.54541</v>
      </c>
      <c r="GN34">
        <v>2.2863799999999999</v>
      </c>
      <c r="GO34">
        <v>1.5979000000000001</v>
      </c>
      <c r="GP34">
        <v>2.4047900000000002</v>
      </c>
      <c r="GQ34">
        <v>27.515999999999998</v>
      </c>
      <c r="GR34">
        <v>14.928800000000001</v>
      </c>
      <c r="GS34">
        <v>18</v>
      </c>
      <c r="GT34">
        <v>386.53</v>
      </c>
      <c r="GU34">
        <v>677.37300000000005</v>
      </c>
      <c r="GV34">
        <v>15.5763</v>
      </c>
      <c r="GW34">
        <v>19.2956</v>
      </c>
      <c r="GX34">
        <v>30.0002</v>
      </c>
      <c r="GY34">
        <v>19.363099999999999</v>
      </c>
      <c r="GZ34">
        <v>19.316600000000001</v>
      </c>
      <c r="HA34">
        <v>57.247700000000002</v>
      </c>
      <c r="HB34">
        <v>30</v>
      </c>
      <c r="HC34">
        <v>-30</v>
      </c>
      <c r="HD34">
        <v>15.5779</v>
      </c>
      <c r="HE34">
        <v>1400</v>
      </c>
      <c r="HF34">
        <v>0</v>
      </c>
      <c r="HG34">
        <v>101.188</v>
      </c>
      <c r="HH34">
        <v>100.31100000000001</v>
      </c>
    </row>
    <row r="35" spans="1:216" x14ac:dyDescent="0.2">
      <c r="A35">
        <v>17</v>
      </c>
      <c r="B35">
        <v>1689726344</v>
      </c>
      <c r="C35">
        <v>1443.9000000953699</v>
      </c>
      <c r="D35" t="s">
        <v>408</v>
      </c>
      <c r="E35" t="s">
        <v>409</v>
      </c>
      <c r="F35" t="s">
        <v>352</v>
      </c>
      <c r="G35" t="s">
        <v>353</v>
      </c>
      <c r="H35" t="s">
        <v>354</v>
      </c>
      <c r="I35" t="s">
        <v>355</v>
      </c>
      <c r="J35" t="s">
        <v>356</v>
      </c>
      <c r="K35" t="s">
        <v>357</v>
      </c>
      <c r="L35">
        <v>1689726344</v>
      </c>
      <c r="M35">
        <f t="shared" si="0"/>
        <v>1.4973454569194829E-3</v>
      </c>
      <c r="N35">
        <f t="shared" si="1"/>
        <v>1.4973454569194828</v>
      </c>
      <c r="O35">
        <f t="shared" si="2"/>
        <v>12.642317145435472</v>
      </c>
      <c r="P35">
        <f t="shared" si="3"/>
        <v>1786.52</v>
      </c>
      <c r="Q35">
        <f t="shared" si="4"/>
        <v>1604.1773529148356</v>
      </c>
      <c r="R35">
        <f t="shared" si="5"/>
        <v>161.72961869727851</v>
      </c>
      <c r="S35">
        <f t="shared" si="6"/>
        <v>180.11300176384003</v>
      </c>
      <c r="T35">
        <f t="shared" si="7"/>
        <v>0.13557876003285749</v>
      </c>
      <c r="U35">
        <f t="shared" si="8"/>
        <v>3.6173633124777265</v>
      </c>
      <c r="V35">
        <f t="shared" si="9"/>
        <v>0.13281773138596006</v>
      </c>
      <c r="W35">
        <f t="shared" si="10"/>
        <v>8.3254466394431209E-2</v>
      </c>
      <c r="X35">
        <f t="shared" si="11"/>
        <v>297.67632299999997</v>
      </c>
      <c r="Y35">
        <f t="shared" si="12"/>
        <v>19.124162836161826</v>
      </c>
      <c r="Z35">
        <f t="shared" si="13"/>
        <v>19.124162836161826</v>
      </c>
      <c r="AA35">
        <f t="shared" si="14"/>
        <v>2.2223246033938584</v>
      </c>
      <c r="AB35">
        <f t="shared" si="15"/>
        <v>53.331768071303721</v>
      </c>
      <c r="AC35">
        <f t="shared" si="16"/>
        <v>1.1044891566976001</v>
      </c>
      <c r="AD35">
        <f t="shared" si="17"/>
        <v>2.0709779492420273</v>
      </c>
      <c r="AE35">
        <f t="shared" si="18"/>
        <v>1.1178354466962583</v>
      </c>
      <c r="AF35">
        <f t="shared" si="19"/>
        <v>-66.032934650149201</v>
      </c>
      <c r="AG35">
        <f t="shared" si="20"/>
        <v>-219.68198353607252</v>
      </c>
      <c r="AH35">
        <f t="shared" si="21"/>
        <v>-12.031038787230701</v>
      </c>
      <c r="AI35">
        <f t="shared" si="22"/>
        <v>-6.9633973452482678E-2</v>
      </c>
      <c r="AJ35">
        <v>0</v>
      </c>
      <c r="AK35">
        <v>0</v>
      </c>
      <c r="AL35">
        <f t="shared" si="23"/>
        <v>1</v>
      </c>
      <c r="AM35">
        <f t="shared" si="24"/>
        <v>0</v>
      </c>
      <c r="AN35">
        <f t="shared" si="25"/>
        <v>54935.408676765248</v>
      </c>
      <c r="AO35">
        <f t="shared" si="26"/>
        <v>1799.85</v>
      </c>
      <c r="AP35">
        <f t="shared" si="27"/>
        <v>1517.2730999999997</v>
      </c>
      <c r="AQ35">
        <f t="shared" si="28"/>
        <v>0.84299974997916483</v>
      </c>
      <c r="AR35">
        <f t="shared" si="29"/>
        <v>0.1653895174597883</v>
      </c>
      <c r="AS35">
        <v>1689726344</v>
      </c>
      <c r="AT35">
        <v>1786.52</v>
      </c>
      <c r="AU35">
        <v>1800.06</v>
      </c>
      <c r="AV35">
        <v>10.955299999999999</v>
      </c>
      <c r="AW35">
        <v>9.6462000000000003</v>
      </c>
      <c r="AX35">
        <v>1792.39</v>
      </c>
      <c r="AY35">
        <v>11.0923</v>
      </c>
      <c r="AZ35">
        <v>400.01600000000002</v>
      </c>
      <c r="BA35">
        <v>100.78700000000001</v>
      </c>
      <c r="BB35">
        <v>3.0792E-2</v>
      </c>
      <c r="BC35">
        <v>17.997699999999998</v>
      </c>
      <c r="BD35">
        <v>17.451599999999999</v>
      </c>
      <c r="BE35">
        <v>999.9</v>
      </c>
      <c r="BF35">
        <v>0</v>
      </c>
      <c r="BG35">
        <v>0</v>
      </c>
      <c r="BH35">
        <v>9998.75</v>
      </c>
      <c r="BI35">
        <v>0</v>
      </c>
      <c r="BJ35">
        <v>26.9087</v>
      </c>
      <c r="BK35">
        <v>-13.540800000000001</v>
      </c>
      <c r="BL35">
        <v>1806.31</v>
      </c>
      <c r="BM35">
        <v>1817.59</v>
      </c>
      <c r="BN35">
        <v>1.3091200000000001</v>
      </c>
      <c r="BO35">
        <v>1800.06</v>
      </c>
      <c r="BP35">
        <v>9.6462000000000003</v>
      </c>
      <c r="BQ35">
        <v>1.10416</v>
      </c>
      <c r="BR35">
        <v>0.97221400000000002</v>
      </c>
      <c r="BS35">
        <v>8.3684499999999993</v>
      </c>
      <c r="BT35">
        <v>6.5064900000000003</v>
      </c>
      <c r="BU35">
        <v>1799.85</v>
      </c>
      <c r="BV35">
        <v>0.90000599999999997</v>
      </c>
      <c r="BW35">
        <v>9.9994100000000002E-2</v>
      </c>
      <c r="BX35">
        <v>0</v>
      </c>
      <c r="BY35">
        <v>2.605</v>
      </c>
      <c r="BZ35">
        <v>0</v>
      </c>
      <c r="CA35">
        <v>6072.38</v>
      </c>
      <c r="CB35">
        <v>17198.2</v>
      </c>
      <c r="CC35">
        <v>36.061999999999998</v>
      </c>
      <c r="CD35">
        <v>39</v>
      </c>
      <c r="CE35">
        <v>37.5</v>
      </c>
      <c r="CF35">
        <v>36.561999999999998</v>
      </c>
      <c r="CG35">
        <v>35.436999999999998</v>
      </c>
      <c r="CH35">
        <v>1619.88</v>
      </c>
      <c r="CI35">
        <v>179.97</v>
      </c>
      <c r="CJ35">
        <v>0</v>
      </c>
      <c r="CK35">
        <v>1689726348.5</v>
      </c>
      <c r="CL35">
        <v>0</v>
      </c>
      <c r="CM35">
        <v>1689726315</v>
      </c>
      <c r="CN35" t="s">
        <v>410</v>
      </c>
      <c r="CO35">
        <v>1689726315</v>
      </c>
      <c r="CP35">
        <v>1689726300</v>
      </c>
      <c r="CQ35">
        <v>81</v>
      </c>
      <c r="CR35">
        <v>-0.98599999999999999</v>
      </c>
      <c r="CS35">
        <v>-3.0000000000000001E-3</v>
      </c>
      <c r="CT35">
        <v>-5.8650000000000002</v>
      </c>
      <c r="CU35">
        <v>-0.13700000000000001</v>
      </c>
      <c r="CV35">
        <v>1800</v>
      </c>
      <c r="CW35">
        <v>10</v>
      </c>
      <c r="CX35">
        <v>0.04</v>
      </c>
      <c r="CY35">
        <v>0.04</v>
      </c>
      <c r="CZ35">
        <v>12.814414989512199</v>
      </c>
      <c r="DA35">
        <v>-0.37632186536895601</v>
      </c>
      <c r="DB35">
        <v>0.15274307849249399</v>
      </c>
      <c r="DC35">
        <v>1</v>
      </c>
      <c r="DD35">
        <v>1800.0395000000001</v>
      </c>
      <c r="DE35">
        <v>3.5639097746343898E-2</v>
      </c>
      <c r="DF35">
        <v>0.10961181505659599</v>
      </c>
      <c r="DG35">
        <v>1</v>
      </c>
      <c r="DH35">
        <v>1799.96761904762</v>
      </c>
      <c r="DI35">
        <v>-0.58466350745161699</v>
      </c>
      <c r="DJ35">
        <v>0.156323984751673</v>
      </c>
      <c r="DK35">
        <v>-1</v>
      </c>
      <c r="DL35">
        <v>2</v>
      </c>
      <c r="DM35">
        <v>2</v>
      </c>
      <c r="DN35" t="s">
        <v>359</v>
      </c>
      <c r="DO35">
        <v>2.6576</v>
      </c>
      <c r="DP35">
        <v>2.7630599999999998</v>
      </c>
      <c r="DQ35">
        <v>0.256687</v>
      </c>
      <c r="DR35">
        <v>0.257994</v>
      </c>
      <c r="DS35">
        <v>6.9081400000000001E-2</v>
      </c>
      <c r="DT35">
        <v>6.2571000000000002E-2</v>
      </c>
      <c r="DU35">
        <v>23813.3</v>
      </c>
      <c r="DV35">
        <v>24861.7</v>
      </c>
      <c r="DW35">
        <v>29727.4</v>
      </c>
      <c r="DX35">
        <v>31199.1</v>
      </c>
      <c r="DY35">
        <v>36269.199999999997</v>
      </c>
      <c r="DZ35">
        <v>38364</v>
      </c>
      <c r="EA35">
        <v>40781.4</v>
      </c>
      <c r="EB35">
        <v>43280.6</v>
      </c>
      <c r="EC35">
        <v>1.9045300000000001</v>
      </c>
      <c r="ED35">
        <v>2.2991999999999999</v>
      </c>
      <c r="EE35">
        <v>2.4311200000000002E-2</v>
      </c>
      <c r="EF35">
        <v>0</v>
      </c>
      <c r="EG35">
        <v>17.047599999999999</v>
      </c>
      <c r="EH35">
        <v>999.9</v>
      </c>
      <c r="EI35">
        <v>40.752000000000002</v>
      </c>
      <c r="EJ35">
        <v>24.975000000000001</v>
      </c>
      <c r="EK35">
        <v>12.838699999999999</v>
      </c>
      <c r="EL35">
        <v>61.105800000000002</v>
      </c>
      <c r="EM35">
        <v>12.1394</v>
      </c>
      <c r="EN35">
        <v>1</v>
      </c>
      <c r="EO35">
        <v>-0.56623500000000004</v>
      </c>
      <c r="EP35">
        <v>1.6706000000000001</v>
      </c>
      <c r="EQ35">
        <v>20.279</v>
      </c>
      <c r="ER35">
        <v>5.2415500000000002</v>
      </c>
      <c r="ES35">
        <v>11.8302</v>
      </c>
      <c r="ET35">
        <v>4.9823500000000003</v>
      </c>
      <c r="EU35">
        <v>3.2989999999999999</v>
      </c>
      <c r="EV35">
        <v>173</v>
      </c>
      <c r="EW35">
        <v>4170</v>
      </c>
      <c r="EX35">
        <v>9647.1</v>
      </c>
      <c r="EY35">
        <v>62.6</v>
      </c>
      <c r="EZ35">
        <v>1.8733200000000001</v>
      </c>
      <c r="FA35">
        <v>1.87897</v>
      </c>
      <c r="FB35">
        <v>1.87927</v>
      </c>
      <c r="FC35">
        <v>1.8798900000000001</v>
      </c>
      <c r="FD35">
        <v>1.87757</v>
      </c>
      <c r="FE35">
        <v>1.8767400000000001</v>
      </c>
      <c r="FF35">
        <v>1.8772899999999999</v>
      </c>
      <c r="FG35">
        <v>1.87486</v>
      </c>
      <c r="FH35">
        <v>0</v>
      </c>
      <c r="FI35">
        <v>0</v>
      </c>
      <c r="FJ35">
        <v>0</v>
      </c>
      <c r="FK35">
        <v>0</v>
      </c>
      <c r="FL35" t="s">
        <v>360</v>
      </c>
      <c r="FM35" t="s">
        <v>361</v>
      </c>
      <c r="FN35" t="s">
        <v>362</v>
      </c>
      <c r="FO35" t="s">
        <v>362</v>
      </c>
      <c r="FP35" t="s">
        <v>362</v>
      </c>
      <c r="FQ35" t="s">
        <v>362</v>
      </c>
      <c r="FR35">
        <v>0</v>
      </c>
      <c r="FS35">
        <v>100</v>
      </c>
      <c r="FT35">
        <v>100</v>
      </c>
      <c r="FU35">
        <v>-5.87</v>
      </c>
      <c r="FV35">
        <v>-0.13700000000000001</v>
      </c>
      <c r="FW35">
        <v>-5.9317363958441396</v>
      </c>
      <c r="FX35">
        <v>1.4527828764109799E-4</v>
      </c>
      <c r="FY35">
        <v>-4.3579519040863002E-7</v>
      </c>
      <c r="FZ35">
        <v>2.0799061152897499E-10</v>
      </c>
      <c r="GA35">
        <v>-0.137018999999999</v>
      </c>
      <c r="GB35">
        <v>0</v>
      </c>
      <c r="GC35">
        <v>0</v>
      </c>
      <c r="GD35">
        <v>0</v>
      </c>
      <c r="GE35">
        <v>4</v>
      </c>
      <c r="GF35">
        <v>2147</v>
      </c>
      <c r="GG35">
        <v>-1</v>
      </c>
      <c r="GH35">
        <v>-1</v>
      </c>
      <c r="GI35">
        <v>0.5</v>
      </c>
      <c r="GJ35">
        <v>0.7</v>
      </c>
      <c r="GK35">
        <v>3.4997600000000002</v>
      </c>
      <c r="GL35">
        <v>2.5378400000000001</v>
      </c>
      <c r="GM35">
        <v>1.54541</v>
      </c>
      <c r="GN35">
        <v>2.2863799999999999</v>
      </c>
      <c r="GO35">
        <v>1.5979000000000001</v>
      </c>
      <c r="GP35">
        <v>2.2814899999999998</v>
      </c>
      <c r="GQ35">
        <v>27.495100000000001</v>
      </c>
      <c r="GR35">
        <v>14.9026</v>
      </c>
      <c r="GS35">
        <v>18</v>
      </c>
      <c r="GT35">
        <v>386.53199999999998</v>
      </c>
      <c r="GU35">
        <v>678.80200000000002</v>
      </c>
      <c r="GV35">
        <v>15.563000000000001</v>
      </c>
      <c r="GW35">
        <v>19.300999999999998</v>
      </c>
      <c r="GX35">
        <v>30.0001</v>
      </c>
      <c r="GY35">
        <v>19.368099999999998</v>
      </c>
      <c r="GZ35">
        <v>19.3233</v>
      </c>
      <c r="HA35">
        <v>70.083100000000002</v>
      </c>
      <c r="HB35">
        <v>30</v>
      </c>
      <c r="HC35">
        <v>-30</v>
      </c>
      <c r="HD35">
        <v>15.5626</v>
      </c>
      <c r="HE35">
        <v>1800</v>
      </c>
      <c r="HF35">
        <v>0</v>
      </c>
      <c r="HG35">
        <v>101.18300000000001</v>
      </c>
      <c r="HH35">
        <v>100.30800000000001</v>
      </c>
    </row>
    <row r="36" spans="1:216" x14ac:dyDescent="0.2">
      <c r="A36">
        <v>18</v>
      </c>
      <c r="B36">
        <v>1689726452</v>
      </c>
      <c r="C36">
        <v>1551.9000000953699</v>
      </c>
      <c r="D36" t="s">
        <v>411</v>
      </c>
      <c r="E36" t="s">
        <v>412</v>
      </c>
      <c r="F36" t="s">
        <v>352</v>
      </c>
      <c r="G36" t="s">
        <v>353</v>
      </c>
      <c r="H36" t="s">
        <v>354</v>
      </c>
      <c r="I36" t="s">
        <v>355</v>
      </c>
      <c r="J36" t="s">
        <v>356</v>
      </c>
      <c r="K36" t="s">
        <v>357</v>
      </c>
      <c r="L36">
        <v>1689726452</v>
      </c>
      <c r="M36">
        <f t="shared" si="0"/>
        <v>1.4865301902611671E-3</v>
      </c>
      <c r="N36">
        <f t="shared" si="1"/>
        <v>1.4865301902611672</v>
      </c>
      <c r="O36">
        <f t="shared" si="2"/>
        <v>7.3014294531775299</v>
      </c>
      <c r="P36">
        <f t="shared" si="3"/>
        <v>393.06400000000002</v>
      </c>
      <c r="Q36">
        <f t="shared" si="4"/>
        <v>297.79963992786645</v>
      </c>
      <c r="R36">
        <f t="shared" si="5"/>
        <v>30.02304997694927</v>
      </c>
      <c r="S36">
        <f t="shared" si="6"/>
        <v>39.627247766310397</v>
      </c>
      <c r="T36">
        <f t="shared" si="7"/>
        <v>0.13355855763347732</v>
      </c>
      <c r="U36">
        <f t="shared" si="8"/>
        <v>3.6142969143574666</v>
      </c>
      <c r="V36">
        <f t="shared" si="9"/>
        <v>0.13087609663451305</v>
      </c>
      <c r="W36">
        <f t="shared" si="10"/>
        <v>8.2034081542282533E-2</v>
      </c>
      <c r="X36">
        <f t="shared" si="11"/>
        <v>297.68966999999998</v>
      </c>
      <c r="Y36">
        <f t="shared" si="12"/>
        <v>19.121758785961351</v>
      </c>
      <c r="Z36">
        <f t="shared" si="13"/>
        <v>19.121758785961351</v>
      </c>
      <c r="AA36">
        <f t="shared" si="14"/>
        <v>2.2219915514739612</v>
      </c>
      <c r="AB36">
        <f t="shared" si="15"/>
        <v>52.927874047588205</v>
      </c>
      <c r="AC36">
        <f t="shared" si="16"/>
        <v>1.0957317512489602</v>
      </c>
      <c r="AD36">
        <f t="shared" si="17"/>
        <v>2.0702357141036347</v>
      </c>
      <c r="AE36">
        <f t="shared" si="18"/>
        <v>1.1262598002250011</v>
      </c>
      <c r="AF36">
        <f t="shared" si="19"/>
        <v>-65.555981390517474</v>
      </c>
      <c r="AG36">
        <f t="shared" si="20"/>
        <v>-220.13799051461262</v>
      </c>
      <c r="AH36">
        <f t="shared" si="21"/>
        <v>-12.065737940687676</v>
      </c>
      <c r="AI36">
        <f t="shared" si="22"/>
        <v>-7.0039845817774449E-2</v>
      </c>
      <c r="AJ36">
        <v>0</v>
      </c>
      <c r="AK36">
        <v>0</v>
      </c>
      <c r="AL36">
        <f t="shared" si="23"/>
        <v>1</v>
      </c>
      <c r="AM36">
        <f t="shared" si="24"/>
        <v>0</v>
      </c>
      <c r="AN36">
        <f t="shared" si="25"/>
        <v>54870.054165695859</v>
      </c>
      <c r="AO36">
        <f t="shared" si="26"/>
        <v>1799.93</v>
      </c>
      <c r="AP36">
        <f t="shared" si="27"/>
        <v>1517.3406</v>
      </c>
      <c r="AQ36">
        <f t="shared" si="28"/>
        <v>0.84299978332490699</v>
      </c>
      <c r="AR36">
        <f t="shared" si="29"/>
        <v>0.16538958181707064</v>
      </c>
      <c r="AS36">
        <v>1689726452</v>
      </c>
      <c r="AT36">
        <v>393.06400000000002</v>
      </c>
      <c r="AU36">
        <v>400.03300000000002</v>
      </c>
      <c r="AV36">
        <v>10.868600000000001</v>
      </c>
      <c r="AW36">
        <v>9.5691600000000001</v>
      </c>
      <c r="AX36">
        <v>396.23899999999998</v>
      </c>
      <c r="AY36">
        <v>11.0052</v>
      </c>
      <c r="AZ36">
        <v>400.11399999999998</v>
      </c>
      <c r="BA36">
        <v>100.786</v>
      </c>
      <c r="BB36">
        <v>3.0273600000000001E-2</v>
      </c>
      <c r="BC36">
        <v>17.992000000000001</v>
      </c>
      <c r="BD36">
        <v>17.439699999999998</v>
      </c>
      <c r="BE36">
        <v>999.9</v>
      </c>
      <c r="BF36">
        <v>0</v>
      </c>
      <c r="BG36">
        <v>0</v>
      </c>
      <c r="BH36">
        <v>9986.25</v>
      </c>
      <c r="BI36">
        <v>0</v>
      </c>
      <c r="BJ36">
        <v>28.5199</v>
      </c>
      <c r="BK36">
        <v>-6.9687799999999998</v>
      </c>
      <c r="BL36">
        <v>397.38299999999998</v>
      </c>
      <c r="BM36">
        <v>403.89800000000002</v>
      </c>
      <c r="BN36">
        <v>1.2994300000000001</v>
      </c>
      <c r="BO36">
        <v>400.03300000000002</v>
      </c>
      <c r="BP36">
        <v>9.5691600000000001</v>
      </c>
      <c r="BQ36">
        <v>1.09541</v>
      </c>
      <c r="BR36">
        <v>0.96444099999999999</v>
      </c>
      <c r="BS36">
        <v>8.2512100000000004</v>
      </c>
      <c r="BT36">
        <v>6.3899699999999999</v>
      </c>
      <c r="BU36">
        <v>1799.93</v>
      </c>
      <c r="BV36">
        <v>0.90000599999999997</v>
      </c>
      <c r="BW36">
        <v>9.9994100000000002E-2</v>
      </c>
      <c r="BX36">
        <v>0</v>
      </c>
      <c r="BY36">
        <v>2.2553000000000001</v>
      </c>
      <c r="BZ36">
        <v>0</v>
      </c>
      <c r="CA36">
        <v>5971.02</v>
      </c>
      <c r="CB36">
        <v>17198.900000000001</v>
      </c>
      <c r="CC36">
        <v>36.061999999999998</v>
      </c>
      <c r="CD36">
        <v>38.936999999999998</v>
      </c>
      <c r="CE36">
        <v>37.5</v>
      </c>
      <c r="CF36">
        <v>36.436999999999998</v>
      </c>
      <c r="CG36">
        <v>35.375</v>
      </c>
      <c r="CH36">
        <v>1619.95</v>
      </c>
      <c r="CI36">
        <v>179.98</v>
      </c>
      <c r="CJ36">
        <v>0</v>
      </c>
      <c r="CK36">
        <v>1689726456.5</v>
      </c>
      <c r="CL36">
        <v>0</v>
      </c>
      <c r="CM36">
        <v>1689726422</v>
      </c>
      <c r="CN36" t="s">
        <v>413</v>
      </c>
      <c r="CO36">
        <v>1689726422</v>
      </c>
      <c r="CP36">
        <v>1689726405</v>
      </c>
      <c r="CQ36">
        <v>82</v>
      </c>
      <c r="CR36">
        <v>2.754</v>
      </c>
      <c r="CS36">
        <v>0</v>
      </c>
      <c r="CT36">
        <v>-3.1760000000000002</v>
      </c>
      <c r="CU36">
        <v>-0.13700000000000001</v>
      </c>
      <c r="CV36">
        <v>399</v>
      </c>
      <c r="CW36">
        <v>10</v>
      </c>
      <c r="CX36">
        <v>0.03</v>
      </c>
      <c r="CY36">
        <v>0.06</v>
      </c>
      <c r="CZ36">
        <v>7.2190461793481697</v>
      </c>
      <c r="DA36">
        <v>0.568322196381149</v>
      </c>
      <c r="DB36">
        <v>0.10472378997828299</v>
      </c>
      <c r="DC36">
        <v>1</v>
      </c>
      <c r="DD36">
        <v>399.94914999999997</v>
      </c>
      <c r="DE36">
        <v>-3.8120300752836699E-2</v>
      </c>
      <c r="DF36">
        <v>3.35339753086311E-2</v>
      </c>
      <c r="DG36">
        <v>1</v>
      </c>
      <c r="DH36">
        <v>1799.9670000000001</v>
      </c>
      <c r="DI36">
        <v>0.17993272357386</v>
      </c>
      <c r="DJ36">
        <v>0.11619380362133799</v>
      </c>
      <c r="DK36">
        <v>-1</v>
      </c>
      <c r="DL36">
        <v>2</v>
      </c>
      <c r="DM36">
        <v>2</v>
      </c>
      <c r="DN36" t="s">
        <v>359</v>
      </c>
      <c r="DO36">
        <v>2.6579000000000002</v>
      </c>
      <c r="DP36">
        <v>2.7624399999999998</v>
      </c>
      <c r="DQ36">
        <v>9.5071500000000003E-2</v>
      </c>
      <c r="DR36">
        <v>9.6094799999999994E-2</v>
      </c>
      <c r="DS36">
        <v>6.8658499999999997E-2</v>
      </c>
      <c r="DT36">
        <v>6.2181300000000002E-2</v>
      </c>
      <c r="DU36">
        <v>28976</v>
      </c>
      <c r="DV36">
        <v>30270.6</v>
      </c>
      <c r="DW36">
        <v>29727</v>
      </c>
      <c r="DX36">
        <v>31198.7</v>
      </c>
      <c r="DY36">
        <v>36268.699999999997</v>
      </c>
      <c r="DZ36">
        <v>38360.800000000003</v>
      </c>
      <c r="EA36">
        <v>40780.6</v>
      </c>
      <c r="EB36">
        <v>43278.7</v>
      </c>
      <c r="EC36">
        <v>1.90455</v>
      </c>
      <c r="ED36">
        <v>2.29522</v>
      </c>
      <c r="EE36">
        <v>2.5793900000000002E-2</v>
      </c>
      <c r="EF36">
        <v>0</v>
      </c>
      <c r="EG36">
        <v>17.011099999999999</v>
      </c>
      <c r="EH36">
        <v>999.9</v>
      </c>
      <c r="EI36">
        <v>40.85</v>
      </c>
      <c r="EJ36">
        <v>24.934000000000001</v>
      </c>
      <c r="EK36">
        <v>12.836</v>
      </c>
      <c r="EL36">
        <v>61.315800000000003</v>
      </c>
      <c r="EM36">
        <v>12.2476</v>
      </c>
      <c r="EN36">
        <v>1</v>
      </c>
      <c r="EO36">
        <v>-0.56685200000000002</v>
      </c>
      <c r="EP36">
        <v>1.5527899999999999</v>
      </c>
      <c r="EQ36">
        <v>20.28</v>
      </c>
      <c r="ER36">
        <v>5.2411000000000003</v>
      </c>
      <c r="ES36">
        <v>11.8302</v>
      </c>
      <c r="ET36">
        <v>4.9817999999999998</v>
      </c>
      <c r="EU36">
        <v>3.2989999999999999</v>
      </c>
      <c r="EV36">
        <v>173</v>
      </c>
      <c r="EW36">
        <v>4172.3999999999996</v>
      </c>
      <c r="EX36">
        <v>9654.4</v>
      </c>
      <c r="EY36">
        <v>62.6</v>
      </c>
      <c r="EZ36">
        <v>1.87331</v>
      </c>
      <c r="FA36">
        <v>1.87897</v>
      </c>
      <c r="FB36">
        <v>1.87927</v>
      </c>
      <c r="FC36">
        <v>1.87988</v>
      </c>
      <c r="FD36">
        <v>1.87754</v>
      </c>
      <c r="FE36">
        <v>1.8767400000000001</v>
      </c>
      <c r="FF36">
        <v>1.8772500000000001</v>
      </c>
      <c r="FG36">
        <v>1.8748499999999999</v>
      </c>
      <c r="FH36">
        <v>0</v>
      </c>
      <c r="FI36">
        <v>0</v>
      </c>
      <c r="FJ36">
        <v>0</v>
      </c>
      <c r="FK36">
        <v>0</v>
      </c>
      <c r="FL36" t="s">
        <v>360</v>
      </c>
      <c r="FM36" t="s">
        <v>361</v>
      </c>
      <c r="FN36" t="s">
        <v>362</v>
      </c>
      <c r="FO36" t="s">
        <v>362</v>
      </c>
      <c r="FP36" t="s">
        <v>362</v>
      </c>
      <c r="FQ36" t="s">
        <v>362</v>
      </c>
      <c r="FR36">
        <v>0</v>
      </c>
      <c r="FS36">
        <v>100</v>
      </c>
      <c r="FT36">
        <v>100</v>
      </c>
      <c r="FU36">
        <v>-3.1749999999999998</v>
      </c>
      <c r="FV36">
        <v>-0.1366</v>
      </c>
      <c r="FW36">
        <v>-3.1776337729023201</v>
      </c>
      <c r="FX36">
        <v>1.4527828764109799E-4</v>
      </c>
      <c r="FY36">
        <v>-4.3579519040863002E-7</v>
      </c>
      <c r="FZ36">
        <v>2.0799061152897499E-10</v>
      </c>
      <c r="GA36">
        <v>-0.13657272727273001</v>
      </c>
      <c r="GB36">
        <v>0</v>
      </c>
      <c r="GC36">
        <v>0</v>
      </c>
      <c r="GD36">
        <v>0</v>
      </c>
      <c r="GE36">
        <v>4</v>
      </c>
      <c r="GF36">
        <v>2147</v>
      </c>
      <c r="GG36">
        <v>-1</v>
      </c>
      <c r="GH36">
        <v>-1</v>
      </c>
      <c r="GI36">
        <v>0.5</v>
      </c>
      <c r="GJ36">
        <v>0.8</v>
      </c>
      <c r="GK36">
        <v>1.02905</v>
      </c>
      <c r="GL36">
        <v>2.5439500000000002</v>
      </c>
      <c r="GM36">
        <v>1.54541</v>
      </c>
      <c r="GN36">
        <v>2.2863799999999999</v>
      </c>
      <c r="GO36">
        <v>1.5979000000000001</v>
      </c>
      <c r="GP36">
        <v>2.3535200000000001</v>
      </c>
      <c r="GQ36">
        <v>27.453399999999998</v>
      </c>
      <c r="GR36">
        <v>14.885</v>
      </c>
      <c r="GS36">
        <v>18</v>
      </c>
      <c r="GT36">
        <v>386.51799999999997</v>
      </c>
      <c r="GU36">
        <v>675.34699999999998</v>
      </c>
      <c r="GV36">
        <v>15.601900000000001</v>
      </c>
      <c r="GW36">
        <v>19.290900000000001</v>
      </c>
      <c r="GX36">
        <v>30.0001</v>
      </c>
      <c r="GY36">
        <v>19.364699999999999</v>
      </c>
      <c r="GZ36">
        <v>19.32</v>
      </c>
      <c r="HA36">
        <v>20.6526</v>
      </c>
      <c r="HB36">
        <v>30</v>
      </c>
      <c r="HC36">
        <v>-30</v>
      </c>
      <c r="HD36">
        <v>15.6053</v>
      </c>
      <c r="HE36">
        <v>400</v>
      </c>
      <c r="HF36">
        <v>0</v>
      </c>
      <c r="HG36">
        <v>101.181</v>
      </c>
      <c r="HH36">
        <v>100.30500000000001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23</v>
      </c>
    </row>
    <row r="14" spans="1:2" x14ac:dyDescent="0.2">
      <c r="A14" t="s">
        <v>25</v>
      </c>
      <c r="B14" t="s">
        <v>21</v>
      </c>
    </row>
    <row r="15" spans="1:2" x14ac:dyDescent="0.2">
      <c r="A15" t="s">
        <v>26</v>
      </c>
      <c r="B15" t="s">
        <v>11</v>
      </c>
    </row>
    <row r="16" spans="1:2" x14ac:dyDescent="0.2">
      <c r="A16" t="s">
        <v>27</v>
      </c>
      <c r="B16" t="s">
        <v>28</v>
      </c>
    </row>
    <row r="17" spans="1:2" x14ac:dyDescent="0.2">
      <c r="A17" t="s">
        <v>29</v>
      </c>
      <c r="B17" t="s">
        <v>30</v>
      </c>
    </row>
    <row r="18" spans="1:2" x14ac:dyDescent="0.2">
      <c r="A18" t="s">
        <v>29</v>
      </c>
      <c r="B18" t="s">
        <v>30</v>
      </c>
    </row>
    <row r="19" spans="1:2" x14ac:dyDescent="0.2">
      <c r="A19" t="s">
        <v>31</v>
      </c>
      <c r="B19" t="s">
        <v>28</v>
      </c>
    </row>
    <row r="20" spans="1:2" x14ac:dyDescent="0.2">
      <c r="A20" t="s">
        <v>32</v>
      </c>
      <c r="B20" t="s">
        <v>33</v>
      </c>
    </row>
    <row r="21" spans="1:2" x14ac:dyDescent="0.2">
      <c r="A21" t="s">
        <v>32</v>
      </c>
      <c r="B21" t="s">
        <v>34</v>
      </c>
    </row>
    <row r="22" spans="1:2" x14ac:dyDescent="0.2">
      <c r="A22" t="s">
        <v>35</v>
      </c>
      <c r="B22" t="s">
        <v>33</v>
      </c>
    </row>
    <row r="23" spans="1:2" x14ac:dyDescent="0.2">
      <c r="A23" t="s">
        <v>36</v>
      </c>
      <c r="B2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Ely</cp:lastModifiedBy>
  <dcterms:created xsi:type="dcterms:W3CDTF">2023-07-18T16:27:40Z</dcterms:created>
  <dcterms:modified xsi:type="dcterms:W3CDTF">2023-07-25T18:05:20Z</dcterms:modified>
</cp:coreProperties>
</file>