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3A57277F-C0B8-4641-BAE4-21805F07B62B}" xr6:coauthVersionLast="47" xr6:coauthVersionMax="47" xr10:uidLastSave="{00000000-0000-0000-0000-000000000000}"/>
  <bookViews>
    <workbookView xWindow="240" yWindow="760" windowWidth="21180" windowHeight="1368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6" i="1" l="1"/>
  <c r="AQ36" i="1"/>
  <c r="AO36" i="1"/>
  <c r="AP36" i="1" s="1"/>
  <c r="AN36" i="1"/>
  <c r="AL36" i="1" s="1"/>
  <c r="AD36" i="1"/>
  <c r="AC36" i="1"/>
  <c r="AB36" i="1" s="1"/>
  <c r="U36" i="1"/>
  <c r="AR35" i="1"/>
  <c r="AQ35" i="1"/>
  <c r="AO35" i="1"/>
  <c r="AP35" i="1" s="1"/>
  <c r="AN35" i="1"/>
  <c r="AL35" i="1"/>
  <c r="P35" i="1" s="1"/>
  <c r="AD35" i="1"/>
  <c r="AC35" i="1"/>
  <c r="AB35" i="1"/>
  <c r="U35" i="1"/>
  <c r="S35" i="1"/>
  <c r="AR34" i="1"/>
  <c r="AQ34" i="1"/>
  <c r="AO34" i="1"/>
  <c r="AP34" i="1" s="1"/>
  <c r="AN34" i="1"/>
  <c r="AL34" i="1"/>
  <c r="N34" i="1" s="1"/>
  <c r="M34" i="1" s="1"/>
  <c r="AD34" i="1"/>
  <c r="AC34" i="1"/>
  <c r="AB34" i="1"/>
  <c r="U34" i="1"/>
  <c r="S34" i="1"/>
  <c r="AR33" i="1"/>
  <c r="AQ33" i="1"/>
  <c r="AO33" i="1"/>
  <c r="AP33" i="1" s="1"/>
  <c r="AN33" i="1"/>
  <c r="AL33" i="1"/>
  <c r="N33" i="1" s="1"/>
  <c r="M33" i="1" s="1"/>
  <c r="AD33" i="1"/>
  <c r="AC33" i="1"/>
  <c r="AB33" i="1"/>
  <c r="U33" i="1"/>
  <c r="S33" i="1"/>
  <c r="P33" i="1"/>
  <c r="O33" i="1"/>
  <c r="AR32" i="1"/>
  <c r="AQ32" i="1"/>
  <c r="AO32" i="1"/>
  <c r="AP32" i="1" s="1"/>
  <c r="AN32" i="1"/>
  <c r="AL32" i="1" s="1"/>
  <c r="AM32" i="1" s="1"/>
  <c r="AD32" i="1"/>
  <c r="AC32" i="1"/>
  <c r="AB32" i="1" s="1"/>
  <c r="U32" i="1"/>
  <c r="AR31" i="1"/>
  <c r="AQ31" i="1"/>
  <c r="AO31" i="1"/>
  <c r="AP31" i="1" s="1"/>
  <c r="AN31" i="1"/>
  <c r="AL31" i="1"/>
  <c r="P31" i="1" s="1"/>
  <c r="AD31" i="1"/>
  <c r="AC31" i="1"/>
  <c r="AB31" i="1"/>
  <c r="U31" i="1"/>
  <c r="S31" i="1"/>
  <c r="AR30" i="1"/>
  <c r="AQ30" i="1"/>
  <c r="AO30" i="1"/>
  <c r="AP30" i="1" s="1"/>
  <c r="AN30" i="1"/>
  <c r="AL30" i="1"/>
  <c r="N30" i="1" s="1"/>
  <c r="M30" i="1" s="1"/>
  <c r="AD30" i="1"/>
  <c r="AC30" i="1"/>
  <c r="AB30" i="1"/>
  <c r="U30" i="1"/>
  <c r="S30" i="1"/>
  <c r="AR29" i="1"/>
  <c r="AQ29" i="1"/>
  <c r="AO29" i="1"/>
  <c r="AP29" i="1" s="1"/>
  <c r="AN29" i="1"/>
  <c r="AM29" i="1"/>
  <c r="AL29" i="1"/>
  <c r="N29" i="1" s="1"/>
  <c r="M29" i="1" s="1"/>
  <c r="AF29" i="1" s="1"/>
  <c r="AD29" i="1"/>
  <c r="AC29" i="1"/>
  <c r="AB29" i="1" s="1"/>
  <c r="U29" i="1"/>
  <c r="S29" i="1"/>
  <c r="P29" i="1"/>
  <c r="O29" i="1"/>
  <c r="AR28" i="1"/>
  <c r="AQ28" i="1"/>
  <c r="AO28" i="1"/>
  <c r="AN28" i="1"/>
  <c r="AL28" i="1" s="1"/>
  <c r="AM28" i="1"/>
  <c r="AD28" i="1"/>
  <c r="AC28" i="1"/>
  <c r="AB28" i="1" s="1"/>
  <c r="U28" i="1"/>
  <c r="O28" i="1"/>
  <c r="N28" i="1"/>
  <c r="M28" i="1"/>
  <c r="AF28" i="1" s="1"/>
  <c r="AR27" i="1"/>
  <c r="AQ27" i="1"/>
  <c r="AO27" i="1"/>
  <c r="AP27" i="1" s="1"/>
  <c r="AN27" i="1"/>
  <c r="AL27" i="1"/>
  <c r="S27" i="1" s="1"/>
  <c r="AD27" i="1"/>
  <c r="AC27" i="1"/>
  <c r="AB27" i="1"/>
  <c r="U27" i="1"/>
  <c r="AR26" i="1"/>
  <c r="AQ26" i="1"/>
  <c r="AO26" i="1"/>
  <c r="AP26" i="1" s="1"/>
  <c r="AN26" i="1"/>
  <c r="AL26" i="1"/>
  <c r="N26" i="1" s="1"/>
  <c r="M26" i="1" s="1"/>
  <c r="AD26" i="1"/>
  <c r="AC26" i="1"/>
  <c r="AB26" i="1"/>
  <c r="U26" i="1"/>
  <c r="S26" i="1"/>
  <c r="AR25" i="1"/>
  <c r="AQ25" i="1"/>
  <c r="AO25" i="1"/>
  <c r="AP25" i="1" s="1"/>
  <c r="AN25" i="1"/>
  <c r="AM25" i="1"/>
  <c r="AL25" i="1"/>
  <c r="N25" i="1" s="1"/>
  <c r="M25" i="1" s="1"/>
  <c r="AD25" i="1"/>
  <c r="AC25" i="1"/>
  <c r="AB25" i="1" s="1"/>
  <c r="X25" i="1"/>
  <c r="U25" i="1"/>
  <c r="S25" i="1"/>
  <c r="P25" i="1"/>
  <c r="O25" i="1"/>
  <c r="AR24" i="1"/>
  <c r="AQ24" i="1"/>
  <c r="AO24" i="1"/>
  <c r="AN24" i="1"/>
  <c r="AL24" i="1" s="1"/>
  <c r="AM24" i="1"/>
  <c r="AD24" i="1"/>
  <c r="AC24" i="1"/>
  <c r="AB24" i="1" s="1"/>
  <c r="U24" i="1"/>
  <c r="O24" i="1"/>
  <c r="N24" i="1"/>
  <c r="M24" i="1" s="1"/>
  <c r="AF24" i="1" s="1"/>
  <c r="AR23" i="1"/>
  <c r="AQ23" i="1"/>
  <c r="AO23" i="1"/>
  <c r="AP23" i="1" s="1"/>
  <c r="AN23" i="1"/>
  <c r="AM23" i="1"/>
  <c r="AL23" i="1"/>
  <c r="AD23" i="1"/>
  <c r="AC23" i="1"/>
  <c r="AB23" i="1"/>
  <c r="U23" i="1"/>
  <c r="S23" i="1"/>
  <c r="AR22" i="1"/>
  <c r="AQ22" i="1"/>
  <c r="AO22" i="1"/>
  <c r="AP22" i="1" s="1"/>
  <c r="AN22" i="1"/>
  <c r="AL22" i="1"/>
  <c r="N22" i="1" s="1"/>
  <c r="M22" i="1" s="1"/>
  <c r="AD22" i="1"/>
  <c r="AC22" i="1"/>
  <c r="AB22" i="1"/>
  <c r="U22" i="1"/>
  <c r="S22" i="1"/>
  <c r="AR21" i="1"/>
  <c r="AQ21" i="1"/>
  <c r="AO21" i="1"/>
  <c r="X21" i="1" s="1"/>
  <c r="AN21" i="1"/>
  <c r="AM21" i="1"/>
  <c r="AL21" i="1"/>
  <c r="N21" i="1" s="1"/>
  <c r="M21" i="1" s="1"/>
  <c r="AF21" i="1" s="1"/>
  <c r="AD21" i="1"/>
  <c r="AC21" i="1"/>
  <c r="AB21" i="1" s="1"/>
  <c r="U21" i="1"/>
  <c r="S21" i="1"/>
  <c r="P21" i="1"/>
  <c r="O21" i="1"/>
  <c r="AR20" i="1"/>
  <c r="AQ20" i="1"/>
  <c r="AO20" i="1"/>
  <c r="AN20" i="1"/>
  <c r="AL20" i="1" s="1"/>
  <c r="AM20" i="1"/>
  <c r="AD20" i="1"/>
  <c r="AC20" i="1"/>
  <c r="AB20" i="1" s="1"/>
  <c r="U20" i="1"/>
  <c r="O20" i="1"/>
  <c r="N20" i="1"/>
  <c r="M20" i="1" s="1"/>
  <c r="AF20" i="1" s="1"/>
  <c r="AR19" i="1"/>
  <c r="AQ19" i="1"/>
  <c r="AO19" i="1"/>
  <c r="AP19" i="1" s="1"/>
  <c r="AN19" i="1"/>
  <c r="AM19" i="1"/>
  <c r="AL19" i="1"/>
  <c r="AD19" i="1"/>
  <c r="AC19" i="1"/>
  <c r="AB19" i="1"/>
  <c r="U19" i="1"/>
  <c r="S19" i="1"/>
  <c r="Y21" i="1" l="1"/>
  <c r="Z21" i="1" s="1"/>
  <c r="P28" i="1"/>
  <c r="S28" i="1"/>
  <c r="AF34" i="1"/>
  <c r="X24" i="1"/>
  <c r="AP24" i="1"/>
  <c r="AP21" i="1"/>
  <c r="AP28" i="1"/>
  <c r="X28" i="1"/>
  <c r="Y25" i="1"/>
  <c r="Z25" i="1" s="1"/>
  <c r="P27" i="1"/>
  <c r="O27" i="1"/>
  <c r="N27" i="1"/>
  <c r="M27" i="1" s="1"/>
  <c r="AM27" i="1"/>
  <c r="P19" i="1"/>
  <c r="O19" i="1"/>
  <c r="N19" i="1"/>
  <c r="M19" i="1" s="1"/>
  <c r="P20" i="1"/>
  <c r="S20" i="1"/>
  <c r="AF26" i="1"/>
  <c r="X29" i="1"/>
  <c r="P36" i="1"/>
  <c r="O36" i="1"/>
  <c r="N36" i="1"/>
  <c r="M36" i="1" s="1"/>
  <c r="AM36" i="1"/>
  <c r="S36" i="1"/>
  <c r="AF33" i="1"/>
  <c r="AP20" i="1"/>
  <c r="X20" i="1"/>
  <c r="P32" i="1"/>
  <c r="N32" i="1"/>
  <c r="M32" i="1" s="1"/>
  <c r="S32" i="1"/>
  <c r="O32" i="1"/>
  <c r="AF22" i="1"/>
  <c r="AF25" i="1"/>
  <c r="P23" i="1"/>
  <c r="N23" i="1"/>
  <c r="M23" i="1" s="1"/>
  <c r="O23" i="1"/>
  <c r="S24" i="1"/>
  <c r="P24" i="1"/>
  <c r="AF30" i="1"/>
  <c r="N31" i="1"/>
  <c r="M31" i="1" s="1"/>
  <c r="AM26" i="1"/>
  <c r="O31" i="1"/>
  <c r="AM34" i="1"/>
  <c r="O35" i="1"/>
  <c r="O22" i="1"/>
  <c r="O26" i="1"/>
  <c r="O30" i="1"/>
  <c r="AM33" i="1"/>
  <c r="O34" i="1"/>
  <c r="X32" i="1"/>
  <c r="P22" i="1"/>
  <c r="X22" i="1"/>
  <c r="P26" i="1"/>
  <c r="X26" i="1"/>
  <c r="P30" i="1"/>
  <c r="X30" i="1"/>
  <c r="P34" i="1"/>
  <c r="X34" i="1"/>
  <c r="X33" i="1"/>
  <c r="AM35" i="1"/>
  <c r="N35" i="1"/>
  <c r="M35" i="1" s="1"/>
  <c r="X36" i="1"/>
  <c r="AM30" i="1"/>
  <c r="AM31" i="1"/>
  <c r="AM22" i="1"/>
  <c r="X19" i="1"/>
  <c r="X23" i="1"/>
  <c r="X27" i="1"/>
  <c r="X31" i="1"/>
  <c r="X35" i="1"/>
  <c r="Y20" i="1" l="1"/>
  <c r="Z20" i="1" s="1"/>
  <c r="Y23" i="1"/>
  <c r="Z23" i="1" s="1"/>
  <c r="V23" i="1" s="1"/>
  <c r="T23" i="1" s="1"/>
  <c r="W23" i="1" s="1"/>
  <c r="Q23" i="1" s="1"/>
  <c r="R23" i="1" s="1"/>
  <c r="AA25" i="1"/>
  <c r="AE25" i="1" s="1"/>
  <c r="AH25" i="1"/>
  <c r="AG25" i="1"/>
  <c r="Y34" i="1"/>
  <c r="Z34" i="1" s="1"/>
  <c r="AF23" i="1"/>
  <c r="Y29" i="1"/>
  <c r="Z29" i="1" s="1"/>
  <c r="V25" i="1"/>
  <c r="T25" i="1" s="1"/>
  <c r="W25" i="1" s="1"/>
  <c r="Q25" i="1" s="1"/>
  <c r="R25" i="1" s="1"/>
  <c r="AH21" i="1"/>
  <c r="AA21" i="1"/>
  <c r="AE21" i="1" s="1"/>
  <c r="AG21" i="1"/>
  <c r="Y28" i="1"/>
  <c r="Z28" i="1" s="1"/>
  <c r="Y24" i="1"/>
  <c r="Z24" i="1" s="1"/>
  <c r="Y30" i="1"/>
  <c r="Z30" i="1" s="1"/>
  <c r="AF31" i="1"/>
  <c r="Y35" i="1"/>
  <c r="Z35" i="1" s="1"/>
  <c r="V35" i="1" s="1"/>
  <c r="T35" i="1" s="1"/>
  <c r="W35" i="1" s="1"/>
  <c r="Q35" i="1" s="1"/>
  <c r="R35" i="1" s="1"/>
  <c r="Y36" i="1"/>
  <c r="Z36" i="1" s="1"/>
  <c r="Y26" i="1"/>
  <c r="Z26" i="1" s="1"/>
  <c r="AF32" i="1"/>
  <c r="AF27" i="1"/>
  <c r="AF19" i="1"/>
  <c r="Y32" i="1"/>
  <c r="Z32" i="1" s="1"/>
  <c r="Y31" i="1"/>
  <c r="Z31" i="1" s="1"/>
  <c r="AF35" i="1"/>
  <c r="V21" i="1"/>
  <c r="T21" i="1" s="1"/>
  <c r="W21" i="1" s="1"/>
  <c r="Q21" i="1" s="1"/>
  <c r="R21" i="1" s="1"/>
  <c r="AF36" i="1"/>
  <c r="V36" i="1"/>
  <c r="T36" i="1" s="1"/>
  <c r="W36" i="1" s="1"/>
  <c r="Q36" i="1" s="1"/>
  <c r="R36" i="1" s="1"/>
  <c r="Y27" i="1"/>
  <c r="Z27" i="1" s="1"/>
  <c r="Y22" i="1"/>
  <c r="Z22" i="1" s="1"/>
  <c r="Y33" i="1"/>
  <c r="Z33" i="1" s="1"/>
  <c r="Y19" i="1"/>
  <c r="Z19" i="1" s="1"/>
  <c r="AI25" i="1" l="1"/>
  <c r="AI21" i="1"/>
  <c r="AH31" i="1"/>
  <c r="AA31" i="1"/>
  <c r="AE31" i="1" s="1"/>
  <c r="AG31" i="1"/>
  <c r="AH30" i="1"/>
  <c r="AG30" i="1"/>
  <c r="AA30" i="1"/>
  <c r="AE30" i="1" s="1"/>
  <c r="V30" i="1"/>
  <c r="T30" i="1" s="1"/>
  <c r="W30" i="1" s="1"/>
  <c r="Q30" i="1" s="1"/>
  <c r="R30" i="1" s="1"/>
  <c r="AA26" i="1"/>
  <c r="AE26" i="1" s="1"/>
  <c r="AH26" i="1"/>
  <c r="AG26" i="1"/>
  <c r="V26" i="1"/>
  <c r="T26" i="1" s="1"/>
  <c r="W26" i="1" s="1"/>
  <c r="Q26" i="1" s="1"/>
  <c r="R26" i="1" s="1"/>
  <c r="AH32" i="1"/>
  <c r="AA32" i="1"/>
  <c r="AE32" i="1" s="1"/>
  <c r="AG32" i="1"/>
  <c r="AA33" i="1"/>
  <c r="AE33" i="1" s="1"/>
  <c r="AH33" i="1"/>
  <c r="AG33" i="1"/>
  <c r="V33" i="1"/>
  <c r="T33" i="1" s="1"/>
  <c r="W33" i="1" s="1"/>
  <c r="Q33" i="1" s="1"/>
  <c r="R33" i="1" s="1"/>
  <c r="AH27" i="1"/>
  <c r="AA27" i="1"/>
  <c r="AE27" i="1" s="1"/>
  <c r="AG27" i="1"/>
  <c r="AH19" i="1"/>
  <c r="AA19" i="1"/>
  <c r="AE19" i="1" s="1"/>
  <c r="AG19" i="1"/>
  <c r="V19" i="1"/>
  <c r="T19" i="1" s="1"/>
  <c r="W19" i="1" s="1"/>
  <c r="Q19" i="1" s="1"/>
  <c r="R19" i="1" s="1"/>
  <c r="AH29" i="1"/>
  <c r="AA29" i="1"/>
  <c r="AE29" i="1" s="1"/>
  <c r="AG29" i="1"/>
  <c r="V29" i="1"/>
  <c r="T29" i="1" s="1"/>
  <c r="W29" i="1" s="1"/>
  <c r="Q29" i="1" s="1"/>
  <c r="R29" i="1" s="1"/>
  <c r="AH36" i="1"/>
  <c r="AA36" i="1"/>
  <c r="AE36" i="1" s="1"/>
  <c r="AG36" i="1"/>
  <c r="AH24" i="1"/>
  <c r="AA24" i="1"/>
  <c r="AE24" i="1" s="1"/>
  <c r="V24" i="1"/>
  <c r="T24" i="1" s="1"/>
  <c r="W24" i="1" s="1"/>
  <c r="Q24" i="1" s="1"/>
  <c r="R24" i="1" s="1"/>
  <c r="AG24" i="1"/>
  <c r="V27" i="1"/>
  <c r="T27" i="1" s="1"/>
  <c r="W27" i="1" s="1"/>
  <c r="Q27" i="1" s="1"/>
  <c r="R27" i="1" s="1"/>
  <c r="AA35" i="1"/>
  <c r="AE35" i="1" s="1"/>
  <c r="AH35" i="1"/>
  <c r="AG35" i="1"/>
  <c r="AH28" i="1"/>
  <c r="AA28" i="1"/>
  <c r="AE28" i="1" s="1"/>
  <c r="AG28" i="1"/>
  <c r="V28" i="1"/>
  <c r="T28" i="1" s="1"/>
  <c r="W28" i="1" s="1"/>
  <c r="Q28" i="1" s="1"/>
  <c r="R28" i="1" s="1"/>
  <c r="AH23" i="1"/>
  <c r="AA23" i="1"/>
  <c r="AE23" i="1" s="1"/>
  <c r="AG23" i="1"/>
  <c r="AH22" i="1"/>
  <c r="AG22" i="1"/>
  <c r="AA22" i="1"/>
  <c r="AE22" i="1" s="1"/>
  <c r="V22" i="1"/>
  <c r="T22" i="1" s="1"/>
  <c r="W22" i="1" s="1"/>
  <c r="Q22" i="1" s="1"/>
  <c r="R22" i="1" s="1"/>
  <c r="AH20" i="1"/>
  <c r="AA20" i="1"/>
  <c r="AE20" i="1" s="1"/>
  <c r="AG20" i="1"/>
  <c r="V20" i="1"/>
  <c r="T20" i="1" s="1"/>
  <c r="W20" i="1" s="1"/>
  <c r="Q20" i="1" s="1"/>
  <c r="R20" i="1" s="1"/>
  <c r="V32" i="1"/>
  <c r="T32" i="1" s="1"/>
  <c r="W32" i="1" s="1"/>
  <c r="Q32" i="1" s="1"/>
  <c r="R32" i="1" s="1"/>
  <c r="V31" i="1"/>
  <c r="T31" i="1" s="1"/>
  <c r="W31" i="1" s="1"/>
  <c r="Q31" i="1" s="1"/>
  <c r="R31" i="1" s="1"/>
  <c r="AA34" i="1"/>
  <c r="AE34" i="1" s="1"/>
  <c r="AH34" i="1"/>
  <c r="AG34" i="1"/>
  <c r="V34" i="1"/>
  <c r="T34" i="1" s="1"/>
  <c r="W34" i="1" s="1"/>
  <c r="Q34" i="1" s="1"/>
  <c r="R34" i="1" s="1"/>
  <c r="AI30" i="1" l="1"/>
  <c r="AI27" i="1"/>
  <c r="AI22" i="1"/>
  <c r="AI33" i="1"/>
  <c r="AI23" i="1"/>
  <c r="AI19" i="1"/>
  <c r="AI29" i="1"/>
  <c r="AI35" i="1"/>
  <c r="AI36" i="1"/>
  <c r="AI20" i="1"/>
  <c r="AI32" i="1"/>
  <c r="AI34" i="1"/>
  <c r="AI28" i="1"/>
  <c r="AI24" i="1"/>
  <c r="AI26" i="1"/>
  <c r="AI31" i="1"/>
</calcChain>
</file>

<file path=xl/sharedStrings.xml><?xml version="1.0" encoding="utf-8"?>
<sst xmlns="http://schemas.openxmlformats.org/spreadsheetml/2006/main" count="984" uniqueCount="410">
  <si>
    <t>File opened</t>
  </si>
  <si>
    <t>2023-07-18 12:42:47</t>
  </si>
  <si>
    <t>Console s/n</t>
  </si>
  <si>
    <t>68C-702710</t>
  </si>
  <si>
    <t>Console ver</t>
  </si>
  <si>
    <t>Bluestem v.2.1.08</t>
  </si>
  <si>
    <t>Scripts ver</t>
  </si>
  <si>
    <t>2022.05  2.1.08, Aug 2022</t>
  </si>
  <si>
    <t>Head s/n</t>
  </si>
  <si>
    <t>68H-132700</t>
  </si>
  <si>
    <t>Head ver</t>
  </si>
  <si>
    <t>1.4.22</t>
  </si>
  <si>
    <t>Head cal</t>
  </si>
  <si>
    <t>{"oxygen": "21", "co2azero": "0.937793", "co2aspan1": "1.00152", "co2aspan2": "-0.0321776", "co2aspan2a": "0.29089", "co2aspan2b": "0.28861", "co2aspanconc1": "2491", "co2aspanconc2": "299.3", "co2bzero": "0.955587", "co2bspan1": "1.00103", "co2bspan2": "-0.0308328", "co2bspan2a": "0.289493", "co2bspan2b": "0.287208", "co2bspanconc1": "2491", "co2bspanconc2": "299.3", "h2oazero": "1.05327", "h2oaspan1": "1.00926", "h2oaspan2": "0", "h2oaspan2a": "0.0672159", "h2oaspan2b": "0.0678386", "h2oaspanconc1": "12.12", "h2oaspanconc2": "0", "h2obzero": "1.06268", "h2obspan1": "1.00042", "h2obspan2": "0", "h2obspan2a": "0.0667034", "h2obspan2b": "0.0667317", "h2obspanconc1": "12.12", "h2obspanconc2": "0", "tazero": "0.00764084", "tbzero": "0.0667534", "flowmeterzero": "0.999464", "flowazero": "0.31009", "flowbzero": "0.29875", "chamberpressurezero": "2.55947", "ssa_ref": "33606.5", "ssb_ref": "38438.2"}</t>
  </si>
  <si>
    <t>CO2 rangematch</t>
  </si>
  <si>
    <t>Mon Jul 10 11:01</t>
  </si>
  <si>
    <t>H2O rangematch</t>
  </si>
  <si>
    <t>Tue Jun  6 10:03</t>
  </si>
  <si>
    <t>Chamber type</t>
  </si>
  <si>
    <t>6800-01A</t>
  </si>
  <si>
    <t>Chamber s/n</t>
  </si>
  <si>
    <t>MPF-842310</t>
  </si>
  <si>
    <t>Chamber rev</t>
  </si>
  <si>
    <t>0</t>
  </si>
  <si>
    <t>Chamber cal</t>
  </si>
  <si>
    <t>Fluorometer</t>
  </si>
  <si>
    <t>Flr. Version</t>
  </si>
  <si>
    <t>12:42:47</t>
  </si>
  <si>
    <t>Stability Definition:	CO2_r (Meas): Per=20	A (GasEx): Std&lt;0.2 Per=20	Qin (LeafQ): Std&lt;1 Per=20</t>
  </si>
  <si>
    <t>13:00:25</t>
  </si>
  <si>
    <t>Stability Definition:	CO2_r (Meas): Std&lt;0.75 Per=20	A (GasEx): Std&lt;0.2 Per=20	Qin (LeafQ): Std&lt;1 Per=20</t>
  </si>
  <si>
    <t>13:00:26</t>
  </si>
  <si>
    <t>Stability Definition:	CO2_r (Meas): Std&lt;0.75 Per=20	A (GasEx): Std&lt;0.2 Per=20	Qin (LeafQ):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</si>
  <si>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</si>
  <si>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</si>
  <si>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</si>
  <si>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</si>
  <si>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</si>
  <si>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</si>
  <si>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</si>
  <si>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</si>
  <si>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</si>
  <si>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</si>
  <si>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</si>
  <si>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</si>
  <si>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</si>
  <si>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</si>
  <si>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</si>
  <si>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</si>
  <si>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</si>
  <si>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</si>
  <si>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</si>
  <si>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</si>
  <si>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</si>
  <si>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</si>
  <si>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</si>
  <si>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</si>
  <si>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</si>
  <si>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</si>
  <si>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</si>
  <si>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</si>
  <si>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</si>
  <si>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</si>
  <si>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</si>
  <si>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</si>
  <si>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</si>
  <si>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</si>
  <si>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</si>
  <si>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</si>
  <si>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</si>
  <si>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</si>
  <si>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</si>
  <si>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</si>
  <si>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</si>
  <si>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</si>
  <si>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</si>
  <si>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</si>
  <si>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</si>
  <si>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</si>
  <si>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</si>
  <si>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</si>
  <si>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</si>
  <si>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</si>
  <si>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</si>
  <si>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</si>
  <si>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</si>
  <si>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</si>
  <si>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</si>
  <si>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</si>
  <si>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</si>
  <si>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</si>
  <si>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3.80303 79.9494 380.602 629.495 886.647 1076.07 1289.15 1399.66</t>
  </si>
  <si>
    <t>Fs_true</t>
  </si>
  <si>
    <t>0.39844 100.4 401.826 601.019 802.958 1000.65 1201.32 1401.6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</si>
  <si>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</si>
  <si>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</si>
  <si>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</si>
  <si>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</si>
  <si>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</si>
  <si>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</si>
  <si>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</si>
  <si>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</si>
  <si>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</si>
  <si>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</si>
  <si>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</si>
  <si>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</si>
  <si>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</si>
  <si>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</si>
  <si>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</si>
  <si>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</si>
  <si>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</si>
  <si>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</si>
  <si>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</si>
  <si>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</si>
  <si>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</si>
  <si>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</si>
  <si>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</si>
  <si>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</si>
  <si>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</si>
  <si>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</si>
  <si>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</si>
  <si>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</si>
  <si>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</si>
  <si>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</si>
  <si>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</si>
  <si>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</si>
  <si>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</si>
  <si>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</si>
  <si>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</si>
  <si>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</si>
  <si>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</si>
  <si>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</si>
  <si>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</si>
  <si>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</si>
  <si>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</si>
  <si>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</si>
  <si>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</si>
  <si>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</si>
  <si>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</si>
  <si>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</si>
  <si>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</si>
  <si>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</si>
  <si>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</si>
  <si>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</si>
  <si>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</si>
  <si>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</si>
  <si>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</si>
  <si>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</si>
  <si>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</si>
  <si>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</si>
  <si>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</si>
  <si>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</si>
  <si>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</si>
  <si>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</si>
  <si>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</si>
  <si>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</si>
  <si>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</si>
  <si>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</si>
  <si>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</si>
  <si>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</si>
  <si>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</si>
  <si>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</si>
  <si>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</si>
  <si>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</si>
  <si>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</si>
  <si>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</si>
  <si>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</si>
  <si>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</si>
  <si>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</si>
  <si>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</si>
  <si>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</si>
  <si>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</si>
  <si>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</si>
  <si>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</si>
  <si>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</si>
  <si>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</si>
  <si>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</si>
  <si>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</si>
  <si>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</si>
  <si>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</si>
  <si>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</si>
  <si>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</si>
  <si>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</si>
  <si>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</si>
  <si>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</si>
  <si>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</si>
  <si>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</si>
  <si>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</si>
  <si>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</si>
  <si>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</si>
  <si>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</si>
  <si>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</si>
  <si>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</si>
  <si>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</si>
  <si>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</si>
  <si>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</si>
  <si>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</si>
  <si>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</si>
  <si>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</si>
  <si>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</si>
  <si>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</si>
  <si>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</si>
  <si>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</si>
  <si>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</si>
  <si>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</si>
  <si>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</si>
  <si>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</si>
  <si>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</si>
  <si>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</si>
  <si>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</si>
  <si>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</si>
  <si>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</si>
  <si>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</si>
  <si>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</si>
  <si>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</si>
  <si>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</si>
  <si>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</si>
  <si>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</si>
  <si>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</si>
  <si>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</si>
  <si>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</si>
  <si>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</si>
  <si>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</si>
  <si>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</si>
  <si>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</si>
  <si>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</si>
  <si>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</si>
  <si>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</si>
  <si>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</si>
  <si>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</si>
  <si>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</si>
  <si>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</si>
  <si>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</si>
  <si>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</si>
  <si>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</si>
  <si>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</si>
  <si>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</si>
  <si>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</si>
  <si>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</si>
  <si>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</si>
  <si>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</si>
  <si>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</si>
  <si>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</si>
  <si>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</si>
  <si>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</si>
  <si>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</si>
  <si>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</si>
  <si>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</si>
  <si>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</si>
  <si>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</si>
  <si>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</si>
  <si>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</si>
  <si>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</si>
  <si>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</si>
  <si>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</si>
  <si>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</si>
  <si>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</si>
  <si>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</si>
  <si>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</si>
  <si>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</si>
  <si>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</si>
  <si>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</si>
  <si>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</si>
  <si>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</si>
  <si>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</si>
  <si>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</si>
  <si>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</si>
  <si>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</si>
  <si>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</si>
  <si>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</si>
  <si>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</si>
  <si>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</si>
  <si>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</si>
  <si>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</si>
  <si>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</si>
  <si>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</si>
  <si>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</si>
  <si>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</si>
  <si>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</si>
  <si>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</si>
  <si>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</si>
  <si>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</si>
  <si>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</si>
  <si>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</si>
  <si>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</si>
  <si>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</si>
  <si>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</si>
  <si>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</si>
  <si>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</si>
  <si>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</si>
  <si>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</si>
  <si>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</si>
  <si>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</si>
  <si>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</si>
  <si>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</si>
  <si>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</si>
  <si>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</si>
  <si>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</si>
  <si>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</si>
  <si>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</si>
  <si>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</si>
  <si>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</si>
  <si>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</si>
  <si>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</si>
  <si>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</si>
  <si>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</si>
  <si>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</si>
  <si>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</si>
  <si>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</si>
  <si>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</si>
  <si>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</si>
  <si>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</si>
  <si>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</si>
  <si>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</si>
  <si>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</si>
  <si>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</si>
  <si>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</si>
  <si>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</si>
  <si>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</si>
  <si>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</si>
  <si>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</si>
  <si>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</si>
  <si>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</si>
  <si>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</si>
  <si>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</si>
  <si>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</si>
  <si>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</si>
  <si>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</si>
  <si>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</si>
  <si>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</si>
  <si>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</si>
  <si>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</si>
  <si>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</si>
  <si>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</si>
  <si>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</si>
  <si>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</si>
  <si>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</si>
  <si>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</si>
  <si>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</si>
  <si>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</si>
  <si>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</si>
  <si>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</si>
  <si>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</si>
  <si>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</si>
  <si>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</si>
  <si>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</si>
  <si>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20230718 13:02:23</t>
  </si>
  <si>
    <t>13:02:23</t>
  </si>
  <si>
    <t>none</t>
  </si>
  <si>
    <t>Picabo</t>
  </si>
  <si>
    <t>20230718</t>
  </si>
  <si>
    <t>kse</t>
  </si>
  <si>
    <t>BNL21849</t>
  </si>
  <si>
    <t>13:01:55</t>
  </si>
  <si>
    <t>2/2</t>
  </si>
  <si>
    <t>00000000</t>
  </si>
  <si>
    <t>iiiiiiii</t>
  </si>
  <si>
    <t>off</t>
  </si>
  <si>
    <t>20230718 13:03:48</t>
  </si>
  <si>
    <t>13:03:48</t>
  </si>
  <si>
    <t>13:03:21</t>
  </si>
  <si>
    <t>20230718 13:05:17</t>
  </si>
  <si>
    <t>13:05:17</t>
  </si>
  <si>
    <t>13:04:49</t>
  </si>
  <si>
    <t>20230718 13:06:42</t>
  </si>
  <si>
    <t>13:06:42</t>
  </si>
  <si>
    <t>13:06:15</t>
  </si>
  <si>
    <t>20230718 13:07:48</t>
  </si>
  <si>
    <t>13:07:48</t>
  </si>
  <si>
    <t>13:07:42</t>
  </si>
  <si>
    <t>20230718 13:08:56</t>
  </si>
  <si>
    <t>13:08:56</t>
  </si>
  <si>
    <t>13:08:50</t>
  </si>
  <si>
    <t>20230718 13:10:04</t>
  </si>
  <si>
    <t>13:10:04</t>
  </si>
  <si>
    <t>13:09:58</t>
  </si>
  <si>
    <t>20230718 13:11:30</t>
  </si>
  <si>
    <t>13:11:30</t>
  </si>
  <si>
    <t>13:11:03</t>
  </si>
  <si>
    <t>20230718 13:12:51</t>
  </si>
  <si>
    <t>13:12:51</t>
  </si>
  <si>
    <t>13:12:24</t>
  </si>
  <si>
    <t>20230718 13:14:08</t>
  </si>
  <si>
    <t>13:14:08</t>
  </si>
  <si>
    <t>13:13:41</t>
  </si>
  <si>
    <t>20230718 13:15:30</t>
  </si>
  <si>
    <t>13:15:30</t>
  </si>
  <si>
    <t>13:15:03</t>
  </si>
  <si>
    <t>20230718 13:16:56</t>
  </si>
  <si>
    <t>13:16:56</t>
  </si>
  <si>
    <t>13:16:29</t>
  </si>
  <si>
    <t>20230718 13:18:25</t>
  </si>
  <si>
    <t>13:18:25</t>
  </si>
  <si>
    <t>13:17:58</t>
  </si>
  <si>
    <t>20230718 13:19:51</t>
  </si>
  <si>
    <t>13:19:51</t>
  </si>
  <si>
    <t>13:19:24</t>
  </si>
  <si>
    <t>20230718 13:21:30</t>
  </si>
  <si>
    <t>13:21:30</t>
  </si>
  <si>
    <t>13:21:02</t>
  </si>
  <si>
    <t>20230718 13:23:04</t>
  </si>
  <si>
    <t>13:23:04</t>
  </si>
  <si>
    <t>13:22:37</t>
  </si>
  <si>
    <t>20230718 13:24:34</t>
  </si>
  <si>
    <t>13:24:34</t>
  </si>
  <si>
    <t>13:24:08</t>
  </si>
  <si>
    <t>20230718 13:26:12</t>
  </si>
  <si>
    <t>13:26:12</t>
  </si>
  <si>
    <t>13:25:42</t>
  </si>
  <si>
    <t>VAVI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</si>
</sst>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6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>
        <v>21</v>
      </c>
    </row>
    <row r="4" spans="1:216" x14ac:dyDescent="0.2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">
      <c r="B7">
        <v>2.8639999999999999</v>
      </c>
      <c r="C7">
        <v>0.5</v>
      </c>
      <c r="D7" t="s">
        <v>53</v>
      </c>
      <c r="E7">
        <v>2</v>
      </c>
    </row>
    <row r="8" spans="1:216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">
      <c r="B9">
        <v>0</v>
      </c>
      <c r="C9">
        <v>0</v>
      </c>
      <c r="D9">
        <v>0</v>
      </c>
      <c r="E9">
        <v>1</v>
      </c>
    </row>
    <row r="10" spans="1:216" x14ac:dyDescent="0.2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121</v>
      </c>
      <c r="L17" t="s">
        <v>122</v>
      </c>
      <c r="M17" t="s">
        <v>123</v>
      </c>
      <c r="N17" t="s">
        <v>124</v>
      </c>
      <c r="O17" t="s">
        <v>125</v>
      </c>
      <c r="P17" t="s">
        <v>126</v>
      </c>
      <c r="Q17" t="s">
        <v>127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136</v>
      </c>
      <c r="AA17" t="s">
        <v>137</v>
      </c>
      <c r="AB17" t="s">
        <v>138</v>
      </c>
      <c r="AC17" t="s">
        <v>139</v>
      </c>
      <c r="AD17" t="s">
        <v>140</v>
      </c>
      <c r="AE17" t="s">
        <v>141</v>
      </c>
      <c r="AF17" t="s">
        <v>142</v>
      </c>
      <c r="AG17" t="s">
        <v>143</v>
      </c>
      <c r="AH17" t="s">
        <v>144</v>
      </c>
      <c r="AI17" t="s">
        <v>145</v>
      </c>
      <c r="AJ17" t="s">
        <v>98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122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112</v>
      </c>
      <c r="CN17" t="s">
        <v>115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204</v>
      </c>
      <c r="CU17" t="s">
        <v>205</v>
      </c>
      <c r="CV17" t="s">
        <v>206</v>
      </c>
      <c r="CW17" t="s">
        <v>207</v>
      </c>
      <c r="CX17" t="s">
        <v>208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228</v>
      </c>
      <c r="DS17" t="s">
        <v>229</v>
      </c>
      <c r="DT17" t="s">
        <v>230</v>
      </c>
      <c r="DU17" t="s">
        <v>231</v>
      </c>
      <c r="DV17" t="s">
        <v>232</v>
      </c>
      <c r="DW17" t="s">
        <v>233</v>
      </c>
      <c r="DX17" t="s">
        <v>234</v>
      </c>
      <c r="DY17" t="s">
        <v>235</v>
      </c>
      <c r="DZ17" t="s">
        <v>236</v>
      </c>
      <c r="EA17" t="s">
        <v>237</v>
      </c>
      <c r="EB17" t="s">
        <v>238</v>
      </c>
      <c r="EC17" t="s">
        <v>239</v>
      </c>
      <c r="ED17" t="s">
        <v>240</v>
      </c>
      <c r="EE17" t="s">
        <v>241</v>
      </c>
      <c r="EF17" t="s">
        <v>242</v>
      </c>
      <c r="EG17" t="s">
        <v>243</v>
      </c>
      <c r="EH17" t="s">
        <v>244</v>
      </c>
      <c r="EI17" t="s">
        <v>245</v>
      </c>
      <c r="EJ17" t="s">
        <v>246</v>
      </c>
      <c r="EK17" t="s">
        <v>247</v>
      </c>
      <c r="EL17" t="s">
        <v>248</v>
      </c>
      <c r="EM17" t="s">
        <v>249</v>
      </c>
      <c r="EN17" t="s">
        <v>250</v>
      </c>
      <c r="EO17" t="s">
        <v>251</v>
      </c>
      <c r="EP17" t="s">
        <v>252</v>
      </c>
      <c r="EQ17" t="s">
        <v>253</v>
      </c>
      <c r="ER17" t="s">
        <v>254</v>
      </c>
      <c r="ES17" t="s">
        <v>255</v>
      </c>
      <c r="ET17" t="s">
        <v>256</v>
      </c>
      <c r="EU17" t="s">
        <v>257</v>
      </c>
      <c r="EV17" t="s">
        <v>258</v>
      </c>
      <c r="EW17" t="s">
        <v>259</v>
      </c>
      <c r="EX17" t="s">
        <v>260</v>
      </c>
      <c r="EY17" t="s">
        <v>261</v>
      </c>
      <c r="EZ17" t="s">
        <v>262</v>
      </c>
      <c r="FA17" t="s">
        <v>263</v>
      </c>
      <c r="FB17" t="s">
        <v>264</v>
      </c>
      <c r="FC17" t="s">
        <v>265</v>
      </c>
      <c r="FD17" t="s">
        <v>266</v>
      </c>
      <c r="FE17" t="s">
        <v>267</v>
      </c>
      <c r="FF17" t="s">
        <v>268</v>
      </c>
      <c r="FG17" t="s">
        <v>269</v>
      </c>
      <c r="FH17" t="s">
        <v>270</v>
      </c>
      <c r="FI17" t="s">
        <v>271</v>
      </c>
      <c r="FJ17" t="s">
        <v>272</v>
      </c>
      <c r="FK17" t="s">
        <v>273</v>
      </c>
      <c r="FL17" t="s">
        <v>274</v>
      </c>
      <c r="FM17" t="s">
        <v>275</v>
      </c>
      <c r="FN17" t="s">
        <v>276</v>
      </c>
      <c r="FO17" t="s">
        <v>277</v>
      </c>
      <c r="FP17" t="s">
        <v>278</v>
      </c>
      <c r="FQ17" t="s">
        <v>279</v>
      </c>
      <c r="FR17" t="s">
        <v>280</v>
      </c>
      <c r="FS17" t="s">
        <v>281</v>
      </c>
      <c r="FT17" t="s">
        <v>282</v>
      </c>
      <c r="FU17" t="s">
        <v>283</v>
      </c>
      <c r="FV17" t="s">
        <v>284</v>
      </c>
      <c r="FW17" t="s">
        <v>285</v>
      </c>
      <c r="FX17" t="s">
        <v>286</v>
      </c>
      <c r="FY17" t="s">
        <v>287</v>
      </c>
      <c r="FZ17" t="s">
        <v>288</v>
      </c>
      <c r="GA17" t="s">
        <v>289</v>
      </c>
      <c r="GB17" t="s">
        <v>290</v>
      </c>
      <c r="GC17" t="s">
        <v>291</v>
      </c>
      <c r="GD17" t="s">
        <v>292</v>
      </c>
      <c r="GE17" t="s">
        <v>293</v>
      </c>
      <c r="GF17" t="s">
        <v>294</v>
      </c>
      <c r="GG17" t="s">
        <v>295</v>
      </c>
      <c r="GH17" t="s">
        <v>296</v>
      </c>
      <c r="GI17" t="s">
        <v>297</v>
      </c>
      <c r="GJ17" t="s">
        <v>298</v>
      </c>
      <c r="GK17" t="s">
        <v>299</v>
      </c>
      <c r="GL17" t="s">
        <v>300</v>
      </c>
      <c r="GM17" t="s">
        <v>301</v>
      </c>
      <c r="GN17" t="s">
        <v>302</v>
      </c>
      <c r="GO17" t="s">
        <v>303</v>
      </c>
      <c r="GP17" t="s">
        <v>304</v>
      </c>
      <c r="GQ17" t="s">
        <v>305</v>
      </c>
      <c r="GR17" t="s">
        <v>306</v>
      </c>
      <c r="GS17" t="s">
        <v>307</v>
      </c>
      <c r="GT17" t="s">
        <v>308</v>
      </c>
      <c r="GU17" t="s">
        <v>309</v>
      </c>
      <c r="GV17" t="s">
        <v>310</v>
      </c>
      <c r="GW17" t="s">
        <v>311</v>
      </c>
      <c r="GX17" t="s">
        <v>312</v>
      </c>
      <c r="GY17" t="s">
        <v>313</v>
      </c>
      <c r="GZ17" t="s">
        <v>314</v>
      </c>
      <c r="HA17" t="s">
        <v>315</v>
      </c>
      <c r="HB17" t="s">
        <v>316</v>
      </c>
      <c r="HC17" t="s">
        <v>317</v>
      </c>
      <c r="HD17" t="s">
        <v>318</v>
      </c>
      <c r="HE17" t="s">
        <v>319</v>
      </c>
      <c r="HF17" t="s">
        <v>320</v>
      </c>
      <c r="HG17" t="s">
        <v>321</v>
      </c>
      <c r="HH17" t="s">
        <v>322</v>
      </c>
    </row>
    <row r="18" spans="1:216" x14ac:dyDescent="0.2">
      <c r="B18" t="s">
        <v>323</v>
      </c>
      <c r="C18" t="s">
        <v>323</v>
      </c>
      <c r="F18" t="s">
        <v>323</v>
      </c>
      <c r="L18" t="s">
        <v>323</v>
      </c>
      <c r="M18" t="s">
        <v>324</v>
      </c>
      <c r="N18" t="s">
        <v>325</v>
      </c>
      <c r="O18" t="s">
        <v>326</v>
      </c>
      <c r="P18" t="s">
        <v>327</v>
      </c>
      <c r="Q18" t="s">
        <v>327</v>
      </c>
      <c r="R18" t="s">
        <v>161</v>
      </c>
      <c r="S18" t="s">
        <v>161</v>
      </c>
      <c r="T18" t="s">
        <v>324</v>
      </c>
      <c r="U18" t="s">
        <v>324</v>
      </c>
      <c r="V18" t="s">
        <v>324</v>
      </c>
      <c r="W18" t="s">
        <v>324</v>
      </c>
      <c r="X18" t="s">
        <v>328</v>
      </c>
      <c r="Y18" t="s">
        <v>329</v>
      </c>
      <c r="Z18" t="s">
        <v>329</v>
      </c>
      <c r="AA18" t="s">
        <v>330</v>
      </c>
      <c r="AB18" t="s">
        <v>331</v>
      </c>
      <c r="AC18" t="s">
        <v>330</v>
      </c>
      <c r="AD18" t="s">
        <v>330</v>
      </c>
      <c r="AE18" t="s">
        <v>330</v>
      </c>
      <c r="AF18" t="s">
        <v>328</v>
      </c>
      <c r="AG18" t="s">
        <v>328</v>
      </c>
      <c r="AH18" t="s">
        <v>328</v>
      </c>
      <c r="AI18" t="s">
        <v>328</v>
      </c>
      <c r="AJ18" t="s">
        <v>332</v>
      </c>
      <c r="AK18" t="s">
        <v>331</v>
      </c>
      <c r="AM18" t="s">
        <v>331</v>
      </c>
      <c r="AN18" t="s">
        <v>332</v>
      </c>
      <c r="AO18" t="s">
        <v>326</v>
      </c>
      <c r="AP18" t="s">
        <v>326</v>
      </c>
      <c r="AR18" t="s">
        <v>333</v>
      </c>
      <c r="AS18" t="s">
        <v>323</v>
      </c>
      <c r="AT18" t="s">
        <v>327</v>
      </c>
      <c r="AU18" t="s">
        <v>327</v>
      </c>
      <c r="AV18" t="s">
        <v>334</v>
      </c>
      <c r="AW18" t="s">
        <v>334</v>
      </c>
      <c r="AX18" t="s">
        <v>327</v>
      </c>
      <c r="AY18" t="s">
        <v>334</v>
      </c>
      <c r="AZ18" t="s">
        <v>332</v>
      </c>
      <c r="BA18" t="s">
        <v>330</v>
      </c>
      <c r="BB18" t="s">
        <v>330</v>
      </c>
      <c r="BC18" t="s">
        <v>329</v>
      </c>
      <c r="BD18" t="s">
        <v>329</v>
      </c>
      <c r="BE18" t="s">
        <v>329</v>
      </c>
      <c r="BF18" t="s">
        <v>329</v>
      </c>
      <c r="BG18" t="s">
        <v>329</v>
      </c>
      <c r="BH18" t="s">
        <v>335</v>
      </c>
      <c r="BI18" t="s">
        <v>326</v>
      </c>
      <c r="BJ18" t="s">
        <v>326</v>
      </c>
      <c r="BK18" t="s">
        <v>327</v>
      </c>
      <c r="BL18" t="s">
        <v>327</v>
      </c>
      <c r="BM18" t="s">
        <v>327</v>
      </c>
      <c r="BN18" t="s">
        <v>334</v>
      </c>
      <c r="BO18" t="s">
        <v>327</v>
      </c>
      <c r="BP18" t="s">
        <v>334</v>
      </c>
      <c r="BQ18" t="s">
        <v>330</v>
      </c>
      <c r="BR18" t="s">
        <v>330</v>
      </c>
      <c r="BS18" t="s">
        <v>329</v>
      </c>
      <c r="BT18" t="s">
        <v>329</v>
      </c>
      <c r="BU18" t="s">
        <v>326</v>
      </c>
      <c r="BZ18" t="s">
        <v>326</v>
      </c>
      <c r="CC18" t="s">
        <v>329</v>
      </c>
      <c r="CD18" t="s">
        <v>329</v>
      </c>
      <c r="CE18" t="s">
        <v>329</v>
      </c>
      <c r="CF18" t="s">
        <v>329</v>
      </c>
      <c r="CG18" t="s">
        <v>329</v>
      </c>
      <c r="CH18" t="s">
        <v>326</v>
      </c>
      <c r="CI18" t="s">
        <v>326</v>
      </c>
      <c r="CJ18" t="s">
        <v>326</v>
      </c>
      <c r="CK18" t="s">
        <v>323</v>
      </c>
      <c r="CM18" t="s">
        <v>336</v>
      </c>
      <c r="CO18" t="s">
        <v>323</v>
      </c>
      <c r="CP18" t="s">
        <v>323</v>
      </c>
      <c r="CR18" t="s">
        <v>337</v>
      </c>
      <c r="CS18" t="s">
        <v>338</v>
      </c>
      <c r="CT18" t="s">
        <v>337</v>
      </c>
      <c r="CU18" t="s">
        <v>338</v>
      </c>
      <c r="CV18" t="s">
        <v>337</v>
      </c>
      <c r="CW18" t="s">
        <v>338</v>
      </c>
      <c r="CX18" t="s">
        <v>331</v>
      </c>
      <c r="CY18" t="s">
        <v>331</v>
      </c>
      <c r="CZ18" t="s">
        <v>326</v>
      </c>
      <c r="DA18" t="s">
        <v>339</v>
      </c>
      <c r="DB18" t="s">
        <v>326</v>
      </c>
      <c r="DD18" t="s">
        <v>327</v>
      </c>
      <c r="DE18" t="s">
        <v>340</v>
      </c>
      <c r="DF18" t="s">
        <v>327</v>
      </c>
      <c r="DH18" t="s">
        <v>326</v>
      </c>
      <c r="DI18" t="s">
        <v>339</v>
      </c>
      <c r="DJ18" t="s">
        <v>326</v>
      </c>
      <c r="DO18" t="s">
        <v>341</v>
      </c>
      <c r="DP18" t="s">
        <v>341</v>
      </c>
      <c r="EC18" t="s">
        <v>341</v>
      </c>
      <c r="ED18" t="s">
        <v>341</v>
      </c>
      <c r="EE18" t="s">
        <v>342</v>
      </c>
      <c r="EF18" t="s">
        <v>342</v>
      </c>
      <c r="EG18" t="s">
        <v>329</v>
      </c>
      <c r="EH18" t="s">
        <v>329</v>
      </c>
      <c r="EI18" t="s">
        <v>331</v>
      </c>
      <c r="EJ18" t="s">
        <v>329</v>
      </c>
      <c r="EK18" t="s">
        <v>334</v>
      </c>
      <c r="EL18" t="s">
        <v>331</v>
      </c>
      <c r="EM18" t="s">
        <v>331</v>
      </c>
      <c r="EO18" t="s">
        <v>341</v>
      </c>
      <c r="EP18" t="s">
        <v>341</v>
      </c>
      <c r="EQ18" t="s">
        <v>341</v>
      </c>
      <c r="ER18" t="s">
        <v>341</v>
      </c>
      <c r="ES18" t="s">
        <v>341</v>
      </c>
      <c r="ET18" t="s">
        <v>341</v>
      </c>
      <c r="EU18" t="s">
        <v>341</v>
      </c>
      <c r="EV18" t="s">
        <v>343</v>
      </c>
      <c r="EW18" t="s">
        <v>343</v>
      </c>
      <c r="EX18" t="s">
        <v>343</v>
      </c>
      <c r="EY18" t="s">
        <v>344</v>
      </c>
      <c r="EZ18" t="s">
        <v>341</v>
      </c>
      <c r="FA18" t="s">
        <v>341</v>
      </c>
      <c r="FB18" t="s">
        <v>341</v>
      </c>
      <c r="FC18" t="s">
        <v>341</v>
      </c>
      <c r="FD18" t="s">
        <v>341</v>
      </c>
      <c r="FE18" t="s">
        <v>341</v>
      </c>
      <c r="FF18" t="s">
        <v>341</v>
      </c>
      <c r="FG18" t="s">
        <v>341</v>
      </c>
      <c r="FH18" t="s">
        <v>341</v>
      </c>
      <c r="FI18" t="s">
        <v>341</v>
      </c>
      <c r="FJ18" t="s">
        <v>341</v>
      </c>
      <c r="FK18" t="s">
        <v>341</v>
      </c>
      <c r="FR18" t="s">
        <v>341</v>
      </c>
      <c r="FS18" t="s">
        <v>331</v>
      </c>
      <c r="FT18" t="s">
        <v>331</v>
      </c>
      <c r="FU18" t="s">
        <v>337</v>
      </c>
      <c r="FV18" t="s">
        <v>338</v>
      </c>
      <c r="FW18" t="s">
        <v>338</v>
      </c>
      <c r="GA18" t="s">
        <v>338</v>
      </c>
      <c r="GE18" t="s">
        <v>327</v>
      </c>
      <c r="GF18" t="s">
        <v>327</v>
      </c>
      <c r="GG18" t="s">
        <v>334</v>
      </c>
      <c r="GH18" t="s">
        <v>334</v>
      </c>
      <c r="GI18" t="s">
        <v>345</v>
      </c>
      <c r="GJ18" t="s">
        <v>345</v>
      </c>
      <c r="GK18" t="s">
        <v>341</v>
      </c>
      <c r="GL18" t="s">
        <v>341</v>
      </c>
      <c r="GM18" t="s">
        <v>341</v>
      </c>
      <c r="GN18" t="s">
        <v>341</v>
      </c>
      <c r="GO18" t="s">
        <v>341</v>
      </c>
      <c r="GP18" t="s">
        <v>341</v>
      </c>
      <c r="GQ18" t="s">
        <v>329</v>
      </c>
      <c r="GR18" t="s">
        <v>341</v>
      </c>
      <c r="GT18" t="s">
        <v>332</v>
      </c>
      <c r="GU18" t="s">
        <v>332</v>
      </c>
      <c r="GV18" t="s">
        <v>329</v>
      </c>
      <c r="GW18" t="s">
        <v>329</v>
      </c>
      <c r="GX18" t="s">
        <v>329</v>
      </c>
      <c r="GY18" t="s">
        <v>329</v>
      </c>
      <c r="GZ18" t="s">
        <v>329</v>
      </c>
      <c r="HA18" t="s">
        <v>331</v>
      </c>
      <c r="HB18" t="s">
        <v>331</v>
      </c>
      <c r="HC18" t="s">
        <v>331</v>
      </c>
      <c r="HD18" t="s">
        <v>329</v>
      </c>
      <c r="HE18" t="s">
        <v>327</v>
      </c>
      <c r="HF18" t="s">
        <v>334</v>
      </c>
      <c r="HG18" t="s">
        <v>331</v>
      </c>
      <c r="HH18" t="s">
        <v>331</v>
      </c>
    </row>
    <row r="19" spans="1:216" x14ac:dyDescent="0.2">
      <c r="A19">
        <v>1</v>
      </c>
      <c r="B19">
        <v>1689714143.0999999</v>
      </c>
      <c r="C19">
        <v>0</v>
      </c>
      <c r="D19" t="s">
        <v>346</v>
      </c>
      <c r="E19" t="s">
        <v>347</v>
      </c>
      <c r="F19" t="s">
        <v>348</v>
      </c>
      <c r="G19" t="s">
        <v>349</v>
      </c>
      <c r="H19" t="s">
        <v>350</v>
      </c>
      <c r="I19" t="s">
        <v>351</v>
      </c>
      <c r="J19" t="s">
        <v>409</v>
      </c>
      <c r="K19" t="s">
        <v>352</v>
      </c>
      <c r="L19">
        <v>1689714143.0999999</v>
      </c>
      <c r="M19">
        <f t="shared" ref="M19:M36" si="0">(N19)/1000</f>
        <v>1.5954252065656428E-3</v>
      </c>
      <c r="N19">
        <f t="shared" ref="N19:N36" si="1">1000*AZ19*AL19*(AV19-AW19)/(100*$B$7*(1000-AL19*AV19))</f>
        <v>1.5954252065656427</v>
      </c>
      <c r="O19">
        <f t="shared" ref="O19:O36" si="2">AZ19*AL19*(AU19-AT19*(1000-AL19*AW19)/(1000-AL19*AV19))/(100*$B$7)</f>
        <v>13.815488619974891</v>
      </c>
      <c r="P19">
        <f t="shared" ref="P19:P36" si="3">AT19 - IF(AL19&gt;1, O19*$B$7*100/(AN19*BH19), 0)</f>
        <v>389.65300000000002</v>
      </c>
      <c r="Q19">
        <f t="shared" ref="Q19:Q36" si="4">((W19-M19/2)*P19-O19)/(W19+M19/2)</f>
        <v>256.90107961949394</v>
      </c>
      <c r="R19">
        <f t="shared" ref="R19:R36" si="5">Q19*(BA19+BB19)/1000</f>
        <v>25.844899057564579</v>
      </c>
      <c r="S19">
        <f t="shared" ref="S19:S36" si="6">(AT19 - IF(AL19&gt;1, O19*$B$7*100/(AN19*BH19), 0))*(BA19+BB19)/1000</f>
        <v>39.200078362430702</v>
      </c>
      <c r="T19">
        <f t="shared" ref="T19:T36" si="7">2/((1/V19-1/U19)+SIGN(V19)*SQRT((1/V19-1/U19)*(1/V19-1/U19) + 4*$C$7/(($C$7+1)*($C$7+1))*(2*1/V19*1/U19-1/U19*1/U19)))</f>
        <v>0.17646472673280281</v>
      </c>
      <c r="U19">
        <f t="shared" ref="U19:U36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3.8738649996828167</v>
      </c>
      <c r="V19">
        <f t="shared" ref="V19:V36" si="9">M19*(1000-(1000*0.61365*EXP(17.502*Z19/(240.97+Z19))/(BA19+BB19)+AV19)/2)/(1000*0.61365*EXP(17.502*Z19/(240.97+Z19))/(BA19+BB19)-AV19)</f>
        <v>0.17211758792331028</v>
      </c>
      <c r="W19">
        <f t="shared" ref="W19:W36" si="10">1/(($C$7+1)/(T19/1.6)+1/(U19/1.37)) + $C$7/(($C$7+1)/(T19/1.6) + $C$7/(U19/1.37))</f>
        <v>0.10795514608687917</v>
      </c>
      <c r="X19">
        <f t="shared" ref="X19:X36" si="11">(AO19*AR19)</f>
        <v>297.69242400000002</v>
      </c>
      <c r="Y19">
        <f t="shared" ref="Y19:Y36" si="12">(BC19+(X19+2*0.95*0.0000000567*(((BC19+$B$9)+273)^4-(BC19+273)^4)-44100*M19)/(1.84*29.3*U19+8*0.95*0.0000000567*(BC19+273)^3))</f>
        <v>19.056837691090958</v>
      </c>
      <c r="Z19">
        <f t="shared" ref="Z19:Z36" si="13">($C$9*BD19+$D$9*BE19+$E$9*Y19)</f>
        <v>19.056837691090958</v>
      </c>
      <c r="AA19">
        <f t="shared" ref="AA19:AA36" si="14">0.61365*EXP(17.502*Z19/(240.97+Z19))</f>
        <v>2.213014053599176</v>
      </c>
      <c r="AB19">
        <f t="shared" ref="AB19:AB36" si="15">(AC19/AD19*100)</f>
        <v>62.523990173315589</v>
      </c>
      <c r="AC19">
        <f t="shared" ref="AC19:AC36" si="16">AV19*(BA19+BB19)/1000</f>
        <v>1.2967565759378101</v>
      </c>
      <c r="AD19">
        <f t="shared" ref="AD19:AD36" si="17">0.61365*EXP(17.502*BC19/(240.97+BC19))</f>
        <v>2.074014426051856</v>
      </c>
      <c r="AE19">
        <f t="shared" ref="AE19:AE36" si="18">(AA19-AV19*(BA19+BB19)/1000)</f>
        <v>0.91625747766136589</v>
      </c>
      <c r="AF19">
        <f t="shared" ref="AF19:AF36" si="19">(-M19*44100)</f>
        <v>-70.358251609544851</v>
      </c>
      <c r="AG19">
        <f t="shared" ref="AG19:AG36" si="20">2*29.3*U19*0.92*(BC19-Z19)</f>
        <v>-216.33243315778969</v>
      </c>
      <c r="AH19">
        <f t="shared" ref="AH19:AH36" si="21">2*0.95*0.0000000567*(((BC19+$B$9)+273)^4-(Z19+273)^4)</f>
        <v>-11.060616847823754</v>
      </c>
      <c r="AI19">
        <f t="shared" ref="AI19:AI36" si="22">X19+AH19+AF19+AG19</f>
        <v>-5.8877615158309027E-2</v>
      </c>
      <c r="AJ19">
        <v>0</v>
      </c>
      <c r="AK19">
        <v>0</v>
      </c>
      <c r="AL19">
        <f t="shared" ref="AL19:AL36" si="23">IF(AJ19*$H$15&gt;=AN19,1,(AN19/(AN19-AJ19*$H$15)))</f>
        <v>1</v>
      </c>
      <c r="AM19">
        <f t="shared" ref="AM19:AM36" si="24">(AL19-1)*100</f>
        <v>0</v>
      </c>
      <c r="AN19">
        <f t="shared" ref="AN19:AN36" si="25">MAX(0,($B$15+$C$15*BH19)/(1+$D$15*BH19)*BA19/(BC19+273)*$E$15)</f>
        <v>54743.239665018584</v>
      </c>
      <c r="AO19">
        <f t="shared" ref="AO19:AO36" si="26">$B$13*BI19+$C$13*BJ19+$F$13*BU19*(1-BX19)</f>
        <v>1799.94</v>
      </c>
      <c r="AP19">
        <f t="shared" ref="AP19:AP36" si="27">AO19*AQ19</f>
        <v>1517.3496</v>
      </c>
      <c r="AQ19">
        <f t="shared" ref="AQ19:AQ36" si="28">($B$13*$D$11+$C$13*$D$11+$F$13*((CH19+BZ19)/MAX(CH19+BZ19+CI19, 0.1)*$I$11+CI19/MAX(CH19+BZ19+CI19, 0.1)*$J$11))/($B$13+$C$13+$F$13)</f>
        <v>0.84300010000333347</v>
      </c>
      <c r="AR19">
        <f t="shared" ref="AR19:AR36" si="29">($B$13*$K$11+$C$13*$K$11+$F$13*((CH19+BZ19)/MAX(CH19+BZ19+CI19, 0.1)*$P$11+CI19/MAX(CH19+BZ19+CI19, 0.1)*$Q$11))/($B$13+$C$13+$F$13)</f>
        <v>0.16539019300643354</v>
      </c>
      <c r="AS19">
        <v>1689714143.0999999</v>
      </c>
      <c r="AT19">
        <v>389.65300000000002</v>
      </c>
      <c r="AU19">
        <v>399.99</v>
      </c>
      <c r="AV19">
        <v>12.889900000000001</v>
      </c>
      <c r="AW19">
        <v>11.7623</v>
      </c>
      <c r="AX19">
        <v>392.09199999999998</v>
      </c>
      <c r="AY19">
        <v>13.189</v>
      </c>
      <c r="AZ19">
        <v>400</v>
      </c>
      <c r="BA19">
        <v>100.557</v>
      </c>
      <c r="BB19">
        <v>4.55319E-2</v>
      </c>
      <c r="BC19">
        <v>18.021000000000001</v>
      </c>
      <c r="BD19">
        <v>17.8582</v>
      </c>
      <c r="BE19">
        <v>999.9</v>
      </c>
      <c r="BF19">
        <v>0</v>
      </c>
      <c r="BG19">
        <v>0</v>
      </c>
      <c r="BH19">
        <v>9986.8799999999992</v>
      </c>
      <c r="BI19">
        <v>0</v>
      </c>
      <c r="BJ19">
        <v>105.572</v>
      </c>
      <c r="BK19">
        <v>-10.3371</v>
      </c>
      <c r="BL19">
        <v>394.74099999999999</v>
      </c>
      <c r="BM19">
        <v>404.75099999999998</v>
      </c>
      <c r="BN19">
        <v>1.1275999999999999</v>
      </c>
      <c r="BO19">
        <v>399.99</v>
      </c>
      <c r="BP19">
        <v>11.7623</v>
      </c>
      <c r="BQ19">
        <v>1.29617</v>
      </c>
      <c r="BR19">
        <v>1.1827799999999999</v>
      </c>
      <c r="BS19">
        <v>10.7545</v>
      </c>
      <c r="BT19">
        <v>9.3865800000000004</v>
      </c>
      <c r="BU19">
        <v>1799.94</v>
      </c>
      <c r="BV19">
        <v>0.89999799999999996</v>
      </c>
      <c r="BW19">
        <v>0.10000199999999999</v>
      </c>
      <c r="BX19">
        <v>0</v>
      </c>
      <c r="BY19">
        <v>2.8067000000000002</v>
      </c>
      <c r="BZ19">
        <v>0</v>
      </c>
      <c r="CA19">
        <v>7876.82</v>
      </c>
      <c r="CB19">
        <v>14599.9</v>
      </c>
      <c r="CC19">
        <v>39.061999999999998</v>
      </c>
      <c r="CD19">
        <v>40.686999999999998</v>
      </c>
      <c r="CE19">
        <v>39.375</v>
      </c>
      <c r="CF19">
        <v>39.311999999999998</v>
      </c>
      <c r="CG19">
        <v>38.061999999999998</v>
      </c>
      <c r="CH19">
        <v>1619.94</v>
      </c>
      <c r="CI19">
        <v>180</v>
      </c>
      <c r="CJ19">
        <v>0</v>
      </c>
      <c r="CK19">
        <v>1689714154.3</v>
      </c>
      <c r="CL19">
        <v>0</v>
      </c>
      <c r="CM19">
        <v>1689714115.5999999</v>
      </c>
      <c r="CN19" t="s">
        <v>353</v>
      </c>
      <c r="CO19">
        <v>1689714108.0999999</v>
      </c>
      <c r="CP19">
        <v>1689714115.5999999</v>
      </c>
      <c r="CQ19">
        <v>32</v>
      </c>
      <c r="CR19">
        <v>-2.4E-2</v>
      </c>
      <c r="CS19">
        <v>3.0000000000000001E-3</v>
      </c>
      <c r="CT19">
        <v>-2.472</v>
      </c>
      <c r="CU19">
        <v>-0.29899999999999999</v>
      </c>
      <c r="CV19">
        <v>400</v>
      </c>
      <c r="CW19">
        <v>12</v>
      </c>
      <c r="CX19">
        <v>0.13</v>
      </c>
      <c r="CY19">
        <v>0.13</v>
      </c>
      <c r="CZ19">
        <v>9.8778051040716015</v>
      </c>
      <c r="DA19">
        <v>0.1146757253702461</v>
      </c>
      <c r="DB19">
        <v>3.9420965246087812E-2</v>
      </c>
      <c r="DC19">
        <v>1</v>
      </c>
      <c r="DD19">
        <v>399.99695000000003</v>
      </c>
      <c r="DE19">
        <v>-3.8949343347998008E-3</v>
      </c>
      <c r="DF19">
        <v>3.341852031434165E-2</v>
      </c>
      <c r="DG19">
        <v>1</v>
      </c>
      <c r="DH19">
        <v>1799.984634146341</v>
      </c>
      <c r="DI19">
        <v>0.20137176958930819</v>
      </c>
      <c r="DJ19">
        <v>9.8627101627739688E-2</v>
      </c>
      <c r="DK19">
        <v>-1</v>
      </c>
      <c r="DL19">
        <v>2</v>
      </c>
      <c r="DM19">
        <v>2</v>
      </c>
      <c r="DN19" t="s">
        <v>354</v>
      </c>
      <c r="DO19">
        <v>2.6934100000000001</v>
      </c>
      <c r="DP19">
        <v>2.6523099999999999</v>
      </c>
      <c r="DQ19">
        <v>9.30338E-2</v>
      </c>
      <c r="DR19">
        <v>9.4037200000000001E-2</v>
      </c>
      <c r="DS19">
        <v>7.5114E-2</v>
      </c>
      <c r="DT19">
        <v>6.8391400000000005E-2</v>
      </c>
      <c r="DU19">
        <v>27471.1</v>
      </c>
      <c r="DV19">
        <v>30984</v>
      </c>
      <c r="DW19">
        <v>28499.5</v>
      </c>
      <c r="DX19">
        <v>32788.300000000003</v>
      </c>
      <c r="DY19">
        <v>36644.5</v>
      </c>
      <c r="DZ19">
        <v>41383.300000000003</v>
      </c>
      <c r="EA19">
        <v>41822.800000000003</v>
      </c>
      <c r="EB19">
        <v>47286.5</v>
      </c>
      <c r="EC19">
        <v>1.82362</v>
      </c>
      <c r="ED19">
        <v>2.2202700000000002</v>
      </c>
      <c r="EE19">
        <v>-2.3216000000000001E-2</v>
      </c>
      <c r="EF19">
        <v>0</v>
      </c>
      <c r="EG19">
        <v>18.243400000000001</v>
      </c>
      <c r="EH19">
        <v>999.9</v>
      </c>
      <c r="EI19">
        <v>41.3</v>
      </c>
      <c r="EJ19">
        <v>25.1</v>
      </c>
      <c r="EK19">
        <v>13.137700000000001</v>
      </c>
      <c r="EL19">
        <v>62.4268</v>
      </c>
      <c r="EM19">
        <v>1.1899</v>
      </c>
      <c r="EN19">
        <v>1</v>
      </c>
      <c r="EO19">
        <v>-0.38833800000000002</v>
      </c>
      <c r="EP19">
        <v>3.8370799999999998</v>
      </c>
      <c r="EQ19">
        <v>20.195599999999999</v>
      </c>
      <c r="ER19">
        <v>5.2277699999999996</v>
      </c>
      <c r="ES19">
        <v>12.0099</v>
      </c>
      <c r="ET19">
        <v>4.9897999999999998</v>
      </c>
      <c r="EU19">
        <v>3.3050000000000002</v>
      </c>
      <c r="EV19">
        <v>6111</v>
      </c>
      <c r="EW19">
        <v>9511.4</v>
      </c>
      <c r="EX19">
        <v>503</v>
      </c>
      <c r="EY19">
        <v>57.9</v>
      </c>
      <c r="EZ19">
        <v>1.85253</v>
      </c>
      <c r="FA19">
        <v>1.86147</v>
      </c>
      <c r="FB19">
        <v>1.8605</v>
      </c>
      <c r="FC19">
        <v>1.85653</v>
      </c>
      <c r="FD19">
        <v>1.86084</v>
      </c>
      <c r="FE19">
        <v>1.8571500000000001</v>
      </c>
      <c r="FF19">
        <v>1.8592599999999999</v>
      </c>
      <c r="FG19">
        <v>1.86208</v>
      </c>
      <c r="FH19">
        <v>0</v>
      </c>
      <c r="FI19">
        <v>0</v>
      </c>
      <c r="FJ19">
        <v>0</v>
      </c>
      <c r="FK19">
        <v>0</v>
      </c>
      <c r="FL19" t="s">
        <v>355</v>
      </c>
      <c r="FM19" t="s">
        <v>356</v>
      </c>
      <c r="FN19" t="s">
        <v>357</v>
      </c>
      <c r="FO19" t="s">
        <v>357</v>
      </c>
      <c r="FP19" t="s">
        <v>357</v>
      </c>
      <c r="FQ19" t="s">
        <v>357</v>
      </c>
      <c r="FR19">
        <v>0</v>
      </c>
      <c r="FS19">
        <v>100</v>
      </c>
      <c r="FT19">
        <v>100</v>
      </c>
      <c r="FU19">
        <v>-2.4390000000000001</v>
      </c>
      <c r="FV19">
        <v>-0.29909999999999998</v>
      </c>
      <c r="FW19">
        <v>-1.0274183867385791</v>
      </c>
      <c r="FX19">
        <v>-4.0117494158234393E-3</v>
      </c>
      <c r="FY19">
        <v>1.087516141204025E-6</v>
      </c>
      <c r="FZ19">
        <v>-8.657206703991749E-11</v>
      </c>
      <c r="GA19">
        <v>-0.29915000000000092</v>
      </c>
      <c r="GB19">
        <v>0</v>
      </c>
      <c r="GC19">
        <v>0</v>
      </c>
      <c r="GD19">
        <v>0</v>
      </c>
      <c r="GE19">
        <v>4</v>
      </c>
      <c r="GF19">
        <v>2094</v>
      </c>
      <c r="GG19">
        <v>-1</v>
      </c>
      <c r="GH19">
        <v>-1</v>
      </c>
      <c r="GI19">
        <v>0.6</v>
      </c>
      <c r="GJ19">
        <v>0.5</v>
      </c>
      <c r="GK19">
        <v>0.99731400000000003</v>
      </c>
      <c r="GL19">
        <v>2.36328</v>
      </c>
      <c r="GM19">
        <v>1.5942400000000001</v>
      </c>
      <c r="GN19">
        <v>2.31812</v>
      </c>
      <c r="GO19">
        <v>1.40015</v>
      </c>
      <c r="GP19">
        <v>2.3303199999999999</v>
      </c>
      <c r="GQ19">
        <v>28.269200000000001</v>
      </c>
      <c r="GR19">
        <v>14.2371</v>
      </c>
      <c r="GS19">
        <v>18</v>
      </c>
      <c r="GT19">
        <v>382.94400000000002</v>
      </c>
      <c r="GU19">
        <v>688.49900000000002</v>
      </c>
      <c r="GV19">
        <v>14.089</v>
      </c>
      <c r="GW19">
        <v>22.066099999999999</v>
      </c>
      <c r="GX19">
        <v>30</v>
      </c>
      <c r="GY19">
        <v>21.960999999999999</v>
      </c>
      <c r="GZ19">
        <v>21.889600000000002</v>
      </c>
      <c r="HA19">
        <v>20.0108</v>
      </c>
      <c r="HB19">
        <v>0</v>
      </c>
      <c r="HC19">
        <v>-30</v>
      </c>
      <c r="HD19">
        <v>14.072699999999999</v>
      </c>
      <c r="HE19">
        <v>400</v>
      </c>
      <c r="HF19">
        <v>0</v>
      </c>
      <c r="HG19">
        <v>104.626</v>
      </c>
      <c r="HH19">
        <v>104.16</v>
      </c>
    </row>
    <row r="20" spans="1:216" x14ac:dyDescent="0.2">
      <c r="A20">
        <v>2</v>
      </c>
      <c r="B20">
        <v>1689714228.5999999</v>
      </c>
      <c r="C20">
        <v>85.5</v>
      </c>
      <c r="D20" t="s">
        <v>358</v>
      </c>
      <c r="E20" t="s">
        <v>359</v>
      </c>
      <c r="F20" t="s">
        <v>348</v>
      </c>
      <c r="G20" t="s">
        <v>349</v>
      </c>
      <c r="H20" t="s">
        <v>350</v>
      </c>
      <c r="I20" t="s">
        <v>351</v>
      </c>
      <c r="J20" t="s">
        <v>409</v>
      </c>
      <c r="K20" t="s">
        <v>352</v>
      </c>
      <c r="L20">
        <v>1689714228.5999999</v>
      </c>
      <c r="M20">
        <f t="shared" si="0"/>
        <v>1.6678450479432109E-3</v>
      </c>
      <c r="N20">
        <f t="shared" si="1"/>
        <v>1.6678450479432108</v>
      </c>
      <c r="O20">
        <f t="shared" si="2"/>
        <v>10.240209504799665</v>
      </c>
      <c r="P20">
        <f t="shared" si="3"/>
        <v>292.29199999999997</v>
      </c>
      <c r="Q20">
        <f t="shared" si="4"/>
        <v>198.8353439643268</v>
      </c>
      <c r="R20">
        <f t="shared" si="5"/>
        <v>20.003518920354345</v>
      </c>
      <c r="S20">
        <f t="shared" si="6"/>
        <v>29.405579690687198</v>
      </c>
      <c r="T20">
        <f t="shared" si="7"/>
        <v>0.18648876377290252</v>
      </c>
      <c r="U20">
        <f t="shared" si="8"/>
        <v>3.8791001560225631</v>
      </c>
      <c r="V20">
        <f t="shared" si="9"/>
        <v>0.18164738745821546</v>
      </c>
      <c r="W20">
        <f t="shared" si="10"/>
        <v>0.11395412708758551</v>
      </c>
      <c r="X20">
        <f t="shared" si="11"/>
        <v>297.71853899999996</v>
      </c>
      <c r="Y20">
        <f t="shared" si="12"/>
        <v>19.041892418144414</v>
      </c>
      <c r="Z20">
        <f t="shared" si="13"/>
        <v>19.041892418144414</v>
      </c>
      <c r="AA20">
        <f t="shared" si="14"/>
        <v>2.2109518816799594</v>
      </c>
      <c r="AB20">
        <f t="shared" si="15"/>
        <v>62.83959496375531</v>
      </c>
      <c r="AC20">
        <f t="shared" si="16"/>
        <v>1.3033678228713002</v>
      </c>
      <c r="AD20">
        <f t="shared" si="17"/>
        <v>2.0741187520751176</v>
      </c>
      <c r="AE20">
        <f t="shared" si="18"/>
        <v>0.90758405880865922</v>
      </c>
      <c r="AF20">
        <f t="shared" si="19"/>
        <v>-73.551966614295594</v>
      </c>
      <c r="AG20">
        <f t="shared" si="20"/>
        <v>-213.33197597465991</v>
      </c>
      <c r="AH20">
        <f t="shared" si="21"/>
        <v>-10.891695944548355</v>
      </c>
      <c r="AI20">
        <f t="shared" si="22"/>
        <v>-5.7099533503901512E-2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54845.213485934983</v>
      </c>
      <c r="AO20">
        <f t="shared" si="26"/>
        <v>1800.1</v>
      </c>
      <c r="AP20">
        <f t="shared" si="27"/>
        <v>1517.4842999999998</v>
      </c>
      <c r="AQ20">
        <f t="shared" si="28"/>
        <v>0.84299999999999997</v>
      </c>
      <c r="AR20">
        <f t="shared" si="29"/>
        <v>0.16538999999999998</v>
      </c>
      <c r="AS20">
        <v>1689714228.5999999</v>
      </c>
      <c r="AT20">
        <v>292.29199999999997</v>
      </c>
      <c r="AU20">
        <v>299.97300000000001</v>
      </c>
      <c r="AV20">
        <v>12.955500000000001</v>
      </c>
      <c r="AW20">
        <v>11.7768</v>
      </c>
      <c r="AX20">
        <v>294.53300000000002</v>
      </c>
      <c r="AY20">
        <v>13.255800000000001</v>
      </c>
      <c r="AZ20">
        <v>400.00200000000001</v>
      </c>
      <c r="BA20">
        <v>100.55800000000001</v>
      </c>
      <c r="BB20">
        <v>4.5436600000000001E-2</v>
      </c>
      <c r="BC20">
        <v>18.021799999999999</v>
      </c>
      <c r="BD20">
        <v>17.832000000000001</v>
      </c>
      <c r="BE20">
        <v>999.9</v>
      </c>
      <c r="BF20">
        <v>0</v>
      </c>
      <c r="BG20">
        <v>0</v>
      </c>
      <c r="BH20">
        <v>10006.200000000001</v>
      </c>
      <c r="BI20">
        <v>0</v>
      </c>
      <c r="BJ20">
        <v>102.35899999999999</v>
      </c>
      <c r="BK20">
        <v>-7.6811800000000003</v>
      </c>
      <c r="BL20">
        <v>296.12799999999999</v>
      </c>
      <c r="BM20">
        <v>303.548</v>
      </c>
      <c r="BN20">
        <v>1.17872</v>
      </c>
      <c r="BO20">
        <v>299.97300000000001</v>
      </c>
      <c r="BP20">
        <v>11.7768</v>
      </c>
      <c r="BQ20">
        <v>1.30278</v>
      </c>
      <c r="BR20">
        <v>1.18425</v>
      </c>
      <c r="BS20">
        <v>10.831</v>
      </c>
      <c r="BT20">
        <v>9.4050399999999996</v>
      </c>
      <c r="BU20">
        <v>1800.1</v>
      </c>
      <c r="BV20">
        <v>0.89999899999999999</v>
      </c>
      <c r="BW20">
        <v>0.10000100000000001</v>
      </c>
      <c r="BX20">
        <v>0</v>
      </c>
      <c r="BY20">
        <v>2.2648000000000001</v>
      </c>
      <c r="BZ20">
        <v>0</v>
      </c>
      <c r="CA20">
        <v>7654.05</v>
      </c>
      <c r="CB20">
        <v>14601.1</v>
      </c>
      <c r="CC20">
        <v>40.311999999999998</v>
      </c>
      <c r="CD20">
        <v>41.686999999999998</v>
      </c>
      <c r="CE20">
        <v>40.561999999999998</v>
      </c>
      <c r="CF20">
        <v>40.686999999999998</v>
      </c>
      <c r="CG20">
        <v>39.186999999999998</v>
      </c>
      <c r="CH20">
        <v>1620.09</v>
      </c>
      <c r="CI20">
        <v>180.01</v>
      </c>
      <c r="CJ20">
        <v>0</v>
      </c>
      <c r="CK20">
        <v>1689714240.0999999</v>
      </c>
      <c r="CL20">
        <v>0</v>
      </c>
      <c r="CM20">
        <v>1689714201.5999999</v>
      </c>
      <c r="CN20" t="s">
        <v>360</v>
      </c>
      <c r="CO20">
        <v>1689714197.5999999</v>
      </c>
      <c r="CP20">
        <v>1689714201.5999999</v>
      </c>
      <c r="CQ20">
        <v>33</v>
      </c>
      <c r="CR20">
        <v>-0.124</v>
      </c>
      <c r="CS20">
        <v>-1E-3</v>
      </c>
      <c r="CT20">
        <v>-2.2669999999999999</v>
      </c>
      <c r="CU20">
        <v>-0.3</v>
      </c>
      <c r="CV20">
        <v>300</v>
      </c>
      <c r="CW20">
        <v>12</v>
      </c>
      <c r="CX20">
        <v>0.34</v>
      </c>
      <c r="CY20">
        <v>0.06</v>
      </c>
      <c r="CZ20">
        <v>7.2868595031039174</v>
      </c>
      <c r="DA20">
        <v>0.35921621869229969</v>
      </c>
      <c r="DB20">
        <v>6.2378361587636183E-2</v>
      </c>
      <c r="DC20">
        <v>1</v>
      </c>
      <c r="DD20">
        <v>299.98631707317082</v>
      </c>
      <c r="DE20">
        <v>4.016027874547002E-2</v>
      </c>
      <c r="DF20">
        <v>2.5141976390081679E-2</v>
      </c>
      <c r="DG20">
        <v>1</v>
      </c>
      <c r="DH20">
        <v>1799.9680487804881</v>
      </c>
      <c r="DI20">
        <v>0.40727467168010562</v>
      </c>
      <c r="DJ20">
        <v>0.1329078079924022</v>
      </c>
      <c r="DK20">
        <v>-1</v>
      </c>
      <c r="DL20">
        <v>2</v>
      </c>
      <c r="DM20">
        <v>2</v>
      </c>
      <c r="DN20" t="s">
        <v>354</v>
      </c>
      <c r="DO20">
        <v>2.69347</v>
      </c>
      <c r="DP20">
        <v>2.65238</v>
      </c>
      <c r="DQ20">
        <v>7.4237300000000006E-2</v>
      </c>
      <c r="DR20">
        <v>7.5026499999999996E-2</v>
      </c>
      <c r="DS20">
        <v>7.5404700000000005E-2</v>
      </c>
      <c r="DT20">
        <v>6.8460300000000002E-2</v>
      </c>
      <c r="DU20">
        <v>28041.4</v>
      </c>
      <c r="DV20">
        <v>31636.9</v>
      </c>
      <c r="DW20">
        <v>28500.2</v>
      </c>
      <c r="DX20">
        <v>32790.800000000003</v>
      </c>
      <c r="DY20">
        <v>36634.199999999997</v>
      </c>
      <c r="DZ20">
        <v>41383.4</v>
      </c>
      <c r="EA20">
        <v>41824.5</v>
      </c>
      <c r="EB20">
        <v>47290.1</v>
      </c>
      <c r="EC20">
        <v>1.82372</v>
      </c>
      <c r="ED20">
        <v>2.22045</v>
      </c>
      <c r="EE20">
        <v>-2.4832799999999999E-2</v>
      </c>
      <c r="EF20">
        <v>0</v>
      </c>
      <c r="EG20">
        <v>18.2441</v>
      </c>
      <c r="EH20">
        <v>999.9</v>
      </c>
      <c r="EI20">
        <v>41.3</v>
      </c>
      <c r="EJ20">
        <v>25.2</v>
      </c>
      <c r="EK20">
        <v>13.2159</v>
      </c>
      <c r="EL20">
        <v>62.536799999999999</v>
      </c>
      <c r="EM20">
        <v>1.4783599999999999</v>
      </c>
      <c r="EN20">
        <v>1</v>
      </c>
      <c r="EO20">
        <v>-0.392376</v>
      </c>
      <c r="EP20">
        <v>3.7269299999999999</v>
      </c>
      <c r="EQ20">
        <v>20.198399999999999</v>
      </c>
      <c r="ER20">
        <v>5.2285199999999996</v>
      </c>
      <c r="ES20">
        <v>12.0099</v>
      </c>
      <c r="ET20">
        <v>4.9897</v>
      </c>
      <c r="EU20">
        <v>3.3050000000000002</v>
      </c>
      <c r="EV20">
        <v>6112.9</v>
      </c>
      <c r="EW20">
        <v>9511.4</v>
      </c>
      <c r="EX20">
        <v>503</v>
      </c>
      <c r="EY20">
        <v>57.9</v>
      </c>
      <c r="EZ20">
        <v>1.8525499999999999</v>
      </c>
      <c r="FA20">
        <v>1.8615299999999999</v>
      </c>
      <c r="FB20">
        <v>1.8605</v>
      </c>
      <c r="FC20">
        <v>1.8565400000000001</v>
      </c>
      <c r="FD20">
        <v>1.8608800000000001</v>
      </c>
      <c r="FE20">
        <v>1.8571599999999999</v>
      </c>
      <c r="FF20">
        <v>1.85928</v>
      </c>
      <c r="FG20">
        <v>1.8621700000000001</v>
      </c>
      <c r="FH20">
        <v>0</v>
      </c>
      <c r="FI20">
        <v>0</v>
      </c>
      <c r="FJ20">
        <v>0</v>
      </c>
      <c r="FK20">
        <v>0</v>
      </c>
      <c r="FL20" t="s">
        <v>355</v>
      </c>
      <c r="FM20" t="s">
        <v>356</v>
      </c>
      <c r="FN20" t="s">
        <v>357</v>
      </c>
      <c r="FO20" t="s">
        <v>357</v>
      </c>
      <c r="FP20" t="s">
        <v>357</v>
      </c>
      <c r="FQ20" t="s">
        <v>357</v>
      </c>
      <c r="FR20">
        <v>0</v>
      </c>
      <c r="FS20">
        <v>100</v>
      </c>
      <c r="FT20">
        <v>100</v>
      </c>
      <c r="FU20">
        <v>-2.2410000000000001</v>
      </c>
      <c r="FV20">
        <v>-0.30030000000000001</v>
      </c>
      <c r="FW20">
        <v>-1.1511227592493589</v>
      </c>
      <c r="FX20">
        <v>-4.0117494158234393E-3</v>
      </c>
      <c r="FY20">
        <v>1.087516141204025E-6</v>
      </c>
      <c r="FZ20">
        <v>-8.657206703991749E-11</v>
      </c>
      <c r="GA20">
        <v>-0.30024000000000228</v>
      </c>
      <c r="GB20">
        <v>0</v>
      </c>
      <c r="GC20">
        <v>0</v>
      </c>
      <c r="GD20">
        <v>0</v>
      </c>
      <c r="GE20">
        <v>4</v>
      </c>
      <c r="GF20">
        <v>2094</v>
      </c>
      <c r="GG20">
        <v>-1</v>
      </c>
      <c r="GH20">
        <v>-1</v>
      </c>
      <c r="GI20">
        <v>0.5</v>
      </c>
      <c r="GJ20">
        <v>0.5</v>
      </c>
      <c r="GK20">
        <v>0.794678</v>
      </c>
      <c r="GL20">
        <v>2.3718300000000001</v>
      </c>
      <c r="GM20">
        <v>1.5942400000000001</v>
      </c>
      <c r="GN20">
        <v>2.31812</v>
      </c>
      <c r="GO20">
        <v>1.40015</v>
      </c>
      <c r="GP20">
        <v>2.2619600000000002</v>
      </c>
      <c r="GQ20">
        <v>28.311199999999999</v>
      </c>
      <c r="GR20">
        <v>14.2196</v>
      </c>
      <c r="GS20">
        <v>18</v>
      </c>
      <c r="GT20">
        <v>382.78500000000003</v>
      </c>
      <c r="GU20">
        <v>688.245</v>
      </c>
      <c r="GV20">
        <v>14.1511</v>
      </c>
      <c r="GW20">
        <v>22.036100000000001</v>
      </c>
      <c r="GX20">
        <v>30.000399999999999</v>
      </c>
      <c r="GY20">
        <v>21.932099999999998</v>
      </c>
      <c r="GZ20">
        <v>21.860800000000001</v>
      </c>
      <c r="HA20">
        <v>15.971399999999999</v>
      </c>
      <c r="HB20">
        <v>0</v>
      </c>
      <c r="HC20">
        <v>-30</v>
      </c>
      <c r="HD20">
        <v>14.126200000000001</v>
      </c>
      <c r="HE20">
        <v>300</v>
      </c>
      <c r="HF20">
        <v>0</v>
      </c>
      <c r="HG20">
        <v>104.63</v>
      </c>
      <c r="HH20">
        <v>104.16800000000001</v>
      </c>
    </row>
    <row r="21" spans="1:216" x14ac:dyDescent="0.2">
      <c r="A21">
        <v>3</v>
      </c>
      <c r="B21">
        <v>1689714317.5999999</v>
      </c>
      <c r="C21">
        <v>174.5</v>
      </c>
      <c r="D21" t="s">
        <v>361</v>
      </c>
      <c r="E21" t="s">
        <v>362</v>
      </c>
      <c r="F21" t="s">
        <v>348</v>
      </c>
      <c r="G21" t="s">
        <v>349</v>
      </c>
      <c r="H21" t="s">
        <v>350</v>
      </c>
      <c r="I21" t="s">
        <v>351</v>
      </c>
      <c r="J21" t="s">
        <v>409</v>
      </c>
      <c r="K21" t="s">
        <v>352</v>
      </c>
      <c r="L21">
        <v>1689714317.5999999</v>
      </c>
      <c r="M21">
        <f t="shared" si="0"/>
        <v>1.58676297552175E-3</v>
      </c>
      <c r="N21">
        <f t="shared" si="1"/>
        <v>1.5867629755217501</v>
      </c>
      <c r="O21">
        <f t="shared" si="2"/>
        <v>8.154177278149902</v>
      </c>
      <c r="P21">
        <f t="shared" si="3"/>
        <v>243.87299999999999</v>
      </c>
      <c r="Q21">
        <f t="shared" si="4"/>
        <v>165.55168975473097</v>
      </c>
      <c r="R21">
        <f t="shared" si="5"/>
        <v>16.655285200990441</v>
      </c>
      <c r="S21">
        <f t="shared" si="6"/>
        <v>24.534780489638997</v>
      </c>
      <c r="T21">
        <f t="shared" si="7"/>
        <v>0.17697155357913852</v>
      </c>
      <c r="U21">
        <f t="shared" si="8"/>
        <v>3.8749271734372766</v>
      </c>
      <c r="V21">
        <f t="shared" si="9"/>
        <v>0.17260090763659783</v>
      </c>
      <c r="W21">
        <f t="shared" si="10"/>
        <v>0.1082592620205267</v>
      </c>
      <c r="X21">
        <f t="shared" si="11"/>
        <v>297.68067300000001</v>
      </c>
      <c r="Y21">
        <f t="shared" si="12"/>
        <v>19.019774007734078</v>
      </c>
      <c r="Z21">
        <f t="shared" si="13"/>
        <v>19.019774007734078</v>
      </c>
      <c r="AA21">
        <f t="shared" si="14"/>
        <v>2.2079030407271816</v>
      </c>
      <c r="AB21">
        <f t="shared" si="15"/>
        <v>62.790707896635688</v>
      </c>
      <c r="AC21">
        <f t="shared" si="16"/>
        <v>1.2991392277819001</v>
      </c>
      <c r="AD21">
        <f t="shared" si="17"/>
        <v>2.0689991740824243</v>
      </c>
      <c r="AE21">
        <f t="shared" si="18"/>
        <v>0.90876381294528152</v>
      </c>
      <c r="AF21">
        <f t="shared" si="19"/>
        <v>-69.97624722050918</v>
      </c>
      <c r="AG21">
        <f t="shared" si="20"/>
        <v>-216.69180310990342</v>
      </c>
      <c r="AH21">
        <f t="shared" si="21"/>
        <v>-11.071648272360713</v>
      </c>
      <c r="AI21">
        <f t="shared" si="22"/>
        <v>-5.9025602773317587E-2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54771.243050814861</v>
      </c>
      <c r="AO21">
        <f t="shared" si="26"/>
        <v>1799.87</v>
      </c>
      <c r="AP21">
        <f t="shared" si="27"/>
        <v>1517.2905000000001</v>
      </c>
      <c r="AQ21">
        <f t="shared" si="28"/>
        <v>0.84300005000361145</v>
      </c>
      <c r="AR21">
        <f t="shared" si="29"/>
        <v>0.16539009650696995</v>
      </c>
      <c r="AS21">
        <v>1689714317.5999999</v>
      </c>
      <c r="AT21">
        <v>243.87299999999999</v>
      </c>
      <c r="AU21">
        <v>249.98599999999999</v>
      </c>
      <c r="AV21">
        <v>12.9133</v>
      </c>
      <c r="AW21">
        <v>11.792299999999999</v>
      </c>
      <c r="AX21">
        <v>245.893</v>
      </c>
      <c r="AY21">
        <v>13.2117</v>
      </c>
      <c r="AZ21">
        <v>400.161</v>
      </c>
      <c r="BA21">
        <v>100.559</v>
      </c>
      <c r="BB21">
        <v>4.5742999999999999E-2</v>
      </c>
      <c r="BC21">
        <v>17.982500000000002</v>
      </c>
      <c r="BD21">
        <v>17.773800000000001</v>
      </c>
      <c r="BE21">
        <v>999.9</v>
      </c>
      <c r="BF21">
        <v>0</v>
      </c>
      <c r="BG21">
        <v>0</v>
      </c>
      <c r="BH21">
        <v>9990.6200000000008</v>
      </c>
      <c r="BI21">
        <v>0</v>
      </c>
      <c r="BJ21">
        <v>96.267200000000003</v>
      </c>
      <c r="BK21">
        <v>-6.11313</v>
      </c>
      <c r="BL21">
        <v>247.06299999999999</v>
      </c>
      <c r="BM21">
        <v>252.96899999999999</v>
      </c>
      <c r="BN21">
        <v>1.12097</v>
      </c>
      <c r="BO21">
        <v>249.98599999999999</v>
      </c>
      <c r="BP21">
        <v>11.792299999999999</v>
      </c>
      <c r="BQ21">
        <v>1.29854</v>
      </c>
      <c r="BR21">
        <v>1.1858200000000001</v>
      </c>
      <c r="BS21">
        <v>10.782</v>
      </c>
      <c r="BT21">
        <v>9.4247200000000007</v>
      </c>
      <c r="BU21">
        <v>1799.87</v>
      </c>
      <c r="BV21">
        <v>0.89999799999999996</v>
      </c>
      <c r="BW21">
        <v>0.10000199999999999</v>
      </c>
      <c r="BX21">
        <v>0</v>
      </c>
      <c r="BY21">
        <v>2.4693999999999998</v>
      </c>
      <c r="BZ21">
        <v>0</v>
      </c>
      <c r="CA21">
        <v>7440.28</v>
      </c>
      <c r="CB21">
        <v>14599.3</v>
      </c>
      <c r="CC21">
        <v>39.75</v>
      </c>
      <c r="CD21">
        <v>40.561999999999998</v>
      </c>
      <c r="CE21">
        <v>39.936999999999998</v>
      </c>
      <c r="CF21">
        <v>39</v>
      </c>
      <c r="CG21">
        <v>38.436999999999998</v>
      </c>
      <c r="CH21">
        <v>1619.88</v>
      </c>
      <c r="CI21">
        <v>179.99</v>
      </c>
      <c r="CJ21">
        <v>0</v>
      </c>
      <c r="CK21">
        <v>1689714328.9000001</v>
      </c>
      <c r="CL21">
        <v>0</v>
      </c>
      <c r="CM21">
        <v>1689714289.5999999</v>
      </c>
      <c r="CN21" t="s">
        <v>363</v>
      </c>
      <c r="CO21">
        <v>1689714288.5999999</v>
      </c>
      <c r="CP21">
        <v>1689714289.5999999</v>
      </c>
      <c r="CQ21">
        <v>34</v>
      </c>
      <c r="CR21">
        <v>5.2999999999999999E-2</v>
      </c>
      <c r="CS21">
        <v>2E-3</v>
      </c>
      <c r="CT21">
        <v>-2.0409999999999999</v>
      </c>
      <c r="CU21">
        <v>-0.29799999999999999</v>
      </c>
      <c r="CV21">
        <v>250</v>
      </c>
      <c r="CW21">
        <v>12</v>
      </c>
      <c r="CX21">
        <v>0.4</v>
      </c>
      <c r="CY21">
        <v>0.09</v>
      </c>
      <c r="CZ21">
        <v>5.8276635309629867</v>
      </c>
      <c r="DA21">
        <v>1.5862361610670062E-2</v>
      </c>
      <c r="DB21">
        <v>1.979212943365749E-2</v>
      </c>
      <c r="DC21">
        <v>1</v>
      </c>
      <c r="DD21">
        <v>249.98975609756101</v>
      </c>
      <c r="DE21">
        <v>0.1126411149834234</v>
      </c>
      <c r="DF21">
        <v>2.0862827822969311E-2</v>
      </c>
      <c r="DG21">
        <v>1</v>
      </c>
      <c r="DH21">
        <v>1800.040487804878</v>
      </c>
      <c r="DI21">
        <v>0.16042500110098479</v>
      </c>
      <c r="DJ21">
        <v>0.1200193321727044</v>
      </c>
      <c r="DK21">
        <v>-1</v>
      </c>
      <c r="DL21">
        <v>2</v>
      </c>
      <c r="DM21">
        <v>2</v>
      </c>
      <c r="DN21" t="s">
        <v>354</v>
      </c>
      <c r="DO21">
        <v>2.694</v>
      </c>
      <c r="DP21">
        <v>2.6525599999999998</v>
      </c>
      <c r="DQ21">
        <v>6.3920699999999997E-2</v>
      </c>
      <c r="DR21">
        <v>6.4547599999999997E-2</v>
      </c>
      <c r="DS21">
        <v>7.5225E-2</v>
      </c>
      <c r="DT21">
        <v>6.8535399999999996E-2</v>
      </c>
      <c r="DU21">
        <v>28356.6</v>
      </c>
      <c r="DV21">
        <v>31997.599999999999</v>
      </c>
      <c r="DW21">
        <v>28502.7</v>
      </c>
      <c r="DX21">
        <v>32792.800000000003</v>
      </c>
      <c r="DY21">
        <v>36644.9</v>
      </c>
      <c r="DZ21">
        <v>41382.300000000003</v>
      </c>
      <c r="EA21">
        <v>41828.5</v>
      </c>
      <c r="EB21">
        <v>47292.7</v>
      </c>
      <c r="EC21">
        <v>1.8248200000000001</v>
      </c>
      <c r="ED21">
        <v>2.2208000000000001</v>
      </c>
      <c r="EE21">
        <v>-2.7772000000000002E-2</v>
      </c>
      <c r="EF21">
        <v>0</v>
      </c>
      <c r="EG21">
        <v>18.2347</v>
      </c>
      <c r="EH21">
        <v>999.9</v>
      </c>
      <c r="EI21">
        <v>41.2</v>
      </c>
      <c r="EJ21">
        <v>25.2</v>
      </c>
      <c r="EK21">
        <v>13.183</v>
      </c>
      <c r="EL21">
        <v>62.756799999999998</v>
      </c>
      <c r="EM21">
        <v>1.1658599999999999</v>
      </c>
      <c r="EN21">
        <v>1</v>
      </c>
      <c r="EO21">
        <v>-0.39823399999999998</v>
      </c>
      <c r="EP21">
        <v>3.3764500000000002</v>
      </c>
      <c r="EQ21">
        <v>20.204499999999999</v>
      </c>
      <c r="ER21">
        <v>5.2286700000000002</v>
      </c>
      <c r="ES21">
        <v>12.0099</v>
      </c>
      <c r="ET21">
        <v>4.9897999999999998</v>
      </c>
      <c r="EU21">
        <v>3.3050000000000002</v>
      </c>
      <c r="EV21">
        <v>6114.7</v>
      </c>
      <c r="EW21">
        <v>9511.4</v>
      </c>
      <c r="EX21">
        <v>503</v>
      </c>
      <c r="EY21">
        <v>57.9</v>
      </c>
      <c r="EZ21">
        <v>1.85256</v>
      </c>
      <c r="FA21">
        <v>1.86148</v>
      </c>
      <c r="FB21">
        <v>1.8605</v>
      </c>
      <c r="FC21">
        <v>1.8565400000000001</v>
      </c>
      <c r="FD21">
        <v>1.86083</v>
      </c>
      <c r="FE21">
        <v>1.8571500000000001</v>
      </c>
      <c r="FF21">
        <v>1.85928</v>
      </c>
      <c r="FG21">
        <v>1.86215</v>
      </c>
      <c r="FH21">
        <v>0</v>
      </c>
      <c r="FI21">
        <v>0</v>
      </c>
      <c r="FJ21">
        <v>0</v>
      </c>
      <c r="FK21">
        <v>0</v>
      </c>
      <c r="FL21" t="s">
        <v>355</v>
      </c>
      <c r="FM21" t="s">
        <v>356</v>
      </c>
      <c r="FN21" t="s">
        <v>357</v>
      </c>
      <c r="FO21" t="s">
        <v>357</v>
      </c>
      <c r="FP21" t="s">
        <v>357</v>
      </c>
      <c r="FQ21" t="s">
        <v>357</v>
      </c>
      <c r="FR21">
        <v>0</v>
      </c>
      <c r="FS21">
        <v>100</v>
      </c>
      <c r="FT21">
        <v>100</v>
      </c>
      <c r="FU21">
        <v>-2.02</v>
      </c>
      <c r="FV21">
        <v>-0.2984</v>
      </c>
      <c r="FW21">
        <v>-1.097820922807403</v>
      </c>
      <c r="FX21">
        <v>-4.0117494158234393E-3</v>
      </c>
      <c r="FY21">
        <v>1.087516141204025E-6</v>
      </c>
      <c r="FZ21">
        <v>-8.657206703991749E-11</v>
      </c>
      <c r="GA21">
        <v>-0.29837999999999992</v>
      </c>
      <c r="GB21">
        <v>0</v>
      </c>
      <c r="GC21">
        <v>0</v>
      </c>
      <c r="GD21">
        <v>0</v>
      </c>
      <c r="GE21">
        <v>4</v>
      </c>
      <c r="GF21">
        <v>2094</v>
      </c>
      <c r="GG21">
        <v>-1</v>
      </c>
      <c r="GH21">
        <v>-1</v>
      </c>
      <c r="GI21">
        <v>0.5</v>
      </c>
      <c r="GJ21">
        <v>0.5</v>
      </c>
      <c r="GK21">
        <v>0.69091800000000003</v>
      </c>
      <c r="GL21">
        <v>2.3852500000000001</v>
      </c>
      <c r="GM21">
        <v>1.5942400000000001</v>
      </c>
      <c r="GN21">
        <v>2.31812</v>
      </c>
      <c r="GO21">
        <v>1.40015</v>
      </c>
      <c r="GP21">
        <v>2.2827099999999998</v>
      </c>
      <c r="GQ21">
        <v>28.353200000000001</v>
      </c>
      <c r="GR21">
        <v>14.193300000000001</v>
      </c>
      <c r="GS21">
        <v>18</v>
      </c>
      <c r="GT21">
        <v>383.05399999999997</v>
      </c>
      <c r="GU21">
        <v>688.00300000000004</v>
      </c>
      <c r="GV21">
        <v>13.880699999999999</v>
      </c>
      <c r="GW21">
        <v>21.999500000000001</v>
      </c>
      <c r="GX21">
        <v>29.997800000000002</v>
      </c>
      <c r="GY21">
        <v>21.892800000000001</v>
      </c>
      <c r="GZ21">
        <v>21.8217</v>
      </c>
      <c r="HA21">
        <v>13.8849</v>
      </c>
      <c r="HB21">
        <v>0</v>
      </c>
      <c r="HC21">
        <v>-30</v>
      </c>
      <c r="HD21">
        <v>13.9328</v>
      </c>
      <c r="HE21">
        <v>250</v>
      </c>
      <c r="HF21">
        <v>0</v>
      </c>
      <c r="HG21">
        <v>104.639</v>
      </c>
      <c r="HH21">
        <v>104.17400000000001</v>
      </c>
    </row>
    <row r="22" spans="1:216" x14ac:dyDescent="0.2">
      <c r="A22">
        <v>4</v>
      </c>
      <c r="B22">
        <v>1689714402</v>
      </c>
      <c r="C22">
        <v>258.90000009536737</v>
      </c>
      <c r="D22" t="s">
        <v>364</v>
      </c>
      <c r="E22" t="s">
        <v>365</v>
      </c>
      <c r="F22" t="s">
        <v>348</v>
      </c>
      <c r="G22" t="s">
        <v>349</v>
      </c>
      <c r="H22" t="s">
        <v>350</v>
      </c>
      <c r="I22" t="s">
        <v>351</v>
      </c>
      <c r="J22" t="s">
        <v>409</v>
      </c>
      <c r="K22" t="s">
        <v>352</v>
      </c>
      <c r="L22">
        <v>1689714402</v>
      </c>
      <c r="M22">
        <f t="shared" si="0"/>
        <v>1.6547236287842858E-3</v>
      </c>
      <c r="N22">
        <f t="shared" si="1"/>
        <v>1.6547236287842857</v>
      </c>
      <c r="O22">
        <f t="shared" si="2"/>
        <v>5.2348345002008605</v>
      </c>
      <c r="P22">
        <f t="shared" si="3"/>
        <v>171.02</v>
      </c>
      <c r="Q22">
        <f t="shared" si="4"/>
        <v>122.9121282492421</v>
      </c>
      <c r="R22">
        <f t="shared" si="5"/>
        <v>12.365413954907318</v>
      </c>
      <c r="S22">
        <f t="shared" si="6"/>
        <v>17.205243491350004</v>
      </c>
      <c r="T22">
        <f t="shared" si="7"/>
        <v>0.18635741259211716</v>
      </c>
      <c r="U22">
        <f t="shared" si="8"/>
        <v>3.8698181462212302</v>
      </c>
      <c r="V22">
        <f t="shared" si="9"/>
        <v>0.18151148713062107</v>
      </c>
      <c r="W22">
        <f t="shared" si="10"/>
        <v>0.11386957102401848</v>
      </c>
      <c r="X22">
        <f t="shared" si="11"/>
        <v>297.687636</v>
      </c>
      <c r="Y22">
        <f t="shared" si="12"/>
        <v>18.99694441975657</v>
      </c>
      <c r="Z22">
        <f t="shared" si="13"/>
        <v>18.99694441975657</v>
      </c>
      <c r="AA22">
        <f t="shared" si="14"/>
        <v>2.2047600360004407</v>
      </c>
      <c r="AB22">
        <f t="shared" si="15"/>
        <v>63.048541240379727</v>
      </c>
      <c r="AC22">
        <f t="shared" si="16"/>
        <v>1.3036125870457502</v>
      </c>
      <c r="AD22">
        <f t="shared" si="17"/>
        <v>2.0676332257642236</v>
      </c>
      <c r="AE22">
        <f t="shared" si="18"/>
        <v>0.90114744895469046</v>
      </c>
      <c r="AF22">
        <f t="shared" si="19"/>
        <v>-72.973312029387003</v>
      </c>
      <c r="AG22">
        <f t="shared" si="20"/>
        <v>-213.83378111060568</v>
      </c>
      <c r="AH22">
        <f t="shared" si="21"/>
        <v>-10.938167802286985</v>
      </c>
      <c r="AI22">
        <f t="shared" si="22"/>
        <v>-5.762494227968773E-2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54673.539855686962</v>
      </c>
      <c r="AO22">
        <f t="shared" si="26"/>
        <v>1799.91</v>
      </c>
      <c r="AP22">
        <f t="shared" si="27"/>
        <v>1517.3244000000002</v>
      </c>
      <c r="AQ22">
        <f t="shared" si="28"/>
        <v>0.84300015000750039</v>
      </c>
      <c r="AR22">
        <f t="shared" si="29"/>
        <v>0.16539028951447571</v>
      </c>
      <c r="AS22">
        <v>1689714402</v>
      </c>
      <c r="AT22">
        <v>171.02</v>
      </c>
      <c r="AU22">
        <v>174.971</v>
      </c>
      <c r="AV22">
        <v>12.9579</v>
      </c>
      <c r="AW22">
        <v>11.788399999999999</v>
      </c>
      <c r="AX22">
        <v>172.86500000000001</v>
      </c>
      <c r="AY22">
        <v>13.2585</v>
      </c>
      <c r="AZ22">
        <v>399.976</v>
      </c>
      <c r="BA22">
        <v>100.557</v>
      </c>
      <c r="BB22">
        <v>4.6692499999999998E-2</v>
      </c>
      <c r="BC22">
        <v>17.972000000000001</v>
      </c>
      <c r="BD22">
        <v>17.7865</v>
      </c>
      <c r="BE22">
        <v>999.9</v>
      </c>
      <c r="BF22">
        <v>0</v>
      </c>
      <c r="BG22">
        <v>0</v>
      </c>
      <c r="BH22">
        <v>9971.8799999999992</v>
      </c>
      <c r="BI22">
        <v>0</v>
      </c>
      <c r="BJ22">
        <v>88.743099999999998</v>
      </c>
      <c r="BK22">
        <v>-3.9511400000000001</v>
      </c>
      <c r="BL22">
        <v>173.26499999999999</v>
      </c>
      <c r="BM22">
        <v>177.05799999999999</v>
      </c>
      <c r="BN22">
        <v>1.16953</v>
      </c>
      <c r="BO22">
        <v>174.971</v>
      </c>
      <c r="BP22">
        <v>11.788399999999999</v>
      </c>
      <c r="BQ22">
        <v>1.30301</v>
      </c>
      <c r="BR22">
        <v>1.1854</v>
      </c>
      <c r="BS22">
        <v>10.833600000000001</v>
      </c>
      <c r="BT22">
        <v>9.4194600000000008</v>
      </c>
      <c r="BU22">
        <v>1799.91</v>
      </c>
      <c r="BV22">
        <v>0.89999700000000005</v>
      </c>
      <c r="BW22">
        <v>0.10000299999999999</v>
      </c>
      <c r="BX22">
        <v>0</v>
      </c>
      <c r="BY22">
        <v>2.6726999999999999</v>
      </c>
      <c r="BZ22">
        <v>0</v>
      </c>
      <c r="CA22">
        <v>7281.87</v>
      </c>
      <c r="CB22">
        <v>14599.6</v>
      </c>
      <c r="CC22">
        <v>38.125</v>
      </c>
      <c r="CD22">
        <v>39</v>
      </c>
      <c r="CE22">
        <v>38.375</v>
      </c>
      <c r="CF22">
        <v>37.186999999999998</v>
      </c>
      <c r="CG22">
        <v>37</v>
      </c>
      <c r="CH22">
        <v>1619.91</v>
      </c>
      <c r="CI22">
        <v>180</v>
      </c>
      <c r="CJ22">
        <v>0</v>
      </c>
      <c r="CK22">
        <v>1689714413.5</v>
      </c>
      <c r="CL22">
        <v>0</v>
      </c>
      <c r="CM22">
        <v>1689714375.5</v>
      </c>
      <c r="CN22" t="s">
        <v>366</v>
      </c>
      <c r="CO22">
        <v>1689714375.5</v>
      </c>
      <c r="CP22">
        <v>1689714374.5</v>
      </c>
      <c r="CQ22">
        <v>35</v>
      </c>
      <c r="CR22">
        <v>-8.5999999999999993E-2</v>
      </c>
      <c r="CS22">
        <v>-2E-3</v>
      </c>
      <c r="CT22">
        <v>-1.86</v>
      </c>
      <c r="CU22">
        <v>-0.30099999999999999</v>
      </c>
      <c r="CV22">
        <v>175</v>
      </c>
      <c r="CW22">
        <v>12</v>
      </c>
      <c r="CX22">
        <v>0.4</v>
      </c>
      <c r="CY22">
        <v>7.0000000000000007E-2</v>
      </c>
      <c r="CZ22">
        <v>3.6689985935814748</v>
      </c>
      <c r="DA22">
        <v>0.51974818273636703</v>
      </c>
      <c r="DB22">
        <v>6.03044817795549E-2</v>
      </c>
      <c r="DC22">
        <v>1</v>
      </c>
      <c r="DD22">
        <v>174.98509756097559</v>
      </c>
      <c r="DE22">
        <v>8.6759581881813264E-2</v>
      </c>
      <c r="DF22">
        <v>2.60354400844824E-2</v>
      </c>
      <c r="DG22">
        <v>1</v>
      </c>
      <c r="DH22">
        <v>1800.0412195121951</v>
      </c>
      <c r="DI22">
        <v>0.15402352525557481</v>
      </c>
      <c r="DJ22">
        <v>0.1186549644763632</v>
      </c>
      <c r="DK22">
        <v>-1</v>
      </c>
      <c r="DL22">
        <v>2</v>
      </c>
      <c r="DM22">
        <v>2</v>
      </c>
      <c r="DN22" t="s">
        <v>354</v>
      </c>
      <c r="DO22">
        <v>2.6935500000000001</v>
      </c>
      <c r="DP22">
        <v>2.65334</v>
      </c>
      <c r="DQ22">
        <v>4.7000899999999998E-2</v>
      </c>
      <c r="DR22">
        <v>4.7327800000000003E-2</v>
      </c>
      <c r="DS22">
        <v>7.5433600000000003E-2</v>
      </c>
      <c r="DT22">
        <v>6.8526500000000004E-2</v>
      </c>
      <c r="DU22">
        <v>28872.5</v>
      </c>
      <c r="DV22">
        <v>32591</v>
      </c>
      <c r="DW22">
        <v>28505.4</v>
      </c>
      <c r="DX22">
        <v>32796.5</v>
      </c>
      <c r="DY22">
        <v>36639.9</v>
      </c>
      <c r="DZ22">
        <v>41387.199999999997</v>
      </c>
      <c r="EA22">
        <v>41832.400000000001</v>
      </c>
      <c r="EB22">
        <v>47298</v>
      </c>
      <c r="EC22">
        <v>1.8245</v>
      </c>
      <c r="ED22">
        <v>2.2214800000000001</v>
      </c>
      <c r="EE22">
        <v>-2.46018E-2</v>
      </c>
      <c r="EF22">
        <v>0</v>
      </c>
      <c r="EG22">
        <v>18.194800000000001</v>
      </c>
      <c r="EH22">
        <v>999.9</v>
      </c>
      <c r="EI22">
        <v>41.2</v>
      </c>
      <c r="EJ22">
        <v>25.2</v>
      </c>
      <c r="EK22">
        <v>13.184200000000001</v>
      </c>
      <c r="EL22">
        <v>63.046799999999998</v>
      </c>
      <c r="EM22">
        <v>1.44231</v>
      </c>
      <c r="EN22">
        <v>1</v>
      </c>
      <c r="EO22">
        <v>-0.402312</v>
      </c>
      <c r="EP22">
        <v>3.4794</v>
      </c>
      <c r="EQ22">
        <v>20.202100000000002</v>
      </c>
      <c r="ER22">
        <v>5.2289700000000003</v>
      </c>
      <c r="ES22">
        <v>12.0099</v>
      </c>
      <c r="ET22">
        <v>4.9897</v>
      </c>
      <c r="EU22">
        <v>3.3050000000000002</v>
      </c>
      <c r="EV22">
        <v>6116.5</v>
      </c>
      <c r="EW22">
        <v>9511.4</v>
      </c>
      <c r="EX22">
        <v>503</v>
      </c>
      <c r="EY22">
        <v>57.9</v>
      </c>
      <c r="EZ22">
        <v>1.8525700000000001</v>
      </c>
      <c r="FA22">
        <v>1.8615600000000001</v>
      </c>
      <c r="FB22">
        <v>1.86053</v>
      </c>
      <c r="FC22">
        <v>1.8565499999999999</v>
      </c>
      <c r="FD22">
        <v>1.8609199999999999</v>
      </c>
      <c r="FE22">
        <v>1.8572299999999999</v>
      </c>
      <c r="FF22">
        <v>1.85928</v>
      </c>
      <c r="FG22">
        <v>1.8621799999999999</v>
      </c>
      <c r="FH22">
        <v>0</v>
      </c>
      <c r="FI22">
        <v>0</v>
      </c>
      <c r="FJ22">
        <v>0</v>
      </c>
      <c r="FK22">
        <v>0</v>
      </c>
      <c r="FL22" t="s">
        <v>355</v>
      </c>
      <c r="FM22" t="s">
        <v>356</v>
      </c>
      <c r="FN22" t="s">
        <v>357</v>
      </c>
      <c r="FO22" t="s">
        <v>357</v>
      </c>
      <c r="FP22" t="s">
        <v>357</v>
      </c>
      <c r="FQ22" t="s">
        <v>357</v>
      </c>
      <c r="FR22">
        <v>0</v>
      </c>
      <c r="FS22">
        <v>100</v>
      </c>
      <c r="FT22">
        <v>100</v>
      </c>
      <c r="FU22">
        <v>-1.845</v>
      </c>
      <c r="FV22">
        <v>-0.30059999999999998</v>
      </c>
      <c r="FW22">
        <v>-1.1837234449057039</v>
      </c>
      <c r="FX22">
        <v>-4.0117494158234393E-3</v>
      </c>
      <c r="FY22">
        <v>1.087516141204025E-6</v>
      </c>
      <c r="FZ22">
        <v>-8.657206703991749E-11</v>
      </c>
      <c r="GA22">
        <v>-0.30057000000000039</v>
      </c>
      <c r="GB22">
        <v>0</v>
      </c>
      <c r="GC22">
        <v>0</v>
      </c>
      <c r="GD22">
        <v>0</v>
      </c>
      <c r="GE22">
        <v>4</v>
      </c>
      <c r="GF22">
        <v>2094</v>
      </c>
      <c r="GG22">
        <v>-1</v>
      </c>
      <c r="GH22">
        <v>-1</v>
      </c>
      <c r="GI22">
        <v>0.4</v>
      </c>
      <c r="GJ22">
        <v>0.5</v>
      </c>
      <c r="GK22">
        <v>0.53100599999999998</v>
      </c>
      <c r="GL22">
        <v>2.3925800000000002</v>
      </c>
      <c r="GM22">
        <v>1.5942400000000001</v>
      </c>
      <c r="GN22">
        <v>2.3168899999999999</v>
      </c>
      <c r="GO22">
        <v>1.40015</v>
      </c>
      <c r="GP22">
        <v>2.3339799999999999</v>
      </c>
      <c r="GQ22">
        <v>28.374199999999998</v>
      </c>
      <c r="GR22">
        <v>14.193300000000001</v>
      </c>
      <c r="GS22">
        <v>18</v>
      </c>
      <c r="GT22">
        <v>382.49099999999999</v>
      </c>
      <c r="GU22">
        <v>687.83199999999999</v>
      </c>
      <c r="GV22">
        <v>14.1601</v>
      </c>
      <c r="GW22">
        <v>21.937899999999999</v>
      </c>
      <c r="GX22">
        <v>29.999700000000001</v>
      </c>
      <c r="GY22">
        <v>21.8384</v>
      </c>
      <c r="GZ22">
        <v>21.767299999999999</v>
      </c>
      <c r="HA22">
        <v>10.6754</v>
      </c>
      <c r="HB22">
        <v>0</v>
      </c>
      <c r="HC22">
        <v>-30</v>
      </c>
      <c r="HD22">
        <v>14.1775</v>
      </c>
      <c r="HE22">
        <v>175</v>
      </c>
      <c r="HF22">
        <v>0</v>
      </c>
      <c r="HG22">
        <v>104.649</v>
      </c>
      <c r="HH22">
        <v>104.18600000000001</v>
      </c>
    </row>
    <row r="23" spans="1:216" x14ac:dyDescent="0.2">
      <c r="A23">
        <v>5</v>
      </c>
      <c r="B23">
        <v>1689714468</v>
      </c>
      <c r="C23">
        <v>324.90000009536737</v>
      </c>
      <c r="D23" t="s">
        <v>367</v>
      </c>
      <c r="E23" t="s">
        <v>368</v>
      </c>
      <c r="F23" t="s">
        <v>348</v>
      </c>
      <c r="G23" t="s">
        <v>349</v>
      </c>
      <c r="H23" t="s">
        <v>350</v>
      </c>
      <c r="I23" t="s">
        <v>351</v>
      </c>
      <c r="J23" t="s">
        <v>409</v>
      </c>
      <c r="K23" t="s">
        <v>352</v>
      </c>
      <c r="L23">
        <v>1689714468</v>
      </c>
      <c r="M23">
        <f t="shared" si="0"/>
        <v>1.427450029412059E-3</v>
      </c>
      <c r="N23">
        <f t="shared" si="1"/>
        <v>1.4274500294120589</v>
      </c>
      <c r="O23">
        <f t="shared" si="2"/>
        <v>2.482119411593497</v>
      </c>
      <c r="P23">
        <f t="shared" si="3"/>
        <v>123.08499999999999</v>
      </c>
      <c r="Q23">
        <f t="shared" si="4"/>
        <v>95.462966360416516</v>
      </c>
      <c r="R23">
        <f t="shared" si="5"/>
        <v>9.60377445850391</v>
      </c>
      <c r="S23">
        <f t="shared" si="6"/>
        <v>12.3826089246175</v>
      </c>
      <c r="T23">
        <f t="shared" si="7"/>
        <v>0.15571940431006287</v>
      </c>
      <c r="U23">
        <f t="shared" si="8"/>
        <v>3.8868021038657279</v>
      </c>
      <c r="V23">
        <f t="shared" si="9"/>
        <v>0.152334734593261</v>
      </c>
      <c r="W23">
        <f t="shared" si="10"/>
        <v>9.550718084411966E-2</v>
      </c>
      <c r="X23">
        <f t="shared" si="11"/>
        <v>297.68444400000004</v>
      </c>
      <c r="Y23">
        <f t="shared" si="12"/>
        <v>19.056981968285335</v>
      </c>
      <c r="Z23">
        <f t="shared" si="13"/>
        <v>19.056981968285335</v>
      </c>
      <c r="AA23">
        <f t="shared" si="14"/>
        <v>2.2130339694049388</v>
      </c>
      <c r="AB23">
        <f t="shared" si="15"/>
        <v>62.159016228387266</v>
      </c>
      <c r="AC23">
        <f t="shared" si="16"/>
        <v>1.2867410422832002</v>
      </c>
      <c r="AD23">
        <f t="shared" si="17"/>
        <v>2.0700794838119738</v>
      </c>
      <c r="AE23">
        <f t="shared" si="18"/>
        <v>0.92629292712173861</v>
      </c>
      <c r="AF23">
        <f t="shared" si="19"/>
        <v>-62.950546297071803</v>
      </c>
      <c r="AG23">
        <f t="shared" si="20"/>
        <v>-223.41339376956338</v>
      </c>
      <c r="AH23">
        <f t="shared" si="21"/>
        <v>-11.382873050722393</v>
      </c>
      <c r="AI23">
        <f t="shared" si="22"/>
        <v>-6.2369117357519599E-2</v>
      </c>
      <c r="AJ23">
        <v>1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55001.295633188143</v>
      </c>
      <c r="AO23">
        <f t="shared" si="26"/>
        <v>1799.89</v>
      </c>
      <c r="AP23">
        <f t="shared" si="27"/>
        <v>1517.3076000000001</v>
      </c>
      <c r="AQ23">
        <f t="shared" si="28"/>
        <v>0.84300018334453775</v>
      </c>
      <c r="AR23">
        <f t="shared" si="29"/>
        <v>0.16539035385495782</v>
      </c>
      <c r="AS23">
        <v>1689714468</v>
      </c>
      <c r="AT23">
        <v>123.08499999999999</v>
      </c>
      <c r="AU23">
        <v>124.97199999999999</v>
      </c>
      <c r="AV23">
        <v>12.7904</v>
      </c>
      <c r="AW23">
        <v>11.789899999999999</v>
      </c>
      <c r="AX23">
        <v>124.71899999999999</v>
      </c>
      <c r="AY23">
        <v>13.0907</v>
      </c>
      <c r="AZ23">
        <v>403.39100000000002</v>
      </c>
      <c r="BA23">
        <v>100.556</v>
      </c>
      <c r="BB23">
        <v>4.6095499999999998E-2</v>
      </c>
      <c r="BC23">
        <v>17.9908</v>
      </c>
      <c r="BD23">
        <v>17.854500000000002</v>
      </c>
      <c r="BE23">
        <v>999.9</v>
      </c>
      <c r="BF23">
        <v>0</v>
      </c>
      <c r="BG23">
        <v>0</v>
      </c>
      <c r="BH23">
        <v>10035</v>
      </c>
      <c r="BI23">
        <v>0</v>
      </c>
      <c r="BJ23">
        <v>83.539100000000005</v>
      </c>
      <c r="BK23">
        <v>-1.8869400000000001</v>
      </c>
      <c r="BL23">
        <v>124.68</v>
      </c>
      <c r="BM23">
        <v>126.46299999999999</v>
      </c>
      <c r="BN23">
        <v>1.0005900000000001</v>
      </c>
      <c r="BO23">
        <v>124.97199999999999</v>
      </c>
      <c r="BP23">
        <v>11.789899999999999</v>
      </c>
      <c r="BQ23">
        <v>1.2861499999999999</v>
      </c>
      <c r="BR23">
        <v>1.18554</v>
      </c>
      <c r="BS23">
        <v>10.638</v>
      </c>
      <c r="BT23">
        <v>9.4211500000000008</v>
      </c>
      <c r="BU23">
        <v>1799.89</v>
      </c>
      <c r="BV23">
        <v>0.89999600000000002</v>
      </c>
      <c r="BW23">
        <v>0.100004</v>
      </c>
      <c r="BX23">
        <v>0</v>
      </c>
      <c r="BY23">
        <v>2.5577000000000001</v>
      </c>
      <c r="BZ23">
        <v>0</v>
      </c>
      <c r="CA23">
        <v>7235.81</v>
      </c>
      <c r="CB23">
        <v>14599.4</v>
      </c>
      <c r="CC23">
        <v>37.186999999999998</v>
      </c>
      <c r="CD23">
        <v>38.25</v>
      </c>
      <c r="CE23">
        <v>37.5</v>
      </c>
      <c r="CF23">
        <v>36.436999999999998</v>
      </c>
      <c r="CG23">
        <v>36.125</v>
      </c>
      <c r="CH23">
        <v>1619.89</v>
      </c>
      <c r="CI23">
        <v>180</v>
      </c>
      <c r="CJ23">
        <v>0</v>
      </c>
      <c r="CK23">
        <v>1689714479.5</v>
      </c>
      <c r="CL23">
        <v>0</v>
      </c>
      <c r="CM23">
        <v>1689714462.5</v>
      </c>
      <c r="CN23" t="s">
        <v>369</v>
      </c>
      <c r="CO23">
        <v>1689714456.5</v>
      </c>
      <c r="CP23">
        <v>1689714462.5</v>
      </c>
      <c r="CQ23">
        <v>36</v>
      </c>
      <c r="CR23">
        <v>3.4000000000000002E-2</v>
      </c>
      <c r="CS23">
        <v>0</v>
      </c>
      <c r="CT23">
        <v>-1.64</v>
      </c>
      <c r="CU23">
        <v>-0.3</v>
      </c>
      <c r="CV23">
        <v>125</v>
      </c>
      <c r="CW23">
        <v>12</v>
      </c>
      <c r="CX23">
        <v>0.47</v>
      </c>
      <c r="CY23">
        <v>0.06</v>
      </c>
      <c r="CZ23">
        <v>9.7050062913414073E-2</v>
      </c>
      <c r="DA23">
        <v>0.99908664203128084</v>
      </c>
      <c r="DB23">
        <v>0.18437561685940951</v>
      </c>
      <c r="DC23">
        <v>1</v>
      </c>
      <c r="DD23">
        <v>124.95875609756099</v>
      </c>
      <c r="DE23">
        <v>-3.2362369337697282E-2</v>
      </c>
      <c r="DF23">
        <v>1.2790584356690921E-2</v>
      </c>
      <c r="DG23">
        <v>1</v>
      </c>
      <c r="DH23">
        <v>1800.03125</v>
      </c>
      <c r="DI23">
        <v>6.1022647702506212E-2</v>
      </c>
      <c r="DJ23">
        <v>0.1023031646626909</v>
      </c>
      <c r="DK23">
        <v>-1</v>
      </c>
      <c r="DL23">
        <v>2</v>
      </c>
      <c r="DM23">
        <v>2</v>
      </c>
      <c r="DN23" t="s">
        <v>354</v>
      </c>
      <c r="DO23">
        <v>2.7036699999999998</v>
      </c>
      <c r="DP23">
        <v>2.6533199999999999</v>
      </c>
      <c r="DQ23">
        <v>3.4818000000000002E-2</v>
      </c>
      <c r="DR23">
        <v>3.4750999999999997E-2</v>
      </c>
      <c r="DS23">
        <v>7.4718199999999999E-2</v>
      </c>
      <c r="DT23">
        <v>6.8536899999999998E-2</v>
      </c>
      <c r="DU23">
        <v>29244.799999999999</v>
      </c>
      <c r="DV23">
        <v>33024.6</v>
      </c>
      <c r="DW23">
        <v>28507.8</v>
      </c>
      <c r="DX23">
        <v>32799</v>
      </c>
      <c r="DY23">
        <v>36671.599999999999</v>
      </c>
      <c r="DZ23">
        <v>41390.199999999997</v>
      </c>
      <c r="EA23">
        <v>41835.699999999997</v>
      </c>
      <c r="EB23">
        <v>47301.9</v>
      </c>
      <c r="EC23">
        <v>1.82195</v>
      </c>
      <c r="ED23">
        <v>2.1924299999999999</v>
      </c>
      <c r="EE23">
        <v>-2.0530099999999999E-2</v>
      </c>
      <c r="EF23">
        <v>0</v>
      </c>
      <c r="EG23">
        <v>18.1953</v>
      </c>
      <c r="EH23">
        <v>999.9</v>
      </c>
      <c r="EI23">
        <v>41.1</v>
      </c>
      <c r="EJ23">
        <v>25.3</v>
      </c>
      <c r="EK23">
        <v>13.2295</v>
      </c>
      <c r="EL23">
        <v>63.1068</v>
      </c>
      <c r="EM23">
        <v>1.8028900000000001</v>
      </c>
      <c r="EN23">
        <v>1</v>
      </c>
      <c r="EO23">
        <v>-0.40671000000000002</v>
      </c>
      <c r="EP23">
        <v>3.3718599999999999</v>
      </c>
      <c r="EQ23">
        <v>20.203399999999998</v>
      </c>
      <c r="ER23">
        <v>5.22403</v>
      </c>
      <c r="ES23">
        <v>12.0099</v>
      </c>
      <c r="ET23">
        <v>4.9889000000000001</v>
      </c>
      <c r="EU23">
        <v>3.3043300000000002</v>
      </c>
      <c r="EV23">
        <v>6118</v>
      </c>
      <c r="EW23">
        <v>9511.4</v>
      </c>
      <c r="EX23">
        <v>503</v>
      </c>
      <c r="EY23">
        <v>57.9</v>
      </c>
      <c r="EZ23">
        <v>1.8525700000000001</v>
      </c>
      <c r="FA23">
        <v>1.8614599999999999</v>
      </c>
      <c r="FB23">
        <v>1.8605</v>
      </c>
      <c r="FC23">
        <v>1.8565400000000001</v>
      </c>
      <c r="FD23">
        <v>1.8608199999999999</v>
      </c>
      <c r="FE23">
        <v>1.8571599999999999</v>
      </c>
      <c r="FF23">
        <v>1.85927</v>
      </c>
      <c r="FG23">
        <v>1.86216</v>
      </c>
      <c r="FH23">
        <v>0</v>
      </c>
      <c r="FI23">
        <v>0</v>
      </c>
      <c r="FJ23">
        <v>0</v>
      </c>
      <c r="FK23">
        <v>0</v>
      </c>
      <c r="FL23" t="s">
        <v>355</v>
      </c>
      <c r="FM23" t="s">
        <v>356</v>
      </c>
      <c r="FN23" t="s">
        <v>357</v>
      </c>
      <c r="FO23" t="s">
        <v>357</v>
      </c>
      <c r="FP23" t="s">
        <v>357</v>
      </c>
      <c r="FQ23" t="s">
        <v>357</v>
      </c>
      <c r="FR23">
        <v>0</v>
      </c>
      <c r="FS23">
        <v>100</v>
      </c>
      <c r="FT23">
        <v>100</v>
      </c>
      <c r="FU23">
        <v>-1.6339999999999999</v>
      </c>
      <c r="FV23">
        <v>-0.30030000000000001</v>
      </c>
      <c r="FW23">
        <v>-1.1496124160341079</v>
      </c>
      <c r="FX23">
        <v>-4.0117494158234393E-3</v>
      </c>
      <c r="FY23">
        <v>1.087516141204025E-6</v>
      </c>
      <c r="FZ23">
        <v>-8.657206703991749E-11</v>
      </c>
      <c r="GA23">
        <v>-0.30020500000000361</v>
      </c>
      <c r="GB23">
        <v>0</v>
      </c>
      <c r="GC23">
        <v>0</v>
      </c>
      <c r="GD23">
        <v>0</v>
      </c>
      <c r="GE23">
        <v>4</v>
      </c>
      <c r="GF23">
        <v>2094</v>
      </c>
      <c r="GG23">
        <v>-1</v>
      </c>
      <c r="GH23">
        <v>-1</v>
      </c>
      <c r="GI23">
        <v>0.2</v>
      </c>
      <c r="GJ23">
        <v>0.1</v>
      </c>
      <c r="GK23">
        <v>0.42236299999999999</v>
      </c>
      <c r="GL23">
        <v>2.4035600000000001</v>
      </c>
      <c r="GM23">
        <v>1.5942400000000001</v>
      </c>
      <c r="GN23">
        <v>2.31812</v>
      </c>
      <c r="GO23">
        <v>1.40015</v>
      </c>
      <c r="GP23">
        <v>2.2314500000000002</v>
      </c>
      <c r="GQ23">
        <v>28.395299999999999</v>
      </c>
      <c r="GR23">
        <v>14.1846</v>
      </c>
      <c r="GS23">
        <v>18</v>
      </c>
      <c r="GT23">
        <v>381.238</v>
      </c>
      <c r="GU23">
        <v>664.96500000000003</v>
      </c>
      <c r="GV23">
        <v>14.342000000000001</v>
      </c>
      <c r="GW23">
        <v>21.884499999999999</v>
      </c>
      <c r="GX23">
        <v>29.9999</v>
      </c>
      <c r="GY23">
        <v>21.790800000000001</v>
      </c>
      <c r="GZ23">
        <v>21.7378</v>
      </c>
      <c r="HA23">
        <v>8.4927399999999995</v>
      </c>
      <c r="HB23">
        <v>0</v>
      </c>
      <c r="HC23">
        <v>-30</v>
      </c>
      <c r="HD23">
        <v>14.3443</v>
      </c>
      <c r="HE23">
        <v>125</v>
      </c>
      <c r="HF23">
        <v>0</v>
      </c>
      <c r="HG23">
        <v>104.658</v>
      </c>
      <c r="HH23">
        <v>104.194</v>
      </c>
    </row>
    <row r="24" spans="1:216" x14ac:dyDescent="0.2">
      <c r="A24">
        <v>6</v>
      </c>
      <c r="B24">
        <v>1689714536</v>
      </c>
      <c r="C24">
        <v>392.90000009536737</v>
      </c>
      <c r="D24" t="s">
        <v>370</v>
      </c>
      <c r="E24" t="s">
        <v>371</v>
      </c>
      <c r="F24" t="s">
        <v>348</v>
      </c>
      <c r="G24" t="s">
        <v>349</v>
      </c>
      <c r="H24" t="s">
        <v>350</v>
      </c>
      <c r="I24" t="s">
        <v>351</v>
      </c>
      <c r="J24" t="s">
        <v>409</v>
      </c>
      <c r="K24" t="s">
        <v>352</v>
      </c>
      <c r="L24">
        <v>1689714536</v>
      </c>
      <c r="M24">
        <f t="shared" si="0"/>
        <v>1.4760127889180844E-3</v>
      </c>
      <c r="N24">
        <f t="shared" si="1"/>
        <v>1.4760127889180843</v>
      </c>
      <c r="O24">
        <f t="shared" si="2"/>
        <v>0.51282747507390203</v>
      </c>
      <c r="P24">
        <f t="shared" si="3"/>
        <v>69.547499999999999</v>
      </c>
      <c r="Q24">
        <f t="shared" si="4"/>
        <v>63.425884522740787</v>
      </c>
      <c r="R24">
        <f t="shared" si="5"/>
        <v>6.3807683928602144</v>
      </c>
      <c r="S24">
        <f t="shared" si="6"/>
        <v>6.9966149174212493</v>
      </c>
      <c r="T24">
        <f t="shared" si="7"/>
        <v>0.16288324489973335</v>
      </c>
      <c r="U24">
        <f t="shared" si="8"/>
        <v>3.86455885291298</v>
      </c>
      <c r="V24">
        <f t="shared" si="9"/>
        <v>0.15916320713300655</v>
      </c>
      <c r="W24">
        <f t="shared" si="10"/>
        <v>9.9804158790138264E-2</v>
      </c>
      <c r="X24">
        <f t="shared" si="11"/>
        <v>297.68603999999999</v>
      </c>
      <c r="Y24">
        <f t="shared" si="12"/>
        <v>19.017666419901566</v>
      </c>
      <c r="Z24">
        <f t="shared" si="13"/>
        <v>19.017666419901566</v>
      </c>
      <c r="AA24">
        <f t="shared" si="14"/>
        <v>2.2076127195137962</v>
      </c>
      <c r="AB24">
        <f t="shared" si="15"/>
        <v>62.498649300236799</v>
      </c>
      <c r="AC24">
        <f t="shared" si="16"/>
        <v>1.29089418937955</v>
      </c>
      <c r="AD24">
        <f t="shared" si="17"/>
        <v>2.0654753404001309</v>
      </c>
      <c r="AE24">
        <f t="shared" si="18"/>
        <v>0.9167185301342462</v>
      </c>
      <c r="AF24">
        <f t="shared" si="19"/>
        <v>-65.092163991287521</v>
      </c>
      <c r="AG24">
        <f t="shared" si="20"/>
        <v>-221.31906243131755</v>
      </c>
      <c r="AH24">
        <f t="shared" si="21"/>
        <v>-11.336709836097816</v>
      </c>
      <c r="AI24">
        <f t="shared" si="22"/>
        <v>-6.1896258702915929E-2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54574.096553948708</v>
      </c>
      <c r="AO24">
        <f t="shared" si="26"/>
        <v>1799.9</v>
      </c>
      <c r="AP24">
        <f t="shared" si="27"/>
        <v>1517.316</v>
      </c>
      <c r="AQ24">
        <f t="shared" si="28"/>
        <v>0.84300016667592637</v>
      </c>
      <c r="AR24">
        <f t="shared" si="29"/>
        <v>0.16539032168453802</v>
      </c>
      <c r="AS24">
        <v>1689714536</v>
      </c>
      <c r="AT24">
        <v>69.547499999999999</v>
      </c>
      <c r="AU24">
        <v>69.985200000000006</v>
      </c>
      <c r="AV24">
        <v>12.8317</v>
      </c>
      <c r="AW24">
        <v>11.795500000000001</v>
      </c>
      <c r="AX24">
        <v>71.161900000000003</v>
      </c>
      <c r="AY24">
        <v>13.132400000000001</v>
      </c>
      <c r="AZ24">
        <v>402.72699999999998</v>
      </c>
      <c r="BA24">
        <v>100.556</v>
      </c>
      <c r="BB24">
        <v>4.5961500000000002E-2</v>
      </c>
      <c r="BC24">
        <v>17.955400000000001</v>
      </c>
      <c r="BD24">
        <v>17.8124</v>
      </c>
      <c r="BE24">
        <v>999.9</v>
      </c>
      <c r="BF24">
        <v>0</v>
      </c>
      <c r="BG24">
        <v>0</v>
      </c>
      <c r="BH24">
        <v>9952.5</v>
      </c>
      <c r="BI24">
        <v>0</v>
      </c>
      <c r="BJ24">
        <v>82.618799999999993</v>
      </c>
      <c r="BK24">
        <v>-0.437691</v>
      </c>
      <c r="BL24">
        <v>70.451499999999996</v>
      </c>
      <c r="BM24">
        <v>70.820499999999996</v>
      </c>
      <c r="BN24">
        <v>1.0362199999999999</v>
      </c>
      <c r="BO24">
        <v>69.985200000000006</v>
      </c>
      <c r="BP24">
        <v>11.795500000000001</v>
      </c>
      <c r="BQ24">
        <v>1.2903</v>
      </c>
      <c r="BR24">
        <v>1.1860999999999999</v>
      </c>
      <c r="BS24">
        <v>10.686299999999999</v>
      </c>
      <c r="BT24">
        <v>9.42821</v>
      </c>
      <c r="BU24">
        <v>1799.9</v>
      </c>
      <c r="BV24">
        <v>0.89999700000000005</v>
      </c>
      <c r="BW24">
        <v>0.10000299999999999</v>
      </c>
      <c r="BX24">
        <v>0</v>
      </c>
      <c r="BY24">
        <v>2.7065999999999999</v>
      </c>
      <c r="BZ24">
        <v>0</v>
      </c>
      <c r="CA24">
        <v>7271.98</v>
      </c>
      <c r="CB24">
        <v>14599.6</v>
      </c>
      <c r="CC24">
        <v>37.561999999999998</v>
      </c>
      <c r="CD24">
        <v>38.875</v>
      </c>
      <c r="CE24">
        <v>38</v>
      </c>
      <c r="CF24">
        <v>37.186999999999998</v>
      </c>
      <c r="CG24">
        <v>36.625</v>
      </c>
      <c r="CH24">
        <v>1619.9</v>
      </c>
      <c r="CI24">
        <v>180</v>
      </c>
      <c r="CJ24">
        <v>0</v>
      </c>
      <c r="CK24">
        <v>1689714547.3</v>
      </c>
      <c r="CL24">
        <v>0</v>
      </c>
      <c r="CM24">
        <v>1689714530.5</v>
      </c>
      <c r="CN24" t="s">
        <v>372</v>
      </c>
      <c r="CO24">
        <v>1689714530.5</v>
      </c>
      <c r="CP24">
        <v>1689714530.5</v>
      </c>
      <c r="CQ24">
        <v>37</v>
      </c>
      <c r="CR24">
        <v>-0.185</v>
      </c>
      <c r="CS24">
        <v>0</v>
      </c>
      <c r="CT24">
        <v>-1.6160000000000001</v>
      </c>
      <c r="CU24">
        <v>-0.30099999999999999</v>
      </c>
      <c r="CV24">
        <v>70</v>
      </c>
      <c r="CW24">
        <v>12</v>
      </c>
      <c r="CX24">
        <v>0.28000000000000003</v>
      </c>
      <c r="CY24">
        <v>0.09</v>
      </c>
      <c r="CZ24">
        <v>-0.18610047212510589</v>
      </c>
      <c r="DA24">
        <v>0.71314452691925745</v>
      </c>
      <c r="DB24">
        <v>8.7085911651023043E-2</v>
      </c>
      <c r="DC24">
        <v>1</v>
      </c>
      <c r="DD24">
        <v>69.967889999999997</v>
      </c>
      <c r="DE24">
        <v>-4.0845028142707372E-2</v>
      </c>
      <c r="DF24">
        <v>1.5090954244182039E-2</v>
      </c>
      <c r="DG24">
        <v>1</v>
      </c>
      <c r="DH24">
        <v>1799.964878048781</v>
      </c>
      <c r="DI24">
        <v>0.13536410027491111</v>
      </c>
      <c r="DJ24">
        <v>8.7237325621298406E-2</v>
      </c>
      <c r="DK24">
        <v>-1</v>
      </c>
      <c r="DL24">
        <v>2</v>
      </c>
      <c r="DM24">
        <v>2</v>
      </c>
      <c r="DN24" t="s">
        <v>354</v>
      </c>
      <c r="DO24">
        <v>2.7017799999999998</v>
      </c>
      <c r="DP24">
        <v>2.6524700000000001</v>
      </c>
      <c r="DQ24">
        <v>2.0324200000000001E-2</v>
      </c>
      <c r="DR24">
        <v>1.9922499999999999E-2</v>
      </c>
      <c r="DS24">
        <v>7.4905899999999997E-2</v>
      </c>
      <c r="DT24">
        <v>6.8567100000000006E-2</v>
      </c>
      <c r="DU24">
        <v>29685.5</v>
      </c>
      <c r="DV24">
        <v>33532.699999999997</v>
      </c>
      <c r="DW24">
        <v>28508.7</v>
      </c>
      <c r="DX24">
        <v>32798.9</v>
      </c>
      <c r="DY24">
        <v>36664.199999999997</v>
      </c>
      <c r="DZ24">
        <v>41389</v>
      </c>
      <c r="EA24">
        <v>41835.9</v>
      </c>
      <c r="EB24">
        <v>47302.1</v>
      </c>
      <c r="EC24">
        <v>1.8291999999999999</v>
      </c>
      <c r="ED24">
        <v>2.2101000000000002</v>
      </c>
      <c r="EE24">
        <v>-2.42442E-2</v>
      </c>
      <c r="EF24">
        <v>0</v>
      </c>
      <c r="EG24">
        <v>18.214700000000001</v>
      </c>
      <c r="EH24">
        <v>999.9</v>
      </c>
      <c r="EI24">
        <v>41.1</v>
      </c>
      <c r="EJ24">
        <v>25.3</v>
      </c>
      <c r="EK24">
        <v>13.229900000000001</v>
      </c>
      <c r="EL24">
        <v>63.026800000000001</v>
      </c>
      <c r="EM24">
        <v>1.35016</v>
      </c>
      <c r="EN24">
        <v>1</v>
      </c>
      <c r="EO24">
        <v>-0.40922799999999998</v>
      </c>
      <c r="EP24">
        <v>3.3271299999999999</v>
      </c>
      <c r="EQ24">
        <v>20.206199999999999</v>
      </c>
      <c r="ER24">
        <v>5.2237299999999998</v>
      </c>
      <c r="ES24">
        <v>12.0099</v>
      </c>
      <c r="ET24">
        <v>4.98895</v>
      </c>
      <c r="EU24">
        <v>3.3042500000000001</v>
      </c>
      <c r="EV24">
        <v>6119.4</v>
      </c>
      <c r="EW24">
        <v>9511.4</v>
      </c>
      <c r="EX24">
        <v>503</v>
      </c>
      <c r="EY24">
        <v>58</v>
      </c>
      <c r="EZ24">
        <v>1.8525700000000001</v>
      </c>
      <c r="FA24">
        <v>1.86151</v>
      </c>
      <c r="FB24">
        <v>1.8605</v>
      </c>
      <c r="FC24">
        <v>1.8565400000000001</v>
      </c>
      <c r="FD24">
        <v>1.86087</v>
      </c>
      <c r="FE24">
        <v>1.8571899999999999</v>
      </c>
      <c r="FF24">
        <v>1.85927</v>
      </c>
      <c r="FG24">
        <v>1.8621700000000001</v>
      </c>
      <c r="FH24">
        <v>0</v>
      </c>
      <c r="FI24">
        <v>0</v>
      </c>
      <c r="FJ24">
        <v>0</v>
      </c>
      <c r="FK24">
        <v>0</v>
      </c>
      <c r="FL24" t="s">
        <v>355</v>
      </c>
      <c r="FM24" t="s">
        <v>356</v>
      </c>
      <c r="FN24" t="s">
        <v>357</v>
      </c>
      <c r="FO24" t="s">
        <v>357</v>
      </c>
      <c r="FP24" t="s">
        <v>357</v>
      </c>
      <c r="FQ24" t="s">
        <v>357</v>
      </c>
      <c r="FR24">
        <v>0</v>
      </c>
      <c r="FS24">
        <v>100</v>
      </c>
      <c r="FT24">
        <v>100</v>
      </c>
      <c r="FU24">
        <v>-1.6140000000000001</v>
      </c>
      <c r="FV24">
        <v>-0.30070000000000002</v>
      </c>
      <c r="FW24">
        <v>-1.334407449124267</v>
      </c>
      <c r="FX24">
        <v>-4.0117494158234393E-3</v>
      </c>
      <c r="FY24">
        <v>1.087516141204025E-6</v>
      </c>
      <c r="FZ24">
        <v>-8.657206703991749E-11</v>
      </c>
      <c r="GA24">
        <v>-0.30066500000000218</v>
      </c>
      <c r="GB24">
        <v>0</v>
      </c>
      <c r="GC24">
        <v>0</v>
      </c>
      <c r="GD24">
        <v>0</v>
      </c>
      <c r="GE24">
        <v>4</v>
      </c>
      <c r="GF24">
        <v>2094</v>
      </c>
      <c r="GG24">
        <v>-1</v>
      </c>
      <c r="GH24">
        <v>-1</v>
      </c>
      <c r="GI24">
        <v>0.1</v>
      </c>
      <c r="GJ24">
        <v>0.1</v>
      </c>
      <c r="GK24">
        <v>0.301514</v>
      </c>
      <c r="GL24">
        <v>2.4230999999999998</v>
      </c>
      <c r="GM24">
        <v>1.5942400000000001</v>
      </c>
      <c r="GN24">
        <v>2.3168899999999999</v>
      </c>
      <c r="GO24">
        <v>1.40015</v>
      </c>
      <c r="GP24">
        <v>2.3278799999999999</v>
      </c>
      <c r="GQ24">
        <v>28.395299999999999</v>
      </c>
      <c r="GR24">
        <v>14.1846</v>
      </c>
      <c r="GS24">
        <v>18</v>
      </c>
      <c r="GT24">
        <v>384.28899999999999</v>
      </c>
      <c r="GU24">
        <v>676.90300000000002</v>
      </c>
      <c r="GV24">
        <v>14.296900000000001</v>
      </c>
      <c r="GW24">
        <v>21.847200000000001</v>
      </c>
      <c r="GX24">
        <v>29.9998</v>
      </c>
      <c r="GY24">
        <v>21.7559</v>
      </c>
      <c r="GZ24">
        <v>21.704899999999999</v>
      </c>
      <c r="HA24">
        <v>6.0803099999999999</v>
      </c>
      <c r="HB24">
        <v>0</v>
      </c>
      <c r="HC24">
        <v>-30</v>
      </c>
      <c r="HD24">
        <v>14.332599999999999</v>
      </c>
      <c r="HE24">
        <v>70</v>
      </c>
      <c r="HF24">
        <v>0</v>
      </c>
      <c r="HG24">
        <v>104.65900000000001</v>
      </c>
      <c r="HH24">
        <v>104.19499999999999</v>
      </c>
    </row>
    <row r="25" spans="1:216" x14ac:dyDescent="0.2">
      <c r="A25">
        <v>7</v>
      </c>
      <c r="B25">
        <v>1689714604</v>
      </c>
      <c r="C25">
        <v>460.90000009536737</v>
      </c>
      <c r="D25" t="s">
        <v>373</v>
      </c>
      <c r="E25" t="s">
        <v>374</v>
      </c>
      <c r="F25" t="s">
        <v>348</v>
      </c>
      <c r="G25" t="s">
        <v>349</v>
      </c>
      <c r="H25" t="s">
        <v>350</v>
      </c>
      <c r="I25" t="s">
        <v>351</v>
      </c>
      <c r="J25" t="s">
        <v>409</v>
      </c>
      <c r="K25" t="s">
        <v>352</v>
      </c>
      <c r="L25">
        <v>1689714604</v>
      </c>
      <c r="M25">
        <f t="shared" si="0"/>
        <v>1.5169522858719644E-3</v>
      </c>
      <c r="N25">
        <f t="shared" si="1"/>
        <v>1.5169522858719644</v>
      </c>
      <c r="O25">
        <f t="shared" si="2"/>
        <v>-0.15249183398926347</v>
      </c>
      <c r="P25">
        <f t="shared" si="3"/>
        <v>50.050800000000002</v>
      </c>
      <c r="Q25">
        <f t="shared" si="4"/>
        <v>50.79250214438666</v>
      </c>
      <c r="R25">
        <f t="shared" si="5"/>
        <v>5.1098294187769264</v>
      </c>
      <c r="S25">
        <f t="shared" si="6"/>
        <v>5.0352126687183603</v>
      </c>
      <c r="T25">
        <f t="shared" si="7"/>
        <v>0.16730291511151957</v>
      </c>
      <c r="U25">
        <f t="shared" si="8"/>
        <v>3.8937144318380104</v>
      </c>
      <c r="V25">
        <f t="shared" si="9"/>
        <v>0.1634095094695695</v>
      </c>
      <c r="W25">
        <f t="shared" si="10"/>
        <v>0.10247320398502209</v>
      </c>
      <c r="X25">
        <f t="shared" si="11"/>
        <v>297.73507799999999</v>
      </c>
      <c r="Y25">
        <f t="shared" si="12"/>
        <v>19.062799251357458</v>
      </c>
      <c r="Z25">
        <f t="shared" si="13"/>
        <v>19.062799251357458</v>
      </c>
      <c r="AA25">
        <f t="shared" si="14"/>
        <v>2.2138371092675566</v>
      </c>
      <c r="AB25">
        <f t="shared" si="15"/>
        <v>62.517720894813259</v>
      </c>
      <c r="AC25">
        <f t="shared" si="16"/>
        <v>1.29622712669199</v>
      </c>
      <c r="AD25">
        <f t="shared" si="17"/>
        <v>2.0733755295924916</v>
      </c>
      <c r="AE25">
        <f t="shared" si="18"/>
        <v>0.91760998257556659</v>
      </c>
      <c r="AF25">
        <f t="shared" si="19"/>
        <v>-66.897595806953632</v>
      </c>
      <c r="AG25">
        <f t="shared" si="20"/>
        <v>-219.72094274113587</v>
      </c>
      <c r="AH25">
        <f t="shared" si="21"/>
        <v>-11.176657768410193</v>
      </c>
      <c r="AI25">
        <f t="shared" si="22"/>
        <v>-6.0118316499682578E-2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55131.459666080256</v>
      </c>
      <c r="AO25">
        <f t="shared" si="26"/>
        <v>1800.2</v>
      </c>
      <c r="AP25">
        <f t="shared" si="27"/>
        <v>1517.5686000000001</v>
      </c>
      <c r="AQ25">
        <f t="shared" si="28"/>
        <v>0.84299999999999997</v>
      </c>
      <c r="AR25">
        <f t="shared" si="29"/>
        <v>0.16538999999999998</v>
      </c>
      <c r="AS25">
        <v>1689714604</v>
      </c>
      <c r="AT25">
        <v>50.050800000000002</v>
      </c>
      <c r="AU25">
        <v>49.996200000000002</v>
      </c>
      <c r="AV25">
        <v>12.8847</v>
      </c>
      <c r="AW25">
        <v>11.8169</v>
      </c>
      <c r="AX25">
        <v>51.586500000000001</v>
      </c>
      <c r="AY25">
        <v>13.186400000000001</v>
      </c>
      <c r="AZ25">
        <v>401.62700000000001</v>
      </c>
      <c r="BA25">
        <v>100.557</v>
      </c>
      <c r="BB25">
        <v>4.5041699999999997E-2</v>
      </c>
      <c r="BC25">
        <v>18.016100000000002</v>
      </c>
      <c r="BD25">
        <v>17.869599999999998</v>
      </c>
      <c r="BE25">
        <v>999.9</v>
      </c>
      <c r="BF25">
        <v>0</v>
      </c>
      <c r="BG25">
        <v>0</v>
      </c>
      <c r="BH25">
        <v>10060.6</v>
      </c>
      <c r="BI25">
        <v>0</v>
      </c>
      <c r="BJ25">
        <v>85.763400000000004</v>
      </c>
      <c r="BK25">
        <v>5.4527300000000001E-2</v>
      </c>
      <c r="BL25">
        <v>50.704099999999997</v>
      </c>
      <c r="BM25">
        <v>50.594099999999997</v>
      </c>
      <c r="BN25">
        <v>1.06779</v>
      </c>
      <c r="BO25">
        <v>49.996200000000002</v>
      </c>
      <c r="BP25">
        <v>11.8169</v>
      </c>
      <c r="BQ25">
        <v>1.29565</v>
      </c>
      <c r="BR25">
        <v>1.1882699999999999</v>
      </c>
      <c r="BS25">
        <v>10.7485</v>
      </c>
      <c r="BT25">
        <v>9.4554399999999994</v>
      </c>
      <c r="BU25">
        <v>1800.2</v>
      </c>
      <c r="BV25">
        <v>0.89999799999999996</v>
      </c>
      <c r="BW25">
        <v>0.10000199999999999</v>
      </c>
      <c r="BX25">
        <v>0</v>
      </c>
      <c r="BY25">
        <v>2.3849</v>
      </c>
      <c r="BZ25">
        <v>0</v>
      </c>
      <c r="CA25">
        <v>7294.42</v>
      </c>
      <c r="CB25">
        <v>14601.9</v>
      </c>
      <c r="CC25">
        <v>38.686999999999998</v>
      </c>
      <c r="CD25">
        <v>40.186999999999998</v>
      </c>
      <c r="CE25">
        <v>39.061999999999998</v>
      </c>
      <c r="CF25">
        <v>38.75</v>
      </c>
      <c r="CG25">
        <v>37.75</v>
      </c>
      <c r="CH25">
        <v>1620.18</v>
      </c>
      <c r="CI25">
        <v>180.02</v>
      </c>
      <c r="CJ25">
        <v>0</v>
      </c>
      <c r="CK25">
        <v>1689714615.7</v>
      </c>
      <c r="CL25">
        <v>0</v>
      </c>
      <c r="CM25">
        <v>1689714598.5</v>
      </c>
      <c r="CN25" t="s">
        <v>375</v>
      </c>
      <c r="CO25">
        <v>1689714598.5</v>
      </c>
      <c r="CP25">
        <v>1689714589</v>
      </c>
      <c r="CQ25">
        <v>38</v>
      </c>
      <c r="CR25">
        <v>3.0000000000000001E-3</v>
      </c>
      <c r="CS25">
        <v>-1E-3</v>
      </c>
      <c r="CT25">
        <v>-1.536</v>
      </c>
      <c r="CU25">
        <v>-0.30199999999999999</v>
      </c>
      <c r="CV25">
        <v>50</v>
      </c>
      <c r="CW25">
        <v>12</v>
      </c>
      <c r="CX25">
        <v>0.23</v>
      </c>
      <c r="CY25">
        <v>0.06</v>
      </c>
      <c r="CZ25">
        <v>-2.1113888480710118E-2</v>
      </c>
      <c r="DA25">
        <v>-3.5637454254139257E-2</v>
      </c>
      <c r="DB25">
        <v>4.2652475189114983E-2</v>
      </c>
      <c r="DC25">
        <v>1</v>
      </c>
      <c r="DD25">
        <v>50.002057499999999</v>
      </c>
      <c r="DE25">
        <v>5.5193245777718546E-3</v>
      </c>
      <c r="DF25">
        <v>1.046749462622246E-2</v>
      </c>
      <c r="DG25">
        <v>1</v>
      </c>
      <c r="DH25">
        <v>1799.9567500000001</v>
      </c>
      <c r="DI25">
        <v>5.4698592925412057E-2</v>
      </c>
      <c r="DJ25">
        <v>0.10436444557413831</v>
      </c>
      <c r="DK25">
        <v>-1</v>
      </c>
      <c r="DL25">
        <v>2</v>
      </c>
      <c r="DM25">
        <v>2</v>
      </c>
      <c r="DN25" t="s">
        <v>354</v>
      </c>
      <c r="DO25">
        <v>2.6985999999999999</v>
      </c>
      <c r="DP25">
        <v>2.6524800000000002</v>
      </c>
      <c r="DQ25">
        <v>1.4818100000000001E-2</v>
      </c>
      <c r="DR25">
        <v>1.4314800000000001E-2</v>
      </c>
      <c r="DS25">
        <v>7.5143299999999996E-2</v>
      </c>
      <c r="DT25">
        <v>6.8663299999999997E-2</v>
      </c>
      <c r="DU25">
        <v>29851.9</v>
      </c>
      <c r="DV25">
        <v>33722.400000000001</v>
      </c>
      <c r="DW25">
        <v>28507.9</v>
      </c>
      <c r="DX25">
        <v>32796.5</v>
      </c>
      <c r="DY25">
        <v>36653.5</v>
      </c>
      <c r="DZ25">
        <v>41381.199999999997</v>
      </c>
      <c r="EA25">
        <v>41834.699999999997</v>
      </c>
      <c r="EB25">
        <v>47298.1</v>
      </c>
      <c r="EC25">
        <v>1.82605</v>
      </c>
      <c r="ED25">
        <v>2.2139000000000002</v>
      </c>
      <c r="EE25">
        <v>-2.15657E-2</v>
      </c>
      <c r="EF25">
        <v>0</v>
      </c>
      <c r="EG25">
        <v>18.227499999999999</v>
      </c>
      <c r="EH25">
        <v>999.9</v>
      </c>
      <c r="EI25">
        <v>41.1</v>
      </c>
      <c r="EJ25">
        <v>25.3</v>
      </c>
      <c r="EK25">
        <v>13.231199999999999</v>
      </c>
      <c r="EL25">
        <v>62.376800000000003</v>
      </c>
      <c r="EM25">
        <v>1.16987</v>
      </c>
      <c r="EN25">
        <v>1</v>
      </c>
      <c r="EO25">
        <v>-0.40720299999999998</v>
      </c>
      <c r="EP25">
        <v>3.59179</v>
      </c>
      <c r="EQ25">
        <v>20.200900000000001</v>
      </c>
      <c r="ER25">
        <v>5.2250800000000002</v>
      </c>
      <c r="ES25">
        <v>12.0099</v>
      </c>
      <c r="ET25">
        <v>4.9892500000000002</v>
      </c>
      <c r="EU25">
        <v>3.3044799999999999</v>
      </c>
      <c r="EV25">
        <v>6120.9</v>
      </c>
      <c r="EW25">
        <v>9511.4</v>
      </c>
      <c r="EX25">
        <v>503</v>
      </c>
      <c r="EY25">
        <v>58</v>
      </c>
      <c r="EZ25">
        <v>1.8525700000000001</v>
      </c>
      <c r="FA25">
        <v>1.8615600000000001</v>
      </c>
      <c r="FB25">
        <v>1.86052</v>
      </c>
      <c r="FC25">
        <v>1.8565400000000001</v>
      </c>
      <c r="FD25">
        <v>1.8609500000000001</v>
      </c>
      <c r="FE25">
        <v>1.8571599999999999</v>
      </c>
      <c r="FF25">
        <v>1.85928</v>
      </c>
      <c r="FG25">
        <v>1.8621700000000001</v>
      </c>
      <c r="FH25">
        <v>0</v>
      </c>
      <c r="FI25">
        <v>0</v>
      </c>
      <c r="FJ25">
        <v>0</v>
      </c>
      <c r="FK25">
        <v>0</v>
      </c>
      <c r="FL25" t="s">
        <v>355</v>
      </c>
      <c r="FM25" t="s">
        <v>356</v>
      </c>
      <c r="FN25" t="s">
        <v>357</v>
      </c>
      <c r="FO25" t="s">
        <v>357</v>
      </c>
      <c r="FP25" t="s">
        <v>357</v>
      </c>
      <c r="FQ25" t="s">
        <v>357</v>
      </c>
      <c r="FR25">
        <v>0</v>
      </c>
      <c r="FS25">
        <v>100</v>
      </c>
      <c r="FT25">
        <v>100</v>
      </c>
      <c r="FU25">
        <v>-1.536</v>
      </c>
      <c r="FV25">
        <v>-0.30170000000000002</v>
      </c>
      <c r="FW25">
        <v>-1.3317018284365769</v>
      </c>
      <c r="FX25">
        <v>-4.0117494158234393E-3</v>
      </c>
      <c r="FY25">
        <v>1.087516141204025E-6</v>
      </c>
      <c r="FZ25">
        <v>-8.657206703991749E-11</v>
      </c>
      <c r="GA25">
        <v>-0.30170000000000208</v>
      </c>
      <c r="GB25">
        <v>0</v>
      </c>
      <c r="GC25">
        <v>0</v>
      </c>
      <c r="GD25">
        <v>0</v>
      </c>
      <c r="GE25">
        <v>4</v>
      </c>
      <c r="GF25">
        <v>2094</v>
      </c>
      <c r="GG25">
        <v>-1</v>
      </c>
      <c r="GH25">
        <v>-1</v>
      </c>
      <c r="GI25">
        <v>0.1</v>
      </c>
      <c r="GJ25">
        <v>0.2</v>
      </c>
      <c r="GK25">
        <v>0.25878899999999999</v>
      </c>
      <c r="GL25">
        <v>2.4438499999999999</v>
      </c>
      <c r="GM25">
        <v>1.5942400000000001</v>
      </c>
      <c r="GN25">
        <v>2.31812</v>
      </c>
      <c r="GO25">
        <v>1.40015</v>
      </c>
      <c r="GP25">
        <v>2.2851599999999999</v>
      </c>
      <c r="GQ25">
        <v>28.395299999999999</v>
      </c>
      <c r="GR25">
        <v>14.158300000000001</v>
      </c>
      <c r="GS25">
        <v>18</v>
      </c>
      <c r="GT25">
        <v>382.59500000000003</v>
      </c>
      <c r="GU25">
        <v>680.029</v>
      </c>
      <c r="GV25">
        <v>14.282</v>
      </c>
      <c r="GW25">
        <v>21.8339</v>
      </c>
      <c r="GX25">
        <v>29.9999</v>
      </c>
      <c r="GY25">
        <v>21.7454</v>
      </c>
      <c r="GZ25">
        <v>21.694400000000002</v>
      </c>
      <c r="HA25">
        <v>5.2115499999999999</v>
      </c>
      <c r="HB25">
        <v>0</v>
      </c>
      <c r="HC25">
        <v>-30</v>
      </c>
      <c r="HD25">
        <v>14.290900000000001</v>
      </c>
      <c r="HE25">
        <v>50</v>
      </c>
      <c r="HF25">
        <v>0</v>
      </c>
      <c r="HG25">
        <v>104.65600000000001</v>
      </c>
      <c r="HH25">
        <v>104.18600000000001</v>
      </c>
    </row>
    <row r="26" spans="1:216" x14ac:dyDescent="0.2">
      <c r="A26">
        <v>8</v>
      </c>
      <c r="B26">
        <v>1689714690.5</v>
      </c>
      <c r="C26">
        <v>547.40000009536743</v>
      </c>
      <c r="D26" t="s">
        <v>376</v>
      </c>
      <c r="E26" t="s">
        <v>377</v>
      </c>
      <c r="F26" t="s">
        <v>348</v>
      </c>
      <c r="G26" t="s">
        <v>349</v>
      </c>
      <c r="H26" t="s">
        <v>350</v>
      </c>
      <c r="I26" t="s">
        <v>351</v>
      </c>
      <c r="J26" t="s">
        <v>409</v>
      </c>
      <c r="K26" t="s">
        <v>352</v>
      </c>
      <c r="L26">
        <v>1689714690.5</v>
      </c>
      <c r="M26">
        <f t="shared" si="0"/>
        <v>1.551533373162599E-3</v>
      </c>
      <c r="N26">
        <f t="shared" si="1"/>
        <v>1.5515333731625991</v>
      </c>
      <c r="O26">
        <f t="shared" si="2"/>
        <v>13.548049374260916</v>
      </c>
      <c r="P26">
        <f t="shared" si="3"/>
        <v>389.85399999999998</v>
      </c>
      <c r="Q26">
        <f t="shared" si="4"/>
        <v>257.03356940314131</v>
      </c>
      <c r="R26">
        <f t="shared" si="5"/>
        <v>25.859176781781908</v>
      </c>
      <c r="S26">
        <f t="shared" si="6"/>
        <v>39.221738734339802</v>
      </c>
      <c r="T26">
        <f t="shared" si="7"/>
        <v>0.17283677672082198</v>
      </c>
      <c r="U26">
        <f t="shared" si="8"/>
        <v>3.8727639355535515</v>
      </c>
      <c r="V26">
        <f t="shared" si="9"/>
        <v>0.16866311494004135</v>
      </c>
      <c r="W26">
        <f t="shared" si="10"/>
        <v>0.10578103938852698</v>
      </c>
      <c r="X26">
        <f t="shared" si="11"/>
        <v>297.712155</v>
      </c>
      <c r="Y26">
        <f t="shared" si="12"/>
        <v>19.0397435698256</v>
      </c>
      <c r="Z26">
        <f t="shared" si="13"/>
        <v>19.0397435698256</v>
      </c>
      <c r="AA26">
        <f t="shared" si="14"/>
        <v>2.2106555188282244</v>
      </c>
      <c r="AB26">
        <f t="shared" si="15"/>
        <v>62.848422848127981</v>
      </c>
      <c r="AC26">
        <f t="shared" si="16"/>
        <v>1.3013314429371301</v>
      </c>
      <c r="AD26">
        <f t="shared" si="17"/>
        <v>2.0705872700764072</v>
      </c>
      <c r="AE26">
        <f t="shared" si="18"/>
        <v>0.90932407589109432</v>
      </c>
      <c r="AF26">
        <f t="shared" si="19"/>
        <v>-68.422621756470619</v>
      </c>
      <c r="AG26">
        <f t="shared" si="20"/>
        <v>-218.193026388096</v>
      </c>
      <c r="AH26">
        <f t="shared" si="21"/>
        <v>-11.15642610062773</v>
      </c>
      <c r="AI26">
        <f t="shared" si="22"/>
        <v>-5.99192451943793E-2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54726.781130797142</v>
      </c>
      <c r="AO26">
        <f t="shared" si="26"/>
        <v>1800.06</v>
      </c>
      <c r="AP26">
        <f t="shared" si="27"/>
        <v>1517.4506999999999</v>
      </c>
      <c r="AQ26">
        <f t="shared" si="28"/>
        <v>0.84300006666444449</v>
      </c>
      <c r="AR26">
        <f t="shared" si="29"/>
        <v>0.16539012866237793</v>
      </c>
      <c r="AS26">
        <v>1689714690.5</v>
      </c>
      <c r="AT26">
        <v>389.85399999999998</v>
      </c>
      <c r="AU26">
        <v>399.99</v>
      </c>
      <c r="AV26">
        <v>12.934900000000001</v>
      </c>
      <c r="AW26">
        <v>11.838100000000001</v>
      </c>
      <c r="AX26">
        <v>392.30900000000003</v>
      </c>
      <c r="AY26">
        <v>13.238200000000001</v>
      </c>
      <c r="AZ26">
        <v>399.90100000000001</v>
      </c>
      <c r="BA26">
        <v>100.56</v>
      </c>
      <c r="BB26">
        <v>4.62237E-2</v>
      </c>
      <c r="BC26">
        <v>17.994700000000002</v>
      </c>
      <c r="BD26">
        <v>17.791399999999999</v>
      </c>
      <c r="BE26">
        <v>999.9</v>
      </c>
      <c r="BF26">
        <v>0</v>
      </c>
      <c r="BG26">
        <v>0</v>
      </c>
      <c r="BH26">
        <v>9982.5</v>
      </c>
      <c r="BI26">
        <v>0</v>
      </c>
      <c r="BJ26">
        <v>90.167000000000002</v>
      </c>
      <c r="BK26">
        <v>-10.1363</v>
      </c>
      <c r="BL26">
        <v>394.96199999999999</v>
      </c>
      <c r="BM26">
        <v>404.78199999999998</v>
      </c>
      <c r="BN26">
        <v>1.0968100000000001</v>
      </c>
      <c r="BO26">
        <v>399.99</v>
      </c>
      <c r="BP26">
        <v>11.838100000000001</v>
      </c>
      <c r="BQ26">
        <v>1.30074</v>
      </c>
      <c r="BR26">
        <v>1.1904399999999999</v>
      </c>
      <c r="BS26">
        <v>10.807399999999999</v>
      </c>
      <c r="BT26">
        <v>9.4825599999999994</v>
      </c>
      <c r="BU26">
        <v>1800.06</v>
      </c>
      <c r="BV26">
        <v>0.89999899999999999</v>
      </c>
      <c r="BW26">
        <v>0.10000100000000001</v>
      </c>
      <c r="BX26">
        <v>0</v>
      </c>
      <c r="BY26">
        <v>2.3719999999999999</v>
      </c>
      <c r="BZ26">
        <v>0</v>
      </c>
      <c r="CA26">
        <v>7377.38</v>
      </c>
      <c r="CB26">
        <v>14600.8</v>
      </c>
      <c r="CC26">
        <v>40</v>
      </c>
      <c r="CD26">
        <v>41.311999999999998</v>
      </c>
      <c r="CE26">
        <v>40.186999999999998</v>
      </c>
      <c r="CF26">
        <v>40.25</v>
      </c>
      <c r="CG26">
        <v>38.936999999999998</v>
      </c>
      <c r="CH26">
        <v>1620.05</v>
      </c>
      <c r="CI26">
        <v>180.01</v>
      </c>
      <c r="CJ26">
        <v>0</v>
      </c>
      <c r="CK26">
        <v>1689714702.0999999</v>
      </c>
      <c r="CL26">
        <v>0</v>
      </c>
      <c r="CM26">
        <v>1689714663.5</v>
      </c>
      <c r="CN26" t="s">
        <v>378</v>
      </c>
      <c r="CO26">
        <v>1689714663.5</v>
      </c>
      <c r="CP26">
        <v>1689714663.5</v>
      </c>
      <c r="CQ26">
        <v>39</v>
      </c>
      <c r="CR26">
        <v>0.28799999999999998</v>
      </c>
      <c r="CS26">
        <v>-2E-3</v>
      </c>
      <c r="CT26">
        <v>-2.488</v>
      </c>
      <c r="CU26">
        <v>-0.30299999999999999</v>
      </c>
      <c r="CV26">
        <v>400</v>
      </c>
      <c r="CW26">
        <v>12</v>
      </c>
      <c r="CX26">
        <v>0.08</v>
      </c>
      <c r="CY26">
        <v>0.09</v>
      </c>
      <c r="CZ26">
        <v>9.7267535890326347</v>
      </c>
      <c r="DA26">
        <v>0.17195984319703569</v>
      </c>
      <c r="DB26">
        <v>0.1010961019184602</v>
      </c>
      <c r="DC26">
        <v>1</v>
      </c>
      <c r="DD26">
        <v>400.02140000000003</v>
      </c>
      <c r="DE26">
        <v>-0.14021763602309359</v>
      </c>
      <c r="DF26">
        <v>3.0532605522621159E-2</v>
      </c>
      <c r="DG26">
        <v>1</v>
      </c>
      <c r="DH26">
        <v>1799.97675</v>
      </c>
      <c r="DI26">
        <v>0.18723373889173031</v>
      </c>
      <c r="DJ26">
        <v>0.10863672261257939</v>
      </c>
      <c r="DK26">
        <v>-1</v>
      </c>
      <c r="DL26">
        <v>2</v>
      </c>
      <c r="DM26">
        <v>2</v>
      </c>
      <c r="DN26" t="s">
        <v>354</v>
      </c>
      <c r="DO26">
        <v>2.6934999999999998</v>
      </c>
      <c r="DP26">
        <v>2.6529600000000002</v>
      </c>
      <c r="DQ26">
        <v>9.31313E-2</v>
      </c>
      <c r="DR26">
        <v>9.4094300000000006E-2</v>
      </c>
      <c r="DS26">
        <v>7.5369400000000003E-2</v>
      </c>
      <c r="DT26">
        <v>6.8762299999999998E-2</v>
      </c>
      <c r="DU26">
        <v>27477.4</v>
      </c>
      <c r="DV26">
        <v>30990.5</v>
      </c>
      <c r="DW26">
        <v>28508.3</v>
      </c>
      <c r="DX26">
        <v>32796.300000000003</v>
      </c>
      <c r="DY26">
        <v>36645.800000000003</v>
      </c>
      <c r="DZ26">
        <v>41377.599999999999</v>
      </c>
      <c r="EA26">
        <v>41836</v>
      </c>
      <c r="EB26">
        <v>47298.5</v>
      </c>
      <c r="EC26">
        <v>1.82585</v>
      </c>
      <c r="ED26">
        <v>2.2232699999999999</v>
      </c>
      <c r="EE26">
        <v>-2.5779E-2</v>
      </c>
      <c r="EF26">
        <v>0</v>
      </c>
      <c r="EG26">
        <v>18.219200000000001</v>
      </c>
      <c r="EH26">
        <v>999.9</v>
      </c>
      <c r="EI26">
        <v>41.1</v>
      </c>
      <c r="EJ26">
        <v>25.4</v>
      </c>
      <c r="EK26">
        <v>13.308</v>
      </c>
      <c r="EL26">
        <v>63.076799999999999</v>
      </c>
      <c r="EM26">
        <v>1.38622</v>
      </c>
      <c r="EN26">
        <v>1</v>
      </c>
      <c r="EO26">
        <v>-0.40892499999999998</v>
      </c>
      <c r="EP26">
        <v>3.00807</v>
      </c>
      <c r="EQ26">
        <v>20.212900000000001</v>
      </c>
      <c r="ER26">
        <v>5.2270200000000004</v>
      </c>
      <c r="ES26">
        <v>12.0099</v>
      </c>
      <c r="ET26">
        <v>4.9897499999999999</v>
      </c>
      <c r="EU26">
        <v>3.3050000000000002</v>
      </c>
      <c r="EV26">
        <v>6122.8</v>
      </c>
      <c r="EW26">
        <v>9511.4</v>
      </c>
      <c r="EX26">
        <v>503</v>
      </c>
      <c r="EY26">
        <v>58</v>
      </c>
      <c r="EZ26">
        <v>1.8525700000000001</v>
      </c>
      <c r="FA26">
        <v>1.8615299999999999</v>
      </c>
      <c r="FB26">
        <v>1.8605</v>
      </c>
      <c r="FC26">
        <v>1.8565400000000001</v>
      </c>
      <c r="FD26">
        <v>1.86094</v>
      </c>
      <c r="FE26">
        <v>1.8571899999999999</v>
      </c>
      <c r="FF26">
        <v>1.85928</v>
      </c>
      <c r="FG26">
        <v>1.8621799999999999</v>
      </c>
      <c r="FH26">
        <v>0</v>
      </c>
      <c r="FI26">
        <v>0</v>
      </c>
      <c r="FJ26">
        <v>0</v>
      </c>
      <c r="FK26">
        <v>0</v>
      </c>
      <c r="FL26" t="s">
        <v>355</v>
      </c>
      <c r="FM26" t="s">
        <v>356</v>
      </c>
      <c r="FN26" t="s">
        <v>357</v>
      </c>
      <c r="FO26" t="s">
        <v>357</v>
      </c>
      <c r="FP26" t="s">
        <v>357</v>
      </c>
      <c r="FQ26" t="s">
        <v>357</v>
      </c>
      <c r="FR26">
        <v>0</v>
      </c>
      <c r="FS26">
        <v>100</v>
      </c>
      <c r="FT26">
        <v>100</v>
      </c>
      <c r="FU26">
        <v>-2.4550000000000001</v>
      </c>
      <c r="FV26">
        <v>-0.30330000000000001</v>
      </c>
      <c r="FW26">
        <v>-1.0438621713615379</v>
      </c>
      <c r="FX26">
        <v>-4.0117494158234393E-3</v>
      </c>
      <c r="FY26">
        <v>1.087516141204025E-6</v>
      </c>
      <c r="FZ26">
        <v>-8.657206703991749E-11</v>
      </c>
      <c r="GA26">
        <v>-0.3032749999999993</v>
      </c>
      <c r="GB26">
        <v>0</v>
      </c>
      <c r="GC26">
        <v>0</v>
      </c>
      <c r="GD26">
        <v>0</v>
      </c>
      <c r="GE26">
        <v>4</v>
      </c>
      <c r="GF26">
        <v>2094</v>
      </c>
      <c r="GG26">
        <v>-1</v>
      </c>
      <c r="GH26">
        <v>-1</v>
      </c>
      <c r="GI26">
        <v>0.5</v>
      </c>
      <c r="GJ26">
        <v>0.5</v>
      </c>
      <c r="GK26">
        <v>0.99731400000000003</v>
      </c>
      <c r="GL26">
        <v>2.3913600000000002</v>
      </c>
      <c r="GM26">
        <v>1.5942400000000001</v>
      </c>
      <c r="GN26">
        <v>2.31812</v>
      </c>
      <c r="GO26">
        <v>1.40015</v>
      </c>
      <c r="GP26">
        <v>2.2985799999999998</v>
      </c>
      <c r="GQ26">
        <v>28.374199999999998</v>
      </c>
      <c r="GR26">
        <v>14.158300000000001</v>
      </c>
      <c r="GS26">
        <v>18</v>
      </c>
      <c r="GT26">
        <v>382.40199999999999</v>
      </c>
      <c r="GU26">
        <v>688.02599999999995</v>
      </c>
      <c r="GV26">
        <v>14.0448</v>
      </c>
      <c r="GW26">
        <v>21.830300000000001</v>
      </c>
      <c r="GX26">
        <v>29.9986</v>
      </c>
      <c r="GY26">
        <v>21.7332</v>
      </c>
      <c r="GZ26">
        <v>21.6678</v>
      </c>
      <c r="HA26">
        <v>20.018999999999998</v>
      </c>
      <c r="HB26">
        <v>0</v>
      </c>
      <c r="HC26">
        <v>-30</v>
      </c>
      <c r="HD26">
        <v>14.1463</v>
      </c>
      <c r="HE26">
        <v>400</v>
      </c>
      <c r="HF26">
        <v>0</v>
      </c>
      <c r="HG26">
        <v>104.65900000000001</v>
      </c>
      <c r="HH26">
        <v>104.18600000000001</v>
      </c>
    </row>
    <row r="27" spans="1:216" x14ac:dyDescent="0.2">
      <c r="A27">
        <v>9</v>
      </c>
      <c r="B27">
        <v>1689714771</v>
      </c>
      <c r="C27">
        <v>627.90000009536743</v>
      </c>
      <c r="D27" t="s">
        <v>379</v>
      </c>
      <c r="E27" t="s">
        <v>380</v>
      </c>
      <c r="F27" t="s">
        <v>348</v>
      </c>
      <c r="G27" t="s">
        <v>349</v>
      </c>
      <c r="H27" t="s">
        <v>350</v>
      </c>
      <c r="I27" t="s">
        <v>351</v>
      </c>
      <c r="J27" t="s">
        <v>409</v>
      </c>
      <c r="K27" t="s">
        <v>352</v>
      </c>
      <c r="L27">
        <v>1689714771</v>
      </c>
      <c r="M27">
        <f t="shared" si="0"/>
        <v>1.553814836954989E-3</v>
      </c>
      <c r="N27">
        <f t="shared" si="1"/>
        <v>1.5538148369549889</v>
      </c>
      <c r="O27">
        <f t="shared" si="2"/>
        <v>13.530747360562088</v>
      </c>
      <c r="P27">
        <f t="shared" si="3"/>
        <v>389.91300000000001</v>
      </c>
      <c r="Q27">
        <f t="shared" si="4"/>
        <v>257.24031984655858</v>
      </c>
      <c r="R27">
        <f t="shared" si="5"/>
        <v>25.879255681217352</v>
      </c>
      <c r="S27">
        <f t="shared" si="6"/>
        <v>39.226580912547007</v>
      </c>
      <c r="T27">
        <f t="shared" si="7"/>
        <v>0.17282353394855754</v>
      </c>
      <c r="U27">
        <f t="shared" si="8"/>
        <v>3.8770922862144053</v>
      </c>
      <c r="V27">
        <f t="shared" si="9"/>
        <v>0.1686550410868449</v>
      </c>
      <c r="W27">
        <f t="shared" si="10"/>
        <v>0.10577554896315404</v>
      </c>
      <c r="X27">
        <f t="shared" si="11"/>
        <v>297.713751</v>
      </c>
      <c r="Y27">
        <f t="shared" si="12"/>
        <v>19.061970102804118</v>
      </c>
      <c r="Z27">
        <f t="shared" si="13"/>
        <v>19.061970102804118</v>
      </c>
      <c r="AA27">
        <f t="shared" si="14"/>
        <v>2.2137226205844662</v>
      </c>
      <c r="AB27">
        <f t="shared" si="15"/>
        <v>62.838069664302132</v>
      </c>
      <c r="AC27">
        <f t="shared" si="16"/>
        <v>1.3030657845975002</v>
      </c>
      <c r="AD27">
        <f t="shared" si="17"/>
        <v>2.0736884368963402</v>
      </c>
      <c r="AE27">
        <f t="shared" si="18"/>
        <v>0.91065683598696601</v>
      </c>
      <c r="AF27">
        <f t="shared" si="19"/>
        <v>-68.523234309715008</v>
      </c>
      <c r="AG27">
        <f t="shared" si="20"/>
        <v>-218.10799843975877</v>
      </c>
      <c r="AH27">
        <f t="shared" si="21"/>
        <v>-11.142266742439615</v>
      </c>
      <c r="AI27">
        <f t="shared" si="22"/>
        <v>-5.9748491913410362E-2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54806.671438595804</v>
      </c>
      <c r="AO27">
        <f t="shared" si="26"/>
        <v>1800.07</v>
      </c>
      <c r="AP27">
        <f t="shared" si="27"/>
        <v>1517.4591</v>
      </c>
      <c r="AQ27">
        <f t="shared" si="28"/>
        <v>0.84300004999805567</v>
      </c>
      <c r="AR27">
        <f t="shared" si="29"/>
        <v>0.16539009649624736</v>
      </c>
      <c r="AS27">
        <v>1689714771</v>
      </c>
      <c r="AT27">
        <v>389.91300000000001</v>
      </c>
      <c r="AU27">
        <v>400.03</v>
      </c>
      <c r="AV27">
        <v>12.952500000000001</v>
      </c>
      <c r="AW27">
        <v>11.854900000000001</v>
      </c>
      <c r="AX27">
        <v>392.37099999999998</v>
      </c>
      <c r="AY27">
        <v>13.2552</v>
      </c>
      <c r="AZ27">
        <v>400.19</v>
      </c>
      <c r="BA27">
        <v>100.55800000000001</v>
      </c>
      <c r="BB27">
        <v>4.5419000000000001E-2</v>
      </c>
      <c r="BC27">
        <v>18.0185</v>
      </c>
      <c r="BD27">
        <v>17.802900000000001</v>
      </c>
      <c r="BE27">
        <v>999.9</v>
      </c>
      <c r="BF27">
        <v>0</v>
      </c>
      <c r="BG27">
        <v>0</v>
      </c>
      <c r="BH27">
        <v>9998.75</v>
      </c>
      <c r="BI27">
        <v>0</v>
      </c>
      <c r="BJ27">
        <v>96.235799999999998</v>
      </c>
      <c r="BK27">
        <v>-10.117800000000001</v>
      </c>
      <c r="BL27">
        <v>395.029</v>
      </c>
      <c r="BM27">
        <v>404.83</v>
      </c>
      <c r="BN27">
        <v>1.0975699999999999</v>
      </c>
      <c r="BO27">
        <v>400.03</v>
      </c>
      <c r="BP27">
        <v>11.854900000000001</v>
      </c>
      <c r="BQ27">
        <v>1.3024800000000001</v>
      </c>
      <c r="BR27">
        <v>1.19211</v>
      </c>
      <c r="BS27">
        <v>10.827400000000001</v>
      </c>
      <c r="BT27">
        <v>9.5033300000000001</v>
      </c>
      <c r="BU27">
        <v>1800.07</v>
      </c>
      <c r="BV27">
        <v>0.89999899999999999</v>
      </c>
      <c r="BW27">
        <v>0.10000100000000001</v>
      </c>
      <c r="BX27">
        <v>0</v>
      </c>
      <c r="BY27">
        <v>2.6419999999999999</v>
      </c>
      <c r="BZ27">
        <v>0</v>
      </c>
      <c r="CA27">
        <v>7400.04</v>
      </c>
      <c r="CB27">
        <v>14600.9</v>
      </c>
      <c r="CC27">
        <v>40.875</v>
      </c>
      <c r="CD27">
        <v>41.811999999999998</v>
      </c>
      <c r="CE27">
        <v>40.936999999999998</v>
      </c>
      <c r="CF27">
        <v>40.75</v>
      </c>
      <c r="CG27">
        <v>39.5</v>
      </c>
      <c r="CH27">
        <v>1620.06</v>
      </c>
      <c r="CI27">
        <v>180.01</v>
      </c>
      <c r="CJ27">
        <v>0</v>
      </c>
      <c r="CK27">
        <v>1689714782.5</v>
      </c>
      <c r="CL27">
        <v>0</v>
      </c>
      <c r="CM27">
        <v>1689714744</v>
      </c>
      <c r="CN27" t="s">
        <v>381</v>
      </c>
      <c r="CO27">
        <v>1689714744</v>
      </c>
      <c r="CP27">
        <v>1689714741</v>
      </c>
      <c r="CQ27">
        <v>40</v>
      </c>
      <c r="CR27">
        <v>-2E-3</v>
      </c>
      <c r="CS27">
        <v>1E-3</v>
      </c>
      <c r="CT27">
        <v>-2.4900000000000002</v>
      </c>
      <c r="CU27">
        <v>-0.30299999999999999</v>
      </c>
      <c r="CV27">
        <v>400</v>
      </c>
      <c r="CW27">
        <v>12</v>
      </c>
      <c r="CX27">
        <v>0.2</v>
      </c>
      <c r="CY27">
        <v>0.08</v>
      </c>
      <c r="CZ27">
        <v>9.6624827046541721</v>
      </c>
      <c r="DA27">
        <v>-0.1169714362665297</v>
      </c>
      <c r="DB27">
        <v>3.7041455582879503E-2</v>
      </c>
      <c r="DC27">
        <v>1</v>
      </c>
      <c r="DD27">
        <v>399.99778048780479</v>
      </c>
      <c r="DE27">
        <v>-3.4494773518605739E-3</v>
      </c>
      <c r="DF27">
        <v>2.7172001546713721E-2</v>
      </c>
      <c r="DG27">
        <v>1</v>
      </c>
      <c r="DH27">
        <v>1800.02675</v>
      </c>
      <c r="DI27">
        <v>0.488021302884036</v>
      </c>
      <c r="DJ27">
        <v>0.110326504068593</v>
      </c>
      <c r="DK27">
        <v>-1</v>
      </c>
      <c r="DL27">
        <v>2</v>
      </c>
      <c r="DM27">
        <v>2</v>
      </c>
      <c r="DN27" t="s">
        <v>354</v>
      </c>
      <c r="DO27">
        <v>2.6943800000000002</v>
      </c>
      <c r="DP27">
        <v>2.6522999999999999</v>
      </c>
      <c r="DQ27">
        <v>9.3144400000000002E-2</v>
      </c>
      <c r="DR27">
        <v>9.4104300000000002E-2</v>
      </c>
      <c r="DS27">
        <v>7.5443200000000002E-2</v>
      </c>
      <c r="DT27">
        <v>6.8837099999999998E-2</v>
      </c>
      <c r="DU27">
        <v>27477.8</v>
      </c>
      <c r="DV27">
        <v>30990.7</v>
      </c>
      <c r="DW27">
        <v>28509.1</v>
      </c>
      <c r="DX27">
        <v>32796.800000000003</v>
      </c>
      <c r="DY27">
        <v>36643.9</v>
      </c>
      <c r="DZ27">
        <v>41374.699999999997</v>
      </c>
      <c r="EA27">
        <v>41837.199999999997</v>
      </c>
      <c r="EB27">
        <v>47298.9</v>
      </c>
      <c r="EC27">
        <v>1.8259300000000001</v>
      </c>
      <c r="ED27">
        <v>2.2227999999999999</v>
      </c>
      <c r="EE27">
        <v>-2.30409E-2</v>
      </c>
      <c r="EF27">
        <v>0</v>
      </c>
      <c r="EG27">
        <v>18.185300000000002</v>
      </c>
      <c r="EH27">
        <v>999.9</v>
      </c>
      <c r="EI27">
        <v>41.1</v>
      </c>
      <c r="EJ27">
        <v>25.4</v>
      </c>
      <c r="EK27">
        <v>13.309100000000001</v>
      </c>
      <c r="EL27">
        <v>63.166899999999998</v>
      </c>
      <c r="EM27">
        <v>1.6466400000000001</v>
      </c>
      <c r="EN27">
        <v>1</v>
      </c>
      <c r="EO27">
        <v>-0.40803099999999998</v>
      </c>
      <c r="EP27">
        <v>3.87635</v>
      </c>
      <c r="EQ27">
        <v>20.1936</v>
      </c>
      <c r="ER27">
        <v>5.2270200000000004</v>
      </c>
      <c r="ES27">
        <v>12.0099</v>
      </c>
      <c r="ET27">
        <v>4.9897999999999998</v>
      </c>
      <c r="EU27">
        <v>3.3050000000000002</v>
      </c>
      <c r="EV27">
        <v>6124.6</v>
      </c>
      <c r="EW27">
        <v>9511.4</v>
      </c>
      <c r="EX27">
        <v>503</v>
      </c>
      <c r="EY27">
        <v>58</v>
      </c>
      <c r="EZ27">
        <v>1.8525700000000001</v>
      </c>
      <c r="FA27">
        <v>1.86155</v>
      </c>
      <c r="FB27">
        <v>1.8605</v>
      </c>
      <c r="FC27">
        <v>1.8565400000000001</v>
      </c>
      <c r="FD27">
        <v>1.86087</v>
      </c>
      <c r="FE27">
        <v>1.85717</v>
      </c>
      <c r="FF27">
        <v>1.85927</v>
      </c>
      <c r="FG27">
        <v>1.8621700000000001</v>
      </c>
      <c r="FH27">
        <v>0</v>
      </c>
      <c r="FI27">
        <v>0</v>
      </c>
      <c r="FJ27">
        <v>0</v>
      </c>
      <c r="FK27">
        <v>0</v>
      </c>
      <c r="FL27" t="s">
        <v>355</v>
      </c>
      <c r="FM27" t="s">
        <v>356</v>
      </c>
      <c r="FN27" t="s">
        <v>357</v>
      </c>
      <c r="FO27" t="s">
        <v>357</v>
      </c>
      <c r="FP27" t="s">
        <v>357</v>
      </c>
      <c r="FQ27" t="s">
        <v>357</v>
      </c>
      <c r="FR27">
        <v>0</v>
      </c>
      <c r="FS27">
        <v>100</v>
      </c>
      <c r="FT27">
        <v>100</v>
      </c>
      <c r="FU27">
        <v>-2.4580000000000002</v>
      </c>
      <c r="FV27">
        <v>-0.30270000000000002</v>
      </c>
      <c r="FW27">
        <v>-1.0461310243485289</v>
      </c>
      <c r="FX27">
        <v>-4.0117494158234393E-3</v>
      </c>
      <c r="FY27">
        <v>1.087516141204025E-6</v>
      </c>
      <c r="FZ27">
        <v>-8.657206703991749E-11</v>
      </c>
      <c r="GA27">
        <v>-0.30271500000000101</v>
      </c>
      <c r="GB27">
        <v>0</v>
      </c>
      <c r="GC27">
        <v>0</v>
      </c>
      <c r="GD27">
        <v>0</v>
      </c>
      <c r="GE27">
        <v>4</v>
      </c>
      <c r="GF27">
        <v>2094</v>
      </c>
      <c r="GG27">
        <v>-1</v>
      </c>
      <c r="GH27">
        <v>-1</v>
      </c>
      <c r="GI27">
        <v>0.5</v>
      </c>
      <c r="GJ27">
        <v>0.5</v>
      </c>
      <c r="GK27">
        <v>0.99731400000000003</v>
      </c>
      <c r="GL27">
        <v>2.3840300000000001</v>
      </c>
      <c r="GM27">
        <v>1.5942400000000001</v>
      </c>
      <c r="GN27">
        <v>2.3168899999999999</v>
      </c>
      <c r="GO27">
        <v>1.40015</v>
      </c>
      <c r="GP27">
        <v>2.2595200000000002</v>
      </c>
      <c r="GQ27">
        <v>28.374199999999998</v>
      </c>
      <c r="GR27">
        <v>14.132</v>
      </c>
      <c r="GS27">
        <v>18</v>
      </c>
      <c r="GT27">
        <v>382.33</v>
      </c>
      <c r="GU27">
        <v>687.33699999999999</v>
      </c>
      <c r="GV27">
        <v>13.9369</v>
      </c>
      <c r="GW27">
        <v>21.819199999999999</v>
      </c>
      <c r="GX27">
        <v>30</v>
      </c>
      <c r="GY27">
        <v>21.718299999999999</v>
      </c>
      <c r="GZ27">
        <v>21.6495</v>
      </c>
      <c r="HA27">
        <v>20.0167</v>
      </c>
      <c r="HB27">
        <v>0</v>
      </c>
      <c r="HC27">
        <v>-30</v>
      </c>
      <c r="HD27">
        <v>13.914400000000001</v>
      </c>
      <c r="HE27">
        <v>400</v>
      </c>
      <c r="HF27">
        <v>0</v>
      </c>
      <c r="HG27">
        <v>104.66200000000001</v>
      </c>
      <c r="HH27">
        <v>104.188</v>
      </c>
    </row>
    <row r="28" spans="1:216" x14ac:dyDescent="0.2">
      <c r="A28">
        <v>10</v>
      </c>
      <c r="B28">
        <v>1689714848</v>
      </c>
      <c r="C28">
        <v>704.90000009536743</v>
      </c>
      <c r="D28" t="s">
        <v>382</v>
      </c>
      <c r="E28" t="s">
        <v>383</v>
      </c>
      <c r="F28" t="s">
        <v>348</v>
      </c>
      <c r="G28" t="s">
        <v>349</v>
      </c>
      <c r="H28" t="s">
        <v>350</v>
      </c>
      <c r="I28" t="s">
        <v>351</v>
      </c>
      <c r="J28" t="s">
        <v>409</v>
      </c>
      <c r="K28" t="s">
        <v>352</v>
      </c>
      <c r="L28">
        <v>1689714848</v>
      </c>
      <c r="M28">
        <f t="shared" si="0"/>
        <v>1.6301591480572786E-3</v>
      </c>
      <c r="N28">
        <f t="shared" si="1"/>
        <v>1.6301591480572786</v>
      </c>
      <c r="O28">
        <f t="shared" si="2"/>
        <v>13.624496353498735</v>
      </c>
      <c r="P28">
        <f t="shared" si="3"/>
        <v>389.77</v>
      </c>
      <c r="Q28">
        <f t="shared" si="4"/>
        <v>263.89178258988358</v>
      </c>
      <c r="R28">
        <f t="shared" si="5"/>
        <v>26.548480940541509</v>
      </c>
      <c r="S28">
        <f t="shared" si="6"/>
        <v>39.212291169659004</v>
      </c>
      <c r="T28">
        <f t="shared" si="7"/>
        <v>0.18399658390157755</v>
      </c>
      <c r="U28">
        <f t="shared" si="8"/>
        <v>3.8843255567144088</v>
      </c>
      <c r="V28">
        <f t="shared" si="9"/>
        <v>0.17928814627158957</v>
      </c>
      <c r="W28">
        <f t="shared" si="10"/>
        <v>0.11246809028670854</v>
      </c>
      <c r="X28">
        <f t="shared" si="11"/>
        <v>297.73188600000003</v>
      </c>
      <c r="Y28">
        <f t="shared" si="12"/>
        <v>19.017615841982746</v>
      </c>
      <c r="Z28">
        <f t="shared" si="13"/>
        <v>19.017615841982746</v>
      </c>
      <c r="AA28">
        <f t="shared" si="14"/>
        <v>2.2076057527929773</v>
      </c>
      <c r="AB28">
        <f t="shared" si="15"/>
        <v>63.226115179662479</v>
      </c>
      <c r="AC28">
        <f t="shared" si="16"/>
        <v>1.30886376413367</v>
      </c>
      <c r="AD28">
        <f t="shared" si="17"/>
        <v>2.0701315594267027</v>
      </c>
      <c r="AE28">
        <f t="shared" si="18"/>
        <v>0.89874198865930732</v>
      </c>
      <c r="AF28">
        <f t="shared" si="19"/>
        <v>-71.890018429325991</v>
      </c>
      <c r="AG28">
        <f t="shared" si="20"/>
        <v>-214.94354735958552</v>
      </c>
      <c r="AH28">
        <f t="shared" si="21"/>
        <v>-10.956118538943798</v>
      </c>
      <c r="AI28">
        <f t="shared" si="22"/>
        <v>-5.7798327855266507E-2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54952.934514484681</v>
      </c>
      <c r="AO28">
        <f t="shared" si="26"/>
        <v>1800.18</v>
      </c>
      <c r="AP28">
        <f t="shared" si="27"/>
        <v>1517.5518</v>
      </c>
      <c r="AQ28">
        <f t="shared" si="28"/>
        <v>0.84300003333000029</v>
      </c>
      <c r="AR28">
        <f t="shared" si="29"/>
        <v>0.16539006432690065</v>
      </c>
      <c r="AS28">
        <v>1689714848</v>
      </c>
      <c r="AT28">
        <v>389.77</v>
      </c>
      <c r="AU28">
        <v>399.98</v>
      </c>
      <c r="AV28">
        <v>13.0101</v>
      </c>
      <c r="AW28">
        <v>11.8581</v>
      </c>
      <c r="AX28">
        <v>392.25299999999999</v>
      </c>
      <c r="AY28">
        <v>13.311299999999999</v>
      </c>
      <c r="AZ28">
        <v>400.00299999999999</v>
      </c>
      <c r="BA28">
        <v>100.55800000000001</v>
      </c>
      <c r="BB28">
        <v>4.5666699999999998E-2</v>
      </c>
      <c r="BC28">
        <v>17.991199999999999</v>
      </c>
      <c r="BD28">
        <v>17.787400000000002</v>
      </c>
      <c r="BE28">
        <v>999.9</v>
      </c>
      <c r="BF28">
        <v>0</v>
      </c>
      <c r="BG28">
        <v>0</v>
      </c>
      <c r="BH28">
        <v>10025.6</v>
      </c>
      <c r="BI28">
        <v>0</v>
      </c>
      <c r="BJ28">
        <v>102.31699999999999</v>
      </c>
      <c r="BK28">
        <v>-10.2102</v>
      </c>
      <c r="BL28">
        <v>394.90800000000002</v>
      </c>
      <c r="BM28">
        <v>404.78</v>
      </c>
      <c r="BN28">
        <v>1.1519699999999999</v>
      </c>
      <c r="BO28">
        <v>399.98</v>
      </c>
      <c r="BP28">
        <v>11.8581</v>
      </c>
      <c r="BQ28">
        <v>1.30827</v>
      </c>
      <c r="BR28">
        <v>1.1924300000000001</v>
      </c>
      <c r="BS28">
        <v>10.8942</v>
      </c>
      <c r="BT28">
        <v>9.5073699999999999</v>
      </c>
      <c r="BU28">
        <v>1800.18</v>
      </c>
      <c r="BV28">
        <v>0.89999799999999996</v>
      </c>
      <c r="BW28">
        <v>0.10000199999999999</v>
      </c>
      <c r="BX28">
        <v>0</v>
      </c>
      <c r="BY28">
        <v>2.4744000000000002</v>
      </c>
      <c r="BZ28">
        <v>0</v>
      </c>
      <c r="CA28">
        <v>7477.83</v>
      </c>
      <c r="CB28">
        <v>14601.8</v>
      </c>
      <c r="CC28">
        <v>39.125</v>
      </c>
      <c r="CD28">
        <v>39.875</v>
      </c>
      <c r="CE28">
        <v>39.375</v>
      </c>
      <c r="CF28">
        <v>38.186999999999998</v>
      </c>
      <c r="CG28">
        <v>37.875</v>
      </c>
      <c r="CH28">
        <v>1620.16</v>
      </c>
      <c r="CI28">
        <v>180.02</v>
      </c>
      <c r="CJ28">
        <v>0</v>
      </c>
      <c r="CK28">
        <v>1689714859.3</v>
      </c>
      <c r="CL28">
        <v>0</v>
      </c>
      <c r="CM28">
        <v>1689714821.5</v>
      </c>
      <c r="CN28" t="s">
        <v>384</v>
      </c>
      <c r="CO28">
        <v>1689714821.5</v>
      </c>
      <c r="CP28">
        <v>1689714820.5</v>
      </c>
      <c r="CQ28">
        <v>41</v>
      </c>
      <c r="CR28">
        <v>-2.5999999999999999E-2</v>
      </c>
      <c r="CS28">
        <v>2E-3</v>
      </c>
      <c r="CT28">
        <v>-2.516</v>
      </c>
      <c r="CU28">
        <v>-0.30099999999999999</v>
      </c>
      <c r="CV28">
        <v>400</v>
      </c>
      <c r="CW28">
        <v>12</v>
      </c>
      <c r="CX28">
        <v>0.14000000000000001</v>
      </c>
      <c r="CY28">
        <v>0.05</v>
      </c>
      <c r="CZ28">
        <v>9.7397817046643862</v>
      </c>
      <c r="DA28">
        <v>0.21653239639967761</v>
      </c>
      <c r="DB28">
        <v>5.9793088814809797E-2</v>
      </c>
      <c r="DC28">
        <v>1</v>
      </c>
      <c r="DD28">
        <v>400.0011707317073</v>
      </c>
      <c r="DE28">
        <v>-1.687108013963334E-2</v>
      </c>
      <c r="DF28">
        <v>1.7410261116583829E-2</v>
      </c>
      <c r="DG28">
        <v>1</v>
      </c>
      <c r="DH28">
        <v>1800.0270731707319</v>
      </c>
      <c r="DI28">
        <v>-0.29863027426536648</v>
      </c>
      <c r="DJ28">
        <v>0.112146330854357</v>
      </c>
      <c r="DK28">
        <v>-1</v>
      </c>
      <c r="DL28">
        <v>2</v>
      </c>
      <c r="DM28">
        <v>2</v>
      </c>
      <c r="DN28" t="s">
        <v>354</v>
      </c>
      <c r="DO28">
        <v>2.6938399999999998</v>
      </c>
      <c r="DP28">
        <v>2.6527799999999999</v>
      </c>
      <c r="DQ28">
        <v>9.3128100000000005E-2</v>
      </c>
      <c r="DR28">
        <v>9.4100400000000001E-2</v>
      </c>
      <c r="DS28">
        <v>7.5685600000000006E-2</v>
      </c>
      <c r="DT28">
        <v>6.8854799999999994E-2</v>
      </c>
      <c r="DU28">
        <v>27478.3</v>
      </c>
      <c r="DV28">
        <v>30991.599999999999</v>
      </c>
      <c r="DW28">
        <v>28509</v>
      </c>
      <c r="DX28">
        <v>32797.5</v>
      </c>
      <c r="DY28">
        <v>36634.400000000001</v>
      </c>
      <c r="DZ28">
        <v>41374.6</v>
      </c>
      <c r="EA28">
        <v>41837.5</v>
      </c>
      <c r="EB28">
        <v>47299.8</v>
      </c>
      <c r="EC28">
        <v>1.8259000000000001</v>
      </c>
      <c r="ED28">
        <v>2.2233000000000001</v>
      </c>
      <c r="EE28">
        <v>-2.3685399999999999E-2</v>
      </c>
      <c r="EF28">
        <v>0</v>
      </c>
      <c r="EG28">
        <v>18.180499999999999</v>
      </c>
      <c r="EH28">
        <v>999.9</v>
      </c>
      <c r="EI28">
        <v>41.1</v>
      </c>
      <c r="EJ28">
        <v>25.4</v>
      </c>
      <c r="EK28">
        <v>13.308400000000001</v>
      </c>
      <c r="EL28">
        <v>62.456899999999997</v>
      </c>
      <c r="EM28">
        <v>1.35016</v>
      </c>
      <c r="EN28">
        <v>1</v>
      </c>
      <c r="EO28">
        <v>-0.41045999999999999</v>
      </c>
      <c r="EP28">
        <v>3.6745700000000001</v>
      </c>
      <c r="EQ28">
        <v>20.1982</v>
      </c>
      <c r="ER28">
        <v>5.2277699999999996</v>
      </c>
      <c r="ES28">
        <v>12.0099</v>
      </c>
      <c r="ET28">
        <v>4.9897</v>
      </c>
      <c r="EU28">
        <v>3.3050000000000002</v>
      </c>
      <c r="EV28">
        <v>6126.2</v>
      </c>
      <c r="EW28">
        <v>9511.4</v>
      </c>
      <c r="EX28">
        <v>503</v>
      </c>
      <c r="EY28">
        <v>58</v>
      </c>
      <c r="EZ28">
        <v>1.8525700000000001</v>
      </c>
      <c r="FA28">
        <v>1.8615699999999999</v>
      </c>
      <c r="FB28">
        <v>1.86052</v>
      </c>
      <c r="FC28">
        <v>1.8565400000000001</v>
      </c>
      <c r="FD28">
        <v>1.8609599999999999</v>
      </c>
      <c r="FE28">
        <v>1.8572299999999999</v>
      </c>
      <c r="FF28">
        <v>1.85928</v>
      </c>
      <c r="FG28">
        <v>1.8621799999999999</v>
      </c>
      <c r="FH28">
        <v>0</v>
      </c>
      <c r="FI28">
        <v>0</v>
      </c>
      <c r="FJ28">
        <v>0</v>
      </c>
      <c r="FK28">
        <v>0</v>
      </c>
      <c r="FL28" t="s">
        <v>355</v>
      </c>
      <c r="FM28" t="s">
        <v>356</v>
      </c>
      <c r="FN28" t="s">
        <v>357</v>
      </c>
      <c r="FO28" t="s">
        <v>357</v>
      </c>
      <c r="FP28" t="s">
        <v>357</v>
      </c>
      <c r="FQ28" t="s">
        <v>357</v>
      </c>
      <c r="FR28">
        <v>0</v>
      </c>
      <c r="FS28">
        <v>100</v>
      </c>
      <c r="FT28">
        <v>100</v>
      </c>
      <c r="FU28">
        <v>-2.4830000000000001</v>
      </c>
      <c r="FV28">
        <v>-0.30120000000000002</v>
      </c>
      <c r="FW28">
        <v>-1.072056149601087</v>
      </c>
      <c r="FX28">
        <v>-4.0117494158234393E-3</v>
      </c>
      <c r="FY28">
        <v>1.087516141204025E-6</v>
      </c>
      <c r="FZ28">
        <v>-8.657206703991749E-11</v>
      </c>
      <c r="GA28">
        <v>-0.30118500000000198</v>
      </c>
      <c r="GB28">
        <v>0</v>
      </c>
      <c r="GC28">
        <v>0</v>
      </c>
      <c r="GD28">
        <v>0</v>
      </c>
      <c r="GE28">
        <v>4</v>
      </c>
      <c r="GF28">
        <v>2094</v>
      </c>
      <c r="GG28">
        <v>-1</v>
      </c>
      <c r="GH28">
        <v>-1</v>
      </c>
      <c r="GI28">
        <v>0.4</v>
      </c>
      <c r="GJ28">
        <v>0.5</v>
      </c>
      <c r="GK28">
        <v>0.99731400000000003</v>
      </c>
      <c r="GL28">
        <v>2.3877000000000002</v>
      </c>
      <c r="GM28">
        <v>1.5942400000000001</v>
      </c>
      <c r="GN28">
        <v>2.3168899999999999</v>
      </c>
      <c r="GO28">
        <v>1.40015</v>
      </c>
      <c r="GP28">
        <v>2.34253</v>
      </c>
      <c r="GQ28">
        <v>28.395299999999999</v>
      </c>
      <c r="GR28">
        <v>14.1233</v>
      </c>
      <c r="GS28">
        <v>18</v>
      </c>
      <c r="GT28">
        <v>382.18299999999999</v>
      </c>
      <c r="GU28">
        <v>687.48699999999997</v>
      </c>
      <c r="GV28">
        <v>13.9925</v>
      </c>
      <c r="GW28">
        <v>21.806999999999999</v>
      </c>
      <c r="GX28">
        <v>30</v>
      </c>
      <c r="GY28">
        <v>21.6999</v>
      </c>
      <c r="GZ28">
        <v>21.628499999999999</v>
      </c>
      <c r="HA28">
        <v>20.018699999999999</v>
      </c>
      <c r="HB28">
        <v>0</v>
      </c>
      <c r="HC28">
        <v>-30</v>
      </c>
      <c r="HD28">
        <v>13.9945</v>
      </c>
      <c r="HE28">
        <v>400</v>
      </c>
      <c r="HF28">
        <v>0</v>
      </c>
      <c r="HG28">
        <v>104.66200000000001</v>
      </c>
      <c r="HH28">
        <v>104.19</v>
      </c>
    </row>
    <row r="29" spans="1:216" x14ac:dyDescent="0.2">
      <c r="A29">
        <v>11</v>
      </c>
      <c r="B29">
        <v>1689714930.5</v>
      </c>
      <c r="C29">
        <v>787.40000009536743</v>
      </c>
      <c r="D29" t="s">
        <v>385</v>
      </c>
      <c r="E29" t="s">
        <v>386</v>
      </c>
      <c r="F29" t="s">
        <v>348</v>
      </c>
      <c r="G29" t="s">
        <v>349</v>
      </c>
      <c r="H29" t="s">
        <v>350</v>
      </c>
      <c r="I29" t="s">
        <v>351</v>
      </c>
      <c r="J29" t="s">
        <v>409</v>
      </c>
      <c r="K29" t="s">
        <v>352</v>
      </c>
      <c r="L29">
        <v>1689714930.5</v>
      </c>
      <c r="M29">
        <f t="shared" si="0"/>
        <v>1.655308133324119E-3</v>
      </c>
      <c r="N29">
        <f t="shared" si="1"/>
        <v>1.6553081333241191</v>
      </c>
      <c r="O29">
        <f t="shared" si="2"/>
        <v>15.696488652269819</v>
      </c>
      <c r="P29">
        <f t="shared" si="3"/>
        <v>463.18099999999998</v>
      </c>
      <c r="Q29">
        <f t="shared" si="4"/>
        <v>320.65864654080178</v>
      </c>
      <c r="R29">
        <f t="shared" si="5"/>
        <v>32.259430406393861</v>
      </c>
      <c r="S29">
        <f t="shared" si="6"/>
        <v>46.597699442240497</v>
      </c>
      <c r="T29">
        <f t="shared" si="7"/>
        <v>0.18771691787890907</v>
      </c>
      <c r="U29">
        <f t="shared" si="8"/>
        <v>3.875574484777224</v>
      </c>
      <c r="V29">
        <f t="shared" si="9"/>
        <v>0.18280813121187831</v>
      </c>
      <c r="W29">
        <f t="shared" si="10"/>
        <v>0.11468542531484115</v>
      </c>
      <c r="X29">
        <f t="shared" si="11"/>
        <v>297.71911799999998</v>
      </c>
      <c r="Y29">
        <f t="shared" si="12"/>
        <v>19.001018869638077</v>
      </c>
      <c r="Z29">
        <f t="shared" si="13"/>
        <v>19.001018869638077</v>
      </c>
      <c r="AA29">
        <f t="shared" si="14"/>
        <v>2.2053206876604188</v>
      </c>
      <c r="AB29">
        <f t="shared" si="15"/>
        <v>63.349188321434525</v>
      </c>
      <c r="AC29">
        <f t="shared" si="16"/>
        <v>1.3102820648421001</v>
      </c>
      <c r="AD29">
        <f t="shared" si="17"/>
        <v>2.0683486238114268</v>
      </c>
      <c r="AE29">
        <f t="shared" si="18"/>
        <v>0.8950386228183187</v>
      </c>
      <c r="AF29">
        <f t="shared" si="19"/>
        <v>-72.99908867959364</v>
      </c>
      <c r="AG29">
        <f t="shared" si="20"/>
        <v>-213.85400357810207</v>
      </c>
      <c r="AH29">
        <f t="shared" si="21"/>
        <v>-10.92349248236537</v>
      </c>
      <c r="AI29">
        <f t="shared" si="22"/>
        <v>-5.7466740061073551E-2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54784.78772451033</v>
      </c>
      <c r="AO29">
        <f t="shared" si="26"/>
        <v>1800.1</v>
      </c>
      <c r="AP29">
        <f t="shared" si="27"/>
        <v>1517.4846</v>
      </c>
      <c r="AQ29">
        <f t="shared" si="28"/>
        <v>0.84300016665740796</v>
      </c>
      <c r="AR29">
        <f t="shared" si="29"/>
        <v>0.1653903216487973</v>
      </c>
      <c r="AS29">
        <v>1689714930.5</v>
      </c>
      <c r="AT29">
        <v>463.18099999999998</v>
      </c>
      <c r="AU29">
        <v>474.96800000000002</v>
      </c>
      <c r="AV29">
        <v>13.0242</v>
      </c>
      <c r="AW29">
        <v>11.8545</v>
      </c>
      <c r="AX29">
        <v>465.76299999999998</v>
      </c>
      <c r="AY29">
        <v>13.3283</v>
      </c>
      <c r="AZ29">
        <v>400.02199999999999</v>
      </c>
      <c r="BA29">
        <v>100.55800000000001</v>
      </c>
      <c r="BB29">
        <v>4.5650499999999997E-2</v>
      </c>
      <c r="BC29">
        <v>17.977499999999999</v>
      </c>
      <c r="BD29">
        <v>17.819199999999999</v>
      </c>
      <c r="BE29">
        <v>999.9</v>
      </c>
      <c r="BF29">
        <v>0</v>
      </c>
      <c r="BG29">
        <v>0</v>
      </c>
      <c r="BH29">
        <v>9993.1200000000008</v>
      </c>
      <c r="BI29">
        <v>0</v>
      </c>
      <c r="BJ29">
        <v>104.367</v>
      </c>
      <c r="BK29">
        <v>-11.7867</v>
      </c>
      <c r="BL29">
        <v>469.29300000000001</v>
      </c>
      <c r="BM29">
        <v>480.666</v>
      </c>
      <c r="BN29">
        <v>1.1696899999999999</v>
      </c>
      <c r="BO29">
        <v>474.96800000000002</v>
      </c>
      <c r="BP29">
        <v>11.8545</v>
      </c>
      <c r="BQ29">
        <v>1.30969</v>
      </c>
      <c r="BR29">
        <v>1.19207</v>
      </c>
      <c r="BS29">
        <v>10.910600000000001</v>
      </c>
      <c r="BT29">
        <v>9.5029000000000003</v>
      </c>
      <c r="BU29">
        <v>1800.1</v>
      </c>
      <c r="BV29">
        <v>0.89999700000000005</v>
      </c>
      <c r="BW29">
        <v>0.10000299999999999</v>
      </c>
      <c r="BX29">
        <v>0</v>
      </c>
      <c r="BY29">
        <v>2.1926999999999999</v>
      </c>
      <c r="BZ29">
        <v>0</v>
      </c>
      <c r="CA29">
        <v>7605.44</v>
      </c>
      <c r="CB29">
        <v>14601.1</v>
      </c>
      <c r="CC29">
        <v>37.75</v>
      </c>
      <c r="CD29">
        <v>38.686999999999998</v>
      </c>
      <c r="CE29">
        <v>38.061999999999998</v>
      </c>
      <c r="CF29">
        <v>36.875</v>
      </c>
      <c r="CG29">
        <v>36.625</v>
      </c>
      <c r="CH29">
        <v>1620.08</v>
      </c>
      <c r="CI29">
        <v>180.02</v>
      </c>
      <c r="CJ29">
        <v>0</v>
      </c>
      <c r="CK29">
        <v>1689714942.0999999</v>
      </c>
      <c r="CL29">
        <v>0</v>
      </c>
      <c r="CM29">
        <v>1689714903.5</v>
      </c>
      <c r="CN29" t="s">
        <v>387</v>
      </c>
      <c r="CO29">
        <v>1689714903.5</v>
      </c>
      <c r="CP29">
        <v>1689714902</v>
      </c>
      <c r="CQ29">
        <v>42</v>
      </c>
      <c r="CR29">
        <v>0.13200000000000001</v>
      </c>
      <c r="CS29">
        <v>-3.0000000000000001E-3</v>
      </c>
      <c r="CT29">
        <v>-2.6179999999999999</v>
      </c>
      <c r="CU29">
        <v>-0.30399999999999999</v>
      </c>
      <c r="CV29">
        <v>475</v>
      </c>
      <c r="CW29">
        <v>12</v>
      </c>
      <c r="CX29">
        <v>0.12</v>
      </c>
      <c r="CY29">
        <v>0.08</v>
      </c>
      <c r="CZ29">
        <v>11.272856700362389</v>
      </c>
      <c r="DA29">
        <v>-0.19941668358442241</v>
      </c>
      <c r="DB29">
        <v>4.8220203582655857E-2</v>
      </c>
      <c r="DC29">
        <v>1</v>
      </c>
      <c r="DD29">
        <v>474.99347499999999</v>
      </c>
      <c r="DE29">
        <v>-5.6926829269192451E-2</v>
      </c>
      <c r="DF29">
        <v>2.1787596815610249E-2</v>
      </c>
      <c r="DG29">
        <v>1</v>
      </c>
      <c r="DH29">
        <v>1800.0182500000001</v>
      </c>
      <c r="DI29">
        <v>7.0365046202696454E-3</v>
      </c>
      <c r="DJ29">
        <v>0.11517133975082459</v>
      </c>
      <c r="DK29">
        <v>-1</v>
      </c>
      <c r="DL29">
        <v>2</v>
      </c>
      <c r="DM29">
        <v>2</v>
      </c>
      <c r="DN29" t="s">
        <v>354</v>
      </c>
      <c r="DO29">
        <v>2.69394</v>
      </c>
      <c r="DP29">
        <v>2.6524800000000002</v>
      </c>
      <c r="DQ29">
        <v>0.105938</v>
      </c>
      <c r="DR29">
        <v>0.106979</v>
      </c>
      <c r="DS29">
        <v>7.5763499999999998E-2</v>
      </c>
      <c r="DT29">
        <v>6.8844199999999994E-2</v>
      </c>
      <c r="DU29">
        <v>27092.5</v>
      </c>
      <c r="DV29">
        <v>30552.5</v>
      </c>
      <c r="DW29">
        <v>28511.4</v>
      </c>
      <c r="DX29">
        <v>32799</v>
      </c>
      <c r="DY29">
        <v>36634.400000000001</v>
      </c>
      <c r="DZ29">
        <v>41377</v>
      </c>
      <c r="EA29">
        <v>41841.1</v>
      </c>
      <c r="EB29">
        <v>47301.8</v>
      </c>
      <c r="EC29">
        <v>1.8269299999999999</v>
      </c>
      <c r="ED29">
        <v>2.2238199999999999</v>
      </c>
      <c r="EE29">
        <v>-2.2694499999999999E-2</v>
      </c>
      <c r="EF29">
        <v>0</v>
      </c>
      <c r="EG29">
        <v>18.195900000000002</v>
      </c>
      <c r="EH29">
        <v>999.9</v>
      </c>
      <c r="EI29">
        <v>41</v>
      </c>
      <c r="EJ29">
        <v>25.4</v>
      </c>
      <c r="EK29">
        <v>13.277200000000001</v>
      </c>
      <c r="EL29">
        <v>62.686900000000001</v>
      </c>
      <c r="EM29">
        <v>1.27003</v>
      </c>
      <c r="EN29">
        <v>1</v>
      </c>
      <c r="EO29">
        <v>-0.41370400000000002</v>
      </c>
      <c r="EP29">
        <v>3.39805</v>
      </c>
      <c r="EQ29">
        <v>20.203499999999998</v>
      </c>
      <c r="ER29">
        <v>5.2249299999999996</v>
      </c>
      <c r="ES29">
        <v>12.0099</v>
      </c>
      <c r="ET29">
        <v>4.9897999999999998</v>
      </c>
      <c r="EU29">
        <v>3.3050000000000002</v>
      </c>
      <c r="EV29">
        <v>6128</v>
      </c>
      <c r="EW29">
        <v>9511.4</v>
      </c>
      <c r="EX29">
        <v>503</v>
      </c>
      <c r="EY29">
        <v>58.1</v>
      </c>
      <c r="EZ29">
        <v>1.8525700000000001</v>
      </c>
      <c r="FA29">
        <v>1.8615600000000001</v>
      </c>
      <c r="FB29">
        <v>1.8605</v>
      </c>
      <c r="FC29">
        <v>1.8565400000000001</v>
      </c>
      <c r="FD29">
        <v>1.8609599999999999</v>
      </c>
      <c r="FE29">
        <v>1.8571800000000001</v>
      </c>
      <c r="FF29">
        <v>1.85928</v>
      </c>
      <c r="FG29">
        <v>1.8621799999999999</v>
      </c>
      <c r="FH29">
        <v>0</v>
      </c>
      <c r="FI29">
        <v>0</v>
      </c>
      <c r="FJ29">
        <v>0</v>
      </c>
      <c r="FK29">
        <v>0</v>
      </c>
      <c r="FL29" t="s">
        <v>355</v>
      </c>
      <c r="FM29" t="s">
        <v>356</v>
      </c>
      <c r="FN29" t="s">
        <v>357</v>
      </c>
      <c r="FO29" t="s">
        <v>357</v>
      </c>
      <c r="FP29" t="s">
        <v>357</v>
      </c>
      <c r="FQ29" t="s">
        <v>357</v>
      </c>
      <c r="FR29">
        <v>0</v>
      </c>
      <c r="FS29">
        <v>100</v>
      </c>
      <c r="FT29">
        <v>100</v>
      </c>
      <c r="FU29">
        <v>-2.5819999999999999</v>
      </c>
      <c r="FV29">
        <v>-0.30409999999999998</v>
      </c>
      <c r="FW29">
        <v>-0.9403374457720497</v>
      </c>
      <c r="FX29">
        <v>-4.0117494158234393E-3</v>
      </c>
      <c r="FY29">
        <v>1.087516141204025E-6</v>
      </c>
      <c r="FZ29">
        <v>-8.657206703991749E-11</v>
      </c>
      <c r="GA29">
        <v>-0.30409000000000042</v>
      </c>
      <c r="GB29">
        <v>0</v>
      </c>
      <c r="GC29">
        <v>0</v>
      </c>
      <c r="GD29">
        <v>0</v>
      </c>
      <c r="GE29">
        <v>4</v>
      </c>
      <c r="GF29">
        <v>2094</v>
      </c>
      <c r="GG29">
        <v>-1</v>
      </c>
      <c r="GH29">
        <v>-1</v>
      </c>
      <c r="GI29">
        <v>0.5</v>
      </c>
      <c r="GJ29">
        <v>0.5</v>
      </c>
      <c r="GK29">
        <v>1.1437999999999999</v>
      </c>
      <c r="GL29">
        <v>2.3840300000000001</v>
      </c>
      <c r="GM29">
        <v>1.5942400000000001</v>
      </c>
      <c r="GN29">
        <v>2.3168899999999999</v>
      </c>
      <c r="GO29">
        <v>1.40015</v>
      </c>
      <c r="GP29">
        <v>2.33521</v>
      </c>
      <c r="GQ29">
        <v>28.395299999999999</v>
      </c>
      <c r="GR29">
        <v>14.1233</v>
      </c>
      <c r="GS29">
        <v>18</v>
      </c>
      <c r="GT29">
        <v>382.50099999999998</v>
      </c>
      <c r="GU29">
        <v>687.56399999999996</v>
      </c>
      <c r="GV29">
        <v>14.202</v>
      </c>
      <c r="GW29">
        <v>21.779699999999998</v>
      </c>
      <c r="GX29">
        <v>29.9998</v>
      </c>
      <c r="GY29">
        <v>21.672699999999999</v>
      </c>
      <c r="GZ29">
        <v>21.600999999999999</v>
      </c>
      <c r="HA29">
        <v>22.946899999999999</v>
      </c>
      <c r="HB29">
        <v>0</v>
      </c>
      <c r="HC29">
        <v>-30</v>
      </c>
      <c r="HD29">
        <v>14.205299999999999</v>
      </c>
      <c r="HE29">
        <v>475</v>
      </c>
      <c r="HF29">
        <v>0</v>
      </c>
      <c r="HG29">
        <v>104.67100000000001</v>
      </c>
      <c r="HH29">
        <v>104.194</v>
      </c>
    </row>
    <row r="30" spans="1:216" x14ac:dyDescent="0.2">
      <c r="A30">
        <v>12</v>
      </c>
      <c r="B30">
        <v>1689715016</v>
      </c>
      <c r="C30">
        <v>872.90000009536743</v>
      </c>
      <c r="D30" t="s">
        <v>388</v>
      </c>
      <c r="E30" t="s">
        <v>389</v>
      </c>
      <c r="F30" t="s">
        <v>348</v>
      </c>
      <c r="G30" t="s">
        <v>349</v>
      </c>
      <c r="H30" t="s">
        <v>350</v>
      </c>
      <c r="I30" t="s">
        <v>351</v>
      </c>
      <c r="J30" t="s">
        <v>409</v>
      </c>
      <c r="K30" t="s">
        <v>352</v>
      </c>
      <c r="L30">
        <v>1689715016</v>
      </c>
      <c r="M30">
        <f t="shared" si="0"/>
        <v>1.655166651578393E-3</v>
      </c>
      <c r="N30">
        <f t="shared" si="1"/>
        <v>1.6551666515783929</v>
      </c>
      <c r="O30">
        <f t="shared" si="2"/>
        <v>17.836571790117844</v>
      </c>
      <c r="P30">
        <f t="shared" si="3"/>
        <v>561.53700000000003</v>
      </c>
      <c r="Q30">
        <f t="shared" si="4"/>
        <v>398.77315626999325</v>
      </c>
      <c r="R30">
        <f t="shared" si="5"/>
        <v>40.117727150027747</v>
      </c>
      <c r="S30">
        <f t="shared" si="6"/>
        <v>56.492238247332303</v>
      </c>
      <c r="T30">
        <f t="shared" si="7"/>
        <v>0.18735685662089224</v>
      </c>
      <c r="U30">
        <f t="shared" si="8"/>
        <v>3.8725163505244393</v>
      </c>
      <c r="V30">
        <f t="shared" si="9"/>
        <v>0.18246286569652764</v>
      </c>
      <c r="W30">
        <f t="shared" si="10"/>
        <v>0.11446834896537948</v>
      </c>
      <c r="X30">
        <f t="shared" si="11"/>
        <v>297.69402000000002</v>
      </c>
      <c r="Y30">
        <f t="shared" si="12"/>
        <v>19.019393028512784</v>
      </c>
      <c r="Z30">
        <f t="shared" si="13"/>
        <v>19.019393028512784</v>
      </c>
      <c r="AA30">
        <f t="shared" si="14"/>
        <v>2.2078505581822561</v>
      </c>
      <c r="AB30">
        <f t="shared" si="15"/>
        <v>63.323891679465206</v>
      </c>
      <c r="AC30">
        <f t="shared" si="16"/>
        <v>1.31121766939744</v>
      </c>
      <c r="AD30">
        <f t="shared" si="17"/>
        <v>2.0706523787808262</v>
      </c>
      <c r="AE30">
        <f t="shared" si="18"/>
        <v>0.89663288878481606</v>
      </c>
      <c r="AF30">
        <f t="shared" si="19"/>
        <v>-72.992849334607129</v>
      </c>
      <c r="AG30">
        <f t="shared" si="20"/>
        <v>-213.82600347256772</v>
      </c>
      <c r="AH30">
        <f t="shared" si="21"/>
        <v>-10.93271674219001</v>
      </c>
      <c r="AI30">
        <f t="shared" si="22"/>
        <v>-5.7549549364807717E-2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54721.792996916105</v>
      </c>
      <c r="AO30">
        <f t="shared" si="26"/>
        <v>1799.95</v>
      </c>
      <c r="AP30">
        <f t="shared" si="27"/>
        <v>1517.3580000000002</v>
      </c>
      <c r="AQ30">
        <f t="shared" si="28"/>
        <v>0.84300008333564824</v>
      </c>
      <c r="AR30">
        <f t="shared" si="29"/>
        <v>0.16539016083780106</v>
      </c>
      <c r="AS30">
        <v>1689715016</v>
      </c>
      <c r="AT30">
        <v>561.53700000000003</v>
      </c>
      <c r="AU30">
        <v>574.97400000000005</v>
      </c>
      <c r="AV30">
        <v>13.0336</v>
      </c>
      <c r="AW30">
        <v>11.863899999999999</v>
      </c>
      <c r="AX30">
        <v>564.52700000000004</v>
      </c>
      <c r="AY30">
        <v>13.3367</v>
      </c>
      <c r="AZ30">
        <v>399.98399999999998</v>
      </c>
      <c r="BA30">
        <v>100.557</v>
      </c>
      <c r="BB30">
        <v>4.5877899999999999E-2</v>
      </c>
      <c r="BC30">
        <v>17.995200000000001</v>
      </c>
      <c r="BD30">
        <v>17.8568</v>
      </c>
      <c r="BE30">
        <v>999.9</v>
      </c>
      <c r="BF30">
        <v>0</v>
      </c>
      <c r="BG30">
        <v>0</v>
      </c>
      <c r="BH30">
        <v>9981.8799999999992</v>
      </c>
      <c r="BI30">
        <v>0</v>
      </c>
      <c r="BJ30">
        <v>107.227</v>
      </c>
      <c r="BK30">
        <v>-13.4373</v>
      </c>
      <c r="BL30">
        <v>568.952</v>
      </c>
      <c r="BM30">
        <v>581.87699999999995</v>
      </c>
      <c r="BN30">
        <v>1.16967</v>
      </c>
      <c r="BO30">
        <v>574.97400000000005</v>
      </c>
      <c r="BP30">
        <v>11.863899999999999</v>
      </c>
      <c r="BQ30">
        <v>1.3106100000000001</v>
      </c>
      <c r="BR30">
        <v>1.1930000000000001</v>
      </c>
      <c r="BS30">
        <v>10.921099999999999</v>
      </c>
      <c r="BT30">
        <v>9.5144300000000008</v>
      </c>
      <c r="BU30">
        <v>1799.95</v>
      </c>
      <c r="BV30">
        <v>0.89999700000000005</v>
      </c>
      <c r="BW30">
        <v>0.10000299999999999</v>
      </c>
      <c r="BX30">
        <v>0</v>
      </c>
      <c r="BY30">
        <v>2.8645</v>
      </c>
      <c r="BZ30">
        <v>0</v>
      </c>
      <c r="CA30">
        <v>7748.51</v>
      </c>
      <c r="CB30">
        <v>14600</v>
      </c>
      <c r="CC30">
        <v>37</v>
      </c>
      <c r="CD30">
        <v>38.25</v>
      </c>
      <c r="CE30">
        <v>37.5</v>
      </c>
      <c r="CF30">
        <v>36.625</v>
      </c>
      <c r="CG30">
        <v>36.186999999999998</v>
      </c>
      <c r="CH30">
        <v>1619.95</v>
      </c>
      <c r="CI30">
        <v>180</v>
      </c>
      <c r="CJ30">
        <v>0</v>
      </c>
      <c r="CK30">
        <v>1689715027.3</v>
      </c>
      <c r="CL30">
        <v>0</v>
      </c>
      <c r="CM30">
        <v>1689714989</v>
      </c>
      <c r="CN30" t="s">
        <v>390</v>
      </c>
      <c r="CO30">
        <v>1689714989</v>
      </c>
      <c r="CP30">
        <v>1689714987</v>
      </c>
      <c r="CQ30">
        <v>43</v>
      </c>
      <c r="CR30">
        <v>-0.11600000000000001</v>
      </c>
      <c r="CS30">
        <v>1E-3</v>
      </c>
      <c r="CT30">
        <v>-3.0289999999999999</v>
      </c>
      <c r="CU30">
        <v>-0.30299999999999999</v>
      </c>
      <c r="CV30">
        <v>575</v>
      </c>
      <c r="CW30">
        <v>12</v>
      </c>
      <c r="CX30">
        <v>0.11</v>
      </c>
      <c r="CY30">
        <v>0.06</v>
      </c>
      <c r="CZ30">
        <v>12.87633684266919</v>
      </c>
      <c r="DA30">
        <v>-0.75897098738399105</v>
      </c>
      <c r="DB30">
        <v>8.8134582203606246E-2</v>
      </c>
      <c r="DC30">
        <v>1</v>
      </c>
      <c r="DD30">
        <v>575.00724390243909</v>
      </c>
      <c r="DE30">
        <v>-7.6139372823585127E-2</v>
      </c>
      <c r="DF30">
        <v>2.610558344894244E-2</v>
      </c>
      <c r="DG30">
        <v>1</v>
      </c>
      <c r="DH30">
        <v>1799.942195121951</v>
      </c>
      <c r="DI30">
        <v>-0.47893171186202682</v>
      </c>
      <c r="DJ30">
        <v>0.13000022880131401</v>
      </c>
      <c r="DK30">
        <v>-1</v>
      </c>
      <c r="DL30">
        <v>2</v>
      </c>
      <c r="DM30">
        <v>2</v>
      </c>
      <c r="DN30" t="s">
        <v>354</v>
      </c>
      <c r="DO30">
        <v>2.6938900000000001</v>
      </c>
      <c r="DP30">
        <v>2.6526100000000001</v>
      </c>
      <c r="DQ30">
        <v>0.121697</v>
      </c>
      <c r="DR30">
        <v>0.122701</v>
      </c>
      <c r="DS30">
        <v>7.58046E-2</v>
      </c>
      <c r="DT30">
        <v>6.8889500000000006E-2</v>
      </c>
      <c r="DU30">
        <v>26615.5</v>
      </c>
      <c r="DV30">
        <v>30016.6</v>
      </c>
      <c r="DW30">
        <v>28511.7</v>
      </c>
      <c r="DX30">
        <v>32800.800000000003</v>
      </c>
      <c r="DY30">
        <v>36633.699999999997</v>
      </c>
      <c r="DZ30">
        <v>41376.800000000003</v>
      </c>
      <c r="EA30">
        <v>41842</v>
      </c>
      <c r="EB30">
        <v>47303.8</v>
      </c>
      <c r="EC30">
        <v>1.8265800000000001</v>
      </c>
      <c r="ED30">
        <v>2.2247300000000001</v>
      </c>
      <c r="EE30">
        <v>-2.15173E-2</v>
      </c>
      <c r="EF30">
        <v>0</v>
      </c>
      <c r="EG30">
        <v>18.213899999999999</v>
      </c>
      <c r="EH30">
        <v>999.9</v>
      </c>
      <c r="EI30">
        <v>40.9</v>
      </c>
      <c r="EJ30">
        <v>25.4</v>
      </c>
      <c r="EK30">
        <v>13.2437</v>
      </c>
      <c r="EL30">
        <v>62.876899999999999</v>
      </c>
      <c r="EM30">
        <v>1.77084</v>
      </c>
      <c r="EN30">
        <v>1</v>
      </c>
      <c r="EO30">
        <v>-0.41720299999999999</v>
      </c>
      <c r="EP30">
        <v>3.2774100000000002</v>
      </c>
      <c r="EQ30">
        <v>20.2075</v>
      </c>
      <c r="ER30">
        <v>5.2262700000000004</v>
      </c>
      <c r="ES30">
        <v>12.0099</v>
      </c>
      <c r="ET30">
        <v>4.9897</v>
      </c>
      <c r="EU30">
        <v>3.3050000000000002</v>
      </c>
      <c r="EV30">
        <v>6129.8</v>
      </c>
      <c r="EW30">
        <v>9511.4</v>
      </c>
      <c r="EX30">
        <v>503</v>
      </c>
      <c r="EY30">
        <v>58.1</v>
      </c>
      <c r="EZ30">
        <v>1.8525700000000001</v>
      </c>
      <c r="FA30">
        <v>1.8615200000000001</v>
      </c>
      <c r="FB30">
        <v>1.8605</v>
      </c>
      <c r="FC30">
        <v>1.8565400000000001</v>
      </c>
      <c r="FD30">
        <v>1.8608899999999999</v>
      </c>
      <c r="FE30">
        <v>1.8571599999999999</v>
      </c>
      <c r="FF30">
        <v>1.85928</v>
      </c>
      <c r="FG30">
        <v>1.8621799999999999</v>
      </c>
      <c r="FH30">
        <v>0</v>
      </c>
      <c r="FI30">
        <v>0</v>
      </c>
      <c r="FJ30">
        <v>0</v>
      </c>
      <c r="FK30">
        <v>0</v>
      </c>
      <c r="FL30" t="s">
        <v>355</v>
      </c>
      <c r="FM30" t="s">
        <v>356</v>
      </c>
      <c r="FN30" t="s">
        <v>357</v>
      </c>
      <c r="FO30" t="s">
        <v>357</v>
      </c>
      <c r="FP30" t="s">
        <v>357</v>
      </c>
      <c r="FQ30" t="s">
        <v>357</v>
      </c>
      <c r="FR30">
        <v>0</v>
      </c>
      <c r="FS30">
        <v>100</v>
      </c>
      <c r="FT30">
        <v>100</v>
      </c>
      <c r="FU30">
        <v>-2.99</v>
      </c>
      <c r="FV30">
        <v>-0.30309999999999998</v>
      </c>
      <c r="FW30">
        <v>-1.056824952762482</v>
      </c>
      <c r="FX30">
        <v>-4.0117494158234393E-3</v>
      </c>
      <c r="FY30">
        <v>1.087516141204025E-6</v>
      </c>
      <c r="FZ30">
        <v>-8.657206703991749E-11</v>
      </c>
      <c r="GA30">
        <v>-0.30314000000000257</v>
      </c>
      <c r="GB30">
        <v>0</v>
      </c>
      <c r="GC30">
        <v>0</v>
      </c>
      <c r="GD30">
        <v>0</v>
      </c>
      <c r="GE30">
        <v>4</v>
      </c>
      <c r="GF30">
        <v>2094</v>
      </c>
      <c r="GG30">
        <v>-1</v>
      </c>
      <c r="GH30">
        <v>-1</v>
      </c>
      <c r="GI30">
        <v>0.5</v>
      </c>
      <c r="GJ30">
        <v>0.5</v>
      </c>
      <c r="GK30">
        <v>1.33423</v>
      </c>
      <c r="GL30">
        <v>2.3889200000000002</v>
      </c>
      <c r="GM30">
        <v>1.5942400000000001</v>
      </c>
      <c r="GN30">
        <v>2.3168899999999999</v>
      </c>
      <c r="GO30">
        <v>1.40015</v>
      </c>
      <c r="GP30">
        <v>2.21069</v>
      </c>
      <c r="GQ30">
        <v>28.4163</v>
      </c>
      <c r="GR30">
        <v>14.1058</v>
      </c>
      <c r="GS30">
        <v>18</v>
      </c>
      <c r="GT30">
        <v>382.07299999999998</v>
      </c>
      <c r="GU30">
        <v>687.91300000000001</v>
      </c>
      <c r="GV30">
        <v>14.3797</v>
      </c>
      <c r="GW30">
        <v>21.741399999999999</v>
      </c>
      <c r="GX30">
        <v>29.9999</v>
      </c>
      <c r="GY30">
        <v>21.6386</v>
      </c>
      <c r="GZ30">
        <v>21.568899999999999</v>
      </c>
      <c r="HA30">
        <v>26.758400000000002</v>
      </c>
      <c r="HB30">
        <v>0</v>
      </c>
      <c r="HC30">
        <v>-30</v>
      </c>
      <c r="HD30">
        <v>14.386200000000001</v>
      </c>
      <c r="HE30">
        <v>575</v>
      </c>
      <c r="HF30">
        <v>0</v>
      </c>
      <c r="HG30">
        <v>104.673</v>
      </c>
      <c r="HH30">
        <v>104.199</v>
      </c>
    </row>
    <row r="31" spans="1:216" x14ac:dyDescent="0.2">
      <c r="A31">
        <v>13</v>
      </c>
      <c r="B31">
        <v>1689715105.5</v>
      </c>
      <c r="C31">
        <v>962.40000009536743</v>
      </c>
      <c r="D31" t="s">
        <v>391</v>
      </c>
      <c r="E31" t="s">
        <v>392</v>
      </c>
      <c r="F31" t="s">
        <v>348</v>
      </c>
      <c r="G31" t="s">
        <v>349</v>
      </c>
      <c r="H31" t="s">
        <v>350</v>
      </c>
      <c r="I31" t="s">
        <v>351</v>
      </c>
      <c r="J31" t="s">
        <v>409</v>
      </c>
      <c r="K31" t="s">
        <v>352</v>
      </c>
      <c r="L31">
        <v>1689715105.5</v>
      </c>
      <c r="M31">
        <f t="shared" si="0"/>
        <v>1.6190269492855395E-3</v>
      </c>
      <c r="N31">
        <f t="shared" si="1"/>
        <v>1.6190269492855394</v>
      </c>
      <c r="O31">
        <f t="shared" si="2"/>
        <v>18.594314083766211</v>
      </c>
      <c r="P31">
        <f t="shared" si="3"/>
        <v>660.91300000000001</v>
      </c>
      <c r="Q31">
        <f t="shared" si="4"/>
        <v>486.33735728985755</v>
      </c>
      <c r="R31">
        <f t="shared" si="5"/>
        <v>48.926401100366441</v>
      </c>
      <c r="S31">
        <f t="shared" si="6"/>
        <v>66.489020524027211</v>
      </c>
      <c r="T31">
        <f t="shared" si="7"/>
        <v>0.18294053810098523</v>
      </c>
      <c r="U31">
        <f t="shared" si="8"/>
        <v>3.8758606106243381</v>
      </c>
      <c r="V31">
        <f t="shared" si="9"/>
        <v>0.17827536901052779</v>
      </c>
      <c r="W31">
        <f t="shared" si="10"/>
        <v>0.1118313437298709</v>
      </c>
      <c r="X31">
        <f t="shared" si="11"/>
        <v>297.67051799999996</v>
      </c>
      <c r="Y31">
        <f t="shared" si="12"/>
        <v>19.024803906809545</v>
      </c>
      <c r="Z31">
        <f t="shared" si="13"/>
        <v>19.024803906809545</v>
      </c>
      <c r="AA31">
        <f t="shared" si="14"/>
        <v>2.2085960469574411</v>
      </c>
      <c r="AB31">
        <f t="shared" si="15"/>
        <v>63.314634412262095</v>
      </c>
      <c r="AC31">
        <f t="shared" si="16"/>
        <v>1.3109517823838401</v>
      </c>
      <c r="AD31">
        <f t="shared" si="17"/>
        <v>2.0705351844058808</v>
      </c>
      <c r="AE31">
        <f t="shared" si="18"/>
        <v>0.89764426457360091</v>
      </c>
      <c r="AF31">
        <f t="shared" si="19"/>
        <v>-71.399088463492291</v>
      </c>
      <c r="AG31">
        <f t="shared" si="20"/>
        <v>-215.32935320473933</v>
      </c>
      <c r="AH31">
        <f t="shared" si="21"/>
        <v>-11.000337766325359</v>
      </c>
      <c r="AI31">
        <f t="shared" si="22"/>
        <v>-5.8261434557010716E-2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54787.16108706969</v>
      </c>
      <c r="AO31">
        <f t="shared" si="26"/>
        <v>1799.81</v>
      </c>
      <c r="AP31">
        <f t="shared" si="27"/>
        <v>1517.2397999999998</v>
      </c>
      <c r="AQ31">
        <f t="shared" si="28"/>
        <v>0.84299998333157378</v>
      </c>
      <c r="AR31">
        <f t="shared" si="29"/>
        <v>0.16538996782993759</v>
      </c>
      <c r="AS31">
        <v>1689715105.5</v>
      </c>
      <c r="AT31">
        <v>660.91300000000001</v>
      </c>
      <c r="AU31">
        <v>674.99</v>
      </c>
      <c r="AV31">
        <v>13.0311</v>
      </c>
      <c r="AW31">
        <v>11.8872</v>
      </c>
      <c r="AX31">
        <v>664.27800000000002</v>
      </c>
      <c r="AY31">
        <v>13.3354</v>
      </c>
      <c r="AZ31">
        <v>400.07600000000002</v>
      </c>
      <c r="BA31">
        <v>100.556</v>
      </c>
      <c r="BB31">
        <v>4.57744E-2</v>
      </c>
      <c r="BC31">
        <v>17.994299999999999</v>
      </c>
      <c r="BD31">
        <v>17.828199999999999</v>
      </c>
      <c r="BE31">
        <v>999.9</v>
      </c>
      <c r="BF31">
        <v>0</v>
      </c>
      <c r="BG31">
        <v>0</v>
      </c>
      <c r="BH31">
        <v>9994.3799999999992</v>
      </c>
      <c r="BI31">
        <v>0</v>
      </c>
      <c r="BJ31">
        <v>108.102</v>
      </c>
      <c r="BK31">
        <v>-14.0771</v>
      </c>
      <c r="BL31">
        <v>669.63900000000001</v>
      </c>
      <c r="BM31">
        <v>683.11</v>
      </c>
      <c r="BN31">
        <v>1.14395</v>
      </c>
      <c r="BO31">
        <v>674.99</v>
      </c>
      <c r="BP31">
        <v>11.8872</v>
      </c>
      <c r="BQ31">
        <v>1.3103499999999999</v>
      </c>
      <c r="BR31">
        <v>1.1953199999999999</v>
      </c>
      <c r="BS31">
        <v>10.918100000000001</v>
      </c>
      <c r="BT31">
        <v>9.5434300000000007</v>
      </c>
      <c r="BU31">
        <v>1799.81</v>
      </c>
      <c r="BV31">
        <v>0.89999799999999996</v>
      </c>
      <c r="BW31">
        <v>0.10000199999999999</v>
      </c>
      <c r="BX31">
        <v>0</v>
      </c>
      <c r="BY31">
        <v>2.2656000000000001</v>
      </c>
      <c r="BZ31">
        <v>0</v>
      </c>
      <c r="CA31">
        <v>7827.33</v>
      </c>
      <c r="CB31">
        <v>14598.8</v>
      </c>
      <c r="CC31">
        <v>38.625</v>
      </c>
      <c r="CD31">
        <v>40.186999999999998</v>
      </c>
      <c r="CE31">
        <v>39</v>
      </c>
      <c r="CF31">
        <v>38.686999999999998</v>
      </c>
      <c r="CG31">
        <v>37.625</v>
      </c>
      <c r="CH31">
        <v>1619.83</v>
      </c>
      <c r="CI31">
        <v>179.98</v>
      </c>
      <c r="CJ31">
        <v>0</v>
      </c>
      <c r="CK31">
        <v>1689715117.3</v>
      </c>
      <c r="CL31">
        <v>0</v>
      </c>
      <c r="CM31">
        <v>1689715078.5</v>
      </c>
      <c r="CN31" t="s">
        <v>393</v>
      </c>
      <c r="CO31">
        <v>1689715078.5</v>
      </c>
      <c r="CP31">
        <v>1689715072.5</v>
      </c>
      <c r="CQ31">
        <v>44</v>
      </c>
      <c r="CR31">
        <v>-9.7000000000000003E-2</v>
      </c>
      <c r="CS31">
        <v>-1E-3</v>
      </c>
      <c r="CT31">
        <v>-3.403</v>
      </c>
      <c r="CU31">
        <v>-0.30399999999999999</v>
      </c>
      <c r="CV31">
        <v>675</v>
      </c>
      <c r="CW31">
        <v>12</v>
      </c>
      <c r="CX31">
        <v>0.18</v>
      </c>
      <c r="CY31">
        <v>0.06</v>
      </c>
      <c r="CZ31">
        <v>13.36302748495844</v>
      </c>
      <c r="DA31">
        <v>-0.37783181672250737</v>
      </c>
      <c r="DB31">
        <v>5.7840049444164363E-2</v>
      </c>
      <c r="DC31">
        <v>1</v>
      </c>
      <c r="DD31">
        <v>675.01072499999998</v>
      </c>
      <c r="DE31">
        <v>-6.7823639776775066E-2</v>
      </c>
      <c r="DF31">
        <v>2.119550365053003E-2</v>
      </c>
      <c r="DG31">
        <v>1</v>
      </c>
      <c r="DH31">
        <v>1799.9760000000001</v>
      </c>
      <c r="DI31">
        <v>-9.0911936066801521E-2</v>
      </c>
      <c r="DJ31">
        <v>0.1142759817284603</v>
      </c>
      <c r="DK31">
        <v>-1</v>
      </c>
      <c r="DL31">
        <v>2</v>
      </c>
      <c r="DM31">
        <v>2</v>
      </c>
      <c r="DN31" t="s">
        <v>354</v>
      </c>
      <c r="DO31">
        <v>2.6941999999999999</v>
      </c>
      <c r="DP31">
        <v>2.6526200000000002</v>
      </c>
      <c r="DQ31">
        <v>0.136265</v>
      </c>
      <c r="DR31">
        <v>0.137102</v>
      </c>
      <c r="DS31">
        <v>7.5801800000000003E-2</v>
      </c>
      <c r="DT31">
        <v>6.8992100000000001E-2</v>
      </c>
      <c r="DU31">
        <v>26174.400000000001</v>
      </c>
      <c r="DV31">
        <v>29523.7</v>
      </c>
      <c r="DW31">
        <v>28511.7</v>
      </c>
      <c r="DX31">
        <v>32800.199999999997</v>
      </c>
      <c r="DY31">
        <v>36633.5</v>
      </c>
      <c r="DZ31">
        <v>41371</v>
      </c>
      <c r="EA31">
        <v>41841.599999999999</v>
      </c>
      <c r="EB31">
        <v>47302.2</v>
      </c>
      <c r="EC31">
        <v>1.8270500000000001</v>
      </c>
      <c r="ED31">
        <v>2.2248000000000001</v>
      </c>
      <c r="EE31">
        <v>-2.4579500000000001E-2</v>
      </c>
      <c r="EF31">
        <v>0</v>
      </c>
      <c r="EG31">
        <v>18.2362</v>
      </c>
      <c r="EH31">
        <v>999.9</v>
      </c>
      <c r="EI31">
        <v>40.9</v>
      </c>
      <c r="EJ31">
        <v>25.5</v>
      </c>
      <c r="EK31">
        <v>13.3222</v>
      </c>
      <c r="EL31">
        <v>62.5869</v>
      </c>
      <c r="EM31">
        <v>1.4743599999999999</v>
      </c>
      <c r="EN31">
        <v>1</v>
      </c>
      <c r="EO31">
        <v>-0.41708299999999998</v>
      </c>
      <c r="EP31">
        <v>3.5078399999999998</v>
      </c>
      <c r="EQ31">
        <v>20.202999999999999</v>
      </c>
      <c r="ER31">
        <v>5.22912</v>
      </c>
      <c r="ES31">
        <v>12.0099</v>
      </c>
      <c r="ET31">
        <v>4.99</v>
      </c>
      <c r="EU31">
        <v>3.3050000000000002</v>
      </c>
      <c r="EV31">
        <v>6131.6</v>
      </c>
      <c r="EW31">
        <v>9511.4</v>
      </c>
      <c r="EX31">
        <v>503</v>
      </c>
      <c r="EY31">
        <v>58.1</v>
      </c>
      <c r="EZ31">
        <v>1.8525700000000001</v>
      </c>
      <c r="FA31">
        <v>1.8615600000000001</v>
      </c>
      <c r="FB31">
        <v>1.8605499999999999</v>
      </c>
      <c r="FC31">
        <v>1.8565400000000001</v>
      </c>
      <c r="FD31">
        <v>1.8609</v>
      </c>
      <c r="FE31">
        <v>1.8571899999999999</v>
      </c>
      <c r="FF31">
        <v>1.85928</v>
      </c>
      <c r="FG31">
        <v>1.8621799999999999</v>
      </c>
      <c r="FH31">
        <v>0</v>
      </c>
      <c r="FI31">
        <v>0</v>
      </c>
      <c r="FJ31">
        <v>0</v>
      </c>
      <c r="FK31">
        <v>0</v>
      </c>
      <c r="FL31" t="s">
        <v>355</v>
      </c>
      <c r="FM31" t="s">
        <v>356</v>
      </c>
      <c r="FN31" t="s">
        <v>357</v>
      </c>
      <c r="FO31" t="s">
        <v>357</v>
      </c>
      <c r="FP31" t="s">
        <v>357</v>
      </c>
      <c r="FQ31" t="s">
        <v>357</v>
      </c>
      <c r="FR31">
        <v>0</v>
      </c>
      <c r="FS31">
        <v>100</v>
      </c>
      <c r="FT31">
        <v>100</v>
      </c>
      <c r="FU31">
        <v>-3.3650000000000002</v>
      </c>
      <c r="FV31">
        <v>-0.30430000000000001</v>
      </c>
      <c r="FW31">
        <v>-1.15432493564201</v>
      </c>
      <c r="FX31">
        <v>-4.0117494158234393E-3</v>
      </c>
      <c r="FY31">
        <v>1.087516141204025E-6</v>
      </c>
      <c r="FZ31">
        <v>-8.657206703991749E-11</v>
      </c>
      <c r="GA31">
        <v>-0.30430999999999919</v>
      </c>
      <c r="GB31">
        <v>0</v>
      </c>
      <c r="GC31">
        <v>0</v>
      </c>
      <c r="GD31">
        <v>0</v>
      </c>
      <c r="GE31">
        <v>4</v>
      </c>
      <c r="GF31">
        <v>2094</v>
      </c>
      <c r="GG31">
        <v>-1</v>
      </c>
      <c r="GH31">
        <v>-1</v>
      </c>
      <c r="GI31">
        <v>0.5</v>
      </c>
      <c r="GJ31">
        <v>0.6</v>
      </c>
      <c r="GK31">
        <v>1.5197799999999999</v>
      </c>
      <c r="GL31">
        <v>2.3840300000000001</v>
      </c>
      <c r="GM31">
        <v>1.5942400000000001</v>
      </c>
      <c r="GN31">
        <v>2.3168899999999999</v>
      </c>
      <c r="GO31">
        <v>1.40015</v>
      </c>
      <c r="GP31">
        <v>2.2509800000000002</v>
      </c>
      <c r="GQ31">
        <v>28.479399999999998</v>
      </c>
      <c r="GR31">
        <v>14.0883</v>
      </c>
      <c r="GS31">
        <v>18</v>
      </c>
      <c r="GT31">
        <v>382.18599999999998</v>
      </c>
      <c r="GU31">
        <v>687.80499999999995</v>
      </c>
      <c r="GV31">
        <v>14.203799999999999</v>
      </c>
      <c r="GW31">
        <v>21.723500000000001</v>
      </c>
      <c r="GX31">
        <v>30.0001</v>
      </c>
      <c r="GY31">
        <v>21.621400000000001</v>
      </c>
      <c r="GZ31">
        <v>21.556699999999999</v>
      </c>
      <c r="HA31">
        <v>30.461600000000001</v>
      </c>
      <c r="HB31">
        <v>0</v>
      </c>
      <c r="HC31">
        <v>-30</v>
      </c>
      <c r="HD31">
        <v>14.204000000000001</v>
      </c>
      <c r="HE31">
        <v>675</v>
      </c>
      <c r="HF31">
        <v>0</v>
      </c>
      <c r="HG31">
        <v>104.672</v>
      </c>
      <c r="HH31">
        <v>104.196</v>
      </c>
    </row>
    <row r="32" spans="1:216" x14ac:dyDescent="0.2">
      <c r="A32">
        <v>14</v>
      </c>
      <c r="B32">
        <v>1689715191.5</v>
      </c>
      <c r="C32">
        <v>1048.400000095367</v>
      </c>
      <c r="D32" t="s">
        <v>394</v>
      </c>
      <c r="E32" t="s">
        <v>395</v>
      </c>
      <c r="F32" t="s">
        <v>348</v>
      </c>
      <c r="G32" t="s">
        <v>349</v>
      </c>
      <c r="H32" t="s">
        <v>350</v>
      </c>
      <c r="I32" t="s">
        <v>351</v>
      </c>
      <c r="J32" t="s">
        <v>409</v>
      </c>
      <c r="K32" t="s">
        <v>352</v>
      </c>
      <c r="L32">
        <v>1689715191.5</v>
      </c>
      <c r="M32">
        <f t="shared" si="0"/>
        <v>1.5553766259329633E-3</v>
      </c>
      <c r="N32">
        <f t="shared" si="1"/>
        <v>1.5553766259329633</v>
      </c>
      <c r="O32">
        <f t="shared" si="2"/>
        <v>19.279186499773044</v>
      </c>
      <c r="P32">
        <f t="shared" si="3"/>
        <v>785.32600000000002</v>
      </c>
      <c r="Q32">
        <f t="shared" si="4"/>
        <v>594.42122676251063</v>
      </c>
      <c r="R32">
        <f t="shared" si="5"/>
        <v>59.801792635013491</v>
      </c>
      <c r="S32">
        <f t="shared" si="6"/>
        <v>79.00778183624341</v>
      </c>
      <c r="T32">
        <f t="shared" si="7"/>
        <v>0.17420808176097063</v>
      </c>
      <c r="U32">
        <f t="shared" si="8"/>
        <v>3.8838945964871447</v>
      </c>
      <c r="V32">
        <f t="shared" si="9"/>
        <v>0.16998063519299175</v>
      </c>
      <c r="W32">
        <f t="shared" si="10"/>
        <v>0.10660917193283387</v>
      </c>
      <c r="X32">
        <f t="shared" si="11"/>
        <v>297.69242400000002</v>
      </c>
      <c r="Y32">
        <f t="shared" si="12"/>
        <v>19.075912443102574</v>
      </c>
      <c r="Z32">
        <f t="shared" si="13"/>
        <v>19.075912443102574</v>
      </c>
      <c r="AA32">
        <f t="shared" si="14"/>
        <v>2.2156484667852663</v>
      </c>
      <c r="AB32">
        <f t="shared" si="15"/>
        <v>63.167132680962858</v>
      </c>
      <c r="AC32">
        <f t="shared" si="16"/>
        <v>1.3112161357274701</v>
      </c>
      <c r="AD32">
        <f t="shared" si="17"/>
        <v>2.075788594600307</v>
      </c>
      <c r="AE32">
        <f t="shared" si="18"/>
        <v>0.90443233105779619</v>
      </c>
      <c r="AF32">
        <f t="shared" si="19"/>
        <v>-68.592109203643673</v>
      </c>
      <c r="AG32">
        <f t="shared" si="20"/>
        <v>-218.03887703127933</v>
      </c>
      <c r="AH32">
        <f t="shared" si="21"/>
        <v>-11.12094570176283</v>
      </c>
      <c r="AI32">
        <f t="shared" si="22"/>
        <v>-5.9507936685804452E-2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54936.376592729161</v>
      </c>
      <c r="AO32">
        <f t="shared" si="26"/>
        <v>1799.94</v>
      </c>
      <c r="AP32">
        <f t="shared" si="27"/>
        <v>1517.3496</v>
      </c>
      <c r="AQ32">
        <f t="shared" si="28"/>
        <v>0.84300010000333347</v>
      </c>
      <c r="AR32">
        <f t="shared" si="29"/>
        <v>0.16539019300643354</v>
      </c>
      <c r="AS32">
        <v>1689715191.5</v>
      </c>
      <c r="AT32">
        <v>785.32600000000002</v>
      </c>
      <c r="AU32">
        <v>800</v>
      </c>
      <c r="AV32">
        <v>13.033300000000001</v>
      </c>
      <c r="AW32">
        <v>11.9345</v>
      </c>
      <c r="AX32">
        <v>788.86900000000003</v>
      </c>
      <c r="AY32">
        <v>13.335699999999999</v>
      </c>
      <c r="AZ32">
        <v>400.12200000000001</v>
      </c>
      <c r="BA32">
        <v>100.56</v>
      </c>
      <c r="BB32">
        <v>4.5075900000000002E-2</v>
      </c>
      <c r="BC32">
        <v>18.034600000000001</v>
      </c>
      <c r="BD32">
        <v>17.834099999999999</v>
      </c>
      <c r="BE32">
        <v>999.9</v>
      </c>
      <c r="BF32">
        <v>0</v>
      </c>
      <c r="BG32">
        <v>0</v>
      </c>
      <c r="BH32">
        <v>10023.799999999999</v>
      </c>
      <c r="BI32">
        <v>0</v>
      </c>
      <c r="BJ32">
        <v>105.434</v>
      </c>
      <c r="BK32">
        <v>-14.6737</v>
      </c>
      <c r="BL32">
        <v>795.697</v>
      </c>
      <c r="BM32">
        <v>809.66300000000001</v>
      </c>
      <c r="BN32">
        <v>1.0987499999999999</v>
      </c>
      <c r="BO32">
        <v>800</v>
      </c>
      <c r="BP32">
        <v>11.9345</v>
      </c>
      <c r="BQ32">
        <v>1.31063</v>
      </c>
      <c r="BR32">
        <v>1.20014</v>
      </c>
      <c r="BS32">
        <v>10.9213</v>
      </c>
      <c r="BT32">
        <v>9.6032600000000006</v>
      </c>
      <c r="BU32">
        <v>1799.94</v>
      </c>
      <c r="BV32">
        <v>0.89999899999999999</v>
      </c>
      <c r="BW32">
        <v>0.10000100000000001</v>
      </c>
      <c r="BX32">
        <v>0</v>
      </c>
      <c r="BY32">
        <v>2.5417000000000001</v>
      </c>
      <c r="BZ32">
        <v>0</v>
      </c>
      <c r="CA32">
        <v>7803.21</v>
      </c>
      <c r="CB32">
        <v>14599.9</v>
      </c>
      <c r="CC32">
        <v>39.936999999999998</v>
      </c>
      <c r="CD32">
        <v>41.311999999999998</v>
      </c>
      <c r="CE32">
        <v>40.186999999999998</v>
      </c>
      <c r="CF32">
        <v>40.186999999999998</v>
      </c>
      <c r="CG32">
        <v>38.875</v>
      </c>
      <c r="CH32">
        <v>1619.94</v>
      </c>
      <c r="CI32">
        <v>180</v>
      </c>
      <c r="CJ32">
        <v>0</v>
      </c>
      <c r="CK32">
        <v>1689715203.0999999</v>
      </c>
      <c r="CL32">
        <v>0</v>
      </c>
      <c r="CM32">
        <v>1689715164</v>
      </c>
      <c r="CN32" t="s">
        <v>396</v>
      </c>
      <c r="CO32">
        <v>1689715164</v>
      </c>
      <c r="CP32">
        <v>1689715162</v>
      </c>
      <c r="CQ32">
        <v>45</v>
      </c>
      <c r="CR32">
        <v>0.14199999999999999</v>
      </c>
      <c r="CS32">
        <v>2E-3</v>
      </c>
      <c r="CT32">
        <v>-3.5790000000000002</v>
      </c>
      <c r="CU32">
        <v>-0.30199999999999999</v>
      </c>
      <c r="CV32">
        <v>800</v>
      </c>
      <c r="CW32">
        <v>12</v>
      </c>
      <c r="CX32">
        <v>0.08</v>
      </c>
      <c r="CY32">
        <v>0.09</v>
      </c>
      <c r="CZ32">
        <v>13.85427240815133</v>
      </c>
      <c r="DA32">
        <v>-0.57250646963944718</v>
      </c>
      <c r="DB32">
        <v>6.5435564594690868E-2</v>
      </c>
      <c r="DC32">
        <v>1</v>
      </c>
      <c r="DD32">
        <v>800.01715000000002</v>
      </c>
      <c r="DE32">
        <v>-4.243902439349876E-2</v>
      </c>
      <c r="DF32">
        <v>3.3894357937570257E-2</v>
      </c>
      <c r="DG32">
        <v>1</v>
      </c>
      <c r="DH32">
        <v>1799.9637499999999</v>
      </c>
      <c r="DI32">
        <v>0.16128406711265331</v>
      </c>
      <c r="DJ32">
        <v>0.11244304113640261</v>
      </c>
      <c r="DK32">
        <v>-1</v>
      </c>
      <c r="DL32">
        <v>2</v>
      </c>
      <c r="DM32">
        <v>2</v>
      </c>
      <c r="DN32" t="s">
        <v>354</v>
      </c>
      <c r="DO32">
        <v>2.6942699999999999</v>
      </c>
      <c r="DP32">
        <v>2.65218</v>
      </c>
      <c r="DQ32">
        <v>0.15296100000000001</v>
      </c>
      <c r="DR32">
        <v>0.153638</v>
      </c>
      <c r="DS32">
        <v>7.5801900000000005E-2</v>
      </c>
      <c r="DT32">
        <v>6.9197499999999995E-2</v>
      </c>
      <c r="DU32">
        <v>25667.4</v>
      </c>
      <c r="DV32">
        <v>28956.7</v>
      </c>
      <c r="DW32">
        <v>28510.2</v>
      </c>
      <c r="DX32">
        <v>32798.300000000003</v>
      </c>
      <c r="DY32">
        <v>36631.699999999997</v>
      </c>
      <c r="DZ32">
        <v>41360.199999999997</v>
      </c>
      <c r="EA32">
        <v>41839.5</v>
      </c>
      <c r="EB32">
        <v>47300.4</v>
      </c>
      <c r="EC32">
        <v>1.82708</v>
      </c>
      <c r="ED32">
        <v>2.2243499999999998</v>
      </c>
      <c r="EE32">
        <v>-2.7522399999999999E-2</v>
      </c>
      <c r="EF32">
        <v>0</v>
      </c>
      <c r="EG32">
        <v>18.290900000000001</v>
      </c>
      <c r="EH32">
        <v>999.9</v>
      </c>
      <c r="EI32">
        <v>41</v>
      </c>
      <c r="EJ32">
        <v>25.5</v>
      </c>
      <c r="EK32">
        <v>13.3566</v>
      </c>
      <c r="EL32">
        <v>62.806899999999999</v>
      </c>
      <c r="EM32">
        <v>1.4984</v>
      </c>
      <c r="EN32">
        <v>1</v>
      </c>
      <c r="EO32">
        <v>-0.41095799999999999</v>
      </c>
      <c r="EP32">
        <v>4.1006099999999996</v>
      </c>
      <c r="EQ32">
        <v>20.189900000000002</v>
      </c>
      <c r="ER32">
        <v>5.2288199999999998</v>
      </c>
      <c r="ES32">
        <v>12.0099</v>
      </c>
      <c r="ET32">
        <v>4.9901</v>
      </c>
      <c r="EU32">
        <v>3.3050000000000002</v>
      </c>
      <c r="EV32">
        <v>6133.7</v>
      </c>
      <c r="EW32">
        <v>9511.4</v>
      </c>
      <c r="EX32">
        <v>503</v>
      </c>
      <c r="EY32">
        <v>58.1</v>
      </c>
      <c r="EZ32">
        <v>1.8525700000000001</v>
      </c>
      <c r="FA32">
        <v>1.86148</v>
      </c>
      <c r="FB32">
        <v>1.8605</v>
      </c>
      <c r="FC32">
        <v>1.8565400000000001</v>
      </c>
      <c r="FD32">
        <v>1.8609100000000001</v>
      </c>
      <c r="FE32">
        <v>1.8571800000000001</v>
      </c>
      <c r="FF32">
        <v>1.85928</v>
      </c>
      <c r="FG32">
        <v>1.8621700000000001</v>
      </c>
      <c r="FH32">
        <v>0</v>
      </c>
      <c r="FI32">
        <v>0</v>
      </c>
      <c r="FJ32">
        <v>0</v>
      </c>
      <c r="FK32">
        <v>0</v>
      </c>
      <c r="FL32" t="s">
        <v>355</v>
      </c>
      <c r="FM32" t="s">
        <v>356</v>
      </c>
      <c r="FN32" t="s">
        <v>357</v>
      </c>
      <c r="FO32" t="s">
        <v>357</v>
      </c>
      <c r="FP32" t="s">
        <v>357</v>
      </c>
      <c r="FQ32" t="s">
        <v>357</v>
      </c>
      <c r="FR32">
        <v>0</v>
      </c>
      <c r="FS32">
        <v>100</v>
      </c>
      <c r="FT32">
        <v>100</v>
      </c>
      <c r="FU32">
        <v>-3.5430000000000001</v>
      </c>
      <c r="FV32">
        <v>-0.3024</v>
      </c>
      <c r="FW32">
        <v>-1.012064025168478</v>
      </c>
      <c r="FX32">
        <v>-4.0117494158234393E-3</v>
      </c>
      <c r="FY32">
        <v>1.087516141204025E-6</v>
      </c>
      <c r="FZ32">
        <v>-8.657206703991749E-11</v>
      </c>
      <c r="GA32">
        <v>-0.30242500000000128</v>
      </c>
      <c r="GB32">
        <v>0</v>
      </c>
      <c r="GC32">
        <v>0</v>
      </c>
      <c r="GD32">
        <v>0</v>
      </c>
      <c r="GE32">
        <v>4</v>
      </c>
      <c r="GF32">
        <v>2094</v>
      </c>
      <c r="GG32">
        <v>-1</v>
      </c>
      <c r="GH32">
        <v>-1</v>
      </c>
      <c r="GI32">
        <v>0.5</v>
      </c>
      <c r="GJ32">
        <v>0.5</v>
      </c>
      <c r="GK32">
        <v>1.7456100000000001</v>
      </c>
      <c r="GL32">
        <v>2.3791500000000001</v>
      </c>
      <c r="GM32">
        <v>1.5942400000000001</v>
      </c>
      <c r="GN32">
        <v>2.3168899999999999</v>
      </c>
      <c r="GO32">
        <v>1.40015</v>
      </c>
      <c r="GP32">
        <v>2.2717299999999998</v>
      </c>
      <c r="GQ32">
        <v>28.5215</v>
      </c>
      <c r="GR32">
        <v>14.061999999999999</v>
      </c>
      <c r="GS32">
        <v>18</v>
      </c>
      <c r="GT32">
        <v>382.36</v>
      </c>
      <c r="GU32">
        <v>687.66099999999994</v>
      </c>
      <c r="GV32">
        <v>13.9129</v>
      </c>
      <c r="GW32">
        <v>21.758900000000001</v>
      </c>
      <c r="GX32">
        <v>30.000499999999999</v>
      </c>
      <c r="GY32">
        <v>21.6434</v>
      </c>
      <c r="GZ32">
        <v>21.5749</v>
      </c>
      <c r="HA32">
        <v>34.979700000000001</v>
      </c>
      <c r="HB32">
        <v>0</v>
      </c>
      <c r="HC32">
        <v>-30</v>
      </c>
      <c r="HD32">
        <v>13.8757</v>
      </c>
      <c r="HE32">
        <v>800</v>
      </c>
      <c r="HF32">
        <v>0</v>
      </c>
      <c r="HG32">
        <v>104.667</v>
      </c>
      <c r="HH32">
        <v>104.191</v>
      </c>
    </row>
    <row r="33" spans="1:216" x14ac:dyDescent="0.2">
      <c r="A33">
        <v>15</v>
      </c>
      <c r="B33">
        <v>1689715290</v>
      </c>
      <c r="C33">
        <v>1146.900000095367</v>
      </c>
      <c r="D33" t="s">
        <v>397</v>
      </c>
      <c r="E33" t="s">
        <v>398</v>
      </c>
      <c r="F33" t="s">
        <v>348</v>
      </c>
      <c r="G33" t="s">
        <v>349</v>
      </c>
      <c r="H33" t="s">
        <v>350</v>
      </c>
      <c r="I33" t="s">
        <v>351</v>
      </c>
      <c r="J33" t="s">
        <v>409</v>
      </c>
      <c r="K33" t="s">
        <v>352</v>
      </c>
      <c r="L33">
        <v>1689715290</v>
      </c>
      <c r="M33">
        <f t="shared" si="0"/>
        <v>1.5829372972478144E-3</v>
      </c>
      <c r="N33">
        <f t="shared" si="1"/>
        <v>1.5829372972478144</v>
      </c>
      <c r="O33">
        <f t="shared" si="2"/>
        <v>20.019708467801099</v>
      </c>
      <c r="P33">
        <f t="shared" si="3"/>
        <v>984.57399999999996</v>
      </c>
      <c r="Q33">
        <f t="shared" si="4"/>
        <v>788.18527070677396</v>
      </c>
      <c r="R33">
        <f t="shared" si="5"/>
        <v>79.296697084046158</v>
      </c>
      <c r="S33">
        <f t="shared" si="6"/>
        <v>99.054713576185407</v>
      </c>
      <c r="T33">
        <f t="shared" si="7"/>
        <v>0.17834677353476019</v>
      </c>
      <c r="U33">
        <f t="shared" si="8"/>
        <v>3.8766685918397821</v>
      </c>
      <c r="V33">
        <f t="shared" si="9"/>
        <v>0.17391079390748276</v>
      </c>
      <c r="W33">
        <f t="shared" si="10"/>
        <v>0.10908361151487843</v>
      </c>
      <c r="X33">
        <f t="shared" si="11"/>
        <v>297.71055899999999</v>
      </c>
      <c r="Y33">
        <f t="shared" si="12"/>
        <v>19.070408915432104</v>
      </c>
      <c r="Z33">
        <f t="shared" si="13"/>
        <v>19.070408915432104</v>
      </c>
      <c r="AA33">
        <f t="shared" si="14"/>
        <v>2.2148880927749484</v>
      </c>
      <c r="AB33">
        <f t="shared" si="15"/>
        <v>63.368116763253681</v>
      </c>
      <c r="AC33">
        <f t="shared" si="16"/>
        <v>1.3152310243633001</v>
      </c>
      <c r="AD33">
        <f t="shared" si="17"/>
        <v>2.0755406528444995</v>
      </c>
      <c r="AE33">
        <f t="shared" si="18"/>
        <v>0.89965706841164828</v>
      </c>
      <c r="AF33">
        <f t="shared" si="19"/>
        <v>-69.807534808628617</v>
      </c>
      <c r="AG33">
        <f t="shared" si="20"/>
        <v>-216.88008112282583</v>
      </c>
      <c r="AH33">
        <f t="shared" si="21"/>
        <v>-11.082038597682802</v>
      </c>
      <c r="AI33">
        <f t="shared" si="22"/>
        <v>-5.9095529137266567E-2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54795.800752169474</v>
      </c>
      <c r="AO33">
        <f t="shared" si="26"/>
        <v>1800.05</v>
      </c>
      <c r="AP33">
        <f t="shared" si="27"/>
        <v>1517.4422999999999</v>
      </c>
      <c r="AQ33">
        <f t="shared" si="28"/>
        <v>0.84300008333101861</v>
      </c>
      <c r="AR33">
        <f t="shared" si="29"/>
        <v>0.16539016082886587</v>
      </c>
      <c r="AS33">
        <v>1689715290</v>
      </c>
      <c r="AT33">
        <v>984.57399999999996</v>
      </c>
      <c r="AU33">
        <v>1000.03</v>
      </c>
      <c r="AV33">
        <v>13.073</v>
      </c>
      <c r="AW33">
        <v>11.954000000000001</v>
      </c>
      <c r="AX33">
        <v>988.49699999999996</v>
      </c>
      <c r="AY33">
        <v>13.374000000000001</v>
      </c>
      <c r="AZ33">
        <v>399.84500000000003</v>
      </c>
      <c r="BA33">
        <v>100.56100000000001</v>
      </c>
      <c r="BB33">
        <v>4.56721E-2</v>
      </c>
      <c r="BC33">
        <v>18.032699999999998</v>
      </c>
      <c r="BD33">
        <v>17.821200000000001</v>
      </c>
      <c r="BE33">
        <v>999.9</v>
      </c>
      <c r="BF33">
        <v>0</v>
      </c>
      <c r="BG33">
        <v>0</v>
      </c>
      <c r="BH33">
        <v>9996.8799999999992</v>
      </c>
      <c r="BI33">
        <v>0</v>
      </c>
      <c r="BJ33">
        <v>105.876</v>
      </c>
      <c r="BK33">
        <v>-15.454599999999999</v>
      </c>
      <c r="BL33">
        <v>997.61599999999999</v>
      </c>
      <c r="BM33">
        <v>1012.13</v>
      </c>
      <c r="BN33">
        <v>1.1189499999999999</v>
      </c>
      <c r="BO33">
        <v>1000.03</v>
      </c>
      <c r="BP33">
        <v>11.954000000000001</v>
      </c>
      <c r="BQ33">
        <v>1.31463</v>
      </c>
      <c r="BR33">
        <v>1.20211</v>
      </c>
      <c r="BS33">
        <v>10.9672</v>
      </c>
      <c r="BT33">
        <v>9.6276799999999998</v>
      </c>
      <c r="BU33">
        <v>1800.05</v>
      </c>
      <c r="BV33">
        <v>0.89999899999999999</v>
      </c>
      <c r="BW33">
        <v>0.10000100000000001</v>
      </c>
      <c r="BX33">
        <v>0</v>
      </c>
      <c r="BY33">
        <v>2.7120000000000002</v>
      </c>
      <c r="BZ33">
        <v>0</v>
      </c>
      <c r="CA33">
        <v>7746.52</v>
      </c>
      <c r="CB33">
        <v>14600.7</v>
      </c>
      <c r="CC33">
        <v>40.186999999999998</v>
      </c>
      <c r="CD33">
        <v>41.125</v>
      </c>
      <c r="CE33">
        <v>40.375</v>
      </c>
      <c r="CF33">
        <v>39.686999999999998</v>
      </c>
      <c r="CG33">
        <v>38.875</v>
      </c>
      <c r="CH33">
        <v>1620.04</v>
      </c>
      <c r="CI33">
        <v>180.01</v>
      </c>
      <c r="CJ33">
        <v>0</v>
      </c>
      <c r="CK33">
        <v>1689715301.5</v>
      </c>
      <c r="CL33">
        <v>0</v>
      </c>
      <c r="CM33">
        <v>1689715262</v>
      </c>
      <c r="CN33" t="s">
        <v>399</v>
      </c>
      <c r="CO33">
        <v>1689715262</v>
      </c>
      <c r="CP33">
        <v>1689715248</v>
      </c>
      <c r="CQ33">
        <v>46</v>
      </c>
      <c r="CR33">
        <v>7.6999999999999999E-2</v>
      </c>
      <c r="CS33">
        <v>1E-3</v>
      </c>
      <c r="CT33">
        <v>-3.956</v>
      </c>
      <c r="CU33">
        <v>-0.30099999999999999</v>
      </c>
      <c r="CV33">
        <v>1000</v>
      </c>
      <c r="CW33">
        <v>12</v>
      </c>
      <c r="CX33">
        <v>0.1</v>
      </c>
      <c r="CY33">
        <v>0.08</v>
      </c>
      <c r="CZ33">
        <v>14.19856150534789</v>
      </c>
      <c r="DA33">
        <v>0.55584972277345313</v>
      </c>
      <c r="DB33">
        <v>7.2303284469106846E-2</v>
      </c>
      <c r="DC33">
        <v>1</v>
      </c>
      <c r="DD33">
        <v>1000.01943902439</v>
      </c>
      <c r="DE33">
        <v>-3.9804878044602483E-2</v>
      </c>
      <c r="DF33">
        <v>3.8894509475508827E-2</v>
      </c>
      <c r="DG33">
        <v>1</v>
      </c>
      <c r="DH33">
        <v>1800.052682926829</v>
      </c>
      <c r="DI33">
        <v>-0.2335427680884041</v>
      </c>
      <c r="DJ33">
        <v>0.1006812015355989</v>
      </c>
      <c r="DK33">
        <v>-1</v>
      </c>
      <c r="DL33">
        <v>2</v>
      </c>
      <c r="DM33">
        <v>2</v>
      </c>
      <c r="DN33" t="s">
        <v>354</v>
      </c>
      <c r="DO33">
        <v>2.6933600000000002</v>
      </c>
      <c r="DP33">
        <v>2.6525400000000001</v>
      </c>
      <c r="DQ33">
        <v>0.17705799999999999</v>
      </c>
      <c r="DR33">
        <v>0.17749899999999999</v>
      </c>
      <c r="DS33">
        <v>7.5958300000000006E-2</v>
      </c>
      <c r="DT33">
        <v>6.9277699999999998E-2</v>
      </c>
      <c r="DU33">
        <v>24935.8</v>
      </c>
      <c r="DV33">
        <v>28137.7</v>
      </c>
      <c r="DW33">
        <v>28507.7</v>
      </c>
      <c r="DX33">
        <v>32794.199999999997</v>
      </c>
      <c r="DY33">
        <v>36622.199999999997</v>
      </c>
      <c r="DZ33">
        <v>41351.1</v>
      </c>
      <c r="EA33">
        <v>41835.699999999997</v>
      </c>
      <c r="EB33">
        <v>47294</v>
      </c>
      <c r="EC33">
        <v>1.82575</v>
      </c>
      <c r="ED33">
        <v>2.2239300000000002</v>
      </c>
      <c r="EE33">
        <v>-2.8461199999999999E-2</v>
      </c>
      <c r="EF33">
        <v>0</v>
      </c>
      <c r="EG33">
        <v>18.293600000000001</v>
      </c>
      <c r="EH33">
        <v>999.9</v>
      </c>
      <c r="EI33">
        <v>41</v>
      </c>
      <c r="EJ33">
        <v>25.5</v>
      </c>
      <c r="EK33">
        <v>13.3552</v>
      </c>
      <c r="EL33">
        <v>62.716799999999999</v>
      </c>
      <c r="EM33">
        <v>1.61859</v>
      </c>
      <c r="EN33">
        <v>1</v>
      </c>
      <c r="EO33">
        <v>-0.40670000000000001</v>
      </c>
      <c r="EP33">
        <v>4.1670299999999996</v>
      </c>
      <c r="EQ33">
        <v>20.186399999999999</v>
      </c>
      <c r="ER33">
        <v>5.2277699999999996</v>
      </c>
      <c r="ES33">
        <v>12.0099</v>
      </c>
      <c r="ET33">
        <v>4.9897</v>
      </c>
      <c r="EU33">
        <v>3.3050000000000002</v>
      </c>
      <c r="EV33">
        <v>6135.6</v>
      </c>
      <c r="EW33">
        <v>9511.4</v>
      </c>
      <c r="EX33">
        <v>503</v>
      </c>
      <c r="EY33">
        <v>58.2</v>
      </c>
      <c r="EZ33">
        <v>1.8525700000000001</v>
      </c>
      <c r="FA33">
        <v>1.8615299999999999</v>
      </c>
      <c r="FB33">
        <v>1.8605100000000001</v>
      </c>
      <c r="FC33">
        <v>1.8565400000000001</v>
      </c>
      <c r="FD33">
        <v>1.8609199999999999</v>
      </c>
      <c r="FE33">
        <v>1.85717</v>
      </c>
      <c r="FF33">
        <v>1.85928</v>
      </c>
      <c r="FG33">
        <v>1.86216</v>
      </c>
      <c r="FH33">
        <v>0</v>
      </c>
      <c r="FI33">
        <v>0</v>
      </c>
      <c r="FJ33">
        <v>0</v>
      </c>
      <c r="FK33">
        <v>0</v>
      </c>
      <c r="FL33" t="s">
        <v>355</v>
      </c>
      <c r="FM33" t="s">
        <v>356</v>
      </c>
      <c r="FN33" t="s">
        <v>357</v>
      </c>
      <c r="FO33" t="s">
        <v>357</v>
      </c>
      <c r="FP33" t="s">
        <v>357</v>
      </c>
      <c r="FQ33" t="s">
        <v>357</v>
      </c>
      <c r="FR33">
        <v>0</v>
      </c>
      <c r="FS33">
        <v>100</v>
      </c>
      <c r="FT33">
        <v>100</v>
      </c>
      <c r="FU33">
        <v>-3.923</v>
      </c>
      <c r="FV33">
        <v>-0.30099999999999999</v>
      </c>
      <c r="FW33">
        <v>-0.93627200917514108</v>
      </c>
      <c r="FX33">
        <v>-4.0117494158234393E-3</v>
      </c>
      <c r="FY33">
        <v>1.087516141204025E-6</v>
      </c>
      <c r="FZ33">
        <v>-8.657206703991749E-11</v>
      </c>
      <c r="GA33">
        <v>-0.30102500000000282</v>
      </c>
      <c r="GB33">
        <v>0</v>
      </c>
      <c r="GC33">
        <v>0</v>
      </c>
      <c r="GD33">
        <v>0</v>
      </c>
      <c r="GE33">
        <v>4</v>
      </c>
      <c r="GF33">
        <v>2094</v>
      </c>
      <c r="GG33">
        <v>-1</v>
      </c>
      <c r="GH33">
        <v>-1</v>
      </c>
      <c r="GI33">
        <v>0.5</v>
      </c>
      <c r="GJ33">
        <v>0.7</v>
      </c>
      <c r="GK33">
        <v>2.0959500000000002</v>
      </c>
      <c r="GL33">
        <v>2.3803700000000001</v>
      </c>
      <c r="GM33">
        <v>1.5942400000000001</v>
      </c>
      <c r="GN33">
        <v>2.3156699999999999</v>
      </c>
      <c r="GO33">
        <v>1.40015</v>
      </c>
      <c r="GP33">
        <v>2.2351100000000002</v>
      </c>
      <c r="GQ33">
        <v>28.584700000000002</v>
      </c>
      <c r="GR33">
        <v>14.0357</v>
      </c>
      <c r="GS33">
        <v>18</v>
      </c>
      <c r="GT33">
        <v>381.96</v>
      </c>
      <c r="GU33">
        <v>687.67600000000004</v>
      </c>
      <c r="GV33">
        <v>13.842599999999999</v>
      </c>
      <c r="GW33">
        <v>21.811800000000002</v>
      </c>
      <c r="GX33">
        <v>30.000399999999999</v>
      </c>
      <c r="GY33">
        <v>21.6799</v>
      </c>
      <c r="GZ33">
        <v>21.602699999999999</v>
      </c>
      <c r="HA33">
        <v>41.986600000000003</v>
      </c>
      <c r="HB33">
        <v>0</v>
      </c>
      <c r="HC33">
        <v>-30</v>
      </c>
      <c r="HD33">
        <v>13.8285</v>
      </c>
      <c r="HE33">
        <v>1000</v>
      </c>
      <c r="HF33">
        <v>0</v>
      </c>
      <c r="HG33">
        <v>104.657</v>
      </c>
      <c r="HH33">
        <v>104.178</v>
      </c>
    </row>
    <row r="34" spans="1:216" x14ac:dyDescent="0.2">
      <c r="A34">
        <v>16</v>
      </c>
      <c r="B34">
        <v>1689715384.5</v>
      </c>
      <c r="C34">
        <v>1241.400000095367</v>
      </c>
      <c r="D34" t="s">
        <v>400</v>
      </c>
      <c r="E34" t="s">
        <v>401</v>
      </c>
      <c r="F34" t="s">
        <v>348</v>
      </c>
      <c r="G34" t="s">
        <v>349</v>
      </c>
      <c r="H34" t="s">
        <v>350</v>
      </c>
      <c r="I34" t="s">
        <v>351</v>
      </c>
      <c r="J34" t="s">
        <v>409</v>
      </c>
      <c r="K34" t="s">
        <v>352</v>
      </c>
      <c r="L34">
        <v>1689715384.5</v>
      </c>
      <c r="M34">
        <f t="shared" si="0"/>
        <v>1.6483443860299248E-3</v>
      </c>
      <c r="N34">
        <f t="shared" si="1"/>
        <v>1.6483443860299247</v>
      </c>
      <c r="O34">
        <f t="shared" si="2"/>
        <v>20.32260067751983</v>
      </c>
      <c r="P34">
        <f t="shared" si="3"/>
        <v>1383.7</v>
      </c>
      <c r="Q34">
        <f t="shared" si="4"/>
        <v>1190.1449735483525</v>
      </c>
      <c r="R34">
        <f t="shared" si="5"/>
        <v>119.73613390458947</v>
      </c>
      <c r="S34">
        <f t="shared" si="6"/>
        <v>139.20899736257999</v>
      </c>
      <c r="T34">
        <f t="shared" si="7"/>
        <v>0.18984347275161115</v>
      </c>
      <c r="U34">
        <f t="shared" si="8"/>
        <v>3.8770028676464214</v>
      </c>
      <c r="V34">
        <f t="shared" si="9"/>
        <v>0.18482623532530151</v>
      </c>
      <c r="W34">
        <f t="shared" si="10"/>
        <v>0.11595613167636593</v>
      </c>
      <c r="X34">
        <f t="shared" si="11"/>
        <v>297.70577099999997</v>
      </c>
      <c r="Y34">
        <f t="shared" si="12"/>
        <v>18.99719993393996</v>
      </c>
      <c r="Z34">
        <f t="shared" si="13"/>
        <v>18.99719993393996</v>
      </c>
      <c r="AA34">
        <f t="shared" si="14"/>
        <v>2.2047951915405157</v>
      </c>
      <c r="AB34">
        <f t="shared" si="15"/>
        <v>63.997183675684745</v>
      </c>
      <c r="AC34">
        <f t="shared" si="16"/>
        <v>1.32328529537454</v>
      </c>
      <c r="AD34">
        <f t="shared" si="17"/>
        <v>2.0677242643683904</v>
      </c>
      <c r="AE34">
        <f t="shared" si="18"/>
        <v>0.88150989616597575</v>
      </c>
      <c r="AF34">
        <f t="shared" si="19"/>
        <v>-72.691987423919684</v>
      </c>
      <c r="AG34">
        <f t="shared" si="20"/>
        <v>-214.13788076859757</v>
      </c>
      <c r="AH34">
        <f t="shared" si="21"/>
        <v>-10.93347799848299</v>
      </c>
      <c r="AI34">
        <f t="shared" si="22"/>
        <v>-5.7575191000267978E-2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54813.620648673474</v>
      </c>
      <c r="AO34">
        <f t="shared" si="26"/>
        <v>1800.02</v>
      </c>
      <c r="AP34">
        <f t="shared" si="27"/>
        <v>1517.4170999999999</v>
      </c>
      <c r="AQ34">
        <f t="shared" si="28"/>
        <v>0.84300013333185186</v>
      </c>
      <c r="AR34">
        <f t="shared" si="29"/>
        <v>0.16539025733047411</v>
      </c>
      <c r="AS34">
        <v>1689715384.5</v>
      </c>
      <c r="AT34">
        <v>1383.7</v>
      </c>
      <c r="AU34">
        <v>1399.88</v>
      </c>
      <c r="AV34">
        <v>13.1531</v>
      </c>
      <c r="AW34">
        <v>11.9887</v>
      </c>
      <c r="AX34">
        <v>1388.41</v>
      </c>
      <c r="AY34">
        <v>13.455399999999999</v>
      </c>
      <c r="AZ34">
        <v>400.1</v>
      </c>
      <c r="BA34">
        <v>100.56100000000001</v>
      </c>
      <c r="BB34">
        <v>4.5343399999999999E-2</v>
      </c>
      <c r="BC34">
        <v>17.9727</v>
      </c>
      <c r="BD34">
        <v>17.797799999999999</v>
      </c>
      <c r="BE34">
        <v>999.9</v>
      </c>
      <c r="BF34">
        <v>0</v>
      </c>
      <c r="BG34">
        <v>0</v>
      </c>
      <c r="BH34">
        <v>9998.1200000000008</v>
      </c>
      <c r="BI34">
        <v>0</v>
      </c>
      <c r="BJ34">
        <v>105.839</v>
      </c>
      <c r="BK34">
        <v>-16.178100000000001</v>
      </c>
      <c r="BL34">
        <v>1402.14</v>
      </c>
      <c r="BM34">
        <v>1416.87</v>
      </c>
      <c r="BN34">
        <v>1.1643600000000001</v>
      </c>
      <c r="BO34">
        <v>1399.88</v>
      </c>
      <c r="BP34">
        <v>11.9887</v>
      </c>
      <c r="BQ34">
        <v>1.3226899999999999</v>
      </c>
      <c r="BR34">
        <v>1.2056</v>
      </c>
      <c r="BS34">
        <v>11.059200000000001</v>
      </c>
      <c r="BT34">
        <v>9.67089</v>
      </c>
      <c r="BU34">
        <v>1800.02</v>
      </c>
      <c r="BV34">
        <v>0.89999700000000005</v>
      </c>
      <c r="BW34">
        <v>0.10000299999999999</v>
      </c>
      <c r="BX34">
        <v>0</v>
      </c>
      <c r="BY34">
        <v>2.4514999999999998</v>
      </c>
      <c r="BZ34">
        <v>0</v>
      </c>
      <c r="CA34">
        <v>7713.21</v>
      </c>
      <c r="CB34">
        <v>14600.5</v>
      </c>
      <c r="CC34">
        <v>38.5</v>
      </c>
      <c r="CD34">
        <v>39.375</v>
      </c>
      <c r="CE34">
        <v>38.75</v>
      </c>
      <c r="CF34">
        <v>37.561999999999998</v>
      </c>
      <c r="CG34">
        <v>37.25</v>
      </c>
      <c r="CH34">
        <v>1620.01</v>
      </c>
      <c r="CI34">
        <v>180.01</v>
      </c>
      <c r="CJ34">
        <v>0</v>
      </c>
      <c r="CK34">
        <v>1689715396.3</v>
      </c>
      <c r="CL34">
        <v>0</v>
      </c>
      <c r="CM34">
        <v>1689715357.5</v>
      </c>
      <c r="CN34" t="s">
        <v>402</v>
      </c>
      <c r="CO34">
        <v>1689715357.5</v>
      </c>
      <c r="CP34">
        <v>1689715343</v>
      </c>
      <c r="CQ34">
        <v>47</v>
      </c>
      <c r="CR34">
        <v>-6.3E-2</v>
      </c>
      <c r="CS34">
        <v>-1E-3</v>
      </c>
      <c r="CT34">
        <v>-4.7279999999999998</v>
      </c>
      <c r="CU34">
        <v>-0.30199999999999999</v>
      </c>
      <c r="CV34">
        <v>1400</v>
      </c>
      <c r="CW34">
        <v>12</v>
      </c>
      <c r="CX34">
        <v>0.15</v>
      </c>
      <c r="CY34">
        <v>0.13</v>
      </c>
      <c r="CZ34">
        <v>14.709693279781471</v>
      </c>
      <c r="DA34">
        <v>0.1630865732638834</v>
      </c>
      <c r="DB34">
        <v>9.2877033535593886E-2</v>
      </c>
      <c r="DC34">
        <v>1</v>
      </c>
      <c r="DD34">
        <v>1400.0039999999999</v>
      </c>
      <c r="DE34">
        <v>0.3147467166958608</v>
      </c>
      <c r="DF34">
        <v>7.5226325179362924E-2</v>
      </c>
      <c r="DG34">
        <v>1</v>
      </c>
      <c r="DH34">
        <v>1800.0309999999999</v>
      </c>
      <c r="DI34">
        <v>-7.7763920318757132E-2</v>
      </c>
      <c r="DJ34">
        <v>0.1073033084299013</v>
      </c>
      <c r="DK34">
        <v>-1</v>
      </c>
      <c r="DL34">
        <v>2</v>
      </c>
      <c r="DM34">
        <v>2</v>
      </c>
      <c r="DN34" t="s">
        <v>354</v>
      </c>
      <c r="DO34">
        <v>2.6940499999999998</v>
      </c>
      <c r="DP34">
        <v>2.6522199999999998</v>
      </c>
      <c r="DQ34">
        <v>0.218447</v>
      </c>
      <c r="DR34">
        <v>0.218448</v>
      </c>
      <c r="DS34">
        <v>7.6297599999999993E-2</v>
      </c>
      <c r="DT34">
        <v>6.9422800000000007E-2</v>
      </c>
      <c r="DU34">
        <v>23682.3</v>
      </c>
      <c r="DV34">
        <v>26738.799999999999</v>
      </c>
      <c r="DW34">
        <v>28505.7</v>
      </c>
      <c r="DX34">
        <v>32793.199999999997</v>
      </c>
      <c r="DY34">
        <v>36605.1</v>
      </c>
      <c r="DZ34">
        <v>41343.300000000003</v>
      </c>
      <c r="EA34">
        <v>41831.599999999999</v>
      </c>
      <c r="EB34">
        <v>47292.2</v>
      </c>
      <c r="EC34">
        <v>1.8258799999999999</v>
      </c>
      <c r="ED34">
        <v>2.2243200000000001</v>
      </c>
      <c r="EE34">
        <v>-3.0264300000000001E-2</v>
      </c>
      <c r="EF34">
        <v>0</v>
      </c>
      <c r="EG34">
        <v>18.3</v>
      </c>
      <c r="EH34">
        <v>999.9</v>
      </c>
      <c r="EI34">
        <v>41</v>
      </c>
      <c r="EJ34">
        <v>25.6</v>
      </c>
      <c r="EK34">
        <v>13.4344</v>
      </c>
      <c r="EL34">
        <v>62.766800000000003</v>
      </c>
      <c r="EM34">
        <v>1.4342999999999999</v>
      </c>
      <c r="EN34">
        <v>1</v>
      </c>
      <c r="EO34">
        <v>-0.40561700000000001</v>
      </c>
      <c r="EP34">
        <v>3.6488</v>
      </c>
      <c r="EQ34">
        <v>20.198499999999999</v>
      </c>
      <c r="ER34">
        <v>5.2288199999999998</v>
      </c>
      <c r="ES34">
        <v>12.0099</v>
      </c>
      <c r="ET34">
        <v>4.9897499999999999</v>
      </c>
      <c r="EU34">
        <v>3.3050000000000002</v>
      </c>
      <c r="EV34">
        <v>6137.6</v>
      </c>
      <c r="EW34">
        <v>9511.4</v>
      </c>
      <c r="EX34">
        <v>503</v>
      </c>
      <c r="EY34">
        <v>58.2</v>
      </c>
      <c r="EZ34">
        <v>1.85256</v>
      </c>
      <c r="FA34">
        <v>1.86147</v>
      </c>
      <c r="FB34">
        <v>1.8605</v>
      </c>
      <c r="FC34">
        <v>1.8565400000000001</v>
      </c>
      <c r="FD34">
        <v>1.86086</v>
      </c>
      <c r="FE34">
        <v>1.8571599999999999</v>
      </c>
      <c r="FF34">
        <v>1.85928</v>
      </c>
      <c r="FG34">
        <v>1.86215</v>
      </c>
      <c r="FH34">
        <v>0</v>
      </c>
      <c r="FI34">
        <v>0</v>
      </c>
      <c r="FJ34">
        <v>0</v>
      </c>
      <c r="FK34">
        <v>0</v>
      </c>
      <c r="FL34" t="s">
        <v>355</v>
      </c>
      <c r="FM34" t="s">
        <v>356</v>
      </c>
      <c r="FN34" t="s">
        <v>357</v>
      </c>
      <c r="FO34" t="s">
        <v>357</v>
      </c>
      <c r="FP34" t="s">
        <v>357</v>
      </c>
      <c r="FQ34" t="s">
        <v>357</v>
      </c>
      <c r="FR34">
        <v>0</v>
      </c>
      <c r="FS34">
        <v>100</v>
      </c>
      <c r="FT34">
        <v>100</v>
      </c>
      <c r="FU34">
        <v>-4.71</v>
      </c>
      <c r="FV34">
        <v>-0.30230000000000001</v>
      </c>
      <c r="FW34">
        <v>-0.99862626510018226</v>
      </c>
      <c r="FX34">
        <v>-4.0117494158234393E-3</v>
      </c>
      <c r="FY34">
        <v>1.087516141204025E-6</v>
      </c>
      <c r="FZ34">
        <v>-8.657206703991749E-11</v>
      </c>
      <c r="GA34">
        <v>-0.30237999999999943</v>
      </c>
      <c r="GB34">
        <v>0</v>
      </c>
      <c r="GC34">
        <v>0</v>
      </c>
      <c r="GD34">
        <v>0</v>
      </c>
      <c r="GE34">
        <v>4</v>
      </c>
      <c r="GF34">
        <v>2094</v>
      </c>
      <c r="GG34">
        <v>-1</v>
      </c>
      <c r="GH34">
        <v>-1</v>
      </c>
      <c r="GI34">
        <v>0.5</v>
      </c>
      <c r="GJ34">
        <v>0.7</v>
      </c>
      <c r="GK34">
        <v>2.7624499999999999</v>
      </c>
      <c r="GL34">
        <v>2.3742700000000001</v>
      </c>
      <c r="GM34">
        <v>1.5942400000000001</v>
      </c>
      <c r="GN34">
        <v>2.3168899999999999</v>
      </c>
      <c r="GO34">
        <v>1.40015</v>
      </c>
      <c r="GP34">
        <v>2.2558600000000002</v>
      </c>
      <c r="GQ34">
        <v>28.6479</v>
      </c>
      <c r="GR34">
        <v>14.0357</v>
      </c>
      <c r="GS34">
        <v>18</v>
      </c>
      <c r="GT34">
        <v>382.27800000000002</v>
      </c>
      <c r="GU34">
        <v>688.49099999999999</v>
      </c>
      <c r="GV34">
        <v>14.0824</v>
      </c>
      <c r="GW34">
        <v>21.8582</v>
      </c>
      <c r="GX34">
        <v>30.000299999999999</v>
      </c>
      <c r="GY34">
        <v>21.714700000000001</v>
      </c>
      <c r="GZ34">
        <v>21.6343</v>
      </c>
      <c r="HA34">
        <v>55.326700000000002</v>
      </c>
      <c r="HB34">
        <v>0</v>
      </c>
      <c r="HC34">
        <v>-30</v>
      </c>
      <c r="HD34">
        <v>14.0884</v>
      </c>
      <c r="HE34">
        <v>1400</v>
      </c>
      <c r="HF34">
        <v>0</v>
      </c>
      <c r="HG34">
        <v>104.648</v>
      </c>
      <c r="HH34">
        <v>104.17400000000001</v>
      </c>
    </row>
    <row r="35" spans="1:216" x14ac:dyDescent="0.2">
      <c r="A35">
        <v>17</v>
      </c>
      <c r="B35">
        <v>1689715474.5</v>
      </c>
      <c r="C35">
        <v>1331.400000095367</v>
      </c>
      <c r="D35" t="s">
        <v>403</v>
      </c>
      <c r="E35" t="s">
        <v>404</v>
      </c>
      <c r="F35" t="s">
        <v>348</v>
      </c>
      <c r="G35" t="s">
        <v>349</v>
      </c>
      <c r="H35" t="s">
        <v>350</v>
      </c>
      <c r="I35" t="s">
        <v>351</v>
      </c>
      <c r="J35" t="s">
        <v>409</v>
      </c>
      <c r="K35" t="s">
        <v>352</v>
      </c>
      <c r="L35">
        <v>1689715474.5</v>
      </c>
      <c r="M35">
        <f t="shared" si="0"/>
        <v>1.6022695982343372E-3</v>
      </c>
      <c r="N35">
        <f t="shared" si="1"/>
        <v>1.6022695982343371</v>
      </c>
      <c r="O35">
        <f t="shared" si="2"/>
        <v>21.623197232695297</v>
      </c>
      <c r="P35">
        <f t="shared" si="3"/>
        <v>1782.55</v>
      </c>
      <c r="Q35">
        <f t="shared" si="4"/>
        <v>1567.2814500743316</v>
      </c>
      <c r="R35">
        <f t="shared" si="5"/>
        <v>157.68266752606894</v>
      </c>
      <c r="S35">
        <f t="shared" si="6"/>
        <v>179.340627674285</v>
      </c>
      <c r="T35">
        <f t="shared" si="7"/>
        <v>0.18475094095899516</v>
      </c>
      <c r="U35">
        <f t="shared" si="8"/>
        <v>3.8767221910367815</v>
      </c>
      <c r="V35">
        <f t="shared" si="9"/>
        <v>0.17999530150133652</v>
      </c>
      <c r="W35">
        <f t="shared" si="10"/>
        <v>0.11291414276223857</v>
      </c>
      <c r="X35">
        <f t="shared" si="11"/>
        <v>297.689232</v>
      </c>
      <c r="Y35">
        <f t="shared" si="12"/>
        <v>18.996252449108894</v>
      </c>
      <c r="Z35">
        <f t="shared" si="13"/>
        <v>18.996252449108894</v>
      </c>
      <c r="AA35">
        <f t="shared" si="14"/>
        <v>2.2046648320043167</v>
      </c>
      <c r="AB35">
        <f t="shared" si="15"/>
        <v>64.110565386340724</v>
      </c>
      <c r="AC35">
        <f t="shared" si="16"/>
        <v>1.3247794726453201</v>
      </c>
      <c r="AD35">
        <f t="shared" si="17"/>
        <v>2.0663980494665473</v>
      </c>
      <c r="AE35">
        <f t="shared" si="18"/>
        <v>0.87988535935899659</v>
      </c>
      <c r="AF35">
        <f t="shared" si="19"/>
        <v>-70.660089282134265</v>
      </c>
      <c r="AG35">
        <f t="shared" si="20"/>
        <v>-216.05617095971422</v>
      </c>
      <c r="AH35">
        <f t="shared" si="21"/>
        <v>-11.031588734083567</v>
      </c>
      <c r="AI35">
        <f t="shared" si="22"/>
        <v>-5.8616975932068272E-2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54810.111301799356</v>
      </c>
      <c r="AO35">
        <f t="shared" si="26"/>
        <v>1799.92</v>
      </c>
      <c r="AP35">
        <f t="shared" si="27"/>
        <v>1517.3327999999999</v>
      </c>
      <c r="AQ35">
        <f t="shared" si="28"/>
        <v>0.84300013333925949</v>
      </c>
      <c r="AR35">
        <f t="shared" si="29"/>
        <v>0.16539025734477086</v>
      </c>
      <c r="AS35">
        <v>1689715474.5</v>
      </c>
      <c r="AT35">
        <v>1782.55</v>
      </c>
      <c r="AU35">
        <v>1800.08</v>
      </c>
      <c r="AV35">
        <v>13.1676</v>
      </c>
      <c r="AW35">
        <v>12.035299999999999</v>
      </c>
      <c r="AX35">
        <v>1787.71</v>
      </c>
      <c r="AY35">
        <v>13.466100000000001</v>
      </c>
      <c r="AZ35">
        <v>399.93599999999998</v>
      </c>
      <c r="BA35">
        <v>100.563</v>
      </c>
      <c r="BB35">
        <v>4.6030700000000001E-2</v>
      </c>
      <c r="BC35">
        <v>17.962499999999999</v>
      </c>
      <c r="BD35">
        <v>17.8064</v>
      </c>
      <c r="BE35">
        <v>999.9</v>
      </c>
      <c r="BF35">
        <v>0</v>
      </c>
      <c r="BG35">
        <v>0</v>
      </c>
      <c r="BH35">
        <v>9996.8799999999992</v>
      </c>
      <c r="BI35">
        <v>0</v>
      </c>
      <c r="BJ35">
        <v>104.136</v>
      </c>
      <c r="BK35">
        <v>-17.526900000000001</v>
      </c>
      <c r="BL35">
        <v>1806.34</v>
      </c>
      <c r="BM35">
        <v>1822.01</v>
      </c>
      <c r="BN35">
        <v>1.13236</v>
      </c>
      <c r="BO35">
        <v>1800.08</v>
      </c>
      <c r="BP35">
        <v>12.035299999999999</v>
      </c>
      <c r="BQ35">
        <v>1.3241799999999999</v>
      </c>
      <c r="BR35">
        <v>1.2102999999999999</v>
      </c>
      <c r="BS35">
        <v>11.0761</v>
      </c>
      <c r="BT35">
        <v>9.7288800000000002</v>
      </c>
      <c r="BU35">
        <v>1799.92</v>
      </c>
      <c r="BV35">
        <v>0.89999600000000002</v>
      </c>
      <c r="BW35">
        <v>0.100004</v>
      </c>
      <c r="BX35">
        <v>0</v>
      </c>
      <c r="BY35">
        <v>2.8361999999999998</v>
      </c>
      <c r="BZ35">
        <v>0</v>
      </c>
      <c r="CA35">
        <v>7688.08</v>
      </c>
      <c r="CB35">
        <v>14599.7</v>
      </c>
      <c r="CC35">
        <v>37.311999999999998</v>
      </c>
      <c r="CD35">
        <v>38.5</v>
      </c>
      <c r="CE35">
        <v>37.686999999999998</v>
      </c>
      <c r="CF35">
        <v>36.686999999999998</v>
      </c>
      <c r="CG35">
        <v>36.25</v>
      </c>
      <c r="CH35">
        <v>1619.92</v>
      </c>
      <c r="CI35">
        <v>180</v>
      </c>
      <c r="CJ35">
        <v>0</v>
      </c>
      <c r="CK35">
        <v>1689715486.3</v>
      </c>
      <c r="CL35">
        <v>0</v>
      </c>
      <c r="CM35">
        <v>1689715448</v>
      </c>
      <c r="CN35" t="s">
        <v>405</v>
      </c>
      <c r="CO35">
        <v>1689715448</v>
      </c>
      <c r="CP35">
        <v>1689715438.5</v>
      </c>
      <c r="CQ35">
        <v>48</v>
      </c>
      <c r="CR35">
        <v>3.4000000000000002E-2</v>
      </c>
      <c r="CS35">
        <v>4.0000000000000001E-3</v>
      </c>
      <c r="CT35">
        <v>-5.1719999999999997</v>
      </c>
      <c r="CU35">
        <v>-0.29799999999999999</v>
      </c>
      <c r="CV35">
        <v>1800</v>
      </c>
      <c r="CW35">
        <v>12</v>
      </c>
      <c r="CX35">
        <v>0.06</v>
      </c>
      <c r="CY35">
        <v>0.1</v>
      </c>
      <c r="CZ35">
        <v>15.448412031711261</v>
      </c>
      <c r="DA35">
        <v>-0.51842685704473823</v>
      </c>
      <c r="DB35">
        <v>0.18582422399202511</v>
      </c>
      <c r="DC35">
        <v>1</v>
      </c>
      <c r="DD35">
        <v>1800.0227500000001</v>
      </c>
      <c r="DE35">
        <v>-0.46232645403784423</v>
      </c>
      <c r="DF35">
        <v>8.3695504658217318E-2</v>
      </c>
      <c r="DG35">
        <v>1</v>
      </c>
      <c r="DH35">
        <v>1800.012682926829</v>
      </c>
      <c r="DI35">
        <v>-0.16500497878390361</v>
      </c>
      <c r="DJ35">
        <v>0.1155902010836512</v>
      </c>
      <c r="DK35">
        <v>-1</v>
      </c>
      <c r="DL35">
        <v>2</v>
      </c>
      <c r="DM35">
        <v>2</v>
      </c>
      <c r="DN35" t="s">
        <v>354</v>
      </c>
      <c r="DO35">
        <v>2.6934800000000001</v>
      </c>
      <c r="DP35">
        <v>2.6528900000000002</v>
      </c>
      <c r="DQ35">
        <v>0.25330799999999998</v>
      </c>
      <c r="DR35">
        <v>0.253054</v>
      </c>
      <c r="DS35">
        <v>7.6334299999999994E-2</v>
      </c>
      <c r="DT35">
        <v>6.9616999999999998E-2</v>
      </c>
      <c r="DU35">
        <v>22626.7</v>
      </c>
      <c r="DV35">
        <v>25557</v>
      </c>
      <c r="DW35">
        <v>28503.3</v>
      </c>
      <c r="DX35">
        <v>32791.9</v>
      </c>
      <c r="DY35">
        <v>36601.800000000003</v>
      </c>
      <c r="DZ35">
        <v>41332.5</v>
      </c>
      <c r="EA35">
        <v>41829.4</v>
      </c>
      <c r="EB35">
        <v>47289.599999999999</v>
      </c>
      <c r="EC35">
        <v>1.825</v>
      </c>
      <c r="ED35">
        <v>2.2243499999999998</v>
      </c>
      <c r="EE35">
        <v>-3.29167E-2</v>
      </c>
      <c r="EF35">
        <v>0</v>
      </c>
      <c r="EG35">
        <v>18.352699999999999</v>
      </c>
      <c r="EH35">
        <v>999.9</v>
      </c>
      <c r="EI35">
        <v>41</v>
      </c>
      <c r="EJ35">
        <v>25.6</v>
      </c>
      <c r="EK35">
        <v>13.4359</v>
      </c>
      <c r="EL35">
        <v>62.706800000000001</v>
      </c>
      <c r="EM35">
        <v>1.77885</v>
      </c>
      <c r="EN35">
        <v>1</v>
      </c>
      <c r="EO35">
        <v>-0.40103100000000003</v>
      </c>
      <c r="EP35">
        <v>3.6700699999999999</v>
      </c>
      <c r="EQ35">
        <v>20.1983</v>
      </c>
      <c r="ER35">
        <v>5.2252299999999998</v>
      </c>
      <c r="ES35">
        <v>12.0099</v>
      </c>
      <c r="ET35">
        <v>4.9898499999999997</v>
      </c>
      <c r="EU35">
        <v>3.3050000000000002</v>
      </c>
      <c r="EV35">
        <v>6139.6</v>
      </c>
      <c r="EW35">
        <v>9511.4</v>
      </c>
      <c r="EX35">
        <v>503</v>
      </c>
      <c r="EY35">
        <v>58.2</v>
      </c>
      <c r="EZ35">
        <v>1.8525700000000001</v>
      </c>
      <c r="FA35">
        <v>1.8614900000000001</v>
      </c>
      <c r="FB35">
        <v>1.86052</v>
      </c>
      <c r="FC35">
        <v>1.8565400000000001</v>
      </c>
      <c r="FD35">
        <v>1.8609</v>
      </c>
      <c r="FE35">
        <v>1.8571800000000001</v>
      </c>
      <c r="FF35">
        <v>1.85928</v>
      </c>
      <c r="FG35">
        <v>1.8621700000000001</v>
      </c>
      <c r="FH35">
        <v>0</v>
      </c>
      <c r="FI35">
        <v>0</v>
      </c>
      <c r="FJ35">
        <v>0</v>
      </c>
      <c r="FK35">
        <v>0</v>
      </c>
      <c r="FL35" t="s">
        <v>355</v>
      </c>
      <c r="FM35" t="s">
        <v>356</v>
      </c>
      <c r="FN35" t="s">
        <v>357</v>
      </c>
      <c r="FO35" t="s">
        <v>357</v>
      </c>
      <c r="FP35" t="s">
        <v>357</v>
      </c>
      <c r="FQ35" t="s">
        <v>357</v>
      </c>
      <c r="FR35">
        <v>0</v>
      </c>
      <c r="FS35">
        <v>100</v>
      </c>
      <c r="FT35">
        <v>100</v>
      </c>
      <c r="FU35">
        <v>-5.16</v>
      </c>
      <c r="FV35">
        <v>-0.29849999999999999</v>
      </c>
      <c r="FW35">
        <v>-0.96434777298210483</v>
      </c>
      <c r="FX35">
        <v>-4.0117494158234393E-3</v>
      </c>
      <c r="FY35">
        <v>1.087516141204025E-6</v>
      </c>
      <c r="FZ35">
        <v>-8.657206703991749E-11</v>
      </c>
      <c r="GA35">
        <v>-0.29845714285714392</v>
      </c>
      <c r="GB35">
        <v>0</v>
      </c>
      <c r="GC35">
        <v>0</v>
      </c>
      <c r="GD35">
        <v>0</v>
      </c>
      <c r="GE35">
        <v>4</v>
      </c>
      <c r="GF35">
        <v>2094</v>
      </c>
      <c r="GG35">
        <v>-1</v>
      </c>
      <c r="GH35">
        <v>-1</v>
      </c>
      <c r="GI35">
        <v>0.4</v>
      </c>
      <c r="GJ35">
        <v>0.6</v>
      </c>
      <c r="GK35">
        <v>3.3837899999999999</v>
      </c>
      <c r="GL35">
        <v>2.3754900000000001</v>
      </c>
      <c r="GM35">
        <v>1.5942400000000001</v>
      </c>
      <c r="GN35">
        <v>2.3168899999999999</v>
      </c>
      <c r="GO35">
        <v>1.40015</v>
      </c>
      <c r="GP35">
        <v>2.2644000000000002</v>
      </c>
      <c r="GQ35">
        <v>28.690100000000001</v>
      </c>
      <c r="GR35">
        <v>14.026999999999999</v>
      </c>
      <c r="GS35">
        <v>18</v>
      </c>
      <c r="GT35">
        <v>382.19499999999999</v>
      </c>
      <c r="GU35">
        <v>689.19399999999996</v>
      </c>
      <c r="GV35">
        <v>14.0992</v>
      </c>
      <c r="GW35">
        <v>21.913499999999999</v>
      </c>
      <c r="GX35">
        <v>30.0001</v>
      </c>
      <c r="GY35">
        <v>21.7637</v>
      </c>
      <c r="GZ35">
        <v>21.681699999999999</v>
      </c>
      <c r="HA35">
        <v>67.774500000000003</v>
      </c>
      <c r="HB35">
        <v>0</v>
      </c>
      <c r="HC35">
        <v>-30</v>
      </c>
      <c r="HD35">
        <v>14.1112</v>
      </c>
      <c r="HE35">
        <v>1800</v>
      </c>
      <c r="HF35">
        <v>0</v>
      </c>
      <c r="HG35">
        <v>104.642</v>
      </c>
      <c r="HH35">
        <v>104.169</v>
      </c>
    </row>
    <row r="36" spans="1:216" x14ac:dyDescent="0.2">
      <c r="A36">
        <v>18</v>
      </c>
      <c r="B36">
        <v>1689715572</v>
      </c>
      <c r="C36">
        <v>1428.900000095367</v>
      </c>
      <c r="D36" t="s">
        <v>406</v>
      </c>
      <c r="E36" t="s">
        <v>407</v>
      </c>
      <c r="F36" t="s">
        <v>348</v>
      </c>
      <c r="G36" t="s">
        <v>349</v>
      </c>
      <c r="H36" t="s">
        <v>350</v>
      </c>
      <c r="I36" t="s">
        <v>351</v>
      </c>
      <c r="J36" t="s">
        <v>409</v>
      </c>
      <c r="K36" t="s">
        <v>352</v>
      </c>
      <c r="L36">
        <v>1689715572</v>
      </c>
      <c r="M36">
        <f t="shared" si="0"/>
        <v>1.5709885771943075E-3</v>
      </c>
      <c r="N36">
        <f t="shared" si="1"/>
        <v>1.5709885771943075</v>
      </c>
      <c r="O36">
        <f t="shared" si="2"/>
        <v>12.363592479601611</v>
      </c>
      <c r="P36">
        <f t="shared" si="3"/>
        <v>390.73</v>
      </c>
      <c r="Q36">
        <f t="shared" si="4"/>
        <v>274.13551284200696</v>
      </c>
      <c r="R36">
        <f t="shared" si="5"/>
        <v>27.5803209655129</v>
      </c>
      <c r="S36">
        <f t="shared" si="6"/>
        <v>39.310699657748003</v>
      </c>
      <c r="T36">
        <f t="shared" si="7"/>
        <v>0.1807428812780093</v>
      </c>
      <c r="U36">
        <f t="shared" si="8"/>
        <v>3.8782370831949544</v>
      </c>
      <c r="V36">
        <f t="shared" si="9"/>
        <v>0.17619033647502716</v>
      </c>
      <c r="W36">
        <f t="shared" si="10"/>
        <v>0.11051843750693877</v>
      </c>
      <c r="X36">
        <f t="shared" si="11"/>
        <v>297.67428899999993</v>
      </c>
      <c r="Y36">
        <f t="shared" si="12"/>
        <v>19.017371257014741</v>
      </c>
      <c r="Z36">
        <f t="shared" si="13"/>
        <v>19.017371257014741</v>
      </c>
      <c r="AA36">
        <f t="shared" si="14"/>
        <v>2.2075720633594718</v>
      </c>
      <c r="AB36">
        <f t="shared" si="15"/>
        <v>64.120450548483149</v>
      </c>
      <c r="AC36">
        <f t="shared" si="16"/>
        <v>1.3262594814022399</v>
      </c>
      <c r="AD36">
        <f t="shared" si="17"/>
        <v>2.0683876517670758</v>
      </c>
      <c r="AE36">
        <f t="shared" si="18"/>
        <v>0.88131258195723183</v>
      </c>
      <c r="AF36">
        <f t="shared" si="19"/>
        <v>-69.280596254268957</v>
      </c>
      <c r="AG36">
        <f t="shared" si="20"/>
        <v>-217.35721524285816</v>
      </c>
      <c r="AH36">
        <f t="shared" si="21"/>
        <v>-11.095763241900972</v>
      </c>
      <c r="AI36">
        <f t="shared" si="22"/>
        <v>-5.9285739028155149E-2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54836.781139484243</v>
      </c>
      <c r="AO36">
        <f t="shared" si="26"/>
        <v>1799.83</v>
      </c>
      <c r="AP36">
        <f t="shared" si="27"/>
        <v>1517.2568999999999</v>
      </c>
      <c r="AQ36">
        <f t="shared" si="28"/>
        <v>0.84300011667768615</v>
      </c>
      <c r="AR36">
        <f t="shared" si="29"/>
        <v>0.16539022518793439</v>
      </c>
      <c r="AS36">
        <v>1689715572</v>
      </c>
      <c r="AT36">
        <v>390.73</v>
      </c>
      <c r="AU36">
        <v>400.02100000000002</v>
      </c>
      <c r="AV36">
        <v>13.182399999999999</v>
      </c>
      <c r="AW36">
        <v>12.0725</v>
      </c>
      <c r="AX36">
        <v>393.36500000000001</v>
      </c>
      <c r="AY36">
        <v>13.484299999999999</v>
      </c>
      <c r="AZ36">
        <v>400.036</v>
      </c>
      <c r="BA36">
        <v>100.563</v>
      </c>
      <c r="BB36">
        <v>4.5347600000000002E-2</v>
      </c>
      <c r="BC36">
        <v>17.977799999999998</v>
      </c>
      <c r="BD36">
        <v>17.850000000000001</v>
      </c>
      <c r="BE36">
        <v>999.9</v>
      </c>
      <c r="BF36">
        <v>0</v>
      </c>
      <c r="BG36">
        <v>0</v>
      </c>
      <c r="BH36">
        <v>10002.5</v>
      </c>
      <c r="BI36">
        <v>0</v>
      </c>
      <c r="BJ36">
        <v>101.65</v>
      </c>
      <c r="BK36">
        <v>-9.2911999999999999</v>
      </c>
      <c r="BL36">
        <v>395.95</v>
      </c>
      <c r="BM36">
        <v>404.90899999999999</v>
      </c>
      <c r="BN36">
        <v>1.1099000000000001</v>
      </c>
      <c r="BO36">
        <v>400.02100000000002</v>
      </c>
      <c r="BP36">
        <v>12.0725</v>
      </c>
      <c r="BQ36">
        <v>1.3256600000000001</v>
      </c>
      <c r="BR36">
        <v>1.21404</v>
      </c>
      <c r="BS36">
        <v>11.0929</v>
      </c>
      <c r="BT36">
        <v>9.7748500000000007</v>
      </c>
      <c r="BU36">
        <v>1799.83</v>
      </c>
      <c r="BV36">
        <v>0.89999700000000005</v>
      </c>
      <c r="BW36">
        <v>0.10000299999999999</v>
      </c>
      <c r="BX36">
        <v>0</v>
      </c>
      <c r="BY36">
        <v>2.2122999999999999</v>
      </c>
      <c r="BZ36">
        <v>0</v>
      </c>
      <c r="CA36">
        <v>7502.69</v>
      </c>
      <c r="CB36">
        <v>14599</v>
      </c>
      <c r="CC36">
        <v>37.125</v>
      </c>
      <c r="CD36">
        <v>38.686999999999998</v>
      </c>
      <c r="CE36">
        <v>37.625</v>
      </c>
      <c r="CF36">
        <v>37</v>
      </c>
      <c r="CG36">
        <v>36.375</v>
      </c>
      <c r="CH36">
        <v>1619.84</v>
      </c>
      <c r="CI36">
        <v>179.99</v>
      </c>
      <c r="CJ36">
        <v>0</v>
      </c>
      <c r="CK36">
        <v>1689715583.5</v>
      </c>
      <c r="CL36">
        <v>0</v>
      </c>
      <c r="CM36">
        <v>1689715542.5</v>
      </c>
      <c r="CN36" t="s">
        <v>408</v>
      </c>
      <c r="CO36">
        <v>1689715542.5</v>
      </c>
      <c r="CP36">
        <v>1689715534</v>
      </c>
      <c r="CQ36">
        <v>49</v>
      </c>
      <c r="CR36">
        <v>-0.255</v>
      </c>
      <c r="CS36">
        <v>-3.0000000000000001E-3</v>
      </c>
      <c r="CT36">
        <v>-2.6629999999999998</v>
      </c>
      <c r="CU36">
        <v>-0.30199999999999999</v>
      </c>
      <c r="CV36">
        <v>399</v>
      </c>
      <c r="CW36">
        <v>12</v>
      </c>
      <c r="CX36">
        <v>0.12</v>
      </c>
      <c r="CY36">
        <v>0.06</v>
      </c>
      <c r="CZ36">
        <v>8.6118412539417886</v>
      </c>
      <c r="DA36">
        <v>1.646015907015461</v>
      </c>
      <c r="DB36">
        <v>0.17395862810644999</v>
      </c>
      <c r="DC36">
        <v>1</v>
      </c>
      <c r="DD36">
        <v>399.93368292682919</v>
      </c>
      <c r="DE36">
        <v>0.27894773519207611</v>
      </c>
      <c r="DF36">
        <v>3.7005233001323988E-2</v>
      </c>
      <c r="DG36">
        <v>1</v>
      </c>
      <c r="DH36">
        <v>1799.942195121951</v>
      </c>
      <c r="DI36">
        <v>0.13354003986709939</v>
      </c>
      <c r="DJ36">
        <v>9.1158189900654218E-2</v>
      </c>
      <c r="DK36">
        <v>-1</v>
      </c>
      <c r="DL36">
        <v>2</v>
      </c>
      <c r="DM36">
        <v>2</v>
      </c>
      <c r="DN36" t="s">
        <v>354</v>
      </c>
      <c r="DO36">
        <v>2.69367</v>
      </c>
      <c r="DP36">
        <v>2.6522600000000001</v>
      </c>
      <c r="DQ36">
        <v>9.3305799999999994E-2</v>
      </c>
      <c r="DR36">
        <v>9.4087599999999993E-2</v>
      </c>
      <c r="DS36">
        <v>7.6399999999999996E-2</v>
      </c>
      <c r="DT36">
        <v>6.9767899999999994E-2</v>
      </c>
      <c r="DU36">
        <v>27464.400000000001</v>
      </c>
      <c r="DV36">
        <v>30981.200000000001</v>
      </c>
      <c r="DW36">
        <v>28500.799999999999</v>
      </c>
      <c r="DX36">
        <v>32786.699999999997</v>
      </c>
      <c r="DY36">
        <v>36594.199999999997</v>
      </c>
      <c r="DZ36">
        <v>41318.800000000003</v>
      </c>
      <c r="EA36">
        <v>41824.699999999997</v>
      </c>
      <c r="EB36">
        <v>47282.8</v>
      </c>
      <c r="EC36">
        <v>1.8248800000000001</v>
      </c>
      <c r="ED36">
        <v>2.2193299999999998</v>
      </c>
      <c r="EE36">
        <v>-3.1452599999999997E-2</v>
      </c>
      <c r="EF36">
        <v>0</v>
      </c>
      <c r="EG36">
        <v>18.3719</v>
      </c>
      <c r="EH36">
        <v>999.9</v>
      </c>
      <c r="EI36">
        <v>41</v>
      </c>
      <c r="EJ36">
        <v>25.7</v>
      </c>
      <c r="EK36">
        <v>13.514099999999999</v>
      </c>
      <c r="EL36">
        <v>62.656799999999997</v>
      </c>
      <c r="EM36">
        <v>1.5304500000000001</v>
      </c>
      <c r="EN36">
        <v>1</v>
      </c>
      <c r="EO36">
        <v>-0.39572400000000002</v>
      </c>
      <c r="EP36">
        <v>3.67605</v>
      </c>
      <c r="EQ36">
        <v>20.1996</v>
      </c>
      <c r="ER36">
        <v>5.2289700000000003</v>
      </c>
      <c r="ES36">
        <v>12.0099</v>
      </c>
      <c r="ET36">
        <v>4.9898499999999997</v>
      </c>
      <c r="EU36">
        <v>3.3050000000000002</v>
      </c>
      <c r="EV36">
        <v>6141.6</v>
      </c>
      <c r="EW36">
        <v>9511.4</v>
      </c>
      <c r="EX36">
        <v>503</v>
      </c>
      <c r="EY36">
        <v>58.2</v>
      </c>
      <c r="EZ36">
        <v>1.85256</v>
      </c>
      <c r="FA36">
        <v>1.86145</v>
      </c>
      <c r="FB36">
        <v>1.8605</v>
      </c>
      <c r="FC36">
        <v>1.8565400000000001</v>
      </c>
      <c r="FD36">
        <v>1.8608899999999999</v>
      </c>
      <c r="FE36">
        <v>1.8571800000000001</v>
      </c>
      <c r="FF36">
        <v>1.85927</v>
      </c>
      <c r="FG36">
        <v>1.86216</v>
      </c>
      <c r="FH36">
        <v>0</v>
      </c>
      <c r="FI36">
        <v>0</v>
      </c>
      <c r="FJ36">
        <v>0</v>
      </c>
      <c r="FK36">
        <v>0</v>
      </c>
      <c r="FL36" t="s">
        <v>355</v>
      </c>
      <c r="FM36" t="s">
        <v>356</v>
      </c>
      <c r="FN36" t="s">
        <v>357</v>
      </c>
      <c r="FO36" t="s">
        <v>357</v>
      </c>
      <c r="FP36" t="s">
        <v>357</v>
      </c>
      <c r="FQ36" t="s">
        <v>357</v>
      </c>
      <c r="FR36">
        <v>0</v>
      </c>
      <c r="FS36">
        <v>100</v>
      </c>
      <c r="FT36">
        <v>100</v>
      </c>
      <c r="FU36">
        <v>-2.6349999999999998</v>
      </c>
      <c r="FV36">
        <v>-0.3019</v>
      </c>
      <c r="FW36">
        <v>-1.219746466203133</v>
      </c>
      <c r="FX36">
        <v>-4.0117494158234393E-3</v>
      </c>
      <c r="FY36">
        <v>1.087516141204025E-6</v>
      </c>
      <c r="FZ36">
        <v>-8.657206703991749E-11</v>
      </c>
      <c r="GA36">
        <v>-0.30189999999999628</v>
      </c>
      <c r="GB36">
        <v>0</v>
      </c>
      <c r="GC36">
        <v>0</v>
      </c>
      <c r="GD36">
        <v>0</v>
      </c>
      <c r="GE36">
        <v>4</v>
      </c>
      <c r="GF36">
        <v>2094</v>
      </c>
      <c r="GG36">
        <v>-1</v>
      </c>
      <c r="GH36">
        <v>-1</v>
      </c>
      <c r="GI36">
        <v>0.5</v>
      </c>
      <c r="GJ36">
        <v>0.6</v>
      </c>
      <c r="GK36">
        <v>0.99609400000000003</v>
      </c>
      <c r="GL36">
        <v>2.36206</v>
      </c>
      <c r="GM36">
        <v>1.5942400000000001</v>
      </c>
      <c r="GN36">
        <v>2.3168899999999999</v>
      </c>
      <c r="GO36">
        <v>1.40015</v>
      </c>
      <c r="GP36">
        <v>2.2936999999999999</v>
      </c>
      <c r="GQ36">
        <v>28.7745</v>
      </c>
      <c r="GR36">
        <v>14.026999999999999</v>
      </c>
      <c r="GS36">
        <v>18</v>
      </c>
      <c r="GT36">
        <v>382.55900000000003</v>
      </c>
      <c r="GU36">
        <v>685.46299999999997</v>
      </c>
      <c r="GV36">
        <v>14.165100000000001</v>
      </c>
      <c r="GW36">
        <v>21.975899999999999</v>
      </c>
      <c r="GX36">
        <v>29.9999</v>
      </c>
      <c r="GY36">
        <v>21.821899999999999</v>
      </c>
      <c r="GZ36">
        <v>21.736799999999999</v>
      </c>
      <c r="HA36">
        <v>20.000299999999999</v>
      </c>
      <c r="HB36">
        <v>0</v>
      </c>
      <c r="HC36">
        <v>-30</v>
      </c>
      <c r="HD36">
        <v>14.183299999999999</v>
      </c>
      <c r="HE36">
        <v>400</v>
      </c>
      <c r="HF36">
        <v>0</v>
      </c>
      <c r="HG36">
        <v>104.631</v>
      </c>
      <c r="HH36">
        <v>104.154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2023-07-18T21:27:47Z</dcterms:created>
  <dcterms:modified xsi:type="dcterms:W3CDTF">2023-07-25T18:01:49Z</dcterms:modified>
</cp:coreProperties>
</file>