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6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kimely/Library/CloudStorage/Dropbox/TESTwork/NGEE-Arctic/2023_Seward/2023_gasex/2_intermediate/"/>
    </mc:Choice>
  </mc:AlternateContent>
  <xr:revisionPtr revIDLastSave="0" documentId="13_ncr:1_{A015C310-5E4A-494E-B3B5-BF5F94D522B8}" xr6:coauthVersionLast="47" xr6:coauthVersionMax="47" xr10:uidLastSave="{00000000-0000-0000-0000-000000000000}"/>
  <bookViews>
    <workbookView xWindow="240" yWindow="760" windowWidth="21260" windowHeight="12940" xr2:uid="{00000000-000D-0000-FFFF-FFFF00000000}"/>
  </bookViews>
  <sheets>
    <sheet name="Measurements" sheetId="1" r:id="rId1"/>
    <sheet name="Remarks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R36" i="1" l="1"/>
  <c r="AQ36" i="1"/>
  <c r="AO36" i="1"/>
  <c r="AP36" i="1" s="1"/>
  <c r="AN36" i="1"/>
  <c r="AL36" i="1"/>
  <c r="P36" i="1" s="1"/>
  <c r="AD36" i="1"/>
  <c r="AC36" i="1"/>
  <c r="AB36" i="1"/>
  <c r="U36" i="1"/>
  <c r="S36" i="1"/>
  <c r="O36" i="1"/>
  <c r="AR35" i="1"/>
  <c r="AQ35" i="1"/>
  <c r="AO35" i="1"/>
  <c r="AP35" i="1" s="1"/>
  <c r="AN35" i="1"/>
  <c r="AL35" i="1" s="1"/>
  <c r="AD35" i="1"/>
  <c r="AC35" i="1"/>
  <c r="AB35" i="1" s="1"/>
  <c r="U35" i="1"/>
  <c r="AR34" i="1"/>
  <c r="AQ34" i="1"/>
  <c r="AO34" i="1"/>
  <c r="AP34" i="1" s="1"/>
  <c r="AN34" i="1"/>
  <c r="AL34" i="1"/>
  <c r="N34" i="1" s="1"/>
  <c r="M34" i="1" s="1"/>
  <c r="AD34" i="1"/>
  <c r="AC34" i="1"/>
  <c r="AB34" i="1"/>
  <c r="U34" i="1"/>
  <c r="S34" i="1"/>
  <c r="P34" i="1"/>
  <c r="O34" i="1"/>
  <c r="AR33" i="1"/>
  <c r="AQ33" i="1"/>
  <c r="AO33" i="1"/>
  <c r="AP33" i="1" s="1"/>
  <c r="AN33" i="1"/>
  <c r="AL33" i="1" s="1"/>
  <c r="AD33" i="1"/>
  <c r="AC33" i="1"/>
  <c r="AB33" i="1" s="1"/>
  <c r="U33" i="1"/>
  <c r="AR32" i="1"/>
  <c r="AQ32" i="1"/>
  <c r="AO32" i="1"/>
  <c r="AP32" i="1" s="1"/>
  <c r="AN32" i="1"/>
  <c r="AL32" i="1"/>
  <c r="P32" i="1" s="1"/>
  <c r="AD32" i="1"/>
  <c r="AC32" i="1"/>
  <c r="AB32" i="1"/>
  <c r="U32" i="1"/>
  <c r="S32" i="1"/>
  <c r="O32" i="1"/>
  <c r="AR31" i="1"/>
  <c r="AQ31" i="1"/>
  <c r="AO31" i="1"/>
  <c r="AP31" i="1" s="1"/>
  <c r="AN31" i="1"/>
  <c r="AL31" i="1" s="1"/>
  <c r="AD31" i="1"/>
  <c r="AC31" i="1"/>
  <c r="AB31" i="1" s="1"/>
  <c r="U31" i="1"/>
  <c r="AR30" i="1"/>
  <c r="AQ30" i="1"/>
  <c r="AO30" i="1"/>
  <c r="AP30" i="1" s="1"/>
  <c r="AN30" i="1"/>
  <c r="AL30" i="1"/>
  <c r="N30" i="1" s="1"/>
  <c r="M30" i="1" s="1"/>
  <c r="AD30" i="1"/>
  <c r="AC30" i="1"/>
  <c r="AB30" i="1" s="1"/>
  <c r="U30" i="1"/>
  <c r="S30" i="1"/>
  <c r="P30" i="1"/>
  <c r="O30" i="1"/>
  <c r="AR29" i="1"/>
  <c r="AQ29" i="1"/>
  <c r="AO29" i="1"/>
  <c r="AP29" i="1" s="1"/>
  <c r="AN29" i="1"/>
  <c r="AL29" i="1" s="1"/>
  <c r="AD29" i="1"/>
  <c r="AC29" i="1"/>
  <c r="AB29" i="1" s="1"/>
  <c r="U29" i="1"/>
  <c r="AR28" i="1"/>
  <c r="AQ28" i="1"/>
  <c r="AO28" i="1"/>
  <c r="AP28" i="1" s="1"/>
  <c r="AN28" i="1"/>
  <c r="AL28" i="1"/>
  <c r="P28" i="1" s="1"/>
  <c r="AD28" i="1"/>
  <c r="AC28" i="1"/>
  <c r="AB28" i="1"/>
  <c r="U28" i="1"/>
  <c r="S28" i="1"/>
  <c r="O28" i="1"/>
  <c r="AR27" i="1"/>
  <c r="AQ27" i="1"/>
  <c r="AO27" i="1"/>
  <c r="AP27" i="1" s="1"/>
  <c r="AN27" i="1"/>
  <c r="AL27" i="1" s="1"/>
  <c r="AD27" i="1"/>
  <c r="AC27" i="1"/>
  <c r="AB27" i="1" s="1"/>
  <c r="U27" i="1"/>
  <c r="AR26" i="1"/>
  <c r="AQ26" i="1"/>
  <c r="AO26" i="1"/>
  <c r="AP26" i="1" s="1"/>
  <c r="AN26" i="1"/>
  <c r="AL26" i="1"/>
  <c r="N26" i="1" s="1"/>
  <c r="M26" i="1" s="1"/>
  <c r="AD26" i="1"/>
  <c r="AC26" i="1"/>
  <c r="AB26" i="1"/>
  <c r="U26" i="1"/>
  <c r="S26" i="1"/>
  <c r="P26" i="1"/>
  <c r="O26" i="1"/>
  <c r="AR25" i="1"/>
  <c r="AQ25" i="1"/>
  <c r="AO25" i="1"/>
  <c r="AP25" i="1" s="1"/>
  <c r="AN25" i="1"/>
  <c r="AL25" i="1" s="1"/>
  <c r="AD25" i="1"/>
  <c r="AC25" i="1"/>
  <c r="AB25" i="1" s="1"/>
  <c r="U25" i="1"/>
  <c r="AR24" i="1"/>
  <c r="AQ24" i="1"/>
  <c r="AO24" i="1"/>
  <c r="AP24" i="1" s="1"/>
  <c r="AN24" i="1"/>
  <c r="AL24" i="1"/>
  <c r="P24" i="1" s="1"/>
  <c r="AD24" i="1"/>
  <c r="AC24" i="1"/>
  <c r="AB24" i="1"/>
  <c r="U24" i="1"/>
  <c r="S24" i="1"/>
  <c r="O24" i="1"/>
  <c r="AR23" i="1"/>
  <c r="AQ23" i="1"/>
  <c r="AO23" i="1"/>
  <c r="AP23" i="1" s="1"/>
  <c r="AN23" i="1"/>
  <c r="AL23" i="1" s="1"/>
  <c r="AD23" i="1"/>
  <c r="AC23" i="1"/>
  <c r="AB23" i="1" s="1"/>
  <c r="U23" i="1"/>
  <c r="AR22" i="1"/>
  <c r="AQ22" i="1"/>
  <c r="AO22" i="1"/>
  <c r="AP22" i="1" s="1"/>
  <c r="AN22" i="1"/>
  <c r="AL22" i="1"/>
  <c r="N22" i="1" s="1"/>
  <c r="M22" i="1" s="1"/>
  <c r="AD22" i="1"/>
  <c r="AC22" i="1"/>
  <c r="AB22" i="1"/>
  <c r="U22" i="1"/>
  <c r="S22" i="1"/>
  <c r="P22" i="1"/>
  <c r="O22" i="1"/>
  <c r="AR21" i="1"/>
  <c r="AQ21" i="1"/>
  <c r="AO21" i="1"/>
  <c r="AP21" i="1" s="1"/>
  <c r="AN21" i="1"/>
  <c r="AL21" i="1" s="1"/>
  <c r="AD21" i="1"/>
  <c r="AC21" i="1"/>
  <c r="AB21" i="1" s="1"/>
  <c r="U21" i="1"/>
  <c r="AR20" i="1"/>
  <c r="AQ20" i="1"/>
  <c r="AO20" i="1"/>
  <c r="AP20" i="1" s="1"/>
  <c r="AN20" i="1"/>
  <c r="AL20" i="1"/>
  <c r="P20" i="1" s="1"/>
  <c r="AD20" i="1"/>
  <c r="AC20" i="1"/>
  <c r="AB20" i="1"/>
  <c r="U20" i="1"/>
  <c r="S20" i="1"/>
  <c r="O20" i="1"/>
  <c r="AR19" i="1"/>
  <c r="AQ19" i="1"/>
  <c r="AO19" i="1"/>
  <c r="AP19" i="1" s="1"/>
  <c r="AN19" i="1"/>
  <c r="AL19" i="1" s="1"/>
  <c r="AD19" i="1"/>
  <c r="AC19" i="1"/>
  <c r="AB19" i="1" s="1"/>
  <c r="U19" i="1"/>
  <c r="P35" i="1" l="1"/>
  <c r="O35" i="1"/>
  <c r="N35" i="1"/>
  <c r="M35" i="1" s="1"/>
  <c r="AM35" i="1"/>
  <c r="S35" i="1"/>
  <c r="AF26" i="1"/>
  <c r="AF34" i="1"/>
  <c r="P23" i="1"/>
  <c r="O23" i="1"/>
  <c r="AM23" i="1"/>
  <c r="N23" i="1"/>
  <c r="M23" i="1" s="1"/>
  <c r="S23" i="1"/>
  <c r="AF30" i="1"/>
  <c r="S21" i="1"/>
  <c r="AM21" i="1"/>
  <c r="P21" i="1"/>
  <c r="O21" i="1"/>
  <c r="N21" i="1"/>
  <c r="M21" i="1" s="1"/>
  <c r="P27" i="1"/>
  <c r="AM27" i="1"/>
  <c r="O27" i="1"/>
  <c r="N27" i="1"/>
  <c r="M27" i="1" s="1"/>
  <c r="S27" i="1"/>
  <c r="S29" i="1"/>
  <c r="AM29" i="1"/>
  <c r="P29" i="1"/>
  <c r="O29" i="1"/>
  <c r="N29" i="1"/>
  <c r="M29" i="1" s="1"/>
  <c r="AF22" i="1"/>
  <c r="P31" i="1"/>
  <c r="O31" i="1"/>
  <c r="N31" i="1"/>
  <c r="M31" i="1" s="1"/>
  <c r="AM31" i="1"/>
  <c r="S31" i="1"/>
  <c r="S25" i="1"/>
  <c r="AM25" i="1"/>
  <c r="P25" i="1"/>
  <c r="O25" i="1"/>
  <c r="N25" i="1"/>
  <c r="M25" i="1" s="1"/>
  <c r="P19" i="1"/>
  <c r="O19" i="1"/>
  <c r="AM19" i="1"/>
  <c r="N19" i="1"/>
  <c r="M19" i="1" s="1"/>
  <c r="S19" i="1"/>
  <c r="S33" i="1"/>
  <c r="P33" i="1"/>
  <c r="O33" i="1"/>
  <c r="N33" i="1"/>
  <c r="M33" i="1" s="1"/>
  <c r="AM33" i="1"/>
  <c r="X22" i="1"/>
  <c r="X26" i="1"/>
  <c r="X30" i="1"/>
  <c r="X34" i="1"/>
  <c r="AM20" i="1"/>
  <c r="AM24" i="1"/>
  <c r="AM28" i="1"/>
  <c r="AM32" i="1"/>
  <c r="AM36" i="1"/>
  <c r="N20" i="1"/>
  <c r="M20" i="1" s="1"/>
  <c r="X21" i="1"/>
  <c r="N24" i="1"/>
  <c r="M24" i="1" s="1"/>
  <c r="X25" i="1"/>
  <c r="N28" i="1"/>
  <c r="M28" i="1" s="1"/>
  <c r="X29" i="1"/>
  <c r="N32" i="1"/>
  <c r="M32" i="1" s="1"/>
  <c r="X33" i="1"/>
  <c r="N36" i="1"/>
  <c r="M36" i="1" s="1"/>
  <c r="X20" i="1"/>
  <c r="X24" i="1"/>
  <c r="X28" i="1"/>
  <c r="X32" i="1"/>
  <c r="X36" i="1"/>
  <c r="AM22" i="1"/>
  <c r="AM30" i="1"/>
  <c r="AM34" i="1"/>
  <c r="AM26" i="1"/>
  <c r="X19" i="1"/>
  <c r="X23" i="1"/>
  <c r="X27" i="1"/>
  <c r="X31" i="1"/>
  <c r="X35" i="1"/>
  <c r="Y35" i="1" l="1"/>
  <c r="Z35" i="1" s="1"/>
  <c r="AF21" i="1"/>
  <c r="AF23" i="1"/>
  <c r="AF19" i="1"/>
  <c r="Y27" i="1"/>
  <c r="Z27" i="1" s="1"/>
  <c r="V27" i="1" s="1"/>
  <c r="T27" i="1" s="1"/>
  <c r="W27" i="1" s="1"/>
  <c r="Q27" i="1" s="1"/>
  <c r="R27" i="1" s="1"/>
  <c r="Y23" i="1"/>
  <c r="Z23" i="1" s="1"/>
  <c r="V23" i="1" s="1"/>
  <c r="T23" i="1" s="1"/>
  <c r="W23" i="1" s="1"/>
  <c r="Q23" i="1" s="1"/>
  <c r="R23" i="1" s="1"/>
  <c r="Y28" i="1"/>
  <c r="Z28" i="1" s="1"/>
  <c r="Y25" i="1"/>
  <c r="Z25" i="1" s="1"/>
  <c r="AF35" i="1"/>
  <c r="V35" i="1"/>
  <c r="T35" i="1" s="1"/>
  <c r="W35" i="1" s="1"/>
  <c r="Q35" i="1" s="1"/>
  <c r="R35" i="1" s="1"/>
  <c r="AF36" i="1"/>
  <c r="V36" i="1"/>
  <c r="T36" i="1" s="1"/>
  <c r="W36" i="1" s="1"/>
  <c r="Q36" i="1" s="1"/>
  <c r="R36" i="1" s="1"/>
  <c r="Y26" i="1"/>
  <c r="Z26" i="1" s="1"/>
  <c r="AF31" i="1"/>
  <c r="V31" i="1"/>
  <c r="T31" i="1" s="1"/>
  <c r="W31" i="1" s="1"/>
  <c r="Q31" i="1" s="1"/>
  <c r="R31" i="1" s="1"/>
  <c r="AF32" i="1"/>
  <c r="Y36" i="1"/>
  <c r="Z36" i="1" s="1"/>
  <c r="Y32" i="1"/>
  <c r="Z32" i="1" s="1"/>
  <c r="Y19" i="1"/>
  <c r="Z19" i="1" s="1"/>
  <c r="Y24" i="1"/>
  <c r="Z24" i="1" s="1"/>
  <c r="AF24" i="1"/>
  <c r="V24" i="1"/>
  <c r="T24" i="1" s="1"/>
  <c r="W24" i="1" s="1"/>
  <c r="Q24" i="1" s="1"/>
  <c r="R24" i="1" s="1"/>
  <c r="Y34" i="1"/>
  <c r="Z34" i="1" s="1"/>
  <c r="AF33" i="1"/>
  <c r="AF27" i="1"/>
  <c r="AF20" i="1"/>
  <c r="AF25" i="1"/>
  <c r="Y33" i="1"/>
  <c r="Z33" i="1" s="1"/>
  <c r="Y22" i="1"/>
  <c r="Z22" i="1" s="1"/>
  <c r="Y31" i="1"/>
  <c r="Z31" i="1" s="1"/>
  <c r="Y29" i="1"/>
  <c r="Z29" i="1" s="1"/>
  <c r="AF28" i="1"/>
  <c r="V28" i="1"/>
  <c r="T28" i="1" s="1"/>
  <c r="W28" i="1" s="1"/>
  <c r="Q28" i="1" s="1"/>
  <c r="R28" i="1" s="1"/>
  <c r="Y20" i="1"/>
  <c r="Z20" i="1" s="1"/>
  <c r="V20" i="1" s="1"/>
  <c r="T20" i="1" s="1"/>
  <c r="W20" i="1" s="1"/>
  <c r="Q20" i="1" s="1"/>
  <c r="R20" i="1" s="1"/>
  <c r="Y21" i="1"/>
  <c r="Z21" i="1" s="1"/>
  <c r="V21" i="1" s="1"/>
  <c r="T21" i="1" s="1"/>
  <c r="W21" i="1" s="1"/>
  <c r="Q21" i="1" s="1"/>
  <c r="R21" i="1" s="1"/>
  <c r="Y30" i="1"/>
  <c r="Z30" i="1" s="1"/>
  <c r="AF29" i="1"/>
  <c r="V29" i="1"/>
  <c r="T29" i="1" s="1"/>
  <c r="W29" i="1" s="1"/>
  <c r="Q29" i="1" s="1"/>
  <c r="R29" i="1" s="1"/>
  <c r="AG31" i="1" l="1"/>
  <c r="AA31" i="1"/>
  <c r="AE31" i="1" s="1"/>
  <c r="AH31" i="1"/>
  <c r="AI31" i="1" s="1"/>
  <c r="AG23" i="1"/>
  <c r="AA23" i="1"/>
  <c r="AE23" i="1" s="1"/>
  <c r="AH23" i="1"/>
  <c r="AI23" i="1" s="1"/>
  <c r="AA25" i="1"/>
  <c r="AE25" i="1" s="1"/>
  <c r="AH25" i="1"/>
  <c r="AI25" i="1" s="1"/>
  <c r="AG25" i="1"/>
  <c r="AA29" i="1"/>
  <c r="AE29" i="1" s="1"/>
  <c r="AH29" i="1"/>
  <c r="AG29" i="1"/>
  <c r="V25" i="1"/>
  <c r="T25" i="1" s="1"/>
  <c r="W25" i="1" s="1"/>
  <c r="Q25" i="1" s="1"/>
  <c r="R25" i="1" s="1"/>
  <c r="AA21" i="1"/>
  <c r="AE21" i="1" s="1"/>
  <c r="AH21" i="1"/>
  <c r="AG21" i="1"/>
  <c r="AH36" i="1"/>
  <c r="AA36" i="1"/>
  <c r="AE36" i="1" s="1"/>
  <c r="AG36" i="1"/>
  <c r="AA33" i="1"/>
  <c r="AE33" i="1" s="1"/>
  <c r="AH33" i="1"/>
  <c r="AG33" i="1"/>
  <c r="V33" i="1"/>
  <c r="T33" i="1" s="1"/>
  <c r="W33" i="1" s="1"/>
  <c r="Q33" i="1" s="1"/>
  <c r="R33" i="1" s="1"/>
  <c r="AA34" i="1"/>
  <c r="AE34" i="1" s="1"/>
  <c r="AH34" i="1"/>
  <c r="AG34" i="1"/>
  <c r="V34" i="1"/>
  <c r="T34" i="1" s="1"/>
  <c r="W34" i="1" s="1"/>
  <c r="Q34" i="1" s="1"/>
  <c r="R34" i="1" s="1"/>
  <c r="AH32" i="1"/>
  <c r="AA32" i="1"/>
  <c r="AE32" i="1" s="1"/>
  <c r="AG32" i="1"/>
  <c r="V32" i="1"/>
  <c r="T32" i="1" s="1"/>
  <c r="W32" i="1" s="1"/>
  <c r="Q32" i="1" s="1"/>
  <c r="R32" i="1" s="1"/>
  <c r="AG19" i="1"/>
  <c r="AA19" i="1"/>
  <c r="AE19" i="1" s="1"/>
  <c r="AH19" i="1"/>
  <c r="V19" i="1"/>
  <c r="T19" i="1" s="1"/>
  <c r="W19" i="1" s="1"/>
  <c r="Q19" i="1" s="1"/>
  <c r="R19" i="1" s="1"/>
  <c r="AA30" i="1"/>
  <c r="AE30" i="1" s="1"/>
  <c r="AH30" i="1"/>
  <c r="AG30" i="1"/>
  <c r="V30" i="1"/>
  <c r="T30" i="1" s="1"/>
  <c r="W30" i="1" s="1"/>
  <c r="Q30" i="1" s="1"/>
  <c r="R30" i="1" s="1"/>
  <c r="AA26" i="1"/>
  <c r="AE26" i="1" s="1"/>
  <c r="AH26" i="1"/>
  <c r="AG26" i="1"/>
  <c r="V26" i="1"/>
  <c r="T26" i="1" s="1"/>
  <c r="W26" i="1" s="1"/>
  <c r="Q26" i="1" s="1"/>
  <c r="R26" i="1" s="1"/>
  <c r="AH28" i="1"/>
  <c r="AG28" i="1"/>
  <c r="AA28" i="1"/>
  <c r="AE28" i="1" s="1"/>
  <c r="AH20" i="1"/>
  <c r="AG20" i="1"/>
  <c r="AA20" i="1"/>
  <c r="AE20" i="1" s="1"/>
  <c r="AA22" i="1"/>
  <c r="AE22" i="1" s="1"/>
  <c r="AH22" i="1"/>
  <c r="V22" i="1"/>
  <c r="T22" i="1" s="1"/>
  <c r="W22" i="1" s="1"/>
  <c r="Q22" i="1" s="1"/>
  <c r="R22" i="1" s="1"/>
  <c r="AG22" i="1"/>
  <c r="AH24" i="1"/>
  <c r="AG24" i="1"/>
  <c r="AA24" i="1"/>
  <c r="AE24" i="1" s="1"/>
  <c r="AA27" i="1"/>
  <c r="AE27" i="1" s="1"/>
  <c r="AH27" i="1"/>
  <c r="AG27" i="1"/>
  <c r="AA35" i="1"/>
  <c r="AE35" i="1" s="1"/>
  <c r="AG35" i="1"/>
  <c r="AH35" i="1"/>
  <c r="AI35" i="1" s="1"/>
  <c r="AI30" i="1" l="1"/>
  <c r="AI29" i="1"/>
  <c r="AI21" i="1"/>
  <c r="AI24" i="1"/>
  <c r="AI20" i="1"/>
  <c r="AI33" i="1"/>
  <c r="AI28" i="1"/>
  <c r="AI32" i="1"/>
  <c r="AI22" i="1"/>
  <c r="AI27" i="1"/>
  <c r="AI19" i="1"/>
  <c r="AI26" i="1"/>
  <c r="AI34" i="1"/>
  <c r="AI36" i="1"/>
</calcChain>
</file>

<file path=xl/sharedStrings.xml><?xml version="1.0" encoding="utf-8"?>
<sst xmlns="http://schemas.openxmlformats.org/spreadsheetml/2006/main" count="980" uniqueCount="406">
  <si>
    <t>File opened</t>
  </si>
  <si>
    <t>2023-07-18 12:40:13</t>
  </si>
  <si>
    <t>Console s/n</t>
  </si>
  <si>
    <t>68C-812122</t>
  </si>
  <si>
    <t>Console ver</t>
  </si>
  <si>
    <t>Bluestem v.2.1.08</t>
  </si>
  <si>
    <t>Scripts ver</t>
  </si>
  <si>
    <t>2022.05  2.1.08, Aug 2022</t>
  </si>
  <si>
    <t>Head s/n</t>
  </si>
  <si>
    <t>68H-982112</t>
  </si>
  <si>
    <t>Head ver</t>
  </si>
  <si>
    <t>1.4.22</t>
  </si>
  <si>
    <t>Head cal</t>
  </si>
  <si>
    <t>{"ssb_ref": "35739", "co2aspanconc1": "2491", "flowmeterzero": "1.00669", "co2bspanconc2": "299.3", "ssa_ref": "31724", "co2bspanconc1": "2491", "co2bspan2": "-0.0338567", "h2oaspan2a": "0.0719315", "h2obspan2": "0", "h2obspanconc1": "12.12", "h2oaspanconc2": "0", "co2aspan1": "1.00275", "co2bzero": "0.935154", "co2aspanconc2": "299.3", "h2obspan1": "1.00295", "co2bspan2b": "0.301941", "tazero": "-0.061388", "co2aspan2b": "0.303179", "tbzero": "0.0309811", "h2obspanconc2": "0", "co2azero": "0.93247", "oxygen": "21", "h2oaspan1": "1.00972", "h2obspan2a": "0.0707451", "co2bspan1": "1.00256", "h2obspan2b": "0.0709538", "h2oaspan2": "0", "h2oaspanconc1": "12.13", "flowbzero": "0.2304", "h2oazero": "1.01368", "flowazero": "0.361", "h2oaspan2b": "0.0726308", "chamberpressurezero": "2.69073", "co2aspan2a": "0.305485", "co2aspan2": "-0.033707", "h2obzero": "1.01733", "co2bspan2a": "0.304297"}</t>
  </si>
  <si>
    <t>CO2 rangematch</t>
  </si>
  <si>
    <t>Mon Jul 10 11:00</t>
  </si>
  <si>
    <t>H2O rangematch</t>
  </si>
  <si>
    <t>Tue Jun  6 13:05</t>
  </si>
  <si>
    <t>Chamber type</t>
  </si>
  <si>
    <t>6800-01A</t>
  </si>
  <si>
    <t>Chamber s/n</t>
  </si>
  <si>
    <t>MPF-281862</t>
  </si>
  <si>
    <t>Chamber rev</t>
  </si>
  <si>
    <t>0</t>
  </si>
  <si>
    <t>Chamber cal</t>
  </si>
  <si>
    <t>Fluorometer</t>
  </si>
  <si>
    <t>Flr. Version</t>
  </si>
  <si>
    <t>12:40:13</t>
  </si>
  <si>
    <t>Stability Definition:	Qin (LeafQ): Per=20	CO2_r (Meas): Std&lt;0.75 Per=20	A (GasEx): Std&lt;0.2 Per=20</t>
  </si>
  <si>
    <t>SysConst</t>
  </si>
  <si>
    <t>AvgTime</t>
  </si>
  <si>
    <t>4</t>
  </si>
  <si>
    <t>Oxygen</t>
  </si>
  <si>
    <t>ChambConst</t>
  </si>
  <si>
    <t>Chamber</t>
  </si>
  <si>
    <t>Aperture</t>
  </si>
  <si>
    <t>6 cm²</t>
  </si>
  <si>
    <t>blc_a</t>
  </si>
  <si>
    <t>blc_b</t>
  </si>
  <si>
    <t>blc_c</t>
  </si>
  <si>
    <t>blc_d</t>
  </si>
  <si>
    <t>blc_e</t>
  </si>
  <si>
    <t>blc_minS</t>
  </si>
  <si>
    <t>blc_maxS</t>
  </si>
  <si>
    <t>blc_Po</t>
  </si>
  <si>
    <t>Const</t>
  </si>
  <si>
    <t>S</t>
  </si>
  <si>
    <t>K</t>
  </si>
  <si>
    <t>Geometry</t>
  </si>
  <si>
    <t>0: Broadleaf</t>
  </si>
  <si>
    <t>CustomBLC</t>
  </si>
  <si>
    <t>LTConst</t>
  </si>
  <si>
    <t>deltaTw</t>
  </si>
  <si>
    <t>fT1</t>
  </si>
  <si>
    <t>fT2</t>
  </si>
  <si>
    <t>fTeb</t>
  </si>
  <si>
    <t>LQConst</t>
  </si>
  <si>
    <t>Leaf</t>
  </si>
  <si>
    <t>standard</t>
  </si>
  <si>
    <t>Ambient</t>
  </si>
  <si>
    <t>Sun+Sky</t>
  </si>
  <si>
    <t>abs_ambient</t>
  </si>
  <si>
    <t>abs_redLED</t>
  </si>
  <si>
    <t>abs_greenLED</t>
  </si>
  <si>
    <t>abs_blueLED</t>
  </si>
  <si>
    <t>abs_whiteLED</t>
  </si>
  <si>
    <t>abs_redFlr</t>
  </si>
  <si>
    <t>abs_blueFlr</t>
  </si>
  <si>
    <t>k_ambient</t>
  </si>
  <si>
    <t>k_redLED</t>
  </si>
  <si>
    <t>k_greenLED</t>
  </si>
  <si>
    <t>k_blueLED</t>
  </si>
  <si>
    <t>k_whiteLED</t>
  </si>
  <si>
    <t>k_redFlr</t>
  </si>
  <si>
    <t>k_blueFlr</t>
  </si>
  <si>
    <t>QConst</t>
  </si>
  <si>
    <t>fQ_Amb_in</t>
  </si>
  <si>
    <t>fQ_Amb_out</t>
  </si>
  <si>
    <t>fQ_HeadLS</t>
  </si>
  <si>
    <t>fQ_ConsoleLS</t>
  </si>
  <si>
    <t>fQ_Flr</t>
  </si>
  <si>
    <t>LeakConst</t>
  </si>
  <si>
    <t>fan_a</t>
  </si>
  <si>
    <t>fan_b</t>
  </si>
  <si>
    <t>fan_c</t>
  </si>
  <si>
    <t>fan_d</t>
  </si>
  <si>
    <t>Fs_meas</t>
  </si>
  <si>
    <t>14.1704 99.1125 392.935 632.453 883.762 1091.54 1313.44 1482.33</t>
  </si>
  <si>
    <t>Fs_true</t>
  </si>
  <si>
    <t>0.217399 103.415 404.26 601.479 803.344 1001.03 1204.15 1400.64</t>
  </si>
  <si>
    <t>leak_wt</t>
  </si>
  <si>
    <t>SysObs</t>
  </si>
  <si>
    <t>UserDefCon</t>
  </si>
  <si>
    <t>GasEx</t>
  </si>
  <si>
    <t>Leak</t>
  </si>
  <si>
    <t>LeafQ</t>
  </si>
  <si>
    <t>Meas</t>
  </si>
  <si>
    <t>Meas2</t>
  </si>
  <si>
    <t>FlrLS</t>
  </si>
  <si>
    <t>MchEvent</t>
  </si>
  <si>
    <t>Stability</t>
  </si>
  <si>
    <t>Raw</t>
  </si>
  <si>
    <t>Status2</t>
  </si>
  <si>
    <t>Auxiliary</t>
  </si>
  <si>
    <t>MchStatus</t>
  </si>
  <si>
    <t>ConStatus</t>
  </si>
  <si>
    <t>Status</t>
  </si>
  <si>
    <t>obs</t>
  </si>
  <si>
    <t>time</t>
  </si>
  <si>
    <t>elapsed</t>
  </si>
  <si>
    <t>date</t>
  </si>
  <si>
    <t>hhmmss</t>
  </si>
  <si>
    <t>averaging</t>
  </si>
  <si>
    <t>Machine</t>
  </si>
  <si>
    <t>Date</t>
  </si>
  <si>
    <t>User</t>
  </si>
  <si>
    <t>Species</t>
  </si>
  <si>
    <t>SampleID</t>
  </si>
  <si>
    <t>TIME</t>
  </si>
  <si>
    <t>E</t>
  </si>
  <si>
    <t>Emm</t>
  </si>
  <si>
    <t>A</t>
  </si>
  <si>
    <t>Ca</t>
  </si>
  <si>
    <t>Ci</t>
  </si>
  <si>
    <t>Pci</t>
  </si>
  <si>
    <t>Pca</t>
  </si>
  <si>
    <t>gsw</t>
  </si>
  <si>
    <t>gbw</t>
  </si>
  <si>
    <t>gtw</t>
  </si>
  <si>
    <t>gtc</t>
  </si>
  <si>
    <t>Rabs</t>
  </si>
  <si>
    <t>TleafEB</t>
  </si>
  <si>
    <t>TleafCnd</t>
  </si>
  <si>
    <t>SVPleaf</t>
  </si>
  <si>
    <t>RHcham</t>
  </si>
  <si>
    <t>VPcham</t>
  </si>
  <si>
    <t>SVPcham</t>
  </si>
  <si>
    <t>VPDleaf</t>
  </si>
  <si>
    <t>LatHFlux</t>
  </si>
  <si>
    <t>SenHFlux</t>
  </si>
  <si>
    <t>NetTherm</t>
  </si>
  <si>
    <t>EBSum</t>
  </si>
  <si>
    <t>LeakPct</t>
  </si>
  <si>
    <t>CorrFact</t>
  </si>
  <si>
    <t>CorrFactPct</t>
  </si>
  <si>
    <t>Fan</t>
  </si>
  <si>
    <t>Qin</t>
  </si>
  <si>
    <t>Qabs</t>
  </si>
  <si>
    <t>alpha</t>
  </si>
  <si>
    <t>convert</t>
  </si>
  <si>
    <t>CO2_s</t>
  </si>
  <si>
    <t>CO2_r</t>
  </si>
  <si>
    <t>H2O_s</t>
  </si>
  <si>
    <t>H2O_r</t>
  </si>
  <si>
    <t>CO2_a</t>
  </si>
  <si>
    <t>H2O_a</t>
  </si>
  <si>
    <t>Flow</t>
  </si>
  <si>
    <t>Pa</t>
  </si>
  <si>
    <t>ΔPcham</t>
  </si>
  <si>
    <t>Tair</t>
  </si>
  <si>
    <t>Tleaf</t>
  </si>
  <si>
    <t>Tleaf2</t>
  </si>
  <si>
    <t>Offset</t>
  </si>
  <si>
    <t>Offset2</t>
  </si>
  <si>
    <t>Fan_speed</t>
  </si>
  <si>
    <t>Qamb_in</t>
  </si>
  <si>
    <t>Qamb_out</t>
  </si>
  <si>
    <t>ΔCO2</t>
  </si>
  <si>
    <t>CO2_s_d</t>
  </si>
  <si>
    <t>CO2_r_d</t>
  </si>
  <si>
    <t>ΔH2O</t>
  </si>
  <si>
    <t>CO2_b</t>
  </si>
  <si>
    <t>H2O_b</t>
  </si>
  <si>
    <t>e_s</t>
  </si>
  <si>
    <t>e_r</t>
  </si>
  <si>
    <t>Td_s</t>
  </si>
  <si>
    <t>Td_r</t>
  </si>
  <si>
    <t>Q</t>
  </si>
  <si>
    <t>f_red</t>
  </si>
  <si>
    <t>f_blue</t>
  </si>
  <si>
    <t>f_farred</t>
  </si>
  <si>
    <t>F</t>
  </si>
  <si>
    <t>Q_modavg</t>
  </si>
  <si>
    <t>F_dc</t>
  </si>
  <si>
    <t>Pc</t>
  </si>
  <si>
    <t>Tled</t>
  </si>
  <si>
    <t>TDigital</t>
  </si>
  <si>
    <t>TPreamp</t>
  </si>
  <si>
    <t>TPwrSpy</t>
  </si>
  <si>
    <t>TDrive</t>
  </si>
  <si>
    <t>Q_red</t>
  </si>
  <si>
    <t>Q_blue</t>
  </si>
  <si>
    <t>Q_farred</t>
  </si>
  <si>
    <t>TSPF</t>
  </si>
  <si>
    <t>state</t>
  </si>
  <si>
    <t>co2_t</t>
  </si>
  <si>
    <t>h2o_t</t>
  </si>
  <si>
    <t>count</t>
  </si>
  <si>
    <t>co2_adj</t>
  </si>
  <si>
    <t>h2o_adj</t>
  </si>
  <si>
    <t>co2_match</t>
  </si>
  <si>
    <t>h2o_match</t>
  </si>
  <si>
    <t>co2_at</t>
  </si>
  <si>
    <t>h2o_at</t>
  </si>
  <si>
    <t>co2_cv</t>
  </si>
  <si>
    <t>h2o_cv</t>
  </si>
  <si>
    <t>A:MN</t>
  </si>
  <si>
    <t>A:SLP</t>
  </si>
  <si>
    <t>A:SD</t>
  </si>
  <si>
    <t>A:OK</t>
  </si>
  <si>
    <t>CO2_r:MN</t>
  </si>
  <si>
    <t>CO2_r:SLP</t>
  </si>
  <si>
    <t>CO2_r:SD</t>
  </si>
  <si>
    <t>CO2_r:OK</t>
  </si>
  <si>
    <t>Qin:MN</t>
  </si>
  <si>
    <t>Qin:SLP</t>
  </si>
  <si>
    <t>Qin:SD</t>
  </si>
  <si>
    <t>Qin:OK</t>
  </si>
  <si>
    <t>Stable</t>
  </si>
  <si>
    <t>Total</t>
  </si>
  <si>
    <t>State</t>
  </si>
  <si>
    <t>Vflow</t>
  </si>
  <si>
    <t>VPchamber</t>
  </si>
  <si>
    <t>abs_c_a</t>
  </si>
  <si>
    <t>abs_c_b</t>
  </si>
  <si>
    <t>abs_h_a</t>
  </si>
  <si>
    <t>abs_h_b</t>
  </si>
  <si>
    <t>Wc_s</t>
  </si>
  <si>
    <t>Wc_r</t>
  </si>
  <si>
    <t>Wco_s</t>
  </si>
  <si>
    <t>Wco_r</t>
  </si>
  <si>
    <t>Ww_s</t>
  </si>
  <si>
    <t>Ww_r</t>
  </si>
  <si>
    <t>Wwo_s</t>
  </si>
  <si>
    <t>Wwo_r</t>
  </si>
  <si>
    <t>Flow_s_v</t>
  </si>
  <si>
    <t>Flow_r_v</t>
  </si>
  <si>
    <t>Tleaf_mv</t>
  </si>
  <si>
    <t>Tleaf2_mv</t>
  </si>
  <si>
    <t>Tleaf_j</t>
  </si>
  <si>
    <t>Tleaf2_j</t>
  </si>
  <si>
    <t>Console_RH</t>
  </si>
  <si>
    <t>Console_T</t>
  </si>
  <si>
    <t>Console_H2O</t>
  </si>
  <si>
    <t>Fan_%</t>
  </si>
  <si>
    <t>Flow_%</t>
  </si>
  <si>
    <t>Pump</t>
  </si>
  <si>
    <t>Tchp_pwm</t>
  </si>
  <si>
    <t>Txchg_pwm</t>
  </si>
  <si>
    <t>diag_20v</t>
  </si>
  <si>
    <t>diag_5_4v</t>
  </si>
  <si>
    <t>diag_12v</t>
  </si>
  <si>
    <t>diag_5va</t>
  </si>
  <si>
    <t>diag_3_3vf</t>
  </si>
  <si>
    <t>CO2_hrs</t>
  </si>
  <si>
    <t>AccH2O_des</t>
  </si>
  <si>
    <t>AccH2O_hum</t>
  </si>
  <si>
    <t>AccCO2_soda</t>
  </si>
  <si>
    <t>ADC_CH1</t>
  </si>
  <si>
    <t>ADC_CH2</t>
  </si>
  <si>
    <t>ADC_CH3</t>
  </si>
  <si>
    <t>ADC_CH4</t>
  </si>
  <si>
    <t>ADC_CH5</t>
  </si>
  <si>
    <t>ADC_CH6</t>
  </si>
  <si>
    <t>ADC_CH7</t>
  </si>
  <si>
    <t>ADC_CH8</t>
  </si>
  <si>
    <t>DAC_1</t>
  </si>
  <si>
    <t>DAC_2</t>
  </si>
  <si>
    <t>DAC_3</t>
  </si>
  <si>
    <t>DAC_4</t>
  </si>
  <si>
    <t>GPIO</t>
  </si>
  <si>
    <t>GPIO_dir</t>
  </si>
  <si>
    <t>excit_5v</t>
  </si>
  <si>
    <t>power_12v</t>
  </si>
  <si>
    <t>power_5v</t>
  </si>
  <si>
    <t>ch1_pullup</t>
  </si>
  <si>
    <t>AuxPower</t>
  </si>
  <si>
    <t>MatchValveR</t>
  </si>
  <si>
    <t>MatchValveS</t>
  </si>
  <si>
    <t>MatchCO2</t>
  </si>
  <si>
    <t>MatchH2O</t>
  </si>
  <si>
    <t>cf_co2_a</t>
  </si>
  <si>
    <t>cf_co2_b</t>
  </si>
  <si>
    <t>cf_co2_c</t>
  </si>
  <si>
    <t>cf_co2_d</t>
  </si>
  <si>
    <t>cf_h2o_a</t>
  </si>
  <si>
    <t>cf_h2o_b</t>
  </si>
  <si>
    <t>cf_h2o_c</t>
  </si>
  <si>
    <t>cf_h2o_d</t>
  </si>
  <si>
    <t>co2_fit_low</t>
  </si>
  <si>
    <t>co2_fit_high</t>
  </si>
  <si>
    <t>h2o_fit_low</t>
  </si>
  <si>
    <t>h2o_fit_high</t>
  </si>
  <si>
    <t>co2_elapsed</t>
  </si>
  <si>
    <t>h2o_elapsed</t>
  </si>
  <si>
    <t>CO2_f</t>
  </si>
  <si>
    <t>CO2_f_s</t>
  </si>
  <si>
    <t>Pump_f</t>
  </si>
  <si>
    <t>Pump_f_s</t>
  </si>
  <si>
    <t>Pump_p</t>
  </si>
  <si>
    <t>Pump_p_s</t>
  </si>
  <si>
    <t>Tboard</t>
  </si>
  <si>
    <t>V_system</t>
  </si>
  <si>
    <t>DIAG</t>
  </si>
  <si>
    <t>Flow_s</t>
  </si>
  <si>
    <t>Flow_r</t>
  </si>
  <si>
    <t>Txchg</t>
  </si>
  <si>
    <t>Tirga</t>
  </si>
  <si>
    <t>Tchopper</t>
  </si>
  <si>
    <t>Ts</t>
  </si>
  <si>
    <t>Tr</t>
  </si>
  <si>
    <t>CO2_%</t>
  </si>
  <si>
    <t>Desiccant_%</t>
  </si>
  <si>
    <t>Humidifier_%</t>
  </si>
  <si>
    <t>Txchg_sp</t>
  </si>
  <si>
    <t>CO2_r_sp</t>
  </si>
  <si>
    <t>H2O_r_sp</t>
  </si>
  <si>
    <t>SS_s</t>
  </si>
  <si>
    <t>SS_r</t>
  </si>
  <si>
    <t>s</t>
  </si>
  <si>
    <t>mol m⁻² s⁻¹</t>
  </si>
  <si>
    <t>mmol m⁻² s⁻¹</t>
  </si>
  <si>
    <t>µmol m⁻² s⁻¹</t>
  </si>
  <si>
    <t>µmol mol⁻¹</t>
  </si>
  <si>
    <t>W m⁻²</t>
  </si>
  <si>
    <t>°C</t>
  </si>
  <si>
    <t>kPa</t>
  </si>
  <si>
    <t>%</t>
  </si>
  <si>
    <t>µmol s⁻¹</t>
  </si>
  <si>
    <t>J/µmol</t>
  </si>
  <si>
    <t>mmol mol⁻¹</t>
  </si>
  <si>
    <t>rpm</t>
  </si>
  <si>
    <t>secs</t>
  </si>
  <si>
    <t>µmol/mol</t>
  </si>
  <si>
    <t>mmol/mol</t>
  </si>
  <si>
    <t>µmol m⁻² s⁻¹ min⁻¹</t>
  </si>
  <si>
    <t>µmol mol⁻¹ min⁻¹</t>
  </si>
  <si>
    <t>V</t>
  </si>
  <si>
    <t>mV</t>
  </si>
  <si>
    <t>hrs</t>
  </si>
  <si>
    <t>mg</t>
  </si>
  <si>
    <t>min</t>
  </si>
  <si>
    <t>20230718 12:53:06</t>
  </si>
  <si>
    <t>12:53:06</t>
  </si>
  <si>
    <t>none</t>
  </si>
  <si>
    <t>Mikaela</t>
  </si>
  <si>
    <t>20230718</t>
  </si>
  <si>
    <t>kse</t>
  </si>
  <si>
    <t>BNL21848</t>
  </si>
  <si>
    <t>12:52:35</t>
  </si>
  <si>
    <t>2/2</t>
  </si>
  <si>
    <t>00000000</t>
  </si>
  <si>
    <t>iiiiiiii</t>
  </si>
  <si>
    <t>off</t>
  </si>
  <si>
    <t>20230718 12:54:35</t>
  </si>
  <si>
    <t>12:54:35</t>
  </si>
  <si>
    <t>12:54:07</t>
  </si>
  <si>
    <t>20230718 12:56:06</t>
  </si>
  <si>
    <t>12:56:06</t>
  </si>
  <si>
    <t>12:55:36</t>
  </si>
  <si>
    <t>20230718 12:57:36</t>
  </si>
  <si>
    <t>12:57:36</t>
  </si>
  <si>
    <t>12:57:06</t>
  </si>
  <si>
    <t>20230718 12:59:11</t>
  </si>
  <si>
    <t>12:59:11</t>
  </si>
  <si>
    <t>12:58:43</t>
  </si>
  <si>
    <t>20230718 13:00:43</t>
  </si>
  <si>
    <t>13:00:43</t>
  </si>
  <si>
    <t>13:00:16</t>
  </si>
  <si>
    <t>20230718 13:01:55</t>
  </si>
  <si>
    <t>13:01:55</t>
  </si>
  <si>
    <t>13:01:44</t>
  </si>
  <si>
    <t>20230718 13:03:27</t>
  </si>
  <si>
    <t>13:03:27</t>
  </si>
  <si>
    <t>13:02:57</t>
  </si>
  <si>
    <t>20230718 13:04:48</t>
  </si>
  <si>
    <t>13:04:48</t>
  </si>
  <si>
    <t>13:04:19</t>
  </si>
  <si>
    <t>20230718 13:06:13</t>
  </si>
  <si>
    <t>13:06:13</t>
  </si>
  <si>
    <t>13:05:43</t>
  </si>
  <si>
    <t>20230718 13:07:49</t>
  </si>
  <si>
    <t>13:07:49</t>
  </si>
  <si>
    <t>13:07:19</t>
  </si>
  <si>
    <t>20230718 13:09:18</t>
  </si>
  <si>
    <t>13:09:18</t>
  </si>
  <si>
    <t>13:08:50</t>
  </si>
  <si>
    <t>20230718 13:10:47</t>
  </si>
  <si>
    <t>13:10:47</t>
  </si>
  <si>
    <t>13:10:18</t>
  </si>
  <si>
    <t>20230718 13:12:28</t>
  </si>
  <si>
    <t>13:12:28</t>
  </si>
  <si>
    <t>13:11:59</t>
  </si>
  <si>
    <t>20230718 13:14:02</t>
  </si>
  <si>
    <t>13:14:02</t>
  </si>
  <si>
    <t>13:13:34</t>
  </si>
  <si>
    <t>20230718 13:15:40</t>
  </si>
  <si>
    <t>13:15:40</t>
  </si>
  <si>
    <t>13:15:12</t>
  </si>
  <si>
    <t>20230718 13:17:06</t>
  </si>
  <si>
    <t>13:17:06</t>
  </si>
  <si>
    <t>13:16:38</t>
  </si>
  <si>
    <t>20230718 13:18:49</t>
  </si>
  <si>
    <t>13:18:49</t>
  </si>
  <si>
    <t>13:18:09</t>
  </si>
  <si>
    <t>VAVI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</si>
</sst>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HH36"/>
  <sheetViews>
    <sheetView tabSelected="1" workbookViewId="0">
      <selection activeCell="B8" sqref="B8"/>
    </sheetView>
  </sheetViews>
  <sheetFormatPr baseColWidth="10" defaultColWidth="8.83203125" defaultRowHeight="15" x14ac:dyDescent="0.2"/>
  <sheetData>
    <row r="2" spans="1:216" x14ac:dyDescent="0.2">
      <c r="A2" t="s">
        <v>29</v>
      </c>
      <c r="B2" t="s">
        <v>30</v>
      </c>
      <c r="C2" t="s">
        <v>32</v>
      </c>
    </row>
    <row r="3" spans="1:216" x14ac:dyDescent="0.2">
      <c r="B3" t="s">
        <v>31</v>
      </c>
      <c r="C3">
        <v>21</v>
      </c>
    </row>
    <row r="4" spans="1:216" x14ac:dyDescent="0.2">
      <c r="A4" t="s">
        <v>33</v>
      </c>
      <c r="B4" t="s">
        <v>34</v>
      </c>
      <c r="C4" t="s">
        <v>35</v>
      </c>
      <c r="D4" t="s">
        <v>37</v>
      </c>
      <c r="E4" t="s">
        <v>38</v>
      </c>
      <c r="F4" t="s">
        <v>39</v>
      </c>
      <c r="G4" t="s">
        <v>40</v>
      </c>
      <c r="H4" t="s">
        <v>41</v>
      </c>
      <c r="I4" t="s">
        <v>42</v>
      </c>
      <c r="J4" t="s">
        <v>43</v>
      </c>
      <c r="K4" t="s">
        <v>44</v>
      </c>
    </row>
    <row r="5" spans="1:216" x14ac:dyDescent="0.2">
      <c r="B5" t="s">
        <v>19</v>
      </c>
      <c r="C5" t="s">
        <v>36</v>
      </c>
      <c r="D5">
        <v>0.57799999999999996</v>
      </c>
      <c r="E5">
        <v>0.52297389999999999</v>
      </c>
      <c r="F5">
        <v>3.7402519999999999E-3</v>
      </c>
      <c r="G5">
        <v>-6.1979609999999997E-2</v>
      </c>
      <c r="H5">
        <v>-5.6085859999999996E-3</v>
      </c>
      <c r="I5">
        <v>1</v>
      </c>
      <c r="J5">
        <v>6</v>
      </c>
      <c r="K5">
        <v>96.9</v>
      </c>
    </row>
    <row r="6" spans="1:216" x14ac:dyDescent="0.2">
      <c r="A6" t="s">
        <v>45</v>
      </c>
      <c r="B6" t="s">
        <v>46</v>
      </c>
      <c r="C6" t="s">
        <v>47</v>
      </c>
      <c r="D6" t="s">
        <v>48</v>
      </c>
      <c r="E6" t="s">
        <v>50</v>
      </c>
    </row>
    <row r="7" spans="1:216" x14ac:dyDescent="0.2">
      <c r="B7">
        <v>5.6420000000000003</v>
      </c>
      <c r="C7">
        <v>0.5</v>
      </c>
      <c r="D7" t="s">
        <v>49</v>
      </c>
      <c r="E7">
        <v>2</v>
      </c>
    </row>
    <row r="8" spans="1:216" x14ac:dyDescent="0.2">
      <c r="A8" t="s">
        <v>51</v>
      </c>
      <c r="B8" t="s">
        <v>52</v>
      </c>
      <c r="C8" t="s">
        <v>53</v>
      </c>
      <c r="D8" t="s">
        <v>54</v>
      </c>
      <c r="E8" t="s">
        <v>55</v>
      </c>
    </row>
    <row r="9" spans="1:216" x14ac:dyDescent="0.2">
      <c r="B9">
        <v>0</v>
      </c>
      <c r="C9">
        <v>0</v>
      </c>
      <c r="D9">
        <v>0</v>
      </c>
      <c r="E9">
        <v>1</v>
      </c>
    </row>
    <row r="10" spans="1:216" x14ac:dyDescent="0.2">
      <c r="A10" t="s">
        <v>56</v>
      </c>
      <c r="B10" t="s">
        <v>57</v>
      </c>
      <c r="C10" t="s">
        <v>59</v>
      </c>
      <c r="D10" t="s">
        <v>61</v>
      </c>
      <c r="E10" t="s">
        <v>62</v>
      </c>
      <c r="F10" t="s">
        <v>63</v>
      </c>
      <c r="G10" t="s">
        <v>64</v>
      </c>
      <c r="H10" t="s">
        <v>65</v>
      </c>
      <c r="I10" t="s">
        <v>66</v>
      </c>
      <c r="J10" t="s">
        <v>67</v>
      </c>
      <c r="K10" t="s">
        <v>68</v>
      </c>
      <c r="L10" t="s">
        <v>69</v>
      </c>
      <c r="M10" t="s">
        <v>70</v>
      </c>
      <c r="N10" t="s">
        <v>71</v>
      </c>
      <c r="O10" t="s">
        <v>72</v>
      </c>
      <c r="P10" t="s">
        <v>73</v>
      </c>
      <c r="Q10" t="s">
        <v>74</v>
      </c>
    </row>
    <row r="11" spans="1:216" x14ac:dyDescent="0.2">
      <c r="B11" t="s">
        <v>58</v>
      </c>
      <c r="C11" t="s">
        <v>60</v>
      </c>
      <c r="D11">
        <v>0.8</v>
      </c>
      <c r="E11">
        <v>0.84</v>
      </c>
      <c r="F11">
        <v>0.7</v>
      </c>
      <c r="G11">
        <v>0.87</v>
      </c>
      <c r="H11">
        <v>0.75</v>
      </c>
      <c r="I11">
        <v>0.84</v>
      </c>
      <c r="J11">
        <v>0.87</v>
      </c>
      <c r="K11">
        <v>0.19109999999999999</v>
      </c>
      <c r="L11">
        <v>0.1512</v>
      </c>
      <c r="M11">
        <v>0.161</v>
      </c>
      <c r="N11">
        <v>0.22620000000000001</v>
      </c>
      <c r="O11">
        <v>0.1575</v>
      </c>
      <c r="P11">
        <v>0.15959999999999999</v>
      </c>
      <c r="Q11">
        <v>0.2175</v>
      </c>
    </row>
    <row r="12" spans="1:216" x14ac:dyDescent="0.2">
      <c r="A12" t="s">
        <v>75</v>
      </c>
      <c r="B12" t="s">
        <v>76</v>
      </c>
      <c r="C12" t="s">
        <v>77</v>
      </c>
      <c r="D12" t="s">
        <v>78</v>
      </c>
      <c r="E12" t="s">
        <v>79</v>
      </c>
      <c r="F12" t="s">
        <v>80</v>
      </c>
    </row>
    <row r="13" spans="1:216" x14ac:dyDescent="0.2">
      <c r="B13">
        <v>0</v>
      </c>
      <c r="C13">
        <v>0</v>
      </c>
      <c r="D13">
        <v>0</v>
      </c>
      <c r="E13">
        <v>0</v>
      </c>
      <c r="F13">
        <v>1</v>
      </c>
    </row>
    <row r="14" spans="1:216" x14ac:dyDescent="0.2">
      <c r="A14" t="s">
        <v>81</v>
      </c>
      <c r="B14" t="s">
        <v>82</v>
      </c>
      <c r="C14" t="s">
        <v>83</v>
      </c>
      <c r="D14" t="s">
        <v>84</v>
      </c>
      <c r="E14" t="s">
        <v>85</v>
      </c>
      <c r="F14" t="s">
        <v>86</v>
      </c>
      <c r="G14" t="s">
        <v>88</v>
      </c>
      <c r="H14" t="s">
        <v>90</v>
      </c>
    </row>
    <row r="15" spans="1:216" x14ac:dyDescent="0.2">
      <c r="B15">
        <v>-6276</v>
      </c>
      <c r="C15">
        <v>6.6</v>
      </c>
      <c r="D15">
        <v>1.7090000000000001E-5</v>
      </c>
      <c r="E15">
        <v>3.11</v>
      </c>
      <c r="F15" t="s">
        <v>87</v>
      </c>
      <c r="G15" t="s">
        <v>89</v>
      </c>
      <c r="H15">
        <v>0</v>
      </c>
    </row>
    <row r="16" spans="1:216" x14ac:dyDescent="0.2">
      <c r="A16" t="s">
        <v>91</v>
      </c>
      <c r="B16" t="s">
        <v>91</v>
      </c>
      <c r="C16" t="s">
        <v>91</v>
      </c>
      <c r="D16" t="s">
        <v>91</v>
      </c>
      <c r="E16" t="s">
        <v>91</v>
      </c>
      <c r="F16" t="s">
        <v>91</v>
      </c>
      <c r="G16" t="s">
        <v>92</v>
      </c>
      <c r="H16" t="s">
        <v>92</v>
      </c>
      <c r="I16" t="s">
        <v>92</v>
      </c>
      <c r="J16" t="s">
        <v>92</v>
      </c>
      <c r="K16" t="s">
        <v>92</v>
      </c>
      <c r="L16" t="s">
        <v>93</v>
      </c>
      <c r="M16" t="s">
        <v>93</v>
      </c>
      <c r="N16" t="s">
        <v>93</v>
      </c>
      <c r="O16" t="s">
        <v>93</v>
      </c>
      <c r="P16" t="s">
        <v>93</v>
      </c>
      <c r="Q16" t="s">
        <v>93</v>
      </c>
      <c r="R16" t="s">
        <v>93</v>
      </c>
      <c r="S16" t="s">
        <v>93</v>
      </c>
      <c r="T16" t="s">
        <v>93</v>
      </c>
      <c r="U16" t="s">
        <v>93</v>
      </c>
      <c r="V16" t="s">
        <v>93</v>
      </c>
      <c r="W16" t="s">
        <v>93</v>
      </c>
      <c r="X16" t="s">
        <v>93</v>
      </c>
      <c r="Y16" t="s">
        <v>93</v>
      </c>
      <c r="Z16" t="s">
        <v>93</v>
      </c>
      <c r="AA16" t="s">
        <v>93</v>
      </c>
      <c r="AB16" t="s">
        <v>93</v>
      </c>
      <c r="AC16" t="s">
        <v>93</v>
      </c>
      <c r="AD16" t="s">
        <v>93</v>
      </c>
      <c r="AE16" t="s">
        <v>93</v>
      </c>
      <c r="AF16" t="s">
        <v>93</v>
      </c>
      <c r="AG16" t="s">
        <v>93</v>
      </c>
      <c r="AH16" t="s">
        <v>93</v>
      </c>
      <c r="AI16" t="s">
        <v>93</v>
      </c>
      <c r="AJ16" t="s">
        <v>94</v>
      </c>
      <c r="AK16" t="s">
        <v>94</v>
      </c>
      <c r="AL16" t="s">
        <v>94</v>
      </c>
      <c r="AM16" t="s">
        <v>94</v>
      </c>
      <c r="AN16" t="s">
        <v>94</v>
      </c>
      <c r="AO16" t="s">
        <v>95</v>
      </c>
      <c r="AP16" t="s">
        <v>95</v>
      </c>
      <c r="AQ16" t="s">
        <v>95</v>
      </c>
      <c r="AR16" t="s">
        <v>95</v>
      </c>
      <c r="AS16" t="s">
        <v>96</v>
      </c>
      <c r="AT16" t="s">
        <v>96</v>
      </c>
      <c r="AU16" t="s">
        <v>96</v>
      </c>
      <c r="AV16" t="s">
        <v>96</v>
      </c>
      <c r="AW16" t="s">
        <v>96</v>
      </c>
      <c r="AX16" t="s">
        <v>96</v>
      </c>
      <c r="AY16" t="s">
        <v>96</v>
      </c>
      <c r="AZ16" t="s">
        <v>96</v>
      </c>
      <c r="BA16" t="s">
        <v>96</v>
      </c>
      <c r="BB16" t="s">
        <v>96</v>
      </c>
      <c r="BC16" t="s">
        <v>96</v>
      </c>
      <c r="BD16" t="s">
        <v>96</v>
      </c>
      <c r="BE16" t="s">
        <v>96</v>
      </c>
      <c r="BF16" t="s">
        <v>96</v>
      </c>
      <c r="BG16" t="s">
        <v>96</v>
      </c>
      <c r="BH16" t="s">
        <v>96</v>
      </c>
      <c r="BI16" t="s">
        <v>96</v>
      </c>
      <c r="BJ16" t="s">
        <v>96</v>
      </c>
      <c r="BK16" t="s">
        <v>97</v>
      </c>
      <c r="BL16" t="s">
        <v>97</v>
      </c>
      <c r="BM16" t="s">
        <v>97</v>
      </c>
      <c r="BN16" t="s">
        <v>97</v>
      </c>
      <c r="BO16" t="s">
        <v>97</v>
      </c>
      <c r="BP16" t="s">
        <v>97</v>
      </c>
      <c r="BQ16" t="s">
        <v>97</v>
      </c>
      <c r="BR16" t="s">
        <v>97</v>
      </c>
      <c r="BS16" t="s">
        <v>97</v>
      </c>
      <c r="BT16" t="s">
        <v>97</v>
      </c>
      <c r="BU16" t="s">
        <v>98</v>
      </c>
      <c r="BV16" t="s">
        <v>98</v>
      </c>
      <c r="BW16" t="s">
        <v>98</v>
      </c>
      <c r="BX16" t="s">
        <v>98</v>
      </c>
      <c r="BY16" t="s">
        <v>98</v>
      </c>
      <c r="BZ16" t="s">
        <v>98</v>
      </c>
      <c r="CA16" t="s">
        <v>98</v>
      </c>
      <c r="CB16" t="s">
        <v>98</v>
      </c>
      <c r="CC16" t="s">
        <v>98</v>
      </c>
      <c r="CD16" t="s">
        <v>98</v>
      </c>
      <c r="CE16" t="s">
        <v>98</v>
      </c>
      <c r="CF16" t="s">
        <v>98</v>
      </c>
      <c r="CG16" t="s">
        <v>98</v>
      </c>
      <c r="CH16" t="s">
        <v>98</v>
      </c>
      <c r="CI16" t="s">
        <v>98</v>
      </c>
      <c r="CJ16" t="s">
        <v>98</v>
      </c>
      <c r="CK16" t="s">
        <v>98</v>
      </c>
      <c r="CL16" t="s">
        <v>98</v>
      </c>
      <c r="CM16" t="s">
        <v>99</v>
      </c>
      <c r="CN16" t="s">
        <v>99</v>
      </c>
      <c r="CO16" t="s">
        <v>99</v>
      </c>
      <c r="CP16" t="s">
        <v>99</v>
      </c>
      <c r="CQ16" t="s">
        <v>99</v>
      </c>
      <c r="CR16" t="s">
        <v>99</v>
      </c>
      <c r="CS16" t="s">
        <v>99</v>
      </c>
      <c r="CT16" t="s">
        <v>99</v>
      </c>
      <c r="CU16" t="s">
        <v>99</v>
      </c>
      <c r="CV16" t="s">
        <v>99</v>
      </c>
      <c r="CW16" t="s">
        <v>99</v>
      </c>
      <c r="CX16" t="s">
        <v>99</v>
      </c>
      <c r="CY16" t="s">
        <v>99</v>
      </c>
      <c r="CZ16" t="s">
        <v>100</v>
      </c>
      <c r="DA16" t="s">
        <v>100</v>
      </c>
      <c r="DB16" t="s">
        <v>100</v>
      </c>
      <c r="DC16" t="s">
        <v>100</v>
      </c>
      <c r="DD16" t="s">
        <v>100</v>
      </c>
      <c r="DE16" t="s">
        <v>100</v>
      </c>
      <c r="DF16" t="s">
        <v>100</v>
      </c>
      <c r="DG16" t="s">
        <v>100</v>
      </c>
      <c r="DH16" t="s">
        <v>100</v>
      </c>
      <c r="DI16" t="s">
        <v>100</v>
      </c>
      <c r="DJ16" t="s">
        <v>100</v>
      </c>
      <c r="DK16" t="s">
        <v>100</v>
      </c>
      <c r="DL16" t="s">
        <v>100</v>
      </c>
      <c r="DM16" t="s">
        <v>100</v>
      </c>
      <c r="DN16" t="s">
        <v>100</v>
      </c>
      <c r="DO16" t="s">
        <v>101</v>
      </c>
      <c r="DP16" t="s">
        <v>101</v>
      </c>
      <c r="DQ16" t="s">
        <v>101</v>
      </c>
      <c r="DR16" t="s">
        <v>101</v>
      </c>
      <c r="DS16" t="s">
        <v>101</v>
      </c>
      <c r="DT16" t="s">
        <v>101</v>
      </c>
      <c r="DU16" t="s">
        <v>101</v>
      </c>
      <c r="DV16" t="s">
        <v>101</v>
      </c>
      <c r="DW16" t="s">
        <v>101</v>
      </c>
      <c r="DX16" t="s">
        <v>101</v>
      </c>
      <c r="DY16" t="s">
        <v>101</v>
      </c>
      <c r="DZ16" t="s">
        <v>101</v>
      </c>
      <c r="EA16" t="s">
        <v>101</v>
      </c>
      <c r="EB16" t="s">
        <v>101</v>
      </c>
      <c r="EC16" t="s">
        <v>101</v>
      </c>
      <c r="ED16" t="s">
        <v>101</v>
      </c>
      <c r="EE16" t="s">
        <v>101</v>
      </c>
      <c r="EF16" t="s">
        <v>101</v>
      </c>
      <c r="EG16" t="s">
        <v>102</v>
      </c>
      <c r="EH16" t="s">
        <v>102</v>
      </c>
      <c r="EI16" t="s">
        <v>102</v>
      </c>
      <c r="EJ16" t="s">
        <v>102</v>
      </c>
      <c r="EK16" t="s">
        <v>102</v>
      </c>
      <c r="EL16" t="s">
        <v>102</v>
      </c>
      <c r="EM16" t="s">
        <v>102</v>
      </c>
      <c r="EN16" t="s">
        <v>102</v>
      </c>
      <c r="EO16" t="s">
        <v>102</v>
      </c>
      <c r="EP16" t="s">
        <v>102</v>
      </c>
      <c r="EQ16" t="s">
        <v>102</v>
      </c>
      <c r="ER16" t="s">
        <v>102</v>
      </c>
      <c r="ES16" t="s">
        <v>102</v>
      </c>
      <c r="ET16" t="s">
        <v>102</v>
      </c>
      <c r="EU16" t="s">
        <v>102</v>
      </c>
      <c r="EV16" t="s">
        <v>102</v>
      </c>
      <c r="EW16" t="s">
        <v>102</v>
      </c>
      <c r="EX16" t="s">
        <v>102</v>
      </c>
      <c r="EY16" t="s">
        <v>102</v>
      </c>
      <c r="EZ16" t="s">
        <v>103</v>
      </c>
      <c r="FA16" t="s">
        <v>103</v>
      </c>
      <c r="FB16" t="s">
        <v>103</v>
      </c>
      <c r="FC16" t="s">
        <v>103</v>
      </c>
      <c r="FD16" t="s">
        <v>103</v>
      </c>
      <c r="FE16" t="s">
        <v>103</v>
      </c>
      <c r="FF16" t="s">
        <v>103</v>
      </c>
      <c r="FG16" t="s">
        <v>103</v>
      </c>
      <c r="FH16" t="s">
        <v>103</v>
      </c>
      <c r="FI16" t="s">
        <v>103</v>
      </c>
      <c r="FJ16" t="s">
        <v>103</v>
      </c>
      <c r="FK16" t="s">
        <v>103</v>
      </c>
      <c r="FL16" t="s">
        <v>103</v>
      </c>
      <c r="FM16" t="s">
        <v>103</v>
      </c>
      <c r="FN16" t="s">
        <v>103</v>
      </c>
      <c r="FO16" t="s">
        <v>103</v>
      </c>
      <c r="FP16" t="s">
        <v>103</v>
      </c>
      <c r="FQ16" t="s">
        <v>103</v>
      </c>
      <c r="FR16" t="s">
        <v>103</v>
      </c>
      <c r="FS16" t="s">
        <v>104</v>
      </c>
      <c r="FT16" t="s">
        <v>104</v>
      </c>
      <c r="FU16" t="s">
        <v>104</v>
      </c>
      <c r="FV16" t="s">
        <v>104</v>
      </c>
      <c r="FW16" t="s">
        <v>104</v>
      </c>
      <c r="FX16" t="s">
        <v>104</v>
      </c>
      <c r="FY16" t="s">
        <v>104</v>
      </c>
      <c r="FZ16" t="s">
        <v>104</v>
      </c>
      <c r="GA16" t="s">
        <v>104</v>
      </c>
      <c r="GB16" t="s">
        <v>104</v>
      </c>
      <c r="GC16" t="s">
        <v>104</v>
      </c>
      <c r="GD16" t="s">
        <v>104</v>
      </c>
      <c r="GE16" t="s">
        <v>104</v>
      </c>
      <c r="GF16" t="s">
        <v>104</v>
      </c>
      <c r="GG16" t="s">
        <v>104</v>
      </c>
      <c r="GH16" t="s">
        <v>104</v>
      </c>
      <c r="GI16" t="s">
        <v>104</v>
      </c>
      <c r="GJ16" t="s">
        <v>104</v>
      </c>
      <c r="GK16" t="s">
        <v>105</v>
      </c>
      <c r="GL16" t="s">
        <v>105</v>
      </c>
      <c r="GM16" t="s">
        <v>105</v>
      </c>
      <c r="GN16" t="s">
        <v>105</v>
      </c>
      <c r="GO16" t="s">
        <v>105</v>
      </c>
      <c r="GP16" t="s">
        <v>105</v>
      </c>
      <c r="GQ16" t="s">
        <v>105</v>
      </c>
      <c r="GR16" t="s">
        <v>105</v>
      </c>
      <c r="GS16" t="s">
        <v>106</v>
      </c>
      <c r="GT16" t="s">
        <v>106</v>
      </c>
      <c r="GU16" t="s">
        <v>106</v>
      </c>
      <c r="GV16" t="s">
        <v>106</v>
      </c>
      <c r="GW16" t="s">
        <v>106</v>
      </c>
      <c r="GX16" t="s">
        <v>106</v>
      </c>
      <c r="GY16" t="s">
        <v>106</v>
      </c>
      <c r="GZ16" t="s">
        <v>106</v>
      </c>
      <c r="HA16" t="s">
        <v>106</v>
      </c>
      <c r="HB16" t="s">
        <v>106</v>
      </c>
      <c r="HC16" t="s">
        <v>106</v>
      </c>
      <c r="HD16" t="s">
        <v>106</v>
      </c>
      <c r="HE16" t="s">
        <v>106</v>
      </c>
      <c r="HF16" t="s">
        <v>106</v>
      </c>
      <c r="HG16" t="s">
        <v>106</v>
      </c>
      <c r="HH16" t="s">
        <v>106</v>
      </c>
    </row>
    <row r="17" spans="1:216" x14ac:dyDescent="0.2">
      <c r="A17" t="s">
        <v>107</v>
      </c>
      <c r="B17" t="s">
        <v>108</v>
      </c>
      <c r="C17" t="s">
        <v>109</v>
      </c>
      <c r="D17" t="s">
        <v>110</v>
      </c>
      <c r="E17" t="s">
        <v>111</v>
      </c>
      <c r="F17" t="s">
        <v>112</v>
      </c>
      <c r="G17" t="s">
        <v>113</v>
      </c>
      <c r="H17" t="s">
        <v>114</v>
      </c>
      <c r="I17" t="s">
        <v>115</v>
      </c>
      <c r="J17" t="s">
        <v>116</v>
      </c>
      <c r="K17" t="s">
        <v>117</v>
      </c>
      <c r="L17" t="s">
        <v>118</v>
      </c>
      <c r="M17" t="s">
        <v>119</v>
      </c>
      <c r="N17" t="s">
        <v>120</v>
      </c>
      <c r="O17" t="s">
        <v>121</v>
      </c>
      <c r="P17" t="s">
        <v>122</v>
      </c>
      <c r="Q17" t="s">
        <v>123</v>
      </c>
      <c r="R17" t="s">
        <v>124</v>
      </c>
      <c r="S17" t="s">
        <v>125</v>
      </c>
      <c r="T17" t="s">
        <v>126</v>
      </c>
      <c r="U17" t="s">
        <v>127</v>
      </c>
      <c r="V17" t="s">
        <v>128</v>
      </c>
      <c r="W17" t="s">
        <v>129</v>
      </c>
      <c r="X17" t="s">
        <v>130</v>
      </c>
      <c r="Y17" t="s">
        <v>131</v>
      </c>
      <c r="Z17" t="s">
        <v>132</v>
      </c>
      <c r="AA17" t="s">
        <v>133</v>
      </c>
      <c r="AB17" t="s">
        <v>134</v>
      </c>
      <c r="AC17" t="s">
        <v>135</v>
      </c>
      <c r="AD17" t="s">
        <v>136</v>
      </c>
      <c r="AE17" t="s">
        <v>137</v>
      </c>
      <c r="AF17" t="s">
        <v>138</v>
      </c>
      <c r="AG17" t="s">
        <v>139</v>
      </c>
      <c r="AH17" t="s">
        <v>140</v>
      </c>
      <c r="AI17" t="s">
        <v>141</v>
      </c>
      <c r="AJ17" t="s">
        <v>94</v>
      </c>
      <c r="AK17" t="s">
        <v>142</v>
      </c>
      <c r="AL17" t="s">
        <v>143</v>
      </c>
      <c r="AM17" t="s">
        <v>144</v>
      </c>
      <c r="AN17" t="s">
        <v>145</v>
      </c>
      <c r="AO17" t="s">
        <v>146</v>
      </c>
      <c r="AP17" t="s">
        <v>147</v>
      </c>
      <c r="AQ17" t="s">
        <v>148</v>
      </c>
      <c r="AR17" t="s">
        <v>149</v>
      </c>
      <c r="AS17" t="s">
        <v>118</v>
      </c>
      <c r="AT17" t="s">
        <v>150</v>
      </c>
      <c r="AU17" t="s">
        <v>151</v>
      </c>
      <c r="AV17" t="s">
        <v>152</v>
      </c>
      <c r="AW17" t="s">
        <v>153</v>
      </c>
      <c r="AX17" t="s">
        <v>154</v>
      </c>
      <c r="AY17" t="s">
        <v>155</v>
      </c>
      <c r="AZ17" t="s">
        <v>156</v>
      </c>
      <c r="BA17" t="s">
        <v>157</v>
      </c>
      <c r="BB17" t="s">
        <v>158</v>
      </c>
      <c r="BC17" t="s">
        <v>159</v>
      </c>
      <c r="BD17" t="s">
        <v>160</v>
      </c>
      <c r="BE17" t="s">
        <v>161</v>
      </c>
      <c r="BF17" t="s">
        <v>162</v>
      </c>
      <c r="BG17" t="s">
        <v>163</v>
      </c>
      <c r="BH17" t="s">
        <v>164</v>
      </c>
      <c r="BI17" t="s">
        <v>165</v>
      </c>
      <c r="BJ17" t="s">
        <v>166</v>
      </c>
      <c r="BK17" t="s">
        <v>167</v>
      </c>
      <c r="BL17" t="s">
        <v>168</v>
      </c>
      <c r="BM17" t="s">
        <v>169</v>
      </c>
      <c r="BN17" t="s">
        <v>170</v>
      </c>
      <c r="BO17" t="s">
        <v>171</v>
      </c>
      <c r="BP17" t="s">
        <v>172</v>
      </c>
      <c r="BQ17" t="s">
        <v>173</v>
      </c>
      <c r="BR17" t="s">
        <v>174</v>
      </c>
      <c r="BS17" t="s">
        <v>175</v>
      </c>
      <c r="BT17" t="s">
        <v>176</v>
      </c>
      <c r="BU17" t="s">
        <v>177</v>
      </c>
      <c r="BV17" t="s">
        <v>178</v>
      </c>
      <c r="BW17" t="s">
        <v>179</v>
      </c>
      <c r="BX17" t="s">
        <v>180</v>
      </c>
      <c r="BY17" t="s">
        <v>181</v>
      </c>
      <c r="BZ17" t="s">
        <v>182</v>
      </c>
      <c r="CA17" t="s">
        <v>183</v>
      </c>
      <c r="CB17" t="s">
        <v>184</v>
      </c>
      <c r="CC17" t="s">
        <v>185</v>
      </c>
      <c r="CD17" t="s">
        <v>186</v>
      </c>
      <c r="CE17" t="s">
        <v>187</v>
      </c>
      <c r="CF17" t="s">
        <v>188</v>
      </c>
      <c r="CG17" t="s">
        <v>189</v>
      </c>
      <c r="CH17" t="s">
        <v>190</v>
      </c>
      <c r="CI17" t="s">
        <v>191</v>
      </c>
      <c r="CJ17" t="s">
        <v>192</v>
      </c>
      <c r="CK17" t="s">
        <v>193</v>
      </c>
      <c r="CL17" t="s">
        <v>194</v>
      </c>
      <c r="CM17" t="s">
        <v>108</v>
      </c>
      <c r="CN17" t="s">
        <v>111</v>
      </c>
      <c r="CO17" t="s">
        <v>195</v>
      </c>
      <c r="CP17" t="s">
        <v>196</v>
      </c>
      <c r="CQ17" t="s">
        <v>197</v>
      </c>
      <c r="CR17" t="s">
        <v>198</v>
      </c>
      <c r="CS17" t="s">
        <v>199</v>
      </c>
      <c r="CT17" t="s">
        <v>200</v>
      </c>
      <c r="CU17" t="s">
        <v>201</v>
      </c>
      <c r="CV17" t="s">
        <v>202</v>
      </c>
      <c r="CW17" t="s">
        <v>203</v>
      </c>
      <c r="CX17" t="s">
        <v>204</v>
      </c>
      <c r="CY17" t="s">
        <v>205</v>
      </c>
      <c r="CZ17" t="s">
        <v>206</v>
      </c>
      <c r="DA17" t="s">
        <v>207</v>
      </c>
      <c r="DB17" t="s">
        <v>208</v>
      </c>
      <c r="DC17" t="s">
        <v>209</v>
      </c>
      <c r="DD17" t="s">
        <v>210</v>
      </c>
      <c r="DE17" t="s">
        <v>211</v>
      </c>
      <c r="DF17" t="s">
        <v>212</v>
      </c>
      <c r="DG17" t="s">
        <v>213</v>
      </c>
      <c r="DH17" t="s">
        <v>214</v>
      </c>
      <c r="DI17" t="s">
        <v>215</v>
      </c>
      <c r="DJ17" t="s">
        <v>216</v>
      </c>
      <c r="DK17" t="s">
        <v>217</v>
      </c>
      <c r="DL17" t="s">
        <v>218</v>
      </c>
      <c r="DM17" t="s">
        <v>219</v>
      </c>
      <c r="DN17" t="s">
        <v>220</v>
      </c>
      <c r="DO17" t="s">
        <v>221</v>
      </c>
      <c r="DP17" t="s">
        <v>222</v>
      </c>
      <c r="DQ17" t="s">
        <v>223</v>
      </c>
      <c r="DR17" t="s">
        <v>224</v>
      </c>
      <c r="DS17" t="s">
        <v>225</v>
      </c>
      <c r="DT17" t="s">
        <v>226</v>
      </c>
      <c r="DU17" t="s">
        <v>227</v>
      </c>
      <c r="DV17" t="s">
        <v>228</v>
      </c>
      <c r="DW17" t="s">
        <v>229</v>
      </c>
      <c r="DX17" t="s">
        <v>230</v>
      </c>
      <c r="DY17" t="s">
        <v>231</v>
      </c>
      <c r="DZ17" t="s">
        <v>232</v>
      </c>
      <c r="EA17" t="s">
        <v>233</v>
      </c>
      <c r="EB17" t="s">
        <v>234</v>
      </c>
      <c r="EC17" t="s">
        <v>235</v>
      </c>
      <c r="ED17" t="s">
        <v>236</v>
      </c>
      <c r="EE17" t="s">
        <v>237</v>
      </c>
      <c r="EF17" t="s">
        <v>238</v>
      </c>
      <c r="EG17" t="s">
        <v>239</v>
      </c>
      <c r="EH17" t="s">
        <v>240</v>
      </c>
      <c r="EI17" t="s">
        <v>241</v>
      </c>
      <c r="EJ17" t="s">
        <v>242</v>
      </c>
      <c r="EK17" t="s">
        <v>243</v>
      </c>
      <c r="EL17" t="s">
        <v>244</v>
      </c>
      <c r="EM17" t="s">
        <v>245</v>
      </c>
      <c r="EN17" t="s">
        <v>246</v>
      </c>
      <c r="EO17" t="s">
        <v>247</v>
      </c>
      <c r="EP17" t="s">
        <v>248</v>
      </c>
      <c r="EQ17" t="s">
        <v>249</v>
      </c>
      <c r="ER17" t="s">
        <v>250</v>
      </c>
      <c r="ES17" t="s">
        <v>251</v>
      </c>
      <c r="ET17" t="s">
        <v>252</v>
      </c>
      <c r="EU17" t="s">
        <v>253</v>
      </c>
      <c r="EV17" t="s">
        <v>254</v>
      </c>
      <c r="EW17" t="s">
        <v>255</v>
      </c>
      <c r="EX17" t="s">
        <v>256</v>
      </c>
      <c r="EY17" t="s">
        <v>257</v>
      </c>
      <c r="EZ17" t="s">
        <v>258</v>
      </c>
      <c r="FA17" t="s">
        <v>259</v>
      </c>
      <c r="FB17" t="s">
        <v>260</v>
      </c>
      <c r="FC17" t="s">
        <v>261</v>
      </c>
      <c r="FD17" t="s">
        <v>262</v>
      </c>
      <c r="FE17" t="s">
        <v>263</v>
      </c>
      <c r="FF17" t="s">
        <v>264</v>
      </c>
      <c r="FG17" t="s">
        <v>265</v>
      </c>
      <c r="FH17" t="s">
        <v>266</v>
      </c>
      <c r="FI17" t="s">
        <v>267</v>
      </c>
      <c r="FJ17" t="s">
        <v>268</v>
      </c>
      <c r="FK17" t="s">
        <v>269</v>
      </c>
      <c r="FL17" t="s">
        <v>270</v>
      </c>
      <c r="FM17" t="s">
        <v>271</v>
      </c>
      <c r="FN17" t="s">
        <v>272</v>
      </c>
      <c r="FO17" t="s">
        <v>273</v>
      </c>
      <c r="FP17" t="s">
        <v>274</v>
      </c>
      <c r="FQ17" t="s">
        <v>275</v>
      </c>
      <c r="FR17" t="s">
        <v>276</v>
      </c>
      <c r="FS17" t="s">
        <v>277</v>
      </c>
      <c r="FT17" t="s">
        <v>278</v>
      </c>
      <c r="FU17" t="s">
        <v>279</v>
      </c>
      <c r="FV17" t="s">
        <v>280</v>
      </c>
      <c r="FW17" t="s">
        <v>281</v>
      </c>
      <c r="FX17" t="s">
        <v>282</v>
      </c>
      <c r="FY17" t="s">
        <v>283</v>
      </c>
      <c r="FZ17" t="s">
        <v>284</v>
      </c>
      <c r="GA17" t="s">
        <v>285</v>
      </c>
      <c r="GB17" t="s">
        <v>286</v>
      </c>
      <c r="GC17" t="s">
        <v>287</v>
      </c>
      <c r="GD17" t="s">
        <v>288</v>
      </c>
      <c r="GE17" t="s">
        <v>289</v>
      </c>
      <c r="GF17" t="s">
        <v>290</v>
      </c>
      <c r="GG17" t="s">
        <v>291</v>
      </c>
      <c r="GH17" t="s">
        <v>292</v>
      </c>
      <c r="GI17" t="s">
        <v>293</v>
      </c>
      <c r="GJ17" t="s">
        <v>294</v>
      </c>
      <c r="GK17" t="s">
        <v>295</v>
      </c>
      <c r="GL17" t="s">
        <v>296</v>
      </c>
      <c r="GM17" t="s">
        <v>297</v>
      </c>
      <c r="GN17" t="s">
        <v>298</v>
      </c>
      <c r="GO17" t="s">
        <v>299</v>
      </c>
      <c r="GP17" t="s">
        <v>300</v>
      </c>
      <c r="GQ17" t="s">
        <v>301</v>
      </c>
      <c r="GR17" t="s">
        <v>302</v>
      </c>
      <c r="GS17" t="s">
        <v>303</v>
      </c>
      <c r="GT17" t="s">
        <v>304</v>
      </c>
      <c r="GU17" t="s">
        <v>305</v>
      </c>
      <c r="GV17" t="s">
        <v>306</v>
      </c>
      <c r="GW17" t="s">
        <v>307</v>
      </c>
      <c r="GX17" t="s">
        <v>308</v>
      </c>
      <c r="GY17" t="s">
        <v>309</v>
      </c>
      <c r="GZ17" t="s">
        <v>310</v>
      </c>
      <c r="HA17" t="s">
        <v>311</v>
      </c>
      <c r="HB17" t="s">
        <v>312</v>
      </c>
      <c r="HC17" t="s">
        <v>313</v>
      </c>
      <c r="HD17" t="s">
        <v>314</v>
      </c>
      <c r="HE17" t="s">
        <v>315</v>
      </c>
      <c r="HF17" t="s">
        <v>316</v>
      </c>
      <c r="HG17" t="s">
        <v>317</v>
      </c>
      <c r="HH17" t="s">
        <v>318</v>
      </c>
    </row>
    <row r="18" spans="1:216" x14ac:dyDescent="0.2">
      <c r="B18" t="s">
        <v>319</v>
      </c>
      <c r="C18" t="s">
        <v>319</v>
      </c>
      <c r="F18" t="s">
        <v>319</v>
      </c>
      <c r="L18" t="s">
        <v>319</v>
      </c>
      <c r="M18" t="s">
        <v>320</v>
      </c>
      <c r="N18" t="s">
        <v>321</v>
      </c>
      <c r="O18" t="s">
        <v>322</v>
      </c>
      <c r="P18" t="s">
        <v>323</v>
      </c>
      <c r="Q18" t="s">
        <v>323</v>
      </c>
      <c r="R18" t="s">
        <v>157</v>
      </c>
      <c r="S18" t="s">
        <v>157</v>
      </c>
      <c r="T18" t="s">
        <v>320</v>
      </c>
      <c r="U18" t="s">
        <v>320</v>
      </c>
      <c r="V18" t="s">
        <v>320</v>
      </c>
      <c r="W18" t="s">
        <v>320</v>
      </c>
      <c r="X18" t="s">
        <v>324</v>
      </c>
      <c r="Y18" t="s">
        <v>325</v>
      </c>
      <c r="Z18" t="s">
        <v>325</v>
      </c>
      <c r="AA18" t="s">
        <v>326</v>
      </c>
      <c r="AB18" t="s">
        <v>327</v>
      </c>
      <c r="AC18" t="s">
        <v>326</v>
      </c>
      <c r="AD18" t="s">
        <v>326</v>
      </c>
      <c r="AE18" t="s">
        <v>326</v>
      </c>
      <c r="AF18" t="s">
        <v>324</v>
      </c>
      <c r="AG18" t="s">
        <v>324</v>
      </c>
      <c r="AH18" t="s">
        <v>324</v>
      </c>
      <c r="AI18" t="s">
        <v>324</v>
      </c>
      <c r="AJ18" t="s">
        <v>328</v>
      </c>
      <c r="AK18" t="s">
        <v>327</v>
      </c>
      <c r="AM18" t="s">
        <v>327</v>
      </c>
      <c r="AN18" t="s">
        <v>328</v>
      </c>
      <c r="AO18" t="s">
        <v>322</v>
      </c>
      <c r="AP18" t="s">
        <v>322</v>
      </c>
      <c r="AR18" t="s">
        <v>329</v>
      </c>
      <c r="AS18" t="s">
        <v>319</v>
      </c>
      <c r="AT18" t="s">
        <v>323</v>
      </c>
      <c r="AU18" t="s">
        <v>323</v>
      </c>
      <c r="AV18" t="s">
        <v>330</v>
      </c>
      <c r="AW18" t="s">
        <v>330</v>
      </c>
      <c r="AX18" t="s">
        <v>323</v>
      </c>
      <c r="AY18" t="s">
        <v>330</v>
      </c>
      <c r="AZ18" t="s">
        <v>328</v>
      </c>
      <c r="BA18" t="s">
        <v>326</v>
      </c>
      <c r="BB18" t="s">
        <v>326</v>
      </c>
      <c r="BC18" t="s">
        <v>325</v>
      </c>
      <c r="BD18" t="s">
        <v>325</v>
      </c>
      <c r="BE18" t="s">
        <v>325</v>
      </c>
      <c r="BF18" t="s">
        <v>325</v>
      </c>
      <c r="BG18" t="s">
        <v>325</v>
      </c>
      <c r="BH18" t="s">
        <v>331</v>
      </c>
      <c r="BI18" t="s">
        <v>322</v>
      </c>
      <c r="BJ18" t="s">
        <v>322</v>
      </c>
      <c r="BK18" t="s">
        <v>323</v>
      </c>
      <c r="BL18" t="s">
        <v>323</v>
      </c>
      <c r="BM18" t="s">
        <v>323</v>
      </c>
      <c r="BN18" t="s">
        <v>330</v>
      </c>
      <c r="BO18" t="s">
        <v>323</v>
      </c>
      <c r="BP18" t="s">
        <v>330</v>
      </c>
      <c r="BQ18" t="s">
        <v>326</v>
      </c>
      <c r="BR18" t="s">
        <v>326</v>
      </c>
      <c r="BS18" t="s">
        <v>325</v>
      </c>
      <c r="BT18" t="s">
        <v>325</v>
      </c>
      <c r="BU18" t="s">
        <v>322</v>
      </c>
      <c r="BZ18" t="s">
        <v>322</v>
      </c>
      <c r="CC18" t="s">
        <v>325</v>
      </c>
      <c r="CD18" t="s">
        <v>325</v>
      </c>
      <c r="CE18" t="s">
        <v>325</v>
      </c>
      <c r="CF18" t="s">
        <v>325</v>
      </c>
      <c r="CG18" t="s">
        <v>325</v>
      </c>
      <c r="CH18" t="s">
        <v>322</v>
      </c>
      <c r="CI18" t="s">
        <v>322</v>
      </c>
      <c r="CJ18" t="s">
        <v>322</v>
      </c>
      <c r="CK18" t="s">
        <v>319</v>
      </c>
      <c r="CM18" t="s">
        <v>332</v>
      </c>
      <c r="CO18" t="s">
        <v>319</v>
      </c>
      <c r="CP18" t="s">
        <v>319</v>
      </c>
      <c r="CR18" t="s">
        <v>333</v>
      </c>
      <c r="CS18" t="s">
        <v>334</v>
      </c>
      <c r="CT18" t="s">
        <v>333</v>
      </c>
      <c r="CU18" t="s">
        <v>334</v>
      </c>
      <c r="CV18" t="s">
        <v>333</v>
      </c>
      <c r="CW18" t="s">
        <v>334</v>
      </c>
      <c r="CX18" t="s">
        <v>327</v>
      </c>
      <c r="CY18" t="s">
        <v>327</v>
      </c>
      <c r="CZ18" t="s">
        <v>322</v>
      </c>
      <c r="DA18" t="s">
        <v>335</v>
      </c>
      <c r="DB18" t="s">
        <v>322</v>
      </c>
      <c r="DD18" t="s">
        <v>323</v>
      </c>
      <c r="DE18" t="s">
        <v>336</v>
      </c>
      <c r="DF18" t="s">
        <v>323</v>
      </c>
      <c r="DH18" t="s">
        <v>322</v>
      </c>
      <c r="DI18" t="s">
        <v>335</v>
      </c>
      <c r="DJ18" t="s">
        <v>322</v>
      </c>
      <c r="DO18" t="s">
        <v>337</v>
      </c>
      <c r="DP18" t="s">
        <v>337</v>
      </c>
      <c r="EC18" t="s">
        <v>337</v>
      </c>
      <c r="ED18" t="s">
        <v>337</v>
      </c>
      <c r="EE18" t="s">
        <v>338</v>
      </c>
      <c r="EF18" t="s">
        <v>338</v>
      </c>
      <c r="EG18" t="s">
        <v>325</v>
      </c>
      <c r="EH18" t="s">
        <v>325</v>
      </c>
      <c r="EI18" t="s">
        <v>327</v>
      </c>
      <c r="EJ18" t="s">
        <v>325</v>
      </c>
      <c r="EK18" t="s">
        <v>330</v>
      </c>
      <c r="EL18" t="s">
        <v>327</v>
      </c>
      <c r="EM18" t="s">
        <v>327</v>
      </c>
      <c r="EO18" t="s">
        <v>337</v>
      </c>
      <c r="EP18" t="s">
        <v>337</v>
      </c>
      <c r="EQ18" t="s">
        <v>337</v>
      </c>
      <c r="ER18" t="s">
        <v>337</v>
      </c>
      <c r="ES18" t="s">
        <v>337</v>
      </c>
      <c r="ET18" t="s">
        <v>337</v>
      </c>
      <c r="EU18" t="s">
        <v>337</v>
      </c>
      <c r="EV18" t="s">
        <v>339</v>
      </c>
      <c r="EW18" t="s">
        <v>340</v>
      </c>
      <c r="EX18" t="s">
        <v>340</v>
      </c>
      <c r="EY18" t="s">
        <v>340</v>
      </c>
      <c r="EZ18" t="s">
        <v>337</v>
      </c>
      <c r="FA18" t="s">
        <v>337</v>
      </c>
      <c r="FB18" t="s">
        <v>337</v>
      </c>
      <c r="FC18" t="s">
        <v>337</v>
      </c>
      <c r="FD18" t="s">
        <v>337</v>
      </c>
      <c r="FE18" t="s">
        <v>337</v>
      </c>
      <c r="FF18" t="s">
        <v>337</v>
      </c>
      <c r="FG18" t="s">
        <v>337</v>
      </c>
      <c r="FH18" t="s">
        <v>337</v>
      </c>
      <c r="FI18" t="s">
        <v>337</v>
      </c>
      <c r="FJ18" t="s">
        <v>337</v>
      </c>
      <c r="FK18" t="s">
        <v>337</v>
      </c>
      <c r="FR18" t="s">
        <v>337</v>
      </c>
      <c r="FS18" t="s">
        <v>327</v>
      </c>
      <c r="FT18" t="s">
        <v>327</v>
      </c>
      <c r="FU18" t="s">
        <v>333</v>
      </c>
      <c r="FV18" t="s">
        <v>334</v>
      </c>
      <c r="FW18" t="s">
        <v>334</v>
      </c>
      <c r="GA18" t="s">
        <v>334</v>
      </c>
      <c r="GE18" t="s">
        <v>323</v>
      </c>
      <c r="GF18" t="s">
        <v>323</v>
      </c>
      <c r="GG18" t="s">
        <v>330</v>
      </c>
      <c r="GH18" t="s">
        <v>330</v>
      </c>
      <c r="GI18" t="s">
        <v>341</v>
      </c>
      <c r="GJ18" t="s">
        <v>341</v>
      </c>
      <c r="GK18" t="s">
        <v>337</v>
      </c>
      <c r="GL18" t="s">
        <v>337</v>
      </c>
      <c r="GM18" t="s">
        <v>337</v>
      </c>
      <c r="GN18" t="s">
        <v>337</v>
      </c>
      <c r="GO18" t="s">
        <v>337</v>
      </c>
      <c r="GP18" t="s">
        <v>337</v>
      </c>
      <c r="GQ18" t="s">
        <v>325</v>
      </c>
      <c r="GR18" t="s">
        <v>337</v>
      </c>
      <c r="GT18" t="s">
        <v>328</v>
      </c>
      <c r="GU18" t="s">
        <v>328</v>
      </c>
      <c r="GV18" t="s">
        <v>325</v>
      </c>
      <c r="GW18" t="s">
        <v>325</v>
      </c>
      <c r="GX18" t="s">
        <v>325</v>
      </c>
      <c r="GY18" t="s">
        <v>325</v>
      </c>
      <c r="GZ18" t="s">
        <v>325</v>
      </c>
      <c r="HA18" t="s">
        <v>327</v>
      </c>
      <c r="HB18" t="s">
        <v>327</v>
      </c>
      <c r="HC18" t="s">
        <v>327</v>
      </c>
      <c r="HD18" t="s">
        <v>325</v>
      </c>
      <c r="HE18" t="s">
        <v>323</v>
      </c>
      <c r="HF18" t="s">
        <v>330</v>
      </c>
      <c r="HG18" t="s">
        <v>327</v>
      </c>
      <c r="HH18" t="s">
        <v>327</v>
      </c>
    </row>
    <row r="19" spans="1:216" x14ac:dyDescent="0.2">
      <c r="A19">
        <v>1</v>
      </c>
      <c r="B19">
        <v>1689713586</v>
      </c>
      <c r="C19">
        <v>0</v>
      </c>
      <c r="D19" t="s">
        <v>342</v>
      </c>
      <c r="E19" t="s">
        <v>343</v>
      </c>
      <c r="F19" t="s">
        <v>344</v>
      </c>
      <c r="G19" t="s">
        <v>345</v>
      </c>
      <c r="H19" t="s">
        <v>346</v>
      </c>
      <c r="I19" t="s">
        <v>347</v>
      </c>
      <c r="J19" t="s">
        <v>405</v>
      </c>
      <c r="K19" t="s">
        <v>348</v>
      </c>
      <c r="L19">
        <v>1689713586</v>
      </c>
      <c r="M19">
        <f t="shared" ref="M19:M36" si="0">(N19)/1000</f>
        <v>6.5767220989104962E-4</v>
      </c>
      <c r="N19">
        <f t="shared" ref="N19:N36" si="1">1000*AZ19*AL19*(AV19-AW19)/(100*$B$7*(1000-AL19*AV19))</f>
        <v>0.65767220989104958</v>
      </c>
      <c r="O19">
        <f t="shared" ref="O19:O36" si="2">AZ19*AL19*(AU19-AT19*(1000-AL19*AW19)/(1000-AL19*AV19))/(100*$B$7)</f>
        <v>7.5551074315430782</v>
      </c>
      <c r="P19">
        <f t="shared" ref="P19:P36" si="3">AT19 - IF(AL19&gt;1, O19*$B$7*100/(AN19*BH19), 0)</f>
        <v>388.96699999999998</v>
      </c>
      <c r="Q19">
        <f t="shared" ref="Q19:Q36" si="4">((W19-M19/2)*P19-O19)/(W19+M19/2)</f>
        <v>198.03797813188049</v>
      </c>
      <c r="R19">
        <f t="shared" ref="R19:R36" si="5">Q19*(BA19+BB19)/1000</f>
        <v>19.986203069402151</v>
      </c>
      <c r="S19">
        <f t="shared" ref="S19:S36" si="6">(AT19 - IF(AL19&gt;1, O19*$B$7*100/(AN19*BH19), 0))*(BA19+BB19)/1000</f>
        <v>39.254962722953998</v>
      </c>
      <c r="T19">
        <f t="shared" ref="T19:T36" si="7">2/((1/V19-1/U19)+SIGN(V19)*SQRT((1/V19-1/U19)*(1/V19-1/U19) + 4*$C$7/(($C$7+1)*($C$7+1))*(2*1/V19*1/U19-1/U19*1/U19)))</f>
        <v>6.5602275566112561E-2</v>
      </c>
      <c r="U19">
        <f t="shared" ref="U19:U36" si="8">IF(LEFT($D$7,1)&lt;&gt;"0",IF(LEFT($D$7,1)="1",3,$E$7),$D$5+$E$5*(BH19*BA19/($K$5*1000))+$F$5*(BH19*BA19/($K$5*1000))*MAX(MIN($B$7,$J$5),$I$5)*MAX(MIN($B$7,$J$5),$I$5)+$G$5*MAX(MIN($B$7,$J$5),$I$5)*(BH19*BA19/($K$5*1000))+$H$5*(BH19*BA19/($K$5*1000))*(BH19*BA19/($K$5*1000)))</f>
        <v>3.0114393845832419</v>
      </c>
      <c r="V19">
        <f t="shared" ref="V19:V36" si="9">M19*(1000-(1000*0.61365*EXP(17.502*Z19/(240.97+Z19))/(BA19+BB19)+AV19)/2)/(1000*0.61365*EXP(17.502*Z19/(240.97+Z19))/(BA19+BB19)-AV19)</f>
        <v>6.4818566187150387E-2</v>
      </c>
      <c r="W19">
        <f t="shared" ref="W19:W36" si="10">1/(($C$7+1)/(T19/1.6)+1/(U19/1.37)) + $C$7/(($C$7+1)/(T19/1.6) + $C$7/(U19/1.37))</f>
        <v>4.0581236871822829E-2</v>
      </c>
      <c r="X19">
        <f t="shared" ref="X19:X36" si="11">(AO19*AR19)</f>
        <v>297.67588499999999</v>
      </c>
      <c r="Y19">
        <f t="shared" ref="Y19:Y36" si="12">(BC19+(X19+2*0.95*0.0000000567*(((BC19+$B$9)+273)^4-(BC19+273)^4)-44100*M19)/(1.84*29.3*U19+8*0.95*0.0000000567*(BC19+273)^3))</f>
        <v>19.543885373242869</v>
      </c>
      <c r="Z19">
        <f t="shared" ref="Z19:Z36" si="13">($C$9*BD19+$D$9*BE19+$E$9*Y19)</f>
        <v>19.543885373242869</v>
      </c>
      <c r="AA19">
        <f t="shared" ref="AA19:AA36" si="14">0.61365*EXP(17.502*Z19/(240.97+Z19))</f>
        <v>2.2811472035455584</v>
      </c>
      <c r="AB19">
        <f t="shared" ref="AB19:AB36" si="15">(AC19/AD19*100)</f>
        <v>61.602673366197678</v>
      </c>
      <c r="AC19">
        <f t="shared" ref="AC19:AC36" si="16">AV19*(BA19+BB19)/1000</f>
        <v>1.2752082631133999</v>
      </c>
      <c r="AD19">
        <f t="shared" ref="AD19:AD36" si="17">0.61365*EXP(17.502*BC19/(240.97+BC19))</f>
        <v>2.070053446435534</v>
      </c>
      <c r="AE19">
        <f t="shared" ref="AE19:AE36" si="18">(AA19-AV19*(BA19+BB19)/1000)</f>
        <v>1.0059389404321586</v>
      </c>
      <c r="AF19">
        <f t="shared" ref="AF19:AF36" si="19">(-M19*44100)</f>
        <v>-29.00334445619529</v>
      </c>
      <c r="AG19">
        <f t="shared" ref="AG19:AG36" si="20">2*29.3*U19*0.92*(BC19-Z19)</f>
        <v>-252.18010544008908</v>
      </c>
      <c r="AH19">
        <f t="shared" ref="AH19:AH36" si="21">2*0.95*0.0000000567*(((BC19+$B$9)+273)^4-(Z19+273)^4)</f>
        <v>-16.624958676028943</v>
      </c>
      <c r="AI19">
        <f t="shared" ref="AI19:AI36" si="22">X19+AH19+AF19+AG19</f>
        <v>-0.13252357231331757</v>
      </c>
      <c r="AJ19">
        <v>33</v>
      </c>
      <c r="AK19">
        <v>8</v>
      </c>
      <c r="AL19">
        <f t="shared" ref="AL19:AL36" si="23">IF(AJ19*$H$15&gt;=AN19,1,(AN19/(AN19-AJ19*$H$15)))</f>
        <v>1</v>
      </c>
      <c r="AM19">
        <f t="shared" ref="AM19:AM36" si="24">(AL19-1)*100</f>
        <v>0</v>
      </c>
      <c r="AN19">
        <f t="shared" ref="AN19:AN36" si="25">MAX(0,($B$15+$C$15*BH19)/(1+$D$15*BH19)*BA19/(BC19+273)*$E$15)</f>
        <v>54928.921110650976</v>
      </c>
      <c r="AO19">
        <f t="shared" ref="AO19:AO36" si="26">$B$13*BI19+$C$13*BJ19+$F$13*BU19*(1-BX19)</f>
        <v>1799.84</v>
      </c>
      <c r="AP19">
        <f t="shared" ref="AP19:AP36" si="27">AO19*AQ19</f>
        <v>1517.2652999999998</v>
      </c>
      <c r="AQ19">
        <f t="shared" ref="AQ19:AQ36" si="28">($B$13*$D$11+$C$13*$D$11+$F$13*((CH19+BZ19)/MAX(CH19+BZ19+CI19, 0.1)*$I$11+CI19/MAX(CH19+BZ19+CI19, 0.1)*$J$11))/($B$13+$C$13+$F$13)</f>
        <v>0.84300010000888959</v>
      </c>
      <c r="AR19">
        <f t="shared" ref="AR19:AR36" si="29">($B$13*$K$11+$C$13*$K$11+$F$13*((CH19+BZ19)/MAX(CH19+BZ19+CI19, 0.1)*$P$11+CI19/MAX(CH19+BZ19+CI19, 0.1)*$Q$11))/($B$13+$C$13+$F$13)</f>
        <v>0.16539019301715707</v>
      </c>
      <c r="AS19">
        <v>1689713586</v>
      </c>
      <c r="AT19">
        <v>388.96699999999998</v>
      </c>
      <c r="AU19">
        <v>399.98399999999998</v>
      </c>
      <c r="AV19">
        <v>12.6357</v>
      </c>
      <c r="AW19">
        <v>11.719799999999999</v>
      </c>
      <c r="AX19">
        <v>391.97800000000001</v>
      </c>
      <c r="AY19">
        <v>12.7639</v>
      </c>
      <c r="AZ19">
        <v>400.01100000000002</v>
      </c>
      <c r="BA19">
        <v>100.821</v>
      </c>
      <c r="BB19">
        <v>0.100062</v>
      </c>
      <c r="BC19">
        <v>17.990600000000001</v>
      </c>
      <c r="BD19">
        <v>18.544499999999999</v>
      </c>
      <c r="BE19">
        <v>999.9</v>
      </c>
      <c r="BF19">
        <v>0</v>
      </c>
      <c r="BG19">
        <v>0</v>
      </c>
      <c r="BH19">
        <v>9993.75</v>
      </c>
      <c r="BI19">
        <v>0</v>
      </c>
      <c r="BJ19">
        <v>8.26126</v>
      </c>
      <c r="BK19">
        <v>-11.0174</v>
      </c>
      <c r="BL19">
        <v>393.94499999999999</v>
      </c>
      <c r="BM19">
        <v>404.72800000000001</v>
      </c>
      <c r="BN19">
        <v>0.91586800000000002</v>
      </c>
      <c r="BO19">
        <v>399.98399999999998</v>
      </c>
      <c r="BP19">
        <v>11.719799999999999</v>
      </c>
      <c r="BQ19">
        <v>1.2739400000000001</v>
      </c>
      <c r="BR19">
        <v>1.1816</v>
      </c>
      <c r="BS19">
        <v>10.494899999999999</v>
      </c>
      <c r="BT19">
        <v>9.3717900000000007</v>
      </c>
      <c r="BU19">
        <v>1799.84</v>
      </c>
      <c r="BV19">
        <v>0.89999799999999996</v>
      </c>
      <c r="BW19">
        <v>0.10000199999999999</v>
      </c>
      <c r="BX19">
        <v>0</v>
      </c>
      <c r="BY19">
        <v>2.1067</v>
      </c>
      <c r="BZ19">
        <v>0</v>
      </c>
      <c r="CA19">
        <v>7467.48</v>
      </c>
      <c r="CB19">
        <v>13893.7</v>
      </c>
      <c r="CC19">
        <v>36.75</v>
      </c>
      <c r="CD19">
        <v>38.75</v>
      </c>
      <c r="CE19">
        <v>37.936999999999998</v>
      </c>
      <c r="CF19">
        <v>36.811999999999998</v>
      </c>
      <c r="CG19">
        <v>36.25</v>
      </c>
      <c r="CH19">
        <v>1619.85</v>
      </c>
      <c r="CI19">
        <v>179.99</v>
      </c>
      <c r="CJ19">
        <v>0</v>
      </c>
      <c r="CK19">
        <v>1689713594.3</v>
      </c>
      <c r="CL19">
        <v>0</v>
      </c>
      <c r="CM19">
        <v>1689713555</v>
      </c>
      <c r="CN19" t="s">
        <v>349</v>
      </c>
      <c r="CO19">
        <v>1689713555</v>
      </c>
      <c r="CP19">
        <v>1689713555</v>
      </c>
      <c r="CQ19">
        <v>25</v>
      </c>
      <c r="CR19">
        <v>1.2E-2</v>
      </c>
      <c r="CS19">
        <v>-3.0000000000000001E-3</v>
      </c>
      <c r="CT19">
        <v>-3.0110000000000001</v>
      </c>
      <c r="CU19">
        <v>-0.128</v>
      </c>
      <c r="CV19">
        <v>400</v>
      </c>
      <c r="CW19">
        <v>12</v>
      </c>
      <c r="CX19">
        <v>0.14000000000000001</v>
      </c>
      <c r="CY19">
        <v>0.09</v>
      </c>
      <c r="CZ19">
        <v>14.300924422046799</v>
      </c>
      <c r="DA19">
        <v>-0.24656093304608501</v>
      </c>
      <c r="DB19">
        <v>6.2013989494089497E-2</v>
      </c>
      <c r="DC19">
        <v>1</v>
      </c>
      <c r="DD19">
        <v>399.99849999999998</v>
      </c>
      <c r="DE19">
        <v>-0.104300751878211</v>
      </c>
      <c r="DF19">
        <v>3.71974461488883E-2</v>
      </c>
      <c r="DG19">
        <v>1</v>
      </c>
      <c r="DH19">
        <v>1799.9974999999999</v>
      </c>
      <c r="DI19">
        <v>-5.8410892537195599E-2</v>
      </c>
      <c r="DJ19">
        <v>0.16161296358897601</v>
      </c>
      <c r="DK19">
        <v>-1</v>
      </c>
      <c r="DL19">
        <v>2</v>
      </c>
      <c r="DM19">
        <v>2</v>
      </c>
      <c r="DN19" t="s">
        <v>350</v>
      </c>
      <c r="DO19">
        <v>2.73651</v>
      </c>
      <c r="DP19">
        <v>2.8381599999999998</v>
      </c>
      <c r="DQ19">
        <v>9.6056000000000002E-2</v>
      </c>
      <c r="DR19">
        <v>9.7085599999999994E-2</v>
      </c>
      <c r="DS19">
        <v>7.7513399999999996E-2</v>
      </c>
      <c r="DT19">
        <v>7.1587600000000001E-2</v>
      </c>
      <c r="DU19">
        <v>26456.2</v>
      </c>
      <c r="DV19">
        <v>27969.5</v>
      </c>
      <c r="DW19">
        <v>27385.599999999999</v>
      </c>
      <c r="DX19">
        <v>29068</v>
      </c>
      <c r="DY19">
        <v>33305.300000000003</v>
      </c>
      <c r="DZ19">
        <v>35983.800000000003</v>
      </c>
      <c r="EA19">
        <v>36612.400000000001</v>
      </c>
      <c r="EB19">
        <v>39445.800000000003</v>
      </c>
      <c r="EC19">
        <v>1.88452</v>
      </c>
      <c r="ED19">
        <v>2.08927</v>
      </c>
      <c r="EE19">
        <v>9.4875699999999993E-2</v>
      </c>
      <c r="EF19">
        <v>0</v>
      </c>
      <c r="EG19">
        <v>16.969100000000001</v>
      </c>
      <c r="EH19">
        <v>999.9</v>
      </c>
      <c r="EI19">
        <v>40.203000000000003</v>
      </c>
      <c r="EJ19">
        <v>24.783000000000001</v>
      </c>
      <c r="EK19">
        <v>12.5167</v>
      </c>
      <c r="EL19">
        <v>62.212200000000003</v>
      </c>
      <c r="EM19">
        <v>28.870200000000001</v>
      </c>
      <c r="EN19">
        <v>1</v>
      </c>
      <c r="EO19">
        <v>-0.39024599999999998</v>
      </c>
      <c r="EP19">
        <v>2.8851599999999999</v>
      </c>
      <c r="EQ19">
        <v>19.823399999999999</v>
      </c>
      <c r="ER19">
        <v>5.2174399999999999</v>
      </c>
      <c r="ES19">
        <v>11.9261</v>
      </c>
      <c r="ET19">
        <v>4.9552500000000004</v>
      </c>
      <c r="EU19">
        <v>3.2976299999999998</v>
      </c>
      <c r="EV19">
        <v>59.5</v>
      </c>
      <c r="EW19">
        <v>9999</v>
      </c>
      <c r="EX19">
        <v>120.9</v>
      </c>
      <c r="EY19">
        <v>4042</v>
      </c>
      <c r="EZ19">
        <v>1.86005</v>
      </c>
      <c r="FA19">
        <v>1.85928</v>
      </c>
      <c r="FB19">
        <v>1.8649899999999999</v>
      </c>
      <c r="FC19">
        <v>1.8690500000000001</v>
      </c>
      <c r="FD19">
        <v>1.8637600000000001</v>
      </c>
      <c r="FE19">
        <v>1.86381</v>
      </c>
      <c r="FF19">
        <v>1.86385</v>
      </c>
      <c r="FG19">
        <v>1.8635900000000001</v>
      </c>
      <c r="FH19">
        <v>0</v>
      </c>
      <c r="FI19">
        <v>0</v>
      </c>
      <c r="FJ19">
        <v>0</v>
      </c>
      <c r="FK19">
        <v>0</v>
      </c>
      <c r="FL19" t="s">
        <v>351</v>
      </c>
      <c r="FM19" t="s">
        <v>352</v>
      </c>
      <c r="FN19" t="s">
        <v>353</v>
      </c>
      <c r="FO19" t="s">
        <v>353</v>
      </c>
      <c r="FP19" t="s">
        <v>353</v>
      </c>
      <c r="FQ19" t="s">
        <v>353</v>
      </c>
      <c r="FR19">
        <v>0</v>
      </c>
      <c r="FS19">
        <v>100</v>
      </c>
      <c r="FT19">
        <v>100</v>
      </c>
      <c r="FU19">
        <v>-3.0110000000000001</v>
      </c>
      <c r="FV19">
        <v>-0.12820000000000001</v>
      </c>
      <c r="FW19">
        <v>-3.0105999999998998</v>
      </c>
      <c r="FX19">
        <v>0</v>
      </c>
      <c r="FY19">
        <v>0</v>
      </c>
      <c r="FZ19">
        <v>0</v>
      </c>
      <c r="GA19">
        <v>-0.128159999999999</v>
      </c>
      <c r="GB19">
        <v>0</v>
      </c>
      <c r="GC19">
        <v>0</v>
      </c>
      <c r="GD19">
        <v>0</v>
      </c>
      <c r="GE19">
        <v>-1</v>
      </c>
      <c r="GF19">
        <v>-1</v>
      </c>
      <c r="GG19">
        <v>-1</v>
      </c>
      <c r="GH19">
        <v>-1</v>
      </c>
      <c r="GI19">
        <v>0.5</v>
      </c>
      <c r="GJ19">
        <v>0.5</v>
      </c>
      <c r="GK19">
        <v>1.03149</v>
      </c>
      <c r="GL19">
        <v>2.5537100000000001</v>
      </c>
      <c r="GM19">
        <v>1.4477500000000001</v>
      </c>
      <c r="GN19">
        <v>2.3022499999999999</v>
      </c>
      <c r="GO19">
        <v>1.5466299999999999</v>
      </c>
      <c r="GP19">
        <v>2.4304199999999998</v>
      </c>
      <c r="GQ19">
        <v>27.703700000000001</v>
      </c>
      <c r="GR19">
        <v>14.315899999999999</v>
      </c>
      <c r="GS19">
        <v>18</v>
      </c>
      <c r="GT19">
        <v>356.58699999999999</v>
      </c>
      <c r="GU19">
        <v>705.59799999999996</v>
      </c>
      <c r="GV19">
        <v>14.640599999999999</v>
      </c>
      <c r="GW19">
        <v>22.254999999999999</v>
      </c>
      <c r="GX19">
        <v>29.9998</v>
      </c>
      <c r="GY19">
        <v>22.222200000000001</v>
      </c>
      <c r="GZ19">
        <v>22.193899999999999</v>
      </c>
      <c r="HA19">
        <v>20.636399999999998</v>
      </c>
      <c r="HB19">
        <v>0</v>
      </c>
      <c r="HC19">
        <v>-30</v>
      </c>
      <c r="HD19">
        <v>14.641299999999999</v>
      </c>
      <c r="HE19">
        <v>400</v>
      </c>
      <c r="HF19">
        <v>0</v>
      </c>
      <c r="HG19">
        <v>100.867</v>
      </c>
      <c r="HH19">
        <v>95.852999999999994</v>
      </c>
    </row>
    <row r="20" spans="1:216" x14ac:dyDescent="0.2">
      <c r="A20">
        <v>2</v>
      </c>
      <c r="B20">
        <v>1689713675</v>
      </c>
      <c r="C20">
        <v>89</v>
      </c>
      <c r="D20" t="s">
        <v>354</v>
      </c>
      <c r="E20" t="s">
        <v>355</v>
      </c>
      <c r="F20" t="s">
        <v>344</v>
      </c>
      <c r="G20" t="s">
        <v>345</v>
      </c>
      <c r="H20" t="s">
        <v>346</v>
      </c>
      <c r="I20" t="s">
        <v>347</v>
      </c>
      <c r="J20" t="s">
        <v>405</v>
      </c>
      <c r="K20" t="s">
        <v>348</v>
      </c>
      <c r="L20">
        <v>1689713675</v>
      </c>
      <c r="M20">
        <f t="shared" si="0"/>
        <v>6.5939424865218727E-4</v>
      </c>
      <c r="N20">
        <f t="shared" si="1"/>
        <v>0.65939424865218732</v>
      </c>
      <c r="O20">
        <f t="shared" si="2"/>
        <v>5.5656930226964985</v>
      </c>
      <c r="P20">
        <f t="shared" si="3"/>
        <v>291.86599999999999</v>
      </c>
      <c r="Q20">
        <f t="shared" si="4"/>
        <v>150.90156853347912</v>
      </c>
      <c r="R20">
        <f t="shared" si="5"/>
        <v>15.229260409097956</v>
      </c>
      <c r="S20">
        <f t="shared" si="6"/>
        <v>29.455646894589002</v>
      </c>
      <c r="T20">
        <f t="shared" si="7"/>
        <v>6.5498456032067817E-2</v>
      </c>
      <c r="U20">
        <f t="shared" si="8"/>
        <v>3.0177301410500763</v>
      </c>
      <c r="V20">
        <f t="shared" si="9"/>
        <v>6.4718816969448409E-2</v>
      </c>
      <c r="W20">
        <f t="shared" si="10"/>
        <v>4.0518534763454635E-2</v>
      </c>
      <c r="X20">
        <f t="shared" si="11"/>
        <v>297.73667399999994</v>
      </c>
      <c r="Y20">
        <f t="shared" si="12"/>
        <v>19.54655265892006</v>
      </c>
      <c r="Z20">
        <f t="shared" si="13"/>
        <v>19.54655265892006</v>
      </c>
      <c r="AA20">
        <f t="shared" si="14"/>
        <v>2.2815253354268346</v>
      </c>
      <c r="AB20">
        <f t="shared" si="15"/>
        <v>61.394985837201141</v>
      </c>
      <c r="AC20">
        <f t="shared" si="16"/>
        <v>1.2713726755404</v>
      </c>
      <c r="AD20">
        <f t="shared" si="17"/>
        <v>2.0708086469987186</v>
      </c>
      <c r="AE20">
        <f t="shared" si="18"/>
        <v>1.0101526598864345</v>
      </c>
      <c r="AF20">
        <f t="shared" si="19"/>
        <v>-29.079286365561458</v>
      </c>
      <c r="AG20">
        <f t="shared" si="20"/>
        <v>-252.19723077942635</v>
      </c>
      <c r="AH20">
        <f t="shared" si="21"/>
        <v>-16.592150716872606</v>
      </c>
      <c r="AI20">
        <f t="shared" si="22"/>
        <v>-0.13199386186047946</v>
      </c>
      <c r="AJ20">
        <v>33</v>
      </c>
      <c r="AK20">
        <v>8</v>
      </c>
      <c r="AL20">
        <f t="shared" si="23"/>
        <v>1</v>
      </c>
      <c r="AM20">
        <f t="shared" si="24"/>
        <v>0</v>
      </c>
      <c r="AN20">
        <f t="shared" si="25"/>
        <v>55109.389066328862</v>
      </c>
      <c r="AO20">
        <f t="shared" si="26"/>
        <v>1800.21</v>
      </c>
      <c r="AP20">
        <f t="shared" si="27"/>
        <v>1517.577</v>
      </c>
      <c r="AQ20">
        <f t="shared" si="28"/>
        <v>0.84299998333527748</v>
      </c>
      <c r="AR20">
        <f t="shared" si="29"/>
        <v>0.16538996783708565</v>
      </c>
      <c r="AS20">
        <v>1689713675</v>
      </c>
      <c r="AT20">
        <v>291.86599999999999</v>
      </c>
      <c r="AU20">
        <v>299.99</v>
      </c>
      <c r="AV20">
        <v>12.5976</v>
      </c>
      <c r="AW20">
        <v>11.679</v>
      </c>
      <c r="AX20">
        <v>294.69299999999998</v>
      </c>
      <c r="AY20">
        <v>12.7248</v>
      </c>
      <c r="AZ20">
        <v>399.89499999999998</v>
      </c>
      <c r="BA20">
        <v>100.822</v>
      </c>
      <c r="BB20">
        <v>9.9816500000000002E-2</v>
      </c>
      <c r="BC20">
        <v>17.996400000000001</v>
      </c>
      <c r="BD20">
        <v>18.5276</v>
      </c>
      <c r="BE20">
        <v>999.9</v>
      </c>
      <c r="BF20">
        <v>0</v>
      </c>
      <c r="BG20">
        <v>0</v>
      </c>
      <c r="BH20">
        <v>10028.1</v>
      </c>
      <c r="BI20">
        <v>0</v>
      </c>
      <c r="BJ20">
        <v>8.1194299999999995</v>
      </c>
      <c r="BK20">
        <v>-8.1239000000000008</v>
      </c>
      <c r="BL20">
        <v>295.58999999999997</v>
      </c>
      <c r="BM20">
        <v>303.53500000000003</v>
      </c>
      <c r="BN20">
        <v>0.918632</v>
      </c>
      <c r="BO20">
        <v>299.99</v>
      </c>
      <c r="BP20">
        <v>11.679</v>
      </c>
      <c r="BQ20">
        <v>1.2701199999999999</v>
      </c>
      <c r="BR20">
        <v>1.1775</v>
      </c>
      <c r="BS20">
        <v>10.4498</v>
      </c>
      <c r="BT20">
        <v>9.3200599999999998</v>
      </c>
      <c r="BU20">
        <v>1800.21</v>
      </c>
      <c r="BV20">
        <v>0.90000100000000005</v>
      </c>
      <c r="BW20">
        <v>9.9998900000000002E-2</v>
      </c>
      <c r="BX20">
        <v>0</v>
      </c>
      <c r="BY20">
        <v>2.0912999999999999</v>
      </c>
      <c r="BZ20">
        <v>0</v>
      </c>
      <c r="CA20">
        <v>7247.05</v>
      </c>
      <c r="CB20">
        <v>13896.6</v>
      </c>
      <c r="CC20">
        <v>36.625</v>
      </c>
      <c r="CD20">
        <v>38.625</v>
      </c>
      <c r="CE20">
        <v>37.811999999999998</v>
      </c>
      <c r="CF20">
        <v>36.625</v>
      </c>
      <c r="CG20">
        <v>36.125</v>
      </c>
      <c r="CH20">
        <v>1620.19</v>
      </c>
      <c r="CI20">
        <v>180.02</v>
      </c>
      <c r="CJ20">
        <v>0</v>
      </c>
      <c r="CK20">
        <v>1689713683.0999999</v>
      </c>
      <c r="CL20">
        <v>0</v>
      </c>
      <c r="CM20">
        <v>1689713647</v>
      </c>
      <c r="CN20" t="s">
        <v>356</v>
      </c>
      <c r="CO20">
        <v>1689713645</v>
      </c>
      <c r="CP20">
        <v>1689713647</v>
      </c>
      <c r="CQ20">
        <v>26</v>
      </c>
      <c r="CR20">
        <v>0.183</v>
      </c>
      <c r="CS20">
        <v>1E-3</v>
      </c>
      <c r="CT20">
        <v>-2.827</v>
      </c>
      <c r="CU20">
        <v>-0.127</v>
      </c>
      <c r="CV20">
        <v>300</v>
      </c>
      <c r="CW20">
        <v>12</v>
      </c>
      <c r="CX20">
        <v>0.45</v>
      </c>
      <c r="CY20">
        <v>0.05</v>
      </c>
      <c r="CZ20">
        <v>10.4515546042017</v>
      </c>
      <c r="DA20">
        <v>0.79993149522394502</v>
      </c>
      <c r="DB20">
        <v>0.108766462039143</v>
      </c>
      <c r="DC20">
        <v>1</v>
      </c>
      <c r="DD20">
        <v>299.98338095238103</v>
      </c>
      <c r="DE20">
        <v>0.15896103896102201</v>
      </c>
      <c r="DF20">
        <v>3.1139434790835599E-2</v>
      </c>
      <c r="DG20">
        <v>1</v>
      </c>
      <c r="DH20">
        <v>1799.98</v>
      </c>
      <c r="DI20">
        <v>0.15476685102561399</v>
      </c>
      <c r="DJ20">
        <v>0.16139274781612201</v>
      </c>
      <c r="DK20">
        <v>-1</v>
      </c>
      <c r="DL20">
        <v>2</v>
      </c>
      <c r="DM20">
        <v>2</v>
      </c>
      <c r="DN20" t="s">
        <v>350</v>
      </c>
      <c r="DO20">
        <v>2.73624</v>
      </c>
      <c r="DP20">
        <v>2.8382100000000001</v>
      </c>
      <c r="DQ20">
        <v>7.6619800000000002E-2</v>
      </c>
      <c r="DR20">
        <v>7.7368000000000006E-2</v>
      </c>
      <c r="DS20">
        <v>7.7345800000000006E-2</v>
      </c>
      <c r="DT20">
        <v>7.1409500000000001E-2</v>
      </c>
      <c r="DU20">
        <v>27027.5</v>
      </c>
      <c r="DV20">
        <v>28583.9</v>
      </c>
      <c r="DW20">
        <v>27388.1</v>
      </c>
      <c r="DX20">
        <v>29071.8</v>
      </c>
      <c r="DY20">
        <v>33315.4</v>
      </c>
      <c r="DZ20">
        <v>35994.800000000003</v>
      </c>
      <c r="EA20">
        <v>36616.9</v>
      </c>
      <c r="EB20">
        <v>39450.400000000001</v>
      </c>
      <c r="EC20">
        <v>1.88452</v>
      </c>
      <c r="ED20">
        <v>2.0901200000000002</v>
      </c>
      <c r="EE20">
        <v>9.6112500000000003E-2</v>
      </c>
      <c r="EF20">
        <v>0</v>
      </c>
      <c r="EG20">
        <v>16.9316</v>
      </c>
      <c r="EH20">
        <v>999.9</v>
      </c>
      <c r="EI20">
        <v>40.104999999999997</v>
      </c>
      <c r="EJ20">
        <v>24.783000000000001</v>
      </c>
      <c r="EK20">
        <v>12.485200000000001</v>
      </c>
      <c r="EL20">
        <v>61.772199999999998</v>
      </c>
      <c r="EM20">
        <v>28.938300000000002</v>
      </c>
      <c r="EN20">
        <v>1</v>
      </c>
      <c r="EO20">
        <v>-0.39515800000000001</v>
      </c>
      <c r="EP20">
        <v>2.93798</v>
      </c>
      <c r="EQ20">
        <v>19.817900000000002</v>
      </c>
      <c r="ER20">
        <v>5.21774</v>
      </c>
      <c r="ES20">
        <v>11.9261</v>
      </c>
      <c r="ET20">
        <v>4.9557000000000002</v>
      </c>
      <c r="EU20">
        <v>3.2976999999999999</v>
      </c>
      <c r="EV20">
        <v>59.5</v>
      </c>
      <c r="EW20">
        <v>9999</v>
      </c>
      <c r="EX20">
        <v>120.9</v>
      </c>
      <c r="EY20">
        <v>4043.9</v>
      </c>
      <c r="EZ20">
        <v>1.8600699999999999</v>
      </c>
      <c r="FA20">
        <v>1.8592599999999999</v>
      </c>
      <c r="FB20">
        <v>1.8649899999999999</v>
      </c>
      <c r="FC20">
        <v>1.8690500000000001</v>
      </c>
      <c r="FD20">
        <v>1.86375</v>
      </c>
      <c r="FE20">
        <v>1.86385</v>
      </c>
      <c r="FF20">
        <v>1.86385</v>
      </c>
      <c r="FG20">
        <v>1.8636200000000001</v>
      </c>
      <c r="FH20">
        <v>0</v>
      </c>
      <c r="FI20">
        <v>0</v>
      </c>
      <c r="FJ20">
        <v>0</v>
      </c>
      <c r="FK20">
        <v>0</v>
      </c>
      <c r="FL20" t="s">
        <v>351</v>
      </c>
      <c r="FM20" t="s">
        <v>352</v>
      </c>
      <c r="FN20" t="s">
        <v>353</v>
      </c>
      <c r="FO20" t="s">
        <v>353</v>
      </c>
      <c r="FP20" t="s">
        <v>353</v>
      </c>
      <c r="FQ20" t="s">
        <v>353</v>
      </c>
      <c r="FR20">
        <v>0</v>
      </c>
      <c r="FS20">
        <v>100</v>
      </c>
      <c r="FT20">
        <v>100</v>
      </c>
      <c r="FU20">
        <v>-2.827</v>
      </c>
      <c r="FV20">
        <v>-0.12720000000000001</v>
      </c>
      <c r="FW20">
        <v>-2.8273000000000401</v>
      </c>
      <c r="FX20">
        <v>0</v>
      </c>
      <c r="FY20">
        <v>0</v>
      </c>
      <c r="FZ20">
        <v>0</v>
      </c>
      <c r="GA20">
        <v>-0.12717000000000001</v>
      </c>
      <c r="GB20">
        <v>0</v>
      </c>
      <c r="GC20">
        <v>0</v>
      </c>
      <c r="GD20">
        <v>0</v>
      </c>
      <c r="GE20">
        <v>-1</v>
      </c>
      <c r="GF20">
        <v>-1</v>
      </c>
      <c r="GG20">
        <v>-1</v>
      </c>
      <c r="GH20">
        <v>-1</v>
      </c>
      <c r="GI20">
        <v>0.5</v>
      </c>
      <c r="GJ20">
        <v>0.5</v>
      </c>
      <c r="GK20">
        <v>0.82397500000000001</v>
      </c>
      <c r="GL20">
        <v>2.5659200000000002</v>
      </c>
      <c r="GM20">
        <v>1.4477500000000001</v>
      </c>
      <c r="GN20">
        <v>2.2973599999999998</v>
      </c>
      <c r="GO20">
        <v>1.5466299999999999</v>
      </c>
      <c r="GP20">
        <v>2.3706100000000001</v>
      </c>
      <c r="GQ20">
        <v>27.661999999999999</v>
      </c>
      <c r="GR20">
        <v>14.2896</v>
      </c>
      <c r="GS20">
        <v>18</v>
      </c>
      <c r="GT20">
        <v>356.327</v>
      </c>
      <c r="GU20">
        <v>705.93899999999996</v>
      </c>
      <c r="GV20">
        <v>14.5868</v>
      </c>
      <c r="GW20">
        <v>22.193200000000001</v>
      </c>
      <c r="GX20">
        <v>29.9999</v>
      </c>
      <c r="GY20">
        <v>22.180499999999999</v>
      </c>
      <c r="GZ20">
        <v>22.159300000000002</v>
      </c>
      <c r="HA20">
        <v>16.4956</v>
      </c>
      <c r="HB20">
        <v>0</v>
      </c>
      <c r="HC20">
        <v>-30</v>
      </c>
      <c r="HD20">
        <v>14.589499999999999</v>
      </c>
      <c r="HE20">
        <v>300</v>
      </c>
      <c r="HF20">
        <v>0</v>
      </c>
      <c r="HG20">
        <v>100.878</v>
      </c>
      <c r="HH20">
        <v>95.864800000000002</v>
      </c>
    </row>
    <row r="21" spans="1:216" x14ac:dyDescent="0.2">
      <c r="A21">
        <v>3</v>
      </c>
      <c r="B21">
        <v>1689713766</v>
      </c>
      <c r="C21">
        <v>180</v>
      </c>
      <c r="D21" t="s">
        <v>357</v>
      </c>
      <c r="E21" t="s">
        <v>358</v>
      </c>
      <c r="F21" t="s">
        <v>344</v>
      </c>
      <c r="G21" t="s">
        <v>345</v>
      </c>
      <c r="H21" t="s">
        <v>346</v>
      </c>
      <c r="I21" t="s">
        <v>347</v>
      </c>
      <c r="J21" t="s">
        <v>405</v>
      </c>
      <c r="K21" t="s">
        <v>348</v>
      </c>
      <c r="L21">
        <v>1689713766</v>
      </c>
      <c r="M21">
        <f t="shared" si="0"/>
        <v>6.5663550855009822E-4</v>
      </c>
      <c r="N21">
        <f t="shared" si="1"/>
        <v>0.65663550855009822</v>
      </c>
      <c r="O21">
        <f t="shared" si="2"/>
        <v>4.5325262487747171</v>
      </c>
      <c r="P21">
        <f t="shared" si="3"/>
        <v>243.39099999999999</v>
      </c>
      <c r="Q21">
        <f t="shared" si="4"/>
        <v>127.83523392938385</v>
      </c>
      <c r="R21">
        <f t="shared" si="5"/>
        <v>12.901489989695365</v>
      </c>
      <c r="S21">
        <f t="shared" si="6"/>
        <v>24.563701677242896</v>
      </c>
      <c r="T21">
        <f t="shared" si="7"/>
        <v>6.5106895526688732E-2</v>
      </c>
      <c r="U21">
        <f t="shared" si="8"/>
        <v>3.0153577816006965</v>
      </c>
      <c r="V21">
        <f t="shared" si="9"/>
        <v>6.433589270884002E-2</v>
      </c>
      <c r="W21">
        <f t="shared" si="10"/>
        <v>4.0278443651025488E-2</v>
      </c>
      <c r="X21">
        <f t="shared" si="11"/>
        <v>297.69242400000002</v>
      </c>
      <c r="Y21">
        <f t="shared" si="12"/>
        <v>19.542649860231894</v>
      </c>
      <c r="Z21">
        <f t="shared" si="13"/>
        <v>19.542649860231894</v>
      </c>
      <c r="AA21">
        <f t="shared" si="14"/>
        <v>2.2809720677468985</v>
      </c>
      <c r="AB21">
        <f t="shared" si="15"/>
        <v>61.303230958637258</v>
      </c>
      <c r="AC21">
        <f t="shared" si="16"/>
        <v>1.2690335879311698</v>
      </c>
      <c r="AD21">
        <f t="shared" si="17"/>
        <v>2.0700925026079244</v>
      </c>
      <c r="AE21">
        <f t="shared" si="18"/>
        <v>1.0119384798157287</v>
      </c>
      <c r="AF21">
        <f t="shared" si="19"/>
        <v>-28.957625927059333</v>
      </c>
      <c r="AG21">
        <f t="shared" si="20"/>
        <v>-252.2586157425728</v>
      </c>
      <c r="AH21">
        <f t="shared" si="21"/>
        <v>-16.608443825017794</v>
      </c>
      <c r="AI21">
        <f t="shared" si="22"/>
        <v>-0.13226149464989589</v>
      </c>
      <c r="AJ21">
        <v>33</v>
      </c>
      <c r="AK21">
        <v>8</v>
      </c>
      <c r="AL21">
        <f t="shared" si="23"/>
        <v>1</v>
      </c>
      <c r="AM21">
        <f t="shared" si="24"/>
        <v>0</v>
      </c>
      <c r="AN21">
        <f t="shared" si="25"/>
        <v>55041.962205816366</v>
      </c>
      <c r="AO21">
        <f t="shared" si="26"/>
        <v>1799.94</v>
      </c>
      <c r="AP21">
        <f t="shared" si="27"/>
        <v>1517.3496</v>
      </c>
      <c r="AQ21">
        <f t="shared" si="28"/>
        <v>0.84300010000333347</v>
      </c>
      <c r="AR21">
        <f t="shared" si="29"/>
        <v>0.16539019300643354</v>
      </c>
      <c r="AS21">
        <v>1689713766</v>
      </c>
      <c r="AT21">
        <v>243.39099999999999</v>
      </c>
      <c r="AU21">
        <v>250.01</v>
      </c>
      <c r="AV21">
        <v>12.574299999999999</v>
      </c>
      <c r="AW21">
        <v>11.659700000000001</v>
      </c>
      <c r="AX21">
        <v>246.15700000000001</v>
      </c>
      <c r="AY21">
        <v>12.702299999999999</v>
      </c>
      <c r="AZ21">
        <v>399.97300000000001</v>
      </c>
      <c r="BA21">
        <v>100.82299999999999</v>
      </c>
      <c r="BB21">
        <v>9.9801899999999999E-2</v>
      </c>
      <c r="BC21">
        <v>17.9909</v>
      </c>
      <c r="BD21">
        <v>18.5379</v>
      </c>
      <c r="BE21">
        <v>999.9</v>
      </c>
      <c r="BF21">
        <v>0</v>
      </c>
      <c r="BG21">
        <v>0</v>
      </c>
      <c r="BH21">
        <v>10015</v>
      </c>
      <c r="BI21">
        <v>0</v>
      </c>
      <c r="BJ21">
        <v>8.0086300000000001</v>
      </c>
      <c r="BK21">
        <v>-6.6188000000000002</v>
      </c>
      <c r="BL21">
        <v>246.49100000000001</v>
      </c>
      <c r="BM21">
        <v>252.959</v>
      </c>
      <c r="BN21">
        <v>0.91455900000000001</v>
      </c>
      <c r="BO21">
        <v>250.01</v>
      </c>
      <c r="BP21">
        <v>11.659700000000001</v>
      </c>
      <c r="BQ21">
        <v>1.2677700000000001</v>
      </c>
      <c r="BR21">
        <v>1.17557</v>
      </c>
      <c r="BS21">
        <v>10.4222</v>
      </c>
      <c r="BT21">
        <v>9.2956699999999994</v>
      </c>
      <c r="BU21">
        <v>1799.94</v>
      </c>
      <c r="BV21">
        <v>0.89999799999999996</v>
      </c>
      <c r="BW21">
        <v>0.10000199999999999</v>
      </c>
      <c r="BX21">
        <v>0</v>
      </c>
      <c r="BY21">
        <v>2.1778</v>
      </c>
      <c r="BZ21">
        <v>0</v>
      </c>
      <c r="CA21">
        <v>7122.42</v>
      </c>
      <c r="CB21">
        <v>13894.5</v>
      </c>
      <c r="CC21">
        <v>36.561999999999998</v>
      </c>
      <c r="CD21">
        <v>38.5</v>
      </c>
      <c r="CE21">
        <v>37.75</v>
      </c>
      <c r="CF21">
        <v>36.561999999999998</v>
      </c>
      <c r="CG21">
        <v>36.061999999999998</v>
      </c>
      <c r="CH21">
        <v>1619.94</v>
      </c>
      <c r="CI21">
        <v>180</v>
      </c>
      <c r="CJ21">
        <v>0</v>
      </c>
      <c r="CK21">
        <v>1689713774.3</v>
      </c>
      <c r="CL21">
        <v>0</v>
      </c>
      <c r="CM21">
        <v>1689713736</v>
      </c>
      <c r="CN21" t="s">
        <v>359</v>
      </c>
      <c r="CO21">
        <v>1689713736</v>
      </c>
      <c r="CP21">
        <v>1689713736</v>
      </c>
      <c r="CQ21">
        <v>27</v>
      </c>
      <c r="CR21">
        <v>6.0999999999999999E-2</v>
      </c>
      <c r="CS21">
        <v>-1E-3</v>
      </c>
      <c r="CT21">
        <v>-2.766</v>
      </c>
      <c r="CU21">
        <v>-0.128</v>
      </c>
      <c r="CV21">
        <v>250</v>
      </c>
      <c r="CW21">
        <v>12</v>
      </c>
      <c r="CX21">
        <v>0.35</v>
      </c>
      <c r="CY21">
        <v>7.0000000000000007E-2</v>
      </c>
      <c r="CZ21">
        <v>8.5251717269793001</v>
      </c>
      <c r="DA21">
        <v>-3.0430843141269402E-2</v>
      </c>
      <c r="DB21">
        <v>5.1135909236590102E-2</v>
      </c>
      <c r="DC21">
        <v>1</v>
      </c>
      <c r="DD21">
        <v>249.98785000000001</v>
      </c>
      <c r="DE21">
        <v>-2.5714285713784499E-3</v>
      </c>
      <c r="DF21">
        <v>2.0773239997649798E-2</v>
      </c>
      <c r="DG21">
        <v>1</v>
      </c>
      <c r="DH21">
        <v>1800.02</v>
      </c>
      <c r="DI21">
        <v>-0.174818917856707</v>
      </c>
      <c r="DJ21">
        <v>0.147851276626179</v>
      </c>
      <c r="DK21">
        <v>-1</v>
      </c>
      <c r="DL21">
        <v>2</v>
      </c>
      <c r="DM21">
        <v>2</v>
      </c>
      <c r="DN21" t="s">
        <v>350</v>
      </c>
      <c r="DO21">
        <v>2.7365300000000001</v>
      </c>
      <c r="DP21">
        <v>2.8380800000000002</v>
      </c>
      <c r="DQ21">
        <v>6.5930600000000006E-2</v>
      </c>
      <c r="DR21">
        <v>6.6481999999999999E-2</v>
      </c>
      <c r="DS21">
        <v>7.7251399999999998E-2</v>
      </c>
      <c r="DT21">
        <v>7.1328000000000003E-2</v>
      </c>
      <c r="DU21">
        <v>27341.5</v>
      </c>
      <c r="DV21">
        <v>28922.799999999999</v>
      </c>
      <c r="DW21">
        <v>27389.200000000001</v>
      </c>
      <c r="DX21">
        <v>29073.3</v>
      </c>
      <c r="DY21">
        <v>33320.199999999997</v>
      </c>
      <c r="DZ21">
        <v>35999.800000000003</v>
      </c>
      <c r="EA21">
        <v>36618.5</v>
      </c>
      <c r="EB21">
        <v>39452.5</v>
      </c>
      <c r="EC21">
        <v>1.8852500000000001</v>
      </c>
      <c r="ED21">
        <v>2.0904799999999999</v>
      </c>
      <c r="EE21">
        <v>9.7122E-2</v>
      </c>
      <c r="EF21">
        <v>0</v>
      </c>
      <c r="EG21">
        <v>16.9251</v>
      </c>
      <c r="EH21">
        <v>999.9</v>
      </c>
      <c r="EI21">
        <v>40.012999999999998</v>
      </c>
      <c r="EJ21">
        <v>24.792999999999999</v>
      </c>
      <c r="EK21">
        <v>12.4643</v>
      </c>
      <c r="EL21">
        <v>61.9422</v>
      </c>
      <c r="EM21">
        <v>28.870200000000001</v>
      </c>
      <c r="EN21">
        <v>1</v>
      </c>
      <c r="EO21">
        <v>-0.39806399999999997</v>
      </c>
      <c r="EP21">
        <v>2.9825599999999999</v>
      </c>
      <c r="EQ21">
        <v>19.8139</v>
      </c>
      <c r="ER21">
        <v>5.2172900000000002</v>
      </c>
      <c r="ES21">
        <v>11.9261</v>
      </c>
      <c r="ET21">
        <v>4.9557000000000002</v>
      </c>
      <c r="EU21">
        <v>3.2975500000000002</v>
      </c>
      <c r="EV21">
        <v>59.6</v>
      </c>
      <c r="EW21">
        <v>9999</v>
      </c>
      <c r="EX21">
        <v>120.9</v>
      </c>
      <c r="EY21">
        <v>4045.9</v>
      </c>
      <c r="EZ21">
        <v>1.86005</v>
      </c>
      <c r="FA21">
        <v>1.8592599999999999</v>
      </c>
      <c r="FB21">
        <v>1.86503</v>
      </c>
      <c r="FC21">
        <v>1.8690599999999999</v>
      </c>
      <c r="FD21">
        <v>1.86375</v>
      </c>
      <c r="FE21">
        <v>1.86385</v>
      </c>
      <c r="FF21">
        <v>1.8638399999999999</v>
      </c>
      <c r="FG21">
        <v>1.8635699999999999</v>
      </c>
      <c r="FH21">
        <v>0</v>
      </c>
      <c r="FI21">
        <v>0</v>
      </c>
      <c r="FJ21">
        <v>0</v>
      </c>
      <c r="FK21">
        <v>0</v>
      </c>
      <c r="FL21" t="s">
        <v>351</v>
      </c>
      <c r="FM21" t="s">
        <v>352</v>
      </c>
      <c r="FN21" t="s">
        <v>353</v>
      </c>
      <c r="FO21" t="s">
        <v>353</v>
      </c>
      <c r="FP21" t="s">
        <v>353</v>
      </c>
      <c r="FQ21" t="s">
        <v>353</v>
      </c>
      <c r="FR21">
        <v>0</v>
      </c>
      <c r="FS21">
        <v>100</v>
      </c>
      <c r="FT21">
        <v>100</v>
      </c>
      <c r="FU21">
        <v>-2.766</v>
      </c>
      <c r="FV21">
        <v>-0.128</v>
      </c>
      <c r="FW21">
        <v>-2.7660000000000502</v>
      </c>
      <c r="FX21">
        <v>0</v>
      </c>
      <c r="FY21">
        <v>0</v>
      </c>
      <c r="FZ21">
        <v>0</v>
      </c>
      <c r="GA21">
        <v>-0.128054545454546</v>
      </c>
      <c r="GB21">
        <v>0</v>
      </c>
      <c r="GC21">
        <v>0</v>
      </c>
      <c r="GD21">
        <v>0</v>
      </c>
      <c r="GE21">
        <v>-1</v>
      </c>
      <c r="GF21">
        <v>-1</v>
      </c>
      <c r="GG21">
        <v>-1</v>
      </c>
      <c r="GH21">
        <v>-1</v>
      </c>
      <c r="GI21">
        <v>0.5</v>
      </c>
      <c r="GJ21">
        <v>0.5</v>
      </c>
      <c r="GK21">
        <v>0.71777299999999999</v>
      </c>
      <c r="GL21">
        <v>2.5671400000000002</v>
      </c>
      <c r="GM21">
        <v>1.4489700000000001</v>
      </c>
      <c r="GN21">
        <v>2.2961399999999998</v>
      </c>
      <c r="GO21">
        <v>1.5466299999999999</v>
      </c>
      <c r="GP21">
        <v>2.4389599999999998</v>
      </c>
      <c r="GQ21">
        <v>27.661999999999999</v>
      </c>
      <c r="GR21">
        <v>14.280900000000001</v>
      </c>
      <c r="GS21">
        <v>18</v>
      </c>
      <c r="GT21">
        <v>356.43700000000001</v>
      </c>
      <c r="GU21">
        <v>705.87300000000005</v>
      </c>
      <c r="GV21">
        <v>14.563599999999999</v>
      </c>
      <c r="GW21">
        <v>22.1492</v>
      </c>
      <c r="GX21">
        <v>30</v>
      </c>
      <c r="GY21">
        <v>22.147200000000002</v>
      </c>
      <c r="GZ21">
        <v>22.130400000000002</v>
      </c>
      <c r="HA21">
        <v>14.3597</v>
      </c>
      <c r="HB21">
        <v>0</v>
      </c>
      <c r="HC21">
        <v>-30</v>
      </c>
      <c r="HD21">
        <v>14.565899999999999</v>
      </c>
      <c r="HE21">
        <v>250</v>
      </c>
      <c r="HF21">
        <v>0</v>
      </c>
      <c r="HG21">
        <v>100.88200000000001</v>
      </c>
      <c r="HH21">
        <v>95.869699999999995</v>
      </c>
    </row>
    <row r="22" spans="1:216" x14ac:dyDescent="0.2">
      <c r="A22">
        <v>4</v>
      </c>
      <c r="B22">
        <v>1689713856</v>
      </c>
      <c r="C22">
        <v>270</v>
      </c>
      <c r="D22" t="s">
        <v>360</v>
      </c>
      <c r="E22" t="s">
        <v>361</v>
      </c>
      <c r="F22" t="s">
        <v>344</v>
      </c>
      <c r="G22" t="s">
        <v>345</v>
      </c>
      <c r="H22" t="s">
        <v>346</v>
      </c>
      <c r="I22" t="s">
        <v>347</v>
      </c>
      <c r="J22" t="s">
        <v>405</v>
      </c>
      <c r="K22" t="s">
        <v>348</v>
      </c>
      <c r="L22">
        <v>1689713856</v>
      </c>
      <c r="M22">
        <f t="shared" si="0"/>
        <v>6.6232790836415992E-4</v>
      </c>
      <c r="N22">
        <f t="shared" si="1"/>
        <v>0.66232790836415989</v>
      </c>
      <c r="O22">
        <f t="shared" si="2"/>
        <v>2.8900099271296029</v>
      </c>
      <c r="P22">
        <f t="shared" si="3"/>
        <v>170.75299999999999</v>
      </c>
      <c r="Q22">
        <f t="shared" si="4"/>
        <v>97.15773028905285</v>
      </c>
      <c r="R22">
        <f t="shared" si="5"/>
        <v>9.8053668355758745</v>
      </c>
      <c r="S22">
        <f t="shared" si="6"/>
        <v>17.232759537444</v>
      </c>
      <c r="T22">
        <f t="shared" si="7"/>
        <v>6.5428084603873837E-2</v>
      </c>
      <c r="U22">
        <f t="shared" si="8"/>
        <v>3.0108852261524031</v>
      </c>
      <c r="V22">
        <f t="shared" si="9"/>
        <v>6.4648363288826172E-2</v>
      </c>
      <c r="W22">
        <f t="shared" si="10"/>
        <v>4.0474507609513599E-2</v>
      </c>
      <c r="X22">
        <f t="shared" si="11"/>
        <v>297.69561600000003</v>
      </c>
      <c r="Y22">
        <f t="shared" si="12"/>
        <v>19.550673121806984</v>
      </c>
      <c r="Z22">
        <f t="shared" si="13"/>
        <v>19.550673121806984</v>
      </c>
      <c r="AA22">
        <f t="shared" si="14"/>
        <v>2.2821095872099493</v>
      </c>
      <c r="AB22">
        <f t="shared" si="15"/>
        <v>61.144587641337324</v>
      </c>
      <c r="AC22">
        <f t="shared" si="16"/>
        <v>1.2663307442448</v>
      </c>
      <c r="AD22">
        <f t="shared" si="17"/>
        <v>2.0710430687223838</v>
      </c>
      <c r="AE22">
        <f t="shared" si="18"/>
        <v>1.0157788429651493</v>
      </c>
      <c r="AF22">
        <f t="shared" si="19"/>
        <v>-29.208660758859452</v>
      </c>
      <c r="AG22">
        <f t="shared" si="20"/>
        <v>-252.00185285014936</v>
      </c>
      <c r="AH22">
        <f t="shared" si="21"/>
        <v>-16.617494056654316</v>
      </c>
      <c r="AI22">
        <f t="shared" si="22"/>
        <v>-0.13239166566310701</v>
      </c>
      <c r="AJ22">
        <v>33</v>
      </c>
      <c r="AK22">
        <v>8</v>
      </c>
      <c r="AL22">
        <f t="shared" si="23"/>
        <v>1</v>
      </c>
      <c r="AM22">
        <f t="shared" si="24"/>
        <v>0</v>
      </c>
      <c r="AN22">
        <f t="shared" si="25"/>
        <v>54911.527906982315</v>
      </c>
      <c r="AO22">
        <f t="shared" si="26"/>
        <v>1799.96</v>
      </c>
      <c r="AP22">
        <f t="shared" si="27"/>
        <v>1517.3664000000001</v>
      </c>
      <c r="AQ22">
        <f t="shared" si="28"/>
        <v>0.8430000666681482</v>
      </c>
      <c r="AR22">
        <f t="shared" si="29"/>
        <v>0.16539012866952599</v>
      </c>
      <c r="AS22">
        <v>1689713856</v>
      </c>
      <c r="AT22">
        <v>170.75299999999999</v>
      </c>
      <c r="AU22">
        <v>174.988</v>
      </c>
      <c r="AV22">
        <v>12.547599999999999</v>
      </c>
      <c r="AW22">
        <v>11.625299999999999</v>
      </c>
      <c r="AX22">
        <v>173.292</v>
      </c>
      <c r="AY22">
        <v>12.676399999999999</v>
      </c>
      <c r="AZ22">
        <v>400.08300000000003</v>
      </c>
      <c r="BA22">
        <v>100.822</v>
      </c>
      <c r="BB22">
        <v>0.100148</v>
      </c>
      <c r="BC22">
        <v>17.998200000000001</v>
      </c>
      <c r="BD22">
        <v>18.549900000000001</v>
      </c>
      <c r="BE22">
        <v>999.9</v>
      </c>
      <c r="BF22">
        <v>0</v>
      </c>
      <c r="BG22">
        <v>0</v>
      </c>
      <c r="BH22">
        <v>9990.6200000000008</v>
      </c>
      <c r="BI22">
        <v>0</v>
      </c>
      <c r="BJ22">
        <v>7.5491799999999998</v>
      </c>
      <c r="BK22">
        <v>-4.2349100000000002</v>
      </c>
      <c r="BL22">
        <v>172.922</v>
      </c>
      <c r="BM22">
        <v>177.04599999999999</v>
      </c>
      <c r="BN22">
        <v>0.92231600000000002</v>
      </c>
      <c r="BO22">
        <v>174.988</v>
      </c>
      <c r="BP22">
        <v>11.625299999999999</v>
      </c>
      <c r="BQ22">
        <v>1.2650699999999999</v>
      </c>
      <c r="BR22">
        <v>1.1720900000000001</v>
      </c>
      <c r="BS22">
        <v>10.3902</v>
      </c>
      <c r="BT22">
        <v>9.2516400000000001</v>
      </c>
      <c r="BU22">
        <v>1799.96</v>
      </c>
      <c r="BV22">
        <v>0.89999799999999996</v>
      </c>
      <c r="BW22">
        <v>0.10000199999999999</v>
      </c>
      <c r="BX22">
        <v>0</v>
      </c>
      <c r="BY22">
        <v>1.9938</v>
      </c>
      <c r="BZ22">
        <v>0</v>
      </c>
      <c r="CA22">
        <v>6911.48</v>
      </c>
      <c r="CB22">
        <v>13894.6</v>
      </c>
      <c r="CC22">
        <v>36.436999999999998</v>
      </c>
      <c r="CD22">
        <v>38.436999999999998</v>
      </c>
      <c r="CE22">
        <v>37.625</v>
      </c>
      <c r="CF22">
        <v>36.5</v>
      </c>
      <c r="CG22">
        <v>35.936999999999998</v>
      </c>
      <c r="CH22">
        <v>1619.96</v>
      </c>
      <c r="CI22">
        <v>180</v>
      </c>
      <c r="CJ22">
        <v>0</v>
      </c>
      <c r="CK22">
        <v>1689713864.3</v>
      </c>
      <c r="CL22">
        <v>0</v>
      </c>
      <c r="CM22">
        <v>1689713826</v>
      </c>
      <c r="CN22" t="s">
        <v>362</v>
      </c>
      <c r="CO22">
        <v>1689713824</v>
      </c>
      <c r="CP22">
        <v>1689713826</v>
      </c>
      <c r="CQ22">
        <v>28</v>
      </c>
      <c r="CR22">
        <v>0.22700000000000001</v>
      </c>
      <c r="CS22">
        <v>-1E-3</v>
      </c>
      <c r="CT22">
        <v>-2.5390000000000001</v>
      </c>
      <c r="CU22">
        <v>-0.129</v>
      </c>
      <c r="CV22">
        <v>175</v>
      </c>
      <c r="CW22">
        <v>12</v>
      </c>
      <c r="CX22">
        <v>0.23</v>
      </c>
      <c r="CY22">
        <v>7.0000000000000007E-2</v>
      </c>
      <c r="CZ22">
        <v>5.4149724461938904</v>
      </c>
      <c r="DA22">
        <v>0.39852309286797</v>
      </c>
      <c r="DB22">
        <v>4.7413885617072903E-2</v>
      </c>
      <c r="DC22">
        <v>1</v>
      </c>
      <c r="DD22">
        <v>174.98335</v>
      </c>
      <c r="DE22">
        <v>0.11751879699265499</v>
      </c>
      <c r="DF22">
        <v>1.55282806517625E-2</v>
      </c>
      <c r="DG22">
        <v>1</v>
      </c>
      <c r="DH22">
        <v>1799.9949999999999</v>
      </c>
      <c r="DI22">
        <v>0.23186528194832201</v>
      </c>
      <c r="DJ22">
        <v>7.0320693966981998E-2</v>
      </c>
      <c r="DK22">
        <v>-1</v>
      </c>
      <c r="DL22">
        <v>2</v>
      </c>
      <c r="DM22">
        <v>2</v>
      </c>
      <c r="DN22" t="s">
        <v>350</v>
      </c>
      <c r="DO22">
        <v>2.7368899999999998</v>
      </c>
      <c r="DP22">
        <v>2.8382200000000002</v>
      </c>
      <c r="DQ22">
        <v>4.8391400000000001E-2</v>
      </c>
      <c r="DR22">
        <v>4.8578700000000002E-2</v>
      </c>
      <c r="DS22">
        <v>7.71395E-2</v>
      </c>
      <c r="DT22">
        <v>7.1176500000000004E-2</v>
      </c>
      <c r="DU22">
        <v>27856.1</v>
      </c>
      <c r="DV22">
        <v>29477.3</v>
      </c>
      <c r="DW22">
        <v>27390.3</v>
      </c>
      <c r="DX22">
        <v>29073.1</v>
      </c>
      <c r="DY22">
        <v>33325.699999999997</v>
      </c>
      <c r="DZ22">
        <v>36005.699999999997</v>
      </c>
      <c r="EA22">
        <v>36620.199999999997</v>
      </c>
      <c r="EB22">
        <v>39452.5</v>
      </c>
      <c r="EC22">
        <v>1.8853500000000001</v>
      </c>
      <c r="ED22">
        <v>2.0907</v>
      </c>
      <c r="EE22">
        <v>9.7580299999999995E-2</v>
      </c>
      <c r="EF22">
        <v>0</v>
      </c>
      <c r="EG22">
        <v>16.929600000000001</v>
      </c>
      <c r="EH22">
        <v>999.9</v>
      </c>
      <c r="EI22">
        <v>39.890999999999998</v>
      </c>
      <c r="EJ22">
        <v>24.792999999999999</v>
      </c>
      <c r="EK22">
        <v>12.4255</v>
      </c>
      <c r="EL22">
        <v>61.702199999999998</v>
      </c>
      <c r="EM22">
        <v>28.882200000000001</v>
      </c>
      <c r="EN22">
        <v>1</v>
      </c>
      <c r="EO22">
        <v>-0.40041199999999999</v>
      </c>
      <c r="EP22">
        <v>2.9417200000000001</v>
      </c>
      <c r="EQ22">
        <v>19.817599999999999</v>
      </c>
      <c r="ER22">
        <v>5.2175900000000004</v>
      </c>
      <c r="ES22">
        <v>11.9261</v>
      </c>
      <c r="ET22">
        <v>4.9553000000000003</v>
      </c>
      <c r="EU22">
        <v>3.2978499999999999</v>
      </c>
      <c r="EV22">
        <v>59.6</v>
      </c>
      <c r="EW22">
        <v>9999</v>
      </c>
      <c r="EX22">
        <v>120.9</v>
      </c>
      <c r="EY22">
        <v>4048.1</v>
      </c>
      <c r="EZ22">
        <v>1.86006</v>
      </c>
      <c r="FA22">
        <v>1.8592599999999999</v>
      </c>
      <c r="FB22">
        <v>1.86504</v>
      </c>
      <c r="FC22">
        <v>1.8690500000000001</v>
      </c>
      <c r="FD22">
        <v>1.8637699999999999</v>
      </c>
      <c r="FE22">
        <v>1.86385</v>
      </c>
      <c r="FF22">
        <v>1.8638399999999999</v>
      </c>
      <c r="FG22">
        <v>1.86358</v>
      </c>
      <c r="FH22">
        <v>0</v>
      </c>
      <c r="FI22">
        <v>0</v>
      </c>
      <c r="FJ22">
        <v>0</v>
      </c>
      <c r="FK22">
        <v>0</v>
      </c>
      <c r="FL22" t="s">
        <v>351</v>
      </c>
      <c r="FM22" t="s">
        <v>352</v>
      </c>
      <c r="FN22" t="s">
        <v>353</v>
      </c>
      <c r="FO22" t="s">
        <v>353</v>
      </c>
      <c r="FP22" t="s">
        <v>353</v>
      </c>
      <c r="FQ22" t="s">
        <v>353</v>
      </c>
      <c r="FR22">
        <v>0</v>
      </c>
      <c r="FS22">
        <v>100</v>
      </c>
      <c r="FT22">
        <v>100</v>
      </c>
      <c r="FU22">
        <v>-2.5390000000000001</v>
      </c>
      <c r="FV22">
        <v>-0.1288</v>
      </c>
      <c r="FW22">
        <v>-2.5390999999999302</v>
      </c>
      <c r="FX22">
        <v>0</v>
      </c>
      <c r="FY22">
        <v>0</v>
      </c>
      <c r="FZ22">
        <v>0</v>
      </c>
      <c r="GA22">
        <v>-0.12880999999999801</v>
      </c>
      <c r="GB22">
        <v>0</v>
      </c>
      <c r="GC22">
        <v>0</v>
      </c>
      <c r="GD22">
        <v>0</v>
      </c>
      <c r="GE22">
        <v>-1</v>
      </c>
      <c r="GF22">
        <v>-1</v>
      </c>
      <c r="GG22">
        <v>-1</v>
      </c>
      <c r="GH22">
        <v>-1</v>
      </c>
      <c r="GI22">
        <v>0.5</v>
      </c>
      <c r="GJ22">
        <v>0.5</v>
      </c>
      <c r="GK22">
        <v>0.552979</v>
      </c>
      <c r="GL22">
        <v>2.5695800000000002</v>
      </c>
      <c r="GM22">
        <v>1.4477500000000001</v>
      </c>
      <c r="GN22">
        <v>2.3034699999999999</v>
      </c>
      <c r="GO22">
        <v>1.5466299999999999</v>
      </c>
      <c r="GP22">
        <v>2.4414099999999999</v>
      </c>
      <c r="GQ22">
        <v>27.641100000000002</v>
      </c>
      <c r="GR22">
        <v>14.2721</v>
      </c>
      <c r="GS22">
        <v>18</v>
      </c>
      <c r="GT22">
        <v>356.28899999999999</v>
      </c>
      <c r="GU22">
        <v>705.68100000000004</v>
      </c>
      <c r="GV22">
        <v>14.584099999999999</v>
      </c>
      <c r="GW22">
        <v>22.115200000000002</v>
      </c>
      <c r="GX22">
        <v>30.0001</v>
      </c>
      <c r="GY22">
        <v>22.116299999999999</v>
      </c>
      <c r="GZ22">
        <v>22.101099999999999</v>
      </c>
      <c r="HA22">
        <v>11.058199999999999</v>
      </c>
      <c r="HB22">
        <v>0</v>
      </c>
      <c r="HC22">
        <v>-30</v>
      </c>
      <c r="HD22">
        <v>14.584199999999999</v>
      </c>
      <c r="HE22">
        <v>175</v>
      </c>
      <c r="HF22">
        <v>0</v>
      </c>
      <c r="HG22">
        <v>100.887</v>
      </c>
      <c r="HH22">
        <v>95.869600000000005</v>
      </c>
    </row>
    <row r="23" spans="1:216" x14ac:dyDescent="0.2">
      <c r="A23">
        <v>5</v>
      </c>
      <c r="B23">
        <v>1689713951.0999999</v>
      </c>
      <c r="C23">
        <v>365.09999990463302</v>
      </c>
      <c r="D23" t="s">
        <v>363</v>
      </c>
      <c r="E23" t="s">
        <v>364</v>
      </c>
      <c r="F23" t="s">
        <v>344</v>
      </c>
      <c r="G23" t="s">
        <v>345</v>
      </c>
      <c r="H23" t="s">
        <v>346</v>
      </c>
      <c r="I23" t="s">
        <v>347</v>
      </c>
      <c r="J23" t="s">
        <v>405</v>
      </c>
      <c r="K23" t="s">
        <v>348</v>
      </c>
      <c r="L23">
        <v>1689713951.0999999</v>
      </c>
      <c r="M23">
        <f t="shared" si="0"/>
        <v>6.6247527990713473E-4</v>
      </c>
      <c r="N23">
        <f t="shared" si="1"/>
        <v>0.66247527990713473</v>
      </c>
      <c r="O23">
        <f t="shared" si="2"/>
        <v>1.8582536774551677</v>
      </c>
      <c r="P23">
        <f t="shared" si="3"/>
        <v>122.295</v>
      </c>
      <c r="Q23">
        <f t="shared" si="4"/>
        <v>74.660625259557108</v>
      </c>
      <c r="R23">
        <f t="shared" si="5"/>
        <v>7.5347553034563957</v>
      </c>
      <c r="S23">
        <f t="shared" si="6"/>
        <v>12.342019593764999</v>
      </c>
      <c r="T23">
        <f t="shared" si="7"/>
        <v>6.5273810988121073E-2</v>
      </c>
      <c r="U23">
        <f t="shared" si="8"/>
        <v>3.0131300693485863</v>
      </c>
      <c r="V23">
        <f t="shared" si="9"/>
        <v>6.4498309623256603E-2</v>
      </c>
      <c r="W23">
        <f t="shared" si="10"/>
        <v>4.0380351467248804E-2</v>
      </c>
      <c r="X23">
        <f t="shared" si="11"/>
        <v>297.70882199999994</v>
      </c>
      <c r="Y23">
        <f t="shared" si="12"/>
        <v>19.554421508544415</v>
      </c>
      <c r="Z23">
        <f t="shared" si="13"/>
        <v>19.554421508544415</v>
      </c>
      <c r="AA23">
        <f t="shared" si="14"/>
        <v>2.2826411951905268</v>
      </c>
      <c r="AB23">
        <f t="shared" si="15"/>
        <v>61.027444741010143</v>
      </c>
      <c r="AC23">
        <f t="shared" si="16"/>
        <v>1.2642862313491998</v>
      </c>
      <c r="AD23">
        <f t="shared" si="17"/>
        <v>2.0716683071274091</v>
      </c>
      <c r="AE23">
        <f t="shared" si="18"/>
        <v>1.018354963841327</v>
      </c>
      <c r="AF23">
        <f t="shared" si="19"/>
        <v>-29.21515984390464</v>
      </c>
      <c r="AG23">
        <f t="shared" si="20"/>
        <v>-252.01891120979198</v>
      </c>
      <c r="AH23">
        <f t="shared" si="21"/>
        <v>-16.606967349657449</v>
      </c>
      <c r="AI23">
        <f t="shared" si="22"/>
        <v>-0.13221640335413554</v>
      </c>
      <c r="AJ23">
        <v>33</v>
      </c>
      <c r="AK23">
        <v>8</v>
      </c>
      <c r="AL23">
        <f t="shared" si="23"/>
        <v>1</v>
      </c>
      <c r="AM23">
        <f t="shared" si="24"/>
        <v>0</v>
      </c>
      <c r="AN23">
        <f t="shared" si="25"/>
        <v>54975.324332296543</v>
      </c>
      <c r="AO23">
        <f t="shared" si="26"/>
        <v>1800.05</v>
      </c>
      <c r="AP23">
        <f t="shared" si="27"/>
        <v>1517.4413999999999</v>
      </c>
      <c r="AQ23">
        <f t="shared" si="28"/>
        <v>0.8429995833449071</v>
      </c>
      <c r="AR23">
        <f t="shared" si="29"/>
        <v>0.16538919585567066</v>
      </c>
      <c r="AS23">
        <v>1689713951.0999999</v>
      </c>
      <c r="AT23">
        <v>122.295</v>
      </c>
      <c r="AU23">
        <v>125.03</v>
      </c>
      <c r="AV23">
        <v>12.5276</v>
      </c>
      <c r="AW23">
        <v>11.605</v>
      </c>
      <c r="AX23">
        <v>124.824</v>
      </c>
      <c r="AY23">
        <v>12.656599999999999</v>
      </c>
      <c r="AZ23">
        <v>400.05</v>
      </c>
      <c r="BA23">
        <v>100.82</v>
      </c>
      <c r="BB23">
        <v>0.100067</v>
      </c>
      <c r="BC23">
        <v>18.003</v>
      </c>
      <c r="BD23">
        <v>18.555599999999998</v>
      </c>
      <c r="BE23">
        <v>999.9</v>
      </c>
      <c r="BF23">
        <v>0</v>
      </c>
      <c r="BG23">
        <v>0</v>
      </c>
      <c r="BH23">
        <v>10003.1</v>
      </c>
      <c r="BI23">
        <v>0</v>
      </c>
      <c r="BJ23">
        <v>8.4267199999999995</v>
      </c>
      <c r="BK23">
        <v>-2.7346599999999999</v>
      </c>
      <c r="BL23">
        <v>123.846</v>
      </c>
      <c r="BM23">
        <v>126.498</v>
      </c>
      <c r="BN23">
        <v>0.92252299999999998</v>
      </c>
      <c r="BO23">
        <v>125.03</v>
      </c>
      <c r="BP23">
        <v>11.605</v>
      </c>
      <c r="BQ23">
        <v>1.2630300000000001</v>
      </c>
      <c r="BR23">
        <v>1.1700200000000001</v>
      </c>
      <c r="BS23">
        <v>10.3659</v>
      </c>
      <c r="BT23">
        <v>9.2254400000000008</v>
      </c>
      <c r="BU23">
        <v>1800.05</v>
      </c>
      <c r="BV23">
        <v>0.90001299999999995</v>
      </c>
      <c r="BW23">
        <v>9.9987300000000001E-2</v>
      </c>
      <c r="BX23">
        <v>0</v>
      </c>
      <c r="BY23">
        <v>2.5327000000000002</v>
      </c>
      <c r="BZ23">
        <v>0</v>
      </c>
      <c r="CA23">
        <v>6902.28</v>
      </c>
      <c r="CB23">
        <v>13895.3</v>
      </c>
      <c r="CC23">
        <v>36.375</v>
      </c>
      <c r="CD23">
        <v>38.311999999999998</v>
      </c>
      <c r="CE23">
        <v>37.561999999999998</v>
      </c>
      <c r="CF23">
        <v>36.375</v>
      </c>
      <c r="CG23">
        <v>35.875</v>
      </c>
      <c r="CH23">
        <v>1620.07</v>
      </c>
      <c r="CI23">
        <v>179.98</v>
      </c>
      <c r="CJ23">
        <v>0</v>
      </c>
      <c r="CK23">
        <v>1689713959.7</v>
      </c>
      <c r="CL23">
        <v>0</v>
      </c>
      <c r="CM23">
        <v>1689713923</v>
      </c>
      <c r="CN23" t="s">
        <v>365</v>
      </c>
      <c r="CO23">
        <v>1689713923</v>
      </c>
      <c r="CP23">
        <v>1689713916</v>
      </c>
      <c r="CQ23">
        <v>29</v>
      </c>
      <c r="CR23">
        <v>0.01</v>
      </c>
      <c r="CS23">
        <v>0</v>
      </c>
      <c r="CT23">
        <v>-2.5289999999999999</v>
      </c>
      <c r="CU23">
        <v>-0.129</v>
      </c>
      <c r="CV23">
        <v>125</v>
      </c>
      <c r="CW23">
        <v>12</v>
      </c>
      <c r="CX23">
        <v>0.22</v>
      </c>
      <c r="CY23">
        <v>0.08</v>
      </c>
      <c r="CZ23">
        <v>3.4498495938826599</v>
      </c>
      <c r="DA23">
        <v>0.34229102974598402</v>
      </c>
      <c r="DB23">
        <v>7.3985638159661304E-2</v>
      </c>
      <c r="DC23">
        <v>1</v>
      </c>
      <c r="DD23">
        <v>124.98215</v>
      </c>
      <c r="DE23">
        <v>0.14900751879673901</v>
      </c>
      <c r="DF23">
        <v>2.7260365001225199E-2</v>
      </c>
      <c r="DG23">
        <v>1</v>
      </c>
      <c r="DH23">
        <v>1799.9933333333299</v>
      </c>
      <c r="DI23">
        <v>0.16667382162075101</v>
      </c>
      <c r="DJ23">
        <v>0.108071111215536</v>
      </c>
      <c r="DK23">
        <v>-1</v>
      </c>
      <c r="DL23">
        <v>2</v>
      </c>
      <c r="DM23">
        <v>2</v>
      </c>
      <c r="DN23" t="s">
        <v>350</v>
      </c>
      <c r="DO23">
        <v>2.7368399999999999</v>
      </c>
      <c r="DP23">
        <v>2.8382499999999999</v>
      </c>
      <c r="DQ23">
        <v>3.5665799999999998E-2</v>
      </c>
      <c r="DR23">
        <v>3.5539000000000001E-2</v>
      </c>
      <c r="DS23">
        <v>7.7055100000000001E-2</v>
      </c>
      <c r="DT23">
        <v>7.1089799999999995E-2</v>
      </c>
      <c r="DU23">
        <v>28230.400000000001</v>
      </c>
      <c r="DV23">
        <v>29885.1</v>
      </c>
      <c r="DW23">
        <v>27391.8</v>
      </c>
      <c r="DX23">
        <v>29076.7</v>
      </c>
      <c r="DY23">
        <v>33330.6</v>
      </c>
      <c r="DZ23">
        <v>36013.199999999997</v>
      </c>
      <c r="EA23">
        <v>36622.300000000003</v>
      </c>
      <c r="EB23">
        <v>39457.199999999997</v>
      </c>
      <c r="EC23">
        <v>1.8857999999999999</v>
      </c>
      <c r="ED23">
        <v>2.0912500000000001</v>
      </c>
      <c r="EE23">
        <v>9.80124E-2</v>
      </c>
      <c r="EF23">
        <v>0</v>
      </c>
      <c r="EG23">
        <v>16.928000000000001</v>
      </c>
      <c r="EH23">
        <v>999.9</v>
      </c>
      <c r="EI23">
        <v>39.799999999999997</v>
      </c>
      <c r="EJ23">
        <v>24.792999999999999</v>
      </c>
      <c r="EK23">
        <v>12.398099999999999</v>
      </c>
      <c r="EL23">
        <v>62.167700000000004</v>
      </c>
      <c r="EM23">
        <v>29.130600000000001</v>
      </c>
      <c r="EN23">
        <v>1</v>
      </c>
      <c r="EO23">
        <v>-0.403775</v>
      </c>
      <c r="EP23">
        <v>2.89547</v>
      </c>
      <c r="EQ23">
        <v>19.822299999999998</v>
      </c>
      <c r="ER23">
        <v>5.2184900000000001</v>
      </c>
      <c r="ES23">
        <v>11.9261</v>
      </c>
      <c r="ET23">
        <v>4.9555999999999996</v>
      </c>
      <c r="EU23">
        <v>3.2978499999999999</v>
      </c>
      <c r="EV23">
        <v>59.6</v>
      </c>
      <c r="EW23">
        <v>9999</v>
      </c>
      <c r="EX23">
        <v>120.9</v>
      </c>
      <c r="EY23">
        <v>4050</v>
      </c>
      <c r="EZ23">
        <v>1.86005</v>
      </c>
      <c r="FA23">
        <v>1.85928</v>
      </c>
      <c r="FB23">
        <v>1.86503</v>
      </c>
      <c r="FC23">
        <v>1.8690599999999999</v>
      </c>
      <c r="FD23">
        <v>1.8637999999999999</v>
      </c>
      <c r="FE23">
        <v>1.86385</v>
      </c>
      <c r="FF23">
        <v>1.8638600000000001</v>
      </c>
      <c r="FG23">
        <v>1.86364</v>
      </c>
      <c r="FH23">
        <v>0</v>
      </c>
      <c r="FI23">
        <v>0</v>
      </c>
      <c r="FJ23">
        <v>0</v>
      </c>
      <c r="FK23">
        <v>0</v>
      </c>
      <c r="FL23" t="s">
        <v>351</v>
      </c>
      <c r="FM23" t="s">
        <v>352</v>
      </c>
      <c r="FN23" t="s">
        <v>353</v>
      </c>
      <c r="FO23" t="s">
        <v>353</v>
      </c>
      <c r="FP23" t="s">
        <v>353</v>
      </c>
      <c r="FQ23" t="s">
        <v>353</v>
      </c>
      <c r="FR23">
        <v>0</v>
      </c>
      <c r="FS23">
        <v>100</v>
      </c>
      <c r="FT23">
        <v>100</v>
      </c>
      <c r="FU23">
        <v>-2.5289999999999999</v>
      </c>
      <c r="FV23">
        <v>-0.129</v>
      </c>
      <c r="FW23">
        <v>-2.5289090909090999</v>
      </c>
      <c r="FX23">
        <v>0</v>
      </c>
      <c r="FY23">
        <v>0</v>
      </c>
      <c r="FZ23">
        <v>0</v>
      </c>
      <c r="GA23">
        <v>-0.128989999999998</v>
      </c>
      <c r="GB23">
        <v>0</v>
      </c>
      <c r="GC23">
        <v>0</v>
      </c>
      <c r="GD23">
        <v>0</v>
      </c>
      <c r="GE23">
        <v>-1</v>
      </c>
      <c r="GF23">
        <v>-1</v>
      </c>
      <c r="GG23">
        <v>-1</v>
      </c>
      <c r="GH23">
        <v>-1</v>
      </c>
      <c r="GI23">
        <v>0.5</v>
      </c>
      <c r="GJ23">
        <v>0.6</v>
      </c>
      <c r="GK23">
        <v>0.44067400000000001</v>
      </c>
      <c r="GL23">
        <v>2.5854499999999998</v>
      </c>
      <c r="GM23">
        <v>1.4489700000000001</v>
      </c>
      <c r="GN23">
        <v>2.3046899999999999</v>
      </c>
      <c r="GO23">
        <v>1.5466299999999999</v>
      </c>
      <c r="GP23">
        <v>2.36694</v>
      </c>
      <c r="GQ23">
        <v>27.6203</v>
      </c>
      <c r="GR23">
        <v>14.245900000000001</v>
      </c>
      <c r="GS23">
        <v>18</v>
      </c>
      <c r="GT23">
        <v>356.255</v>
      </c>
      <c r="GU23">
        <v>705.68499999999995</v>
      </c>
      <c r="GV23">
        <v>14.624000000000001</v>
      </c>
      <c r="GW23">
        <v>22.076499999999999</v>
      </c>
      <c r="GX23">
        <v>29.9998</v>
      </c>
      <c r="GY23">
        <v>22.0794</v>
      </c>
      <c r="GZ23">
        <v>22.063400000000001</v>
      </c>
      <c r="HA23">
        <v>8.8139900000000004</v>
      </c>
      <c r="HB23">
        <v>0</v>
      </c>
      <c r="HC23">
        <v>-30</v>
      </c>
      <c r="HD23">
        <v>14.6229</v>
      </c>
      <c r="HE23">
        <v>125</v>
      </c>
      <c r="HF23">
        <v>0</v>
      </c>
      <c r="HG23">
        <v>100.892</v>
      </c>
      <c r="HH23">
        <v>95.881100000000004</v>
      </c>
    </row>
    <row r="24" spans="1:216" x14ac:dyDescent="0.2">
      <c r="A24">
        <v>6</v>
      </c>
      <c r="B24">
        <v>1689714043.0999999</v>
      </c>
      <c r="C24">
        <v>457.09999990463302</v>
      </c>
      <c r="D24" t="s">
        <v>366</v>
      </c>
      <c r="E24" t="s">
        <v>367</v>
      </c>
      <c r="F24" t="s">
        <v>344</v>
      </c>
      <c r="G24" t="s">
        <v>345</v>
      </c>
      <c r="H24" t="s">
        <v>346</v>
      </c>
      <c r="I24" t="s">
        <v>347</v>
      </c>
      <c r="J24" t="s">
        <v>405</v>
      </c>
      <c r="K24" t="s">
        <v>348</v>
      </c>
      <c r="L24">
        <v>1689714043.0999999</v>
      </c>
      <c r="M24">
        <f t="shared" si="0"/>
        <v>6.6091263957327774E-4</v>
      </c>
      <c r="N24">
        <f t="shared" si="1"/>
        <v>0.66091263957327773</v>
      </c>
      <c r="O24">
        <f t="shared" si="2"/>
        <v>0.61870494937177445</v>
      </c>
      <c r="P24">
        <f t="shared" si="3"/>
        <v>69.045199999999994</v>
      </c>
      <c r="Q24">
        <f t="shared" si="4"/>
        <v>52.692280839279725</v>
      </c>
      <c r="R24">
        <f t="shared" si="5"/>
        <v>5.3175899234356683</v>
      </c>
      <c r="S24">
        <f t="shared" si="6"/>
        <v>6.9678908169012796</v>
      </c>
      <c r="T24">
        <f t="shared" si="7"/>
        <v>6.513322805426236E-2</v>
      </c>
      <c r="U24">
        <f t="shared" si="8"/>
        <v>3.0153766414636314</v>
      </c>
      <c r="V24">
        <f t="shared" si="9"/>
        <v>6.436161019590976E-2</v>
      </c>
      <c r="W24">
        <f t="shared" si="10"/>
        <v>4.0294571433629994E-2</v>
      </c>
      <c r="X24">
        <f t="shared" si="11"/>
        <v>297.66471299999995</v>
      </c>
      <c r="Y24">
        <f t="shared" si="12"/>
        <v>19.544388652750349</v>
      </c>
      <c r="Z24">
        <f t="shared" si="13"/>
        <v>19.544388652750349</v>
      </c>
      <c r="AA24">
        <f t="shared" si="14"/>
        <v>2.281218547539118</v>
      </c>
      <c r="AB24">
        <f t="shared" si="15"/>
        <v>61.005939409873818</v>
      </c>
      <c r="AC24">
        <f t="shared" si="16"/>
        <v>1.26311766540732</v>
      </c>
      <c r="AD24">
        <f t="shared" si="17"/>
        <v>2.0704830998846715</v>
      </c>
      <c r="AE24">
        <f t="shared" si="18"/>
        <v>1.0181008821317981</v>
      </c>
      <c r="AF24">
        <f t="shared" si="19"/>
        <v>-29.146247405181548</v>
      </c>
      <c r="AG24">
        <f t="shared" si="20"/>
        <v>-252.05516534388278</v>
      </c>
      <c r="AH24">
        <f t="shared" si="21"/>
        <v>-16.59534917468028</v>
      </c>
      <c r="AI24">
        <f t="shared" si="22"/>
        <v>-0.13204892374466226</v>
      </c>
      <c r="AJ24">
        <v>34</v>
      </c>
      <c r="AK24">
        <v>9</v>
      </c>
      <c r="AL24">
        <f t="shared" si="23"/>
        <v>1</v>
      </c>
      <c r="AM24">
        <f t="shared" si="24"/>
        <v>0</v>
      </c>
      <c r="AN24">
        <f t="shared" si="25"/>
        <v>55041.82652963834</v>
      </c>
      <c r="AO24">
        <f t="shared" si="26"/>
        <v>1799.77</v>
      </c>
      <c r="AP24">
        <f t="shared" si="27"/>
        <v>1517.2065</v>
      </c>
      <c r="AQ24">
        <f t="shared" si="28"/>
        <v>0.84300021669435543</v>
      </c>
      <c r="AR24">
        <f t="shared" si="29"/>
        <v>0.16539041822010589</v>
      </c>
      <c r="AS24">
        <v>1689714043.0999999</v>
      </c>
      <c r="AT24">
        <v>69.045199999999994</v>
      </c>
      <c r="AU24">
        <v>69.982299999999995</v>
      </c>
      <c r="AV24">
        <v>12.516299999999999</v>
      </c>
      <c r="AW24">
        <v>11.595700000000001</v>
      </c>
      <c r="AX24">
        <v>71.577799999999996</v>
      </c>
      <c r="AY24">
        <v>12.645</v>
      </c>
      <c r="AZ24">
        <v>399.97800000000001</v>
      </c>
      <c r="BA24">
        <v>100.818</v>
      </c>
      <c r="BB24">
        <v>9.98164E-2</v>
      </c>
      <c r="BC24">
        <v>17.9939</v>
      </c>
      <c r="BD24">
        <v>18.5533</v>
      </c>
      <c r="BE24">
        <v>999.9</v>
      </c>
      <c r="BF24">
        <v>0</v>
      </c>
      <c r="BG24">
        <v>0</v>
      </c>
      <c r="BH24">
        <v>10015.6</v>
      </c>
      <c r="BI24">
        <v>0</v>
      </c>
      <c r="BJ24">
        <v>8.35581</v>
      </c>
      <c r="BK24">
        <v>-0.937141</v>
      </c>
      <c r="BL24">
        <v>69.920299999999997</v>
      </c>
      <c r="BM24">
        <v>70.803299999999993</v>
      </c>
      <c r="BN24">
        <v>0.92056300000000002</v>
      </c>
      <c r="BO24">
        <v>69.982299999999995</v>
      </c>
      <c r="BP24">
        <v>11.595700000000001</v>
      </c>
      <c r="BQ24">
        <v>1.26187</v>
      </c>
      <c r="BR24">
        <v>1.16906</v>
      </c>
      <c r="BS24">
        <v>10.3523</v>
      </c>
      <c r="BT24">
        <v>9.2133299999999991</v>
      </c>
      <c r="BU24">
        <v>1799.77</v>
      </c>
      <c r="BV24">
        <v>0.89999499999999999</v>
      </c>
      <c r="BW24">
        <v>0.100005</v>
      </c>
      <c r="BX24">
        <v>0</v>
      </c>
      <c r="BY24">
        <v>1.9779</v>
      </c>
      <c r="BZ24">
        <v>0</v>
      </c>
      <c r="CA24">
        <v>6845.55</v>
      </c>
      <c r="CB24">
        <v>13893.2</v>
      </c>
      <c r="CC24">
        <v>36.375</v>
      </c>
      <c r="CD24">
        <v>38.311999999999998</v>
      </c>
      <c r="CE24">
        <v>37.5</v>
      </c>
      <c r="CF24">
        <v>36.375</v>
      </c>
      <c r="CG24">
        <v>35.811999999999998</v>
      </c>
      <c r="CH24">
        <v>1619.78</v>
      </c>
      <c r="CI24">
        <v>179.99</v>
      </c>
      <c r="CJ24">
        <v>0</v>
      </c>
      <c r="CK24">
        <v>1689714051.5</v>
      </c>
      <c r="CL24">
        <v>0</v>
      </c>
      <c r="CM24">
        <v>1689714016.0999999</v>
      </c>
      <c r="CN24" t="s">
        <v>368</v>
      </c>
      <c r="CO24">
        <v>1689714011.0999999</v>
      </c>
      <c r="CP24">
        <v>1689714016.0999999</v>
      </c>
      <c r="CQ24">
        <v>30</v>
      </c>
      <c r="CR24">
        <v>-4.0000000000000001E-3</v>
      </c>
      <c r="CS24">
        <v>0</v>
      </c>
      <c r="CT24">
        <v>-2.5329999999999999</v>
      </c>
      <c r="CU24">
        <v>-0.129</v>
      </c>
      <c r="CV24">
        <v>70</v>
      </c>
      <c r="CW24">
        <v>12</v>
      </c>
      <c r="CX24">
        <v>0.17</v>
      </c>
      <c r="CY24">
        <v>0.12</v>
      </c>
      <c r="CZ24">
        <v>1.1039662522295099</v>
      </c>
      <c r="DA24">
        <v>1.1277804015405299</v>
      </c>
      <c r="DB24">
        <v>0.17989220469476899</v>
      </c>
      <c r="DC24">
        <v>1</v>
      </c>
      <c r="DD24">
        <v>69.966954999999999</v>
      </c>
      <c r="DE24">
        <v>0.18288270676704099</v>
      </c>
      <c r="DF24">
        <v>3.2393941949073697E-2</v>
      </c>
      <c r="DG24">
        <v>1</v>
      </c>
      <c r="DH24">
        <v>1799.9825000000001</v>
      </c>
      <c r="DI24">
        <v>-0.25155225243156298</v>
      </c>
      <c r="DJ24">
        <v>0.14638562087852</v>
      </c>
      <c r="DK24">
        <v>-1</v>
      </c>
      <c r="DL24">
        <v>2</v>
      </c>
      <c r="DM24">
        <v>2</v>
      </c>
      <c r="DN24" t="s">
        <v>350</v>
      </c>
      <c r="DO24">
        <v>2.7366600000000001</v>
      </c>
      <c r="DP24">
        <v>2.8380999999999998</v>
      </c>
      <c r="DQ24">
        <v>2.07905E-2</v>
      </c>
      <c r="DR24">
        <v>2.02233E-2</v>
      </c>
      <c r="DS24">
        <v>7.7007000000000006E-2</v>
      </c>
      <c r="DT24">
        <v>7.1051199999999995E-2</v>
      </c>
      <c r="DU24">
        <v>28667.4</v>
      </c>
      <c r="DV24">
        <v>30359.599999999999</v>
      </c>
      <c r="DW24">
        <v>27393.1</v>
      </c>
      <c r="DX24">
        <v>29076.3</v>
      </c>
      <c r="DY24">
        <v>33333.9</v>
      </c>
      <c r="DZ24">
        <v>36014.699999999997</v>
      </c>
      <c r="EA24">
        <v>36624.1</v>
      </c>
      <c r="EB24">
        <v>39457.300000000003</v>
      </c>
      <c r="EC24">
        <v>1.88568</v>
      </c>
      <c r="ED24">
        <v>2.0915499999999998</v>
      </c>
      <c r="EE24">
        <v>9.6969299999999994E-2</v>
      </c>
      <c r="EF24">
        <v>0</v>
      </c>
      <c r="EG24">
        <v>16.943100000000001</v>
      </c>
      <c r="EH24">
        <v>999.9</v>
      </c>
      <c r="EI24">
        <v>39.762999999999998</v>
      </c>
      <c r="EJ24">
        <v>24.814</v>
      </c>
      <c r="EK24">
        <v>12.4034</v>
      </c>
      <c r="EL24">
        <v>61.967700000000001</v>
      </c>
      <c r="EM24">
        <v>29.242799999999999</v>
      </c>
      <c r="EN24">
        <v>1</v>
      </c>
      <c r="EO24">
        <v>-0.40545199999999998</v>
      </c>
      <c r="EP24">
        <v>2.9635899999999999</v>
      </c>
      <c r="EQ24">
        <v>19.816500000000001</v>
      </c>
      <c r="ER24">
        <v>5.22133</v>
      </c>
      <c r="ES24">
        <v>11.9261</v>
      </c>
      <c r="ET24">
        <v>4.9555999999999996</v>
      </c>
      <c r="EU24">
        <v>3.2977799999999999</v>
      </c>
      <c r="EV24">
        <v>59.6</v>
      </c>
      <c r="EW24">
        <v>9999</v>
      </c>
      <c r="EX24">
        <v>120.9</v>
      </c>
      <c r="EY24">
        <v>4052.1</v>
      </c>
      <c r="EZ24">
        <v>1.86006</v>
      </c>
      <c r="FA24">
        <v>1.85928</v>
      </c>
      <c r="FB24">
        <v>1.86503</v>
      </c>
      <c r="FC24">
        <v>1.8690500000000001</v>
      </c>
      <c r="FD24">
        <v>1.8637900000000001</v>
      </c>
      <c r="FE24">
        <v>1.8638600000000001</v>
      </c>
      <c r="FF24">
        <v>1.8638600000000001</v>
      </c>
      <c r="FG24">
        <v>1.8635999999999999</v>
      </c>
      <c r="FH24">
        <v>0</v>
      </c>
      <c r="FI24">
        <v>0</v>
      </c>
      <c r="FJ24">
        <v>0</v>
      </c>
      <c r="FK24">
        <v>0</v>
      </c>
      <c r="FL24" t="s">
        <v>351</v>
      </c>
      <c r="FM24" t="s">
        <v>352</v>
      </c>
      <c r="FN24" t="s">
        <v>353</v>
      </c>
      <c r="FO24" t="s">
        <v>353</v>
      </c>
      <c r="FP24" t="s">
        <v>353</v>
      </c>
      <c r="FQ24" t="s">
        <v>353</v>
      </c>
      <c r="FR24">
        <v>0</v>
      </c>
      <c r="FS24">
        <v>100</v>
      </c>
      <c r="FT24">
        <v>100</v>
      </c>
      <c r="FU24">
        <v>-2.5329999999999999</v>
      </c>
      <c r="FV24">
        <v>-0.12870000000000001</v>
      </c>
      <c r="FW24">
        <v>-2.5326899999999899</v>
      </c>
      <c r="FX24">
        <v>0</v>
      </c>
      <c r="FY24">
        <v>0</v>
      </c>
      <c r="FZ24">
        <v>0</v>
      </c>
      <c r="GA24">
        <v>-0.12867272727272699</v>
      </c>
      <c r="GB24">
        <v>0</v>
      </c>
      <c r="GC24">
        <v>0</v>
      </c>
      <c r="GD24">
        <v>0</v>
      </c>
      <c r="GE24">
        <v>-1</v>
      </c>
      <c r="GF24">
        <v>-1</v>
      </c>
      <c r="GG24">
        <v>-1</v>
      </c>
      <c r="GH24">
        <v>-1</v>
      </c>
      <c r="GI24">
        <v>0.5</v>
      </c>
      <c r="GJ24">
        <v>0.5</v>
      </c>
      <c r="GK24">
        <v>0.31738300000000003</v>
      </c>
      <c r="GL24">
        <v>2.5952099999999998</v>
      </c>
      <c r="GM24">
        <v>1.4489700000000001</v>
      </c>
      <c r="GN24">
        <v>2.3034699999999999</v>
      </c>
      <c r="GO24">
        <v>1.5466299999999999</v>
      </c>
      <c r="GP24">
        <v>2.4352999999999998</v>
      </c>
      <c r="GQ24">
        <v>27.6203</v>
      </c>
      <c r="GR24">
        <v>14.245900000000001</v>
      </c>
      <c r="GS24">
        <v>18</v>
      </c>
      <c r="GT24">
        <v>356.029</v>
      </c>
      <c r="GU24">
        <v>705.61</v>
      </c>
      <c r="GV24">
        <v>14.569900000000001</v>
      </c>
      <c r="GW24">
        <v>22.049499999999998</v>
      </c>
      <c r="GX24">
        <v>30</v>
      </c>
      <c r="GY24">
        <v>22.0519</v>
      </c>
      <c r="GZ24">
        <v>22.037400000000002</v>
      </c>
      <c r="HA24">
        <v>6.3428300000000002</v>
      </c>
      <c r="HB24">
        <v>0</v>
      </c>
      <c r="HC24">
        <v>-30</v>
      </c>
      <c r="HD24">
        <v>14.572100000000001</v>
      </c>
      <c r="HE24">
        <v>70</v>
      </c>
      <c r="HF24">
        <v>0</v>
      </c>
      <c r="HG24">
        <v>100.89700000000001</v>
      </c>
      <c r="HH24">
        <v>95.880700000000004</v>
      </c>
    </row>
    <row r="25" spans="1:216" x14ac:dyDescent="0.2">
      <c r="A25">
        <v>7</v>
      </c>
      <c r="B25">
        <v>1689714115.0999999</v>
      </c>
      <c r="C25">
        <v>529.09999990463302</v>
      </c>
      <c r="D25" t="s">
        <v>369</v>
      </c>
      <c r="E25" t="s">
        <v>370</v>
      </c>
      <c r="F25" t="s">
        <v>344</v>
      </c>
      <c r="G25" t="s">
        <v>345</v>
      </c>
      <c r="H25" t="s">
        <v>346</v>
      </c>
      <c r="I25" t="s">
        <v>347</v>
      </c>
      <c r="J25" t="s">
        <v>405</v>
      </c>
      <c r="K25" t="s">
        <v>348</v>
      </c>
      <c r="L25">
        <v>1689714115.0999999</v>
      </c>
      <c r="M25">
        <f t="shared" si="0"/>
        <v>6.5725382686570156E-4</v>
      </c>
      <c r="N25">
        <f t="shared" si="1"/>
        <v>0.65725382686570155</v>
      </c>
      <c r="O25">
        <f t="shared" si="2"/>
        <v>0.17627642962393442</v>
      </c>
      <c r="P25">
        <f t="shared" si="3"/>
        <v>49.670499999999997</v>
      </c>
      <c r="Q25">
        <f t="shared" si="4"/>
        <v>44.488882649128357</v>
      </c>
      <c r="R25">
        <f t="shared" si="5"/>
        <v>4.489688040434932</v>
      </c>
      <c r="S25">
        <f t="shared" si="6"/>
        <v>5.0126017227989994</v>
      </c>
      <c r="T25">
        <f t="shared" si="7"/>
        <v>6.463821148416618E-2</v>
      </c>
      <c r="U25">
        <f t="shared" si="8"/>
        <v>3.0146829893578992</v>
      </c>
      <c r="V25">
        <f t="shared" si="9"/>
        <v>6.3878031281431005E-2</v>
      </c>
      <c r="W25">
        <f t="shared" si="10"/>
        <v>3.9991323728256742E-2</v>
      </c>
      <c r="X25">
        <f t="shared" si="11"/>
        <v>297.713751</v>
      </c>
      <c r="Y25">
        <f t="shared" si="12"/>
        <v>19.557727062765558</v>
      </c>
      <c r="Z25">
        <f t="shared" si="13"/>
        <v>19.557727062765558</v>
      </c>
      <c r="AA25">
        <f t="shared" si="14"/>
        <v>2.2831100893297607</v>
      </c>
      <c r="AB25">
        <f t="shared" si="15"/>
        <v>60.954883059167607</v>
      </c>
      <c r="AC25">
        <f t="shared" si="16"/>
        <v>1.2629974145856</v>
      </c>
      <c r="AD25">
        <f t="shared" si="17"/>
        <v>2.0720200764877776</v>
      </c>
      <c r="AE25">
        <f t="shared" si="18"/>
        <v>1.0201126747441607</v>
      </c>
      <c r="AF25">
        <f t="shared" si="19"/>
        <v>-28.984893764777439</v>
      </c>
      <c r="AG25">
        <f t="shared" si="20"/>
        <v>-252.24721707419863</v>
      </c>
      <c r="AH25">
        <f t="shared" si="21"/>
        <v>-16.613962432955827</v>
      </c>
      <c r="AI25">
        <f t="shared" si="22"/>
        <v>-0.13232227193188351</v>
      </c>
      <c r="AJ25">
        <v>34</v>
      </c>
      <c r="AK25">
        <v>9</v>
      </c>
      <c r="AL25">
        <f t="shared" si="23"/>
        <v>1</v>
      </c>
      <c r="AM25">
        <f t="shared" si="24"/>
        <v>0</v>
      </c>
      <c r="AN25">
        <f t="shared" si="25"/>
        <v>55019.553608924281</v>
      </c>
      <c r="AO25">
        <f t="shared" si="26"/>
        <v>1800.07</v>
      </c>
      <c r="AP25">
        <f t="shared" si="27"/>
        <v>1517.4591</v>
      </c>
      <c r="AQ25">
        <f t="shared" si="28"/>
        <v>0.84300004999805567</v>
      </c>
      <c r="AR25">
        <f t="shared" si="29"/>
        <v>0.16539009649624736</v>
      </c>
      <c r="AS25">
        <v>1689714115.0999999</v>
      </c>
      <c r="AT25">
        <v>49.670499999999997</v>
      </c>
      <c r="AU25">
        <v>49.965200000000003</v>
      </c>
      <c r="AV25">
        <v>12.5152</v>
      </c>
      <c r="AW25">
        <v>11.5997</v>
      </c>
      <c r="AX25">
        <v>52.162300000000002</v>
      </c>
      <c r="AY25">
        <v>12.6441</v>
      </c>
      <c r="AZ25">
        <v>399.98</v>
      </c>
      <c r="BA25">
        <v>100.81699999999999</v>
      </c>
      <c r="BB25">
        <v>0.100078</v>
      </c>
      <c r="BC25">
        <v>18.005700000000001</v>
      </c>
      <c r="BD25">
        <v>18.5488</v>
      </c>
      <c r="BE25">
        <v>999.9</v>
      </c>
      <c r="BF25">
        <v>0</v>
      </c>
      <c r="BG25">
        <v>0</v>
      </c>
      <c r="BH25">
        <v>10011.9</v>
      </c>
      <c r="BI25">
        <v>0</v>
      </c>
      <c r="BJ25">
        <v>7.7471500000000004</v>
      </c>
      <c r="BK25">
        <v>-0.294682</v>
      </c>
      <c r="BL25">
        <v>50.3</v>
      </c>
      <c r="BM25">
        <v>50.551499999999997</v>
      </c>
      <c r="BN25">
        <v>0.91551800000000005</v>
      </c>
      <c r="BO25">
        <v>49.965200000000003</v>
      </c>
      <c r="BP25">
        <v>11.5997</v>
      </c>
      <c r="BQ25">
        <v>1.2617400000000001</v>
      </c>
      <c r="BR25">
        <v>1.1694500000000001</v>
      </c>
      <c r="BS25">
        <v>10.3507</v>
      </c>
      <c r="BT25">
        <v>9.2181599999999992</v>
      </c>
      <c r="BU25">
        <v>1800.07</v>
      </c>
      <c r="BV25">
        <v>0.89999799999999996</v>
      </c>
      <c r="BW25">
        <v>0.10000199999999999</v>
      </c>
      <c r="BX25">
        <v>0</v>
      </c>
      <c r="BY25">
        <v>2.4121999999999999</v>
      </c>
      <c r="BZ25">
        <v>0</v>
      </c>
      <c r="CA25">
        <v>6810.6</v>
      </c>
      <c r="CB25">
        <v>13895.5</v>
      </c>
      <c r="CC25">
        <v>36.311999999999998</v>
      </c>
      <c r="CD25">
        <v>38.311999999999998</v>
      </c>
      <c r="CE25">
        <v>37.5</v>
      </c>
      <c r="CF25">
        <v>36.375</v>
      </c>
      <c r="CG25">
        <v>35.811999999999998</v>
      </c>
      <c r="CH25">
        <v>1620.06</v>
      </c>
      <c r="CI25">
        <v>180.01</v>
      </c>
      <c r="CJ25">
        <v>0</v>
      </c>
      <c r="CK25">
        <v>1689714123.5</v>
      </c>
      <c r="CL25">
        <v>0</v>
      </c>
      <c r="CM25">
        <v>1689714104.0999999</v>
      </c>
      <c r="CN25" t="s">
        <v>371</v>
      </c>
      <c r="CO25">
        <v>1689714104.0999999</v>
      </c>
      <c r="CP25">
        <v>1689714101.0999999</v>
      </c>
      <c r="CQ25">
        <v>31</v>
      </c>
      <c r="CR25">
        <v>4.1000000000000002E-2</v>
      </c>
      <c r="CS25">
        <v>0</v>
      </c>
      <c r="CT25">
        <v>-2.492</v>
      </c>
      <c r="CU25">
        <v>-0.129</v>
      </c>
      <c r="CV25">
        <v>50</v>
      </c>
      <c r="CW25">
        <v>12</v>
      </c>
      <c r="CX25">
        <v>0.49</v>
      </c>
      <c r="CY25">
        <v>7.0000000000000007E-2</v>
      </c>
      <c r="CZ25">
        <v>0.105266990326104</v>
      </c>
      <c r="DA25">
        <v>0.79423765564679705</v>
      </c>
      <c r="DB25">
        <v>0.127482517925808</v>
      </c>
      <c r="DC25">
        <v>1</v>
      </c>
      <c r="DD25">
        <v>49.936542857142904</v>
      </c>
      <c r="DE25">
        <v>-2.1311688311652501E-2</v>
      </c>
      <c r="DF25">
        <v>2.1303086550982699E-2</v>
      </c>
      <c r="DG25">
        <v>1</v>
      </c>
      <c r="DH25">
        <v>1799.9842857142901</v>
      </c>
      <c r="DI25">
        <v>0.185182877606869</v>
      </c>
      <c r="DJ25">
        <v>0.14361228984982499</v>
      </c>
      <c r="DK25">
        <v>-1</v>
      </c>
      <c r="DL25">
        <v>2</v>
      </c>
      <c r="DM25">
        <v>2</v>
      </c>
      <c r="DN25" t="s">
        <v>350</v>
      </c>
      <c r="DO25">
        <v>2.7366700000000002</v>
      </c>
      <c r="DP25">
        <v>2.83833</v>
      </c>
      <c r="DQ25">
        <v>1.5192600000000001E-2</v>
      </c>
      <c r="DR25">
        <v>1.4474799999999999E-2</v>
      </c>
      <c r="DS25">
        <v>7.70034E-2</v>
      </c>
      <c r="DT25">
        <v>7.1069900000000005E-2</v>
      </c>
      <c r="DU25">
        <v>28831.7</v>
      </c>
      <c r="DV25">
        <v>30538.9</v>
      </c>
      <c r="DW25">
        <v>27393.3</v>
      </c>
      <c r="DX25">
        <v>29077.3</v>
      </c>
      <c r="DY25">
        <v>33333.9</v>
      </c>
      <c r="DZ25">
        <v>36015.1</v>
      </c>
      <c r="EA25">
        <v>36623.9</v>
      </c>
      <c r="EB25">
        <v>39458.5</v>
      </c>
      <c r="EC25">
        <v>1.8850499999999999</v>
      </c>
      <c r="ED25">
        <v>2.0898300000000001</v>
      </c>
      <c r="EE25">
        <v>9.6336000000000005E-2</v>
      </c>
      <c r="EF25">
        <v>0</v>
      </c>
      <c r="EG25">
        <v>16.949100000000001</v>
      </c>
      <c r="EH25">
        <v>999.9</v>
      </c>
      <c r="EI25">
        <v>39.72</v>
      </c>
      <c r="EJ25">
        <v>24.814</v>
      </c>
      <c r="EK25">
        <v>12.3887</v>
      </c>
      <c r="EL25">
        <v>62.1477</v>
      </c>
      <c r="EM25">
        <v>29.010400000000001</v>
      </c>
      <c r="EN25">
        <v>1</v>
      </c>
      <c r="EO25">
        <v>-0.40540700000000002</v>
      </c>
      <c r="EP25">
        <v>3.1001500000000002</v>
      </c>
      <c r="EQ25">
        <v>19.801100000000002</v>
      </c>
      <c r="ER25">
        <v>5.2156399999999996</v>
      </c>
      <c r="ES25">
        <v>11.9261</v>
      </c>
      <c r="ET25">
        <v>4.9553500000000001</v>
      </c>
      <c r="EU25">
        <v>3.2972999999999999</v>
      </c>
      <c r="EV25">
        <v>59.7</v>
      </c>
      <c r="EW25">
        <v>9999</v>
      </c>
      <c r="EX25">
        <v>120.9</v>
      </c>
      <c r="EY25">
        <v>4053.4</v>
      </c>
      <c r="EZ25">
        <v>1.86006</v>
      </c>
      <c r="FA25">
        <v>1.85927</v>
      </c>
      <c r="FB25">
        <v>1.86504</v>
      </c>
      <c r="FC25">
        <v>1.8690500000000001</v>
      </c>
      <c r="FD25">
        <v>1.8637900000000001</v>
      </c>
      <c r="FE25">
        <v>1.8638600000000001</v>
      </c>
      <c r="FF25">
        <v>1.86385</v>
      </c>
      <c r="FG25">
        <v>1.8635900000000001</v>
      </c>
      <c r="FH25">
        <v>0</v>
      </c>
      <c r="FI25">
        <v>0</v>
      </c>
      <c r="FJ25">
        <v>0</v>
      </c>
      <c r="FK25">
        <v>0</v>
      </c>
      <c r="FL25" t="s">
        <v>351</v>
      </c>
      <c r="FM25" t="s">
        <v>352</v>
      </c>
      <c r="FN25" t="s">
        <v>353</v>
      </c>
      <c r="FO25" t="s">
        <v>353</v>
      </c>
      <c r="FP25" t="s">
        <v>353</v>
      </c>
      <c r="FQ25" t="s">
        <v>353</v>
      </c>
      <c r="FR25">
        <v>0</v>
      </c>
      <c r="FS25">
        <v>100</v>
      </c>
      <c r="FT25">
        <v>100</v>
      </c>
      <c r="FU25">
        <v>-2.492</v>
      </c>
      <c r="FV25">
        <v>-0.12889999999999999</v>
      </c>
      <c r="FW25">
        <v>-2.4918545454545402</v>
      </c>
      <c r="FX25">
        <v>0</v>
      </c>
      <c r="FY25">
        <v>0</v>
      </c>
      <c r="FZ25">
        <v>0</v>
      </c>
      <c r="GA25">
        <v>-0.12890000000000201</v>
      </c>
      <c r="GB25">
        <v>0</v>
      </c>
      <c r="GC25">
        <v>0</v>
      </c>
      <c r="GD25">
        <v>0</v>
      </c>
      <c r="GE25">
        <v>-1</v>
      </c>
      <c r="GF25">
        <v>-1</v>
      </c>
      <c r="GG25">
        <v>-1</v>
      </c>
      <c r="GH25">
        <v>-1</v>
      </c>
      <c r="GI25">
        <v>0.2</v>
      </c>
      <c r="GJ25">
        <v>0.2</v>
      </c>
      <c r="GK25">
        <v>0.27343800000000001</v>
      </c>
      <c r="GL25">
        <v>2.6061999999999999</v>
      </c>
      <c r="GM25">
        <v>1.4489700000000001</v>
      </c>
      <c r="GN25">
        <v>2.2997999999999998</v>
      </c>
      <c r="GO25">
        <v>1.5466299999999999</v>
      </c>
      <c r="GP25">
        <v>2.36694</v>
      </c>
      <c r="GQ25">
        <v>27.6203</v>
      </c>
      <c r="GR25">
        <v>14.210800000000001</v>
      </c>
      <c r="GS25">
        <v>18</v>
      </c>
      <c r="GT25">
        <v>355.709</v>
      </c>
      <c r="GU25">
        <v>703.80100000000004</v>
      </c>
      <c r="GV25">
        <v>14.542999999999999</v>
      </c>
      <c r="GW25">
        <v>22.046800000000001</v>
      </c>
      <c r="GX25">
        <v>30</v>
      </c>
      <c r="GY25">
        <v>22.0444</v>
      </c>
      <c r="GZ25">
        <v>22.0273</v>
      </c>
      <c r="HA25">
        <v>5.4527299999999999</v>
      </c>
      <c r="HB25">
        <v>0</v>
      </c>
      <c r="HC25">
        <v>-30</v>
      </c>
      <c r="HD25">
        <v>14.5382</v>
      </c>
      <c r="HE25">
        <v>50</v>
      </c>
      <c r="HF25">
        <v>0</v>
      </c>
      <c r="HG25">
        <v>100.89700000000001</v>
      </c>
      <c r="HH25">
        <v>95.883899999999997</v>
      </c>
    </row>
    <row r="26" spans="1:216" x14ac:dyDescent="0.2">
      <c r="A26">
        <v>8</v>
      </c>
      <c r="B26">
        <v>1689714207.0999999</v>
      </c>
      <c r="C26">
        <v>621.09999990463302</v>
      </c>
      <c r="D26" t="s">
        <v>372</v>
      </c>
      <c r="E26" t="s">
        <v>373</v>
      </c>
      <c r="F26" t="s">
        <v>344</v>
      </c>
      <c r="G26" t="s">
        <v>345</v>
      </c>
      <c r="H26" t="s">
        <v>346</v>
      </c>
      <c r="I26" t="s">
        <v>347</v>
      </c>
      <c r="J26" t="s">
        <v>405</v>
      </c>
      <c r="K26" t="s">
        <v>348</v>
      </c>
      <c r="L26">
        <v>1689714207.0999999</v>
      </c>
      <c r="M26">
        <f t="shared" si="0"/>
        <v>6.6500123703645971E-4</v>
      </c>
      <c r="N26">
        <f t="shared" si="1"/>
        <v>0.66500123703645975</v>
      </c>
      <c r="O26">
        <f t="shared" si="2"/>
        <v>7.5296904328348369</v>
      </c>
      <c r="P26">
        <f t="shared" si="3"/>
        <v>389.048</v>
      </c>
      <c r="Q26">
        <f t="shared" si="4"/>
        <v>198.44835784314148</v>
      </c>
      <c r="R26">
        <f t="shared" si="5"/>
        <v>20.027219152244815</v>
      </c>
      <c r="S26">
        <f t="shared" si="6"/>
        <v>39.262353397256007</v>
      </c>
      <c r="T26">
        <f t="shared" si="7"/>
        <v>6.5518369296770143E-2</v>
      </c>
      <c r="U26">
        <f t="shared" si="8"/>
        <v>3.0135686606520706</v>
      </c>
      <c r="V26">
        <f t="shared" si="9"/>
        <v>6.4737195734114475E-2</v>
      </c>
      <c r="W26">
        <f t="shared" si="10"/>
        <v>4.0530156551067328E-2</v>
      </c>
      <c r="X26">
        <f t="shared" si="11"/>
        <v>297.67109699999997</v>
      </c>
      <c r="Y26">
        <f t="shared" si="12"/>
        <v>19.545455783328698</v>
      </c>
      <c r="Z26">
        <f t="shared" si="13"/>
        <v>19.545455783328698</v>
      </c>
      <c r="AA26">
        <f t="shared" si="14"/>
        <v>2.2813698285112105</v>
      </c>
      <c r="AB26">
        <f t="shared" si="15"/>
        <v>60.990869798350133</v>
      </c>
      <c r="AC26">
        <f t="shared" si="16"/>
        <v>1.2629009541580001</v>
      </c>
      <c r="AD26">
        <f t="shared" si="17"/>
        <v>2.0706393568962724</v>
      </c>
      <c r="AE26">
        <f t="shared" si="18"/>
        <v>1.0184688743532104</v>
      </c>
      <c r="AF26">
        <f t="shared" si="19"/>
        <v>-29.326554553307872</v>
      </c>
      <c r="AG26">
        <f t="shared" si="20"/>
        <v>-251.88244936407099</v>
      </c>
      <c r="AH26">
        <f t="shared" si="21"/>
        <v>-16.594120422235459</v>
      </c>
      <c r="AI26">
        <f t="shared" si="22"/>
        <v>-0.132027339614325</v>
      </c>
      <c r="AJ26">
        <v>34</v>
      </c>
      <c r="AK26">
        <v>8</v>
      </c>
      <c r="AL26">
        <f t="shared" si="23"/>
        <v>1</v>
      </c>
      <c r="AM26">
        <f t="shared" si="24"/>
        <v>0</v>
      </c>
      <c r="AN26">
        <f t="shared" si="25"/>
        <v>54989.448237012897</v>
      </c>
      <c r="AO26">
        <f t="shared" si="26"/>
        <v>1799.81</v>
      </c>
      <c r="AP26">
        <f t="shared" si="27"/>
        <v>1517.2401</v>
      </c>
      <c r="AQ26">
        <f t="shared" si="28"/>
        <v>0.84300015001583506</v>
      </c>
      <c r="AR26">
        <f t="shared" si="29"/>
        <v>0.16539028953056156</v>
      </c>
      <c r="AS26">
        <v>1689714207.0999999</v>
      </c>
      <c r="AT26">
        <v>389.048</v>
      </c>
      <c r="AU26">
        <v>400.03300000000002</v>
      </c>
      <c r="AV26">
        <v>12.513999999999999</v>
      </c>
      <c r="AW26">
        <v>11.5878</v>
      </c>
      <c r="AX26">
        <v>392.024</v>
      </c>
      <c r="AY26">
        <v>12.6426</v>
      </c>
      <c r="AZ26">
        <v>400.02</v>
      </c>
      <c r="BA26">
        <v>100.819</v>
      </c>
      <c r="BB26">
        <v>0.100047</v>
      </c>
      <c r="BC26">
        <v>17.995100000000001</v>
      </c>
      <c r="BD26">
        <v>18.545000000000002</v>
      </c>
      <c r="BE26">
        <v>999.9</v>
      </c>
      <c r="BF26">
        <v>0</v>
      </c>
      <c r="BG26">
        <v>0</v>
      </c>
      <c r="BH26">
        <v>10005.6</v>
      </c>
      <c r="BI26">
        <v>0</v>
      </c>
      <c r="BJ26">
        <v>8.0780700000000003</v>
      </c>
      <c r="BK26">
        <v>-10.985300000000001</v>
      </c>
      <c r="BL26">
        <v>393.97800000000001</v>
      </c>
      <c r="BM26">
        <v>404.72300000000001</v>
      </c>
      <c r="BN26">
        <v>0.92616500000000002</v>
      </c>
      <c r="BO26">
        <v>400.03300000000002</v>
      </c>
      <c r="BP26">
        <v>11.5878</v>
      </c>
      <c r="BQ26">
        <v>1.2616400000000001</v>
      </c>
      <c r="BR26">
        <v>1.1682699999999999</v>
      </c>
      <c r="BS26">
        <v>10.349500000000001</v>
      </c>
      <c r="BT26">
        <v>9.2032399999999992</v>
      </c>
      <c r="BU26">
        <v>1799.81</v>
      </c>
      <c r="BV26">
        <v>0.89999600000000002</v>
      </c>
      <c r="BW26">
        <v>0.100004</v>
      </c>
      <c r="BX26">
        <v>0</v>
      </c>
      <c r="BY26">
        <v>2.0329999999999999</v>
      </c>
      <c r="BZ26">
        <v>0</v>
      </c>
      <c r="CA26">
        <v>7152.41</v>
      </c>
      <c r="CB26">
        <v>13893.5</v>
      </c>
      <c r="CC26">
        <v>36.375</v>
      </c>
      <c r="CD26">
        <v>38.375</v>
      </c>
      <c r="CE26">
        <v>37.5</v>
      </c>
      <c r="CF26">
        <v>36.436999999999998</v>
      </c>
      <c r="CG26">
        <v>35.875</v>
      </c>
      <c r="CH26">
        <v>1619.82</v>
      </c>
      <c r="CI26">
        <v>179.99</v>
      </c>
      <c r="CJ26">
        <v>0</v>
      </c>
      <c r="CK26">
        <v>1689714215.3</v>
      </c>
      <c r="CL26">
        <v>0</v>
      </c>
      <c r="CM26">
        <v>1689714177.0999999</v>
      </c>
      <c r="CN26" t="s">
        <v>374</v>
      </c>
      <c r="CO26">
        <v>1689714177.0999999</v>
      </c>
      <c r="CP26">
        <v>1689714173.0999999</v>
      </c>
      <c r="CQ26">
        <v>32</v>
      </c>
      <c r="CR26">
        <v>-0.48499999999999999</v>
      </c>
      <c r="CS26">
        <v>0</v>
      </c>
      <c r="CT26">
        <v>-2.976</v>
      </c>
      <c r="CU26">
        <v>-0.129</v>
      </c>
      <c r="CV26">
        <v>400</v>
      </c>
      <c r="CW26">
        <v>12</v>
      </c>
      <c r="CX26">
        <v>0.1</v>
      </c>
      <c r="CY26">
        <v>0.08</v>
      </c>
      <c r="CZ26">
        <v>14.0371853634639</v>
      </c>
      <c r="DA26">
        <v>-1.1296378417008899E-3</v>
      </c>
      <c r="DB26">
        <v>7.0678680350557396E-2</v>
      </c>
      <c r="DC26">
        <v>1</v>
      </c>
      <c r="DD26">
        <v>400.02350000000001</v>
      </c>
      <c r="DE26">
        <v>-9.7714285714577201E-2</v>
      </c>
      <c r="DF26">
        <v>4.0863798159254901E-2</v>
      </c>
      <c r="DG26">
        <v>1</v>
      </c>
      <c r="DH26">
        <v>1799.9984999999999</v>
      </c>
      <c r="DI26">
        <v>-0.34811006731573202</v>
      </c>
      <c r="DJ26">
        <v>0.14224187147248801</v>
      </c>
      <c r="DK26">
        <v>-1</v>
      </c>
      <c r="DL26">
        <v>2</v>
      </c>
      <c r="DM26">
        <v>2</v>
      </c>
      <c r="DN26" t="s">
        <v>350</v>
      </c>
      <c r="DO26">
        <v>2.7367900000000001</v>
      </c>
      <c r="DP26">
        <v>2.8382499999999999</v>
      </c>
      <c r="DQ26">
        <v>9.6108899999999997E-2</v>
      </c>
      <c r="DR26">
        <v>9.7136500000000001E-2</v>
      </c>
      <c r="DS26">
        <v>7.7000299999999994E-2</v>
      </c>
      <c r="DT26">
        <v>7.1019600000000002E-2</v>
      </c>
      <c r="DU26">
        <v>26463.1</v>
      </c>
      <c r="DV26">
        <v>27976.9</v>
      </c>
      <c r="DW26">
        <v>27393.4</v>
      </c>
      <c r="DX26">
        <v>29076.400000000001</v>
      </c>
      <c r="DY26">
        <v>33334.300000000003</v>
      </c>
      <c r="DZ26">
        <v>36016.400000000001</v>
      </c>
      <c r="EA26">
        <v>36624.1</v>
      </c>
      <c r="EB26">
        <v>39457.599999999999</v>
      </c>
      <c r="EC26">
        <v>1.88575</v>
      </c>
      <c r="ED26">
        <v>2.09253</v>
      </c>
      <c r="EE26">
        <v>9.6373299999999995E-2</v>
      </c>
      <c r="EF26">
        <v>0</v>
      </c>
      <c r="EG26">
        <v>16.944600000000001</v>
      </c>
      <c r="EH26">
        <v>999.9</v>
      </c>
      <c r="EI26">
        <v>39.695999999999998</v>
      </c>
      <c r="EJ26">
        <v>24.824000000000002</v>
      </c>
      <c r="EK26">
        <v>12.3889</v>
      </c>
      <c r="EL26">
        <v>62.0077</v>
      </c>
      <c r="EM26">
        <v>28.9543</v>
      </c>
      <c r="EN26">
        <v>1</v>
      </c>
      <c r="EO26">
        <v>-0.40588400000000002</v>
      </c>
      <c r="EP26">
        <v>2.9929999999999999</v>
      </c>
      <c r="EQ26">
        <v>19.814</v>
      </c>
      <c r="ER26">
        <v>5.2180400000000002</v>
      </c>
      <c r="ES26">
        <v>11.9261</v>
      </c>
      <c r="ET26">
        <v>4.9557500000000001</v>
      </c>
      <c r="EU26">
        <v>3.2977300000000001</v>
      </c>
      <c r="EV26">
        <v>59.7</v>
      </c>
      <c r="EW26">
        <v>9999</v>
      </c>
      <c r="EX26">
        <v>120.9</v>
      </c>
      <c r="EY26">
        <v>4055.6</v>
      </c>
      <c r="EZ26">
        <v>1.86006</v>
      </c>
      <c r="FA26">
        <v>1.8592599999999999</v>
      </c>
      <c r="FB26">
        <v>1.8649899999999999</v>
      </c>
      <c r="FC26">
        <v>1.8690500000000001</v>
      </c>
      <c r="FD26">
        <v>1.8637699999999999</v>
      </c>
      <c r="FE26">
        <v>1.8638399999999999</v>
      </c>
      <c r="FF26">
        <v>1.8638300000000001</v>
      </c>
      <c r="FG26">
        <v>1.8635600000000001</v>
      </c>
      <c r="FH26">
        <v>0</v>
      </c>
      <c r="FI26">
        <v>0</v>
      </c>
      <c r="FJ26">
        <v>0</v>
      </c>
      <c r="FK26">
        <v>0</v>
      </c>
      <c r="FL26" t="s">
        <v>351</v>
      </c>
      <c r="FM26" t="s">
        <v>352</v>
      </c>
      <c r="FN26" t="s">
        <v>353</v>
      </c>
      <c r="FO26" t="s">
        <v>353</v>
      </c>
      <c r="FP26" t="s">
        <v>353</v>
      </c>
      <c r="FQ26" t="s">
        <v>353</v>
      </c>
      <c r="FR26">
        <v>0</v>
      </c>
      <c r="FS26">
        <v>100</v>
      </c>
      <c r="FT26">
        <v>100</v>
      </c>
      <c r="FU26">
        <v>-2.976</v>
      </c>
      <c r="FV26">
        <v>-0.12859999999999999</v>
      </c>
      <c r="FW26">
        <v>-2.9764000000000101</v>
      </c>
      <c r="FX26">
        <v>0</v>
      </c>
      <c r="FY26">
        <v>0</v>
      </c>
      <c r="FZ26">
        <v>0</v>
      </c>
      <c r="GA26">
        <v>-0.12864999999999899</v>
      </c>
      <c r="GB26">
        <v>0</v>
      </c>
      <c r="GC26">
        <v>0</v>
      </c>
      <c r="GD26">
        <v>0</v>
      </c>
      <c r="GE26">
        <v>-1</v>
      </c>
      <c r="GF26">
        <v>-1</v>
      </c>
      <c r="GG26">
        <v>-1</v>
      </c>
      <c r="GH26">
        <v>-1</v>
      </c>
      <c r="GI26">
        <v>0.5</v>
      </c>
      <c r="GJ26">
        <v>0.6</v>
      </c>
      <c r="GK26">
        <v>1.03149</v>
      </c>
      <c r="GL26">
        <v>2.5769000000000002</v>
      </c>
      <c r="GM26">
        <v>1.4489700000000001</v>
      </c>
      <c r="GN26">
        <v>2.3022499999999999</v>
      </c>
      <c r="GO26">
        <v>1.5466299999999999</v>
      </c>
      <c r="GP26">
        <v>2.4316399999999998</v>
      </c>
      <c r="GQ26">
        <v>27.6203</v>
      </c>
      <c r="GR26">
        <v>14.2196</v>
      </c>
      <c r="GS26">
        <v>18</v>
      </c>
      <c r="GT26">
        <v>355.94200000000001</v>
      </c>
      <c r="GU26">
        <v>706.22900000000004</v>
      </c>
      <c r="GV26">
        <v>14.5808</v>
      </c>
      <c r="GW26">
        <v>22.05</v>
      </c>
      <c r="GX26">
        <v>30.0001</v>
      </c>
      <c r="GY26">
        <v>22.032800000000002</v>
      </c>
      <c r="GZ26">
        <v>22.014299999999999</v>
      </c>
      <c r="HA26">
        <v>20.649899999999999</v>
      </c>
      <c r="HB26">
        <v>0</v>
      </c>
      <c r="HC26">
        <v>-30</v>
      </c>
      <c r="HD26">
        <v>14.587400000000001</v>
      </c>
      <c r="HE26">
        <v>400</v>
      </c>
      <c r="HF26">
        <v>0</v>
      </c>
      <c r="HG26">
        <v>100.898</v>
      </c>
      <c r="HH26">
        <v>95.881299999999996</v>
      </c>
    </row>
    <row r="27" spans="1:216" x14ac:dyDescent="0.2">
      <c r="A27">
        <v>9</v>
      </c>
      <c r="B27">
        <v>1689714288.0999999</v>
      </c>
      <c r="C27">
        <v>702.09999990463302</v>
      </c>
      <c r="D27" t="s">
        <v>375</v>
      </c>
      <c r="E27" t="s">
        <v>376</v>
      </c>
      <c r="F27" t="s">
        <v>344</v>
      </c>
      <c r="G27" t="s">
        <v>345</v>
      </c>
      <c r="H27" t="s">
        <v>346</v>
      </c>
      <c r="I27" t="s">
        <v>347</v>
      </c>
      <c r="J27" t="s">
        <v>405</v>
      </c>
      <c r="K27" t="s">
        <v>348</v>
      </c>
      <c r="L27">
        <v>1689714288.0999999</v>
      </c>
      <c r="M27">
        <f t="shared" si="0"/>
        <v>6.6677945590546978E-4</v>
      </c>
      <c r="N27">
        <f t="shared" si="1"/>
        <v>0.66677945590546983</v>
      </c>
      <c r="O27">
        <f t="shared" si="2"/>
        <v>7.5505088688820248</v>
      </c>
      <c r="P27">
        <f t="shared" si="3"/>
        <v>388.99099999999999</v>
      </c>
      <c r="Q27">
        <f t="shared" si="4"/>
        <v>198.06111872126706</v>
      </c>
      <c r="R27">
        <f t="shared" si="5"/>
        <v>19.988549137558767</v>
      </c>
      <c r="S27">
        <f t="shared" si="6"/>
        <v>39.257405833956</v>
      </c>
      <c r="T27">
        <f t="shared" si="7"/>
        <v>6.5585304296143204E-2</v>
      </c>
      <c r="U27">
        <f t="shared" si="8"/>
        <v>3.0129289432395088</v>
      </c>
      <c r="V27">
        <f t="shared" si="9"/>
        <v>6.4802380015587482E-2</v>
      </c>
      <c r="W27">
        <f t="shared" si="10"/>
        <v>4.057105133652756E-2</v>
      </c>
      <c r="X27">
        <f t="shared" si="11"/>
        <v>297.67109699999997</v>
      </c>
      <c r="Y27">
        <f t="shared" si="12"/>
        <v>19.545711213640086</v>
      </c>
      <c r="Z27">
        <f t="shared" si="13"/>
        <v>19.545711213640086</v>
      </c>
      <c r="AA27">
        <f t="shared" si="14"/>
        <v>2.2814060407033767</v>
      </c>
      <c r="AB27">
        <f t="shared" si="15"/>
        <v>60.907731558910363</v>
      </c>
      <c r="AC27">
        <f t="shared" si="16"/>
        <v>1.2612111866519999</v>
      </c>
      <c r="AD27">
        <f t="shared" si="17"/>
        <v>2.0706914448654983</v>
      </c>
      <c r="AE27">
        <f t="shared" si="18"/>
        <v>1.0201948540513768</v>
      </c>
      <c r="AF27">
        <f t="shared" si="19"/>
        <v>-29.404974005431217</v>
      </c>
      <c r="AG27">
        <f t="shared" si="20"/>
        <v>-251.80549711180919</v>
      </c>
      <c r="AH27">
        <f t="shared" si="21"/>
        <v>-16.592628919166518</v>
      </c>
      <c r="AI27">
        <f t="shared" si="22"/>
        <v>-0.13200303640698507</v>
      </c>
      <c r="AJ27">
        <v>34</v>
      </c>
      <c r="AK27">
        <v>8</v>
      </c>
      <c r="AL27">
        <f t="shared" si="23"/>
        <v>1</v>
      </c>
      <c r="AM27">
        <f t="shared" si="24"/>
        <v>0</v>
      </c>
      <c r="AN27">
        <f t="shared" si="25"/>
        <v>54970.961256509872</v>
      </c>
      <c r="AO27">
        <f t="shared" si="26"/>
        <v>1799.81</v>
      </c>
      <c r="AP27">
        <f t="shared" si="27"/>
        <v>1517.2401</v>
      </c>
      <c r="AQ27">
        <f t="shared" si="28"/>
        <v>0.84300015001583506</v>
      </c>
      <c r="AR27">
        <f t="shared" si="29"/>
        <v>0.16539028953056156</v>
      </c>
      <c r="AS27">
        <v>1689714288.0999999</v>
      </c>
      <c r="AT27">
        <v>388.99099999999999</v>
      </c>
      <c r="AU27">
        <v>400.00400000000002</v>
      </c>
      <c r="AV27">
        <v>12.497</v>
      </c>
      <c r="AW27">
        <v>11.5685</v>
      </c>
      <c r="AX27">
        <v>391.964</v>
      </c>
      <c r="AY27">
        <v>12.6257</v>
      </c>
      <c r="AZ27">
        <v>400.10300000000001</v>
      </c>
      <c r="BA27">
        <v>100.821</v>
      </c>
      <c r="BB27">
        <v>0.100116</v>
      </c>
      <c r="BC27">
        <v>17.9955</v>
      </c>
      <c r="BD27">
        <v>18.546800000000001</v>
      </c>
      <c r="BE27">
        <v>999.9</v>
      </c>
      <c r="BF27">
        <v>0</v>
      </c>
      <c r="BG27">
        <v>0</v>
      </c>
      <c r="BH27">
        <v>10001.9</v>
      </c>
      <c r="BI27">
        <v>0</v>
      </c>
      <c r="BJ27">
        <v>7.8801100000000002</v>
      </c>
      <c r="BK27">
        <v>-11.012700000000001</v>
      </c>
      <c r="BL27">
        <v>393.91399999999999</v>
      </c>
      <c r="BM27">
        <v>404.685</v>
      </c>
      <c r="BN27">
        <v>0.928535</v>
      </c>
      <c r="BO27">
        <v>400.00400000000002</v>
      </c>
      <c r="BP27">
        <v>11.5685</v>
      </c>
      <c r="BQ27">
        <v>1.25996</v>
      </c>
      <c r="BR27">
        <v>1.16635</v>
      </c>
      <c r="BS27">
        <v>10.329499999999999</v>
      </c>
      <c r="BT27">
        <v>9.1787799999999997</v>
      </c>
      <c r="BU27">
        <v>1799.81</v>
      </c>
      <c r="BV27">
        <v>0.89999499999999999</v>
      </c>
      <c r="BW27">
        <v>0.100005</v>
      </c>
      <c r="BX27">
        <v>0</v>
      </c>
      <c r="BY27">
        <v>2.1696</v>
      </c>
      <c r="BZ27">
        <v>0</v>
      </c>
      <c r="CA27">
        <v>7168.8</v>
      </c>
      <c r="CB27">
        <v>13893.5</v>
      </c>
      <c r="CC27">
        <v>36.311999999999998</v>
      </c>
      <c r="CD27">
        <v>38.311999999999998</v>
      </c>
      <c r="CE27">
        <v>37.5</v>
      </c>
      <c r="CF27">
        <v>36.375</v>
      </c>
      <c r="CG27">
        <v>35.811999999999998</v>
      </c>
      <c r="CH27">
        <v>1619.82</v>
      </c>
      <c r="CI27">
        <v>179.99</v>
      </c>
      <c r="CJ27">
        <v>0</v>
      </c>
      <c r="CK27">
        <v>1689714296.3</v>
      </c>
      <c r="CL27">
        <v>0</v>
      </c>
      <c r="CM27">
        <v>1689714259.0999999</v>
      </c>
      <c r="CN27" t="s">
        <v>377</v>
      </c>
      <c r="CO27">
        <v>1689714259.0999999</v>
      </c>
      <c r="CP27">
        <v>1689714256.0999999</v>
      </c>
      <c r="CQ27">
        <v>33</v>
      </c>
      <c r="CR27">
        <v>4.0000000000000001E-3</v>
      </c>
      <c r="CS27">
        <v>0</v>
      </c>
      <c r="CT27">
        <v>-2.9729999999999999</v>
      </c>
      <c r="CU27">
        <v>-0.129</v>
      </c>
      <c r="CV27">
        <v>400</v>
      </c>
      <c r="CW27">
        <v>12</v>
      </c>
      <c r="CX27">
        <v>0.19</v>
      </c>
      <c r="CY27">
        <v>0.08</v>
      </c>
      <c r="CZ27">
        <v>14.237240302645199</v>
      </c>
      <c r="DA27">
        <v>0.32179636125786498</v>
      </c>
      <c r="DB27">
        <v>5.2671191000913997E-2</v>
      </c>
      <c r="DC27">
        <v>1</v>
      </c>
      <c r="DD27">
        <v>400.00819047619098</v>
      </c>
      <c r="DE27">
        <v>-7.5038961038342303E-2</v>
      </c>
      <c r="DF27">
        <v>2.4445506058168101E-2</v>
      </c>
      <c r="DG27">
        <v>1</v>
      </c>
      <c r="DH27">
        <v>1799.93</v>
      </c>
      <c r="DI27">
        <v>5.7949468894025399E-2</v>
      </c>
      <c r="DJ27">
        <v>0.14758048651506001</v>
      </c>
      <c r="DK27">
        <v>-1</v>
      </c>
      <c r="DL27">
        <v>2</v>
      </c>
      <c r="DM27">
        <v>2</v>
      </c>
      <c r="DN27" t="s">
        <v>350</v>
      </c>
      <c r="DO27">
        <v>2.73705</v>
      </c>
      <c r="DP27">
        <v>2.8382800000000001</v>
      </c>
      <c r="DQ27">
        <v>9.6104300000000004E-2</v>
      </c>
      <c r="DR27">
        <v>9.7137899999999999E-2</v>
      </c>
      <c r="DS27">
        <v>7.69291E-2</v>
      </c>
      <c r="DT27">
        <v>7.0936899999999997E-2</v>
      </c>
      <c r="DU27">
        <v>26465.3</v>
      </c>
      <c r="DV27">
        <v>27978.9</v>
      </c>
      <c r="DW27">
        <v>27395.5</v>
      </c>
      <c r="DX27">
        <v>29078.400000000001</v>
      </c>
      <c r="DY27">
        <v>33339</v>
      </c>
      <c r="DZ27">
        <v>36021.800000000003</v>
      </c>
      <c r="EA27">
        <v>36626.400000000001</v>
      </c>
      <c r="EB27">
        <v>39460.1</v>
      </c>
      <c r="EC27">
        <v>1.88598</v>
      </c>
      <c r="ED27">
        <v>2.0931500000000001</v>
      </c>
      <c r="EE27">
        <v>9.7751599999999994E-2</v>
      </c>
      <c r="EF27">
        <v>0</v>
      </c>
      <c r="EG27">
        <v>16.9236</v>
      </c>
      <c r="EH27">
        <v>999.9</v>
      </c>
      <c r="EI27">
        <v>39.628999999999998</v>
      </c>
      <c r="EJ27">
        <v>24.824000000000002</v>
      </c>
      <c r="EK27">
        <v>12.3681</v>
      </c>
      <c r="EL27">
        <v>62.277700000000003</v>
      </c>
      <c r="EM27">
        <v>28.818100000000001</v>
      </c>
      <c r="EN27">
        <v>1</v>
      </c>
      <c r="EO27">
        <v>-0.40787899999999999</v>
      </c>
      <c r="EP27">
        <v>2.9937</v>
      </c>
      <c r="EQ27">
        <v>19.812200000000001</v>
      </c>
      <c r="ER27">
        <v>5.2175900000000004</v>
      </c>
      <c r="ES27">
        <v>11.9261</v>
      </c>
      <c r="ET27">
        <v>4.9554499999999999</v>
      </c>
      <c r="EU27">
        <v>3.2978000000000001</v>
      </c>
      <c r="EV27">
        <v>59.7</v>
      </c>
      <c r="EW27">
        <v>9999</v>
      </c>
      <c r="EX27">
        <v>120.9</v>
      </c>
      <c r="EY27">
        <v>4057.3</v>
      </c>
      <c r="EZ27">
        <v>1.86005</v>
      </c>
      <c r="FA27">
        <v>1.85928</v>
      </c>
      <c r="FB27">
        <v>1.8650500000000001</v>
      </c>
      <c r="FC27">
        <v>1.8690500000000001</v>
      </c>
      <c r="FD27">
        <v>1.8637999999999999</v>
      </c>
      <c r="FE27">
        <v>1.8638600000000001</v>
      </c>
      <c r="FF27">
        <v>1.86385</v>
      </c>
      <c r="FG27">
        <v>1.86358</v>
      </c>
      <c r="FH27">
        <v>0</v>
      </c>
      <c r="FI27">
        <v>0</v>
      </c>
      <c r="FJ27">
        <v>0</v>
      </c>
      <c r="FK27">
        <v>0</v>
      </c>
      <c r="FL27" t="s">
        <v>351</v>
      </c>
      <c r="FM27" t="s">
        <v>352</v>
      </c>
      <c r="FN27" t="s">
        <v>353</v>
      </c>
      <c r="FO27" t="s">
        <v>353</v>
      </c>
      <c r="FP27" t="s">
        <v>353</v>
      </c>
      <c r="FQ27" t="s">
        <v>353</v>
      </c>
      <c r="FR27">
        <v>0</v>
      </c>
      <c r="FS27">
        <v>100</v>
      </c>
      <c r="FT27">
        <v>100</v>
      </c>
      <c r="FU27">
        <v>-2.9729999999999999</v>
      </c>
      <c r="FV27">
        <v>-0.12870000000000001</v>
      </c>
      <c r="FW27">
        <v>-2.9729090909090701</v>
      </c>
      <c r="FX27">
        <v>0</v>
      </c>
      <c r="FY27">
        <v>0</v>
      </c>
      <c r="FZ27">
        <v>0</v>
      </c>
      <c r="GA27">
        <v>-0.12867999999999699</v>
      </c>
      <c r="GB27">
        <v>0</v>
      </c>
      <c r="GC27">
        <v>0</v>
      </c>
      <c r="GD27">
        <v>0</v>
      </c>
      <c r="GE27">
        <v>-1</v>
      </c>
      <c r="GF27">
        <v>-1</v>
      </c>
      <c r="GG27">
        <v>-1</v>
      </c>
      <c r="GH27">
        <v>-1</v>
      </c>
      <c r="GI27">
        <v>0.5</v>
      </c>
      <c r="GJ27">
        <v>0.5</v>
      </c>
      <c r="GK27">
        <v>1.03149</v>
      </c>
      <c r="GL27">
        <v>2.5805699999999998</v>
      </c>
      <c r="GM27">
        <v>1.4489700000000001</v>
      </c>
      <c r="GN27">
        <v>2.3022499999999999</v>
      </c>
      <c r="GO27">
        <v>1.5466299999999999</v>
      </c>
      <c r="GP27">
        <v>2.4145500000000002</v>
      </c>
      <c r="GQ27">
        <v>27.578499999999998</v>
      </c>
      <c r="GR27">
        <v>14.2021</v>
      </c>
      <c r="GS27">
        <v>18</v>
      </c>
      <c r="GT27">
        <v>355.90600000000001</v>
      </c>
      <c r="GU27">
        <v>706.52700000000004</v>
      </c>
      <c r="GV27">
        <v>14.6075</v>
      </c>
      <c r="GW27">
        <v>22.028199999999998</v>
      </c>
      <c r="GX27">
        <v>30</v>
      </c>
      <c r="GY27">
        <v>22.011399999999998</v>
      </c>
      <c r="GZ27">
        <v>21.9923</v>
      </c>
      <c r="HA27">
        <v>20.647600000000001</v>
      </c>
      <c r="HB27">
        <v>0</v>
      </c>
      <c r="HC27">
        <v>-30</v>
      </c>
      <c r="HD27">
        <v>14.6165</v>
      </c>
      <c r="HE27">
        <v>400</v>
      </c>
      <c r="HF27">
        <v>0</v>
      </c>
      <c r="HG27">
        <v>100.905</v>
      </c>
      <c r="HH27">
        <v>95.887500000000003</v>
      </c>
    </row>
    <row r="28" spans="1:216" x14ac:dyDescent="0.2">
      <c r="A28">
        <v>10</v>
      </c>
      <c r="B28">
        <v>1689714373.0999999</v>
      </c>
      <c r="C28">
        <v>787.09999990463302</v>
      </c>
      <c r="D28" t="s">
        <v>378</v>
      </c>
      <c r="E28" t="s">
        <v>379</v>
      </c>
      <c r="F28" t="s">
        <v>344</v>
      </c>
      <c r="G28" t="s">
        <v>345</v>
      </c>
      <c r="H28" t="s">
        <v>346</v>
      </c>
      <c r="I28" t="s">
        <v>347</v>
      </c>
      <c r="J28" t="s">
        <v>405</v>
      </c>
      <c r="K28" t="s">
        <v>348</v>
      </c>
      <c r="L28">
        <v>1689714373.0999999</v>
      </c>
      <c r="M28">
        <f t="shared" si="0"/>
        <v>6.7368406553146819E-4</v>
      </c>
      <c r="N28">
        <f t="shared" si="1"/>
        <v>0.6736840655314682</v>
      </c>
      <c r="O28">
        <f t="shared" si="2"/>
        <v>7.5869603181606875</v>
      </c>
      <c r="P28">
        <f t="shared" si="3"/>
        <v>388.94200000000001</v>
      </c>
      <c r="Q28">
        <f t="shared" si="4"/>
        <v>199.01048861082194</v>
      </c>
      <c r="R28">
        <f t="shared" si="5"/>
        <v>20.084355034015758</v>
      </c>
      <c r="S28">
        <f t="shared" si="6"/>
        <v>39.252449808896003</v>
      </c>
      <c r="T28">
        <f t="shared" si="7"/>
        <v>6.6268231396941865E-2</v>
      </c>
      <c r="U28">
        <f t="shared" si="8"/>
        <v>3.0083535267752675</v>
      </c>
      <c r="V28">
        <f t="shared" si="9"/>
        <v>6.5467824820581125E-2</v>
      </c>
      <c r="W28">
        <f t="shared" si="10"/>
        <v>4.0988498288955344E-2</v>
      </c>
      <c r="X28">
        <f t="shared" si="11"/>
        <v>297.73067010611101</v>
      </c>
      <c r="Y28">
        <f t="shared" si="12"/>
        <v>19.537016071099732</v>
      </c>
      <c r="Z28">
        <f t="shared" si="13"/>
        <v>19.537016071099732</v>
      </c>
      <c r="AA28">
        <f t="shared" si="14"/>
        <v>2.2801736191755566</v>
      </c>
      <c r="AB28">
        <f t="shared" si="15"/>
        <v>60.879742815163361</v>
      </c>
      <c r="AC28">
        <f t="shared" si="16"/>
        <v>1.2598786783744</v>
      </c>
      <c r="AD28">
        <f t="shared" si="17"/>
        <v>2.0694546660611075</v>
      </c>
      <c r="AE28">
        <f t="shared" si="18"/>
        <v>1.0202949408011566</v>
      </c>
      <c r="AF28">
        <f t="shared" si="19"/>
        <v>-29.709467289937749</v>
      </c>
      <c r="AG28">
        <f t="shared" si="20"/>
        <v>-251.55364363846491</v>
      </c>
      <c r="AH28">
        <f t="shared" si="21"/>
        <v>-16.599690950611322</v>
      </c>
      <c r="AI28">
        <f t="shared" si="22"/>
        <v>-0.13213177290296585</v>
      </c>
      <c r="AJ28">
        <v>34</v>
      </c>
      <c r="AK28">
        <v>8</v>
      </c>
      <c r="AL28">
        <f t="shared" si="23"/>
        <v>1</v>
      </c>
      <c r="AM28">
        <f t="shared" si="24"/>
        <v>0</v>
      </c>
      <c r="AN28">
        <f t="shared" si="25"/>
        <v>54840.818971608205</v>
      </c>
      <c r="AO28">
        <f t="shared" si="26"/>
        <v>1800.18</v>
      </c>
      <c r="AP28">
        <f t="shared" si="27"/>
        <v>1517.5511700031664</v>
      </c>
      <c r="AQ28">
        <f t="shared" si="28"/>
        <v>0.84299968336675568</v>
      </c>
      <c r="AR28">
        <f t="shared" si="29"/>
        <v>0.16538938889783855</v>
      </c>
      <c r="AS28">
        <v>1689714373.0999999</v>
      </c>
      <c r="AT28">
        <v>388.94200000000001</v>
      </c>
      <c r="AU28">
        <v>400.01100000000002</v>
      </c>
      <c r="AV28">
        <v>12.4838</v>
      </c>
      <c r="AW28">
        <v>11.5456</v>
      </c>
      <c r="AX28">
        <v>391.947</v>
      </c>
      <c r="AY28">
        <v>12.612500000000001</v>
      </c>
      <c r="AZ28">
        <v>400.072</v>
      </c>
      <c r="BA28">
        <v>100.821</v>
      </c>
      <c r="BB28">
        <v>0.100088</v>
      </c>
      <c r="BC28">
        <v>17.986000000000001</v>
      </c>
      <c r="BD28">
        <v>18.5242</v>
      </c>
      <c r="BE28">
        <v>999.9</v>
      </c>
      <c r="BF28">
        <v>0</v>
      </c>
      <c r="BG28">
        <v>0</v>
      </c>
      <c r="BH28">
        <v>9976.8799999999992</v>
      </c>
      <c r="BI28">
        <v>0</v>
      </c>
      <c r="BJ28">
        <v>7.3113299999999999</v>
      </c>
      <c r="BK28">
        <v>-11.0692</v>
      </c>
      <c r="BL28">
        <v>393.85899999999998</v>
      </c>
      <c r="BM28">
        <v>404.68299999999999</v>
      </c>
      <c r="BN28">
        <v>0.93818900000000005</v>
      </c>
      <c r="BO28">
        <v>400.01100000000002</v>
      </c>
      <c r="BP28">
        <v>11.5456</v>
      </c>
      <c r="BQ28">
        <v>1.25864</v>
      </c>
      <c r="BR28">
        <v>1.16405</v>
      </c>
      <c r="BS28">
        <v>10.313800000000001</v>
      </c>
      <c r="BT28">
        <v>9.14954</v>
      </c>
      <c r="BU28">
        <v>1800.18</v>
      </c>
      <c r="BV28">
        <v>0.90001299999999995</v>
      </c>
      <c r="BW28">
        <v>9.9987300000000001E-2</v>
      </c>
      <c r="BX28">
        <v>0</v>
      </c>
      <c r="BY28">
        <v>2.1985999999999999</v>
      </c>
      <c r="BZ28">
        <v>0</v>
      </c>
      <c r="CA28">
        <v>7201.1</v>
      </c>
      <c r="CB28">
        <v>13896.4</v>
      </c>
      <c r="CC28">
        <v>36.311999999999998</v>
      </c>
      <c r="CD28">
        <v>38.311999999999998</v>
      </c>
      <c r="CE28">
        <v>37.436999999999998</v>
      </c>
      <c r="CF28">
        <v>36.375</v>
      </c>
      <c r="CG28">
        <v>35.811999999999998</v>
      </c>
      <c r="CH28">
        <v>1620.19</v>
      </c>
      <c r="CI28">
        <v>180</v>
      </c>
      <c r="CJ28">
        <v>0</v>
      </c>
      <c r="CK28">
        <v>1689714381.5</v>
      </c>
      <c r="CL28">
        <v>0</v>
      </c>
      <c r="CM28">
        <v>1689714343.0999999</v>
      </c>
      <c r="CN28" t="s">
        <v>380</v>
      </c>
      <c r="CO28">
        <v>1689714343.0999999</v>
      </c>
      <c r="CP28">
        <v>1689714337.0999999</v>
      </c>
      <c r="CQ28">
        <v>34</v>
      </c>
      <c r="CR28">
        <v>-3.3000000000000002E-2</v>
      </c>
      <c r="CS28">
        <v>0</v>
      </c>
      <c r="CT28">
        <v>-3.0059999999999998</v>
      </c>
      <c r="CU28">
        <v>-0.129</v>
      </c>
      <c r="CV28">
        <v>400</v>
      </c>
      <c r="CW28">
        <v>12</v>
      </c>
      <c r="CX28">
        <v>0.1</v>
      </c>
      <c r="CY28">
        <v>0.05</v>
      </c>
      <c r="CZ28">
        <v>14.255181987834501</v>
      </c>
      <c r="DA28">
        <v>-0.22153773253901399</v>
      </c>
      <c r="DB28">
        <v>4.4416857872013597E-2</v>
      </c>
      <c r="DC28">
        <v>1</v>
      </c>
      <c r="DD28">
        <v>400.00299999999999</v>
      </c>
      <c r="DE28">
        <v>-0.21266165413523599</v>
      </c>
      <c r="DF28">
        <v>4.0059955067375197E-2</v>
      </c>
      <c r="DG28">
        <v>1</v>
      </c>
      <c r="DH28">
        <v>1799.97761904762</v>
      </c>
      <c r="DI28">
        <v>-0.52292008245975996</v>
      </c>
      <c r="DJ28">
        <v>0.15368194620577599</v>
      </c>
      <c r="DK28">
        <v>-1</v>
      </c>
      <c r="DL28">
        <v>2</v>
      </c>
      <c r="DM28">
        <v>2</v>
      </c>
      <c r="DN28" t="s">
        <v>350</v>
      </c>
      <c r="DO28">
        <v>2.7370000000000001</v>
      </c>
      <c r="DP28">
        <v>2.8380399999999999</v>
      </c>
      <c r="DQ28">
        <v>9.61095E-2</v>
      </c>
      <c r="DR28">
        <v>9.7147499999999998E-2</v>
      </c>
      <c r="DS28">
        <v>7.6875899999999997E-2</v>
      </c>
      <c r="DT28">
        <v>7.0838999999999999E-2</v>
      </c>
      <c r="DU28">
        <v>26466.7</v>
      </c>
      <c r="DV28">
        <v>27981.9</v>
      </c>
      <c r="DW28">
        <v>27397</v>
      </c>
      <c r="DX28">
        <v>29081.599999999999</v>
      </c>
      <c r="DY28">
        <v>33343.1</v>
      </c>
      <c r="DZ28">
        <v>36030.1</v>
      </c>
      <c r="EA28">
        <v>36628.9</v>
      </c>
      <c r="EB28">
        <v>39465</v>
      </c>
      <c r="EC28">
        <v>1.8858999999999999</v>
      </c>
      <c r="ED28">
        <v>2.09368</v>
      </c>
      <c r="EE28">
        <v>9.9394499999999997E-2</v>
      </c>
      <c r="EF28">
        <v>0</v>
      </c>
      <c r="EG28">
        <v>16.8736</v>
      </c>
      <c r="EH28">
        <v>999.9</v>
      </c>
      <c r="EI28">
        <v>39.536999999999999</v>
      </c>
      <c r="EJ28">
        <v>24.834</v>
      </c>
      <c r="EK28">
        <v>12.3453</v>
      </c>
      <c r="EL28">
        <v>62.417700000000004</v>
      </c>
      <c r="EM28">
        <v>29.102599999999999</v>
      </c>
      <c r="EN28">
        <v>1</v>
      </c>
      <c r="EO28">
        <v>-0.411611</v>
      </c>
      <c r="EP28">
        <v>2.76742</v>
      </c>
      <c r="EQ28">
        <v>19.833200000000001</v>
      </c>
      <c r="ER28">
        <v>5.2171399999999997</v>
      </c>
      <c r="ES28">
        <v>11.9261</v>
      </c>
      <c r="ET28">
        <v>4.9553000000000003</v>
      </c>
      <c r="EU28">
        <v>3.29765</v>
      </c>
      <c r="EV28">
        <v>59.7</v>
      </c>
      <c r="EW28">
        <v>9999</v>
      </c>
      <c r="EX28">
        <v>120.9</v>
      </c>
      <c r="EY28">
        <v>4059.2</v>
      </c>
      <c r="EZ28">
        <v>1.86008</v>
      </c>
      <c r="FA28">
        <v>1.85928</v>
      </c>
      <c r="FB28">
        <v>1.86507</v>
      </c>
      <c r="FC28">
        <v>1.8690500000000001</v>
      </c>
      <c r="FD28">
        <v>1.8638300000000001</v>
      </c>
      <c r="FE28">
        <v>1.8638600000000001</v>
      </c>
      <c r="FF28">
        <v>1.8638600000000001</v>
      </c>
      <c r="FG28">
        <v>1.86361</v>
      </c>
      <c r="FH28">
        <v>0</v>
      </c>
      <c r="FI28">
        <v>0</v>
      </c>
      <c r="FJ28">
        <v>0</v>
      </c>
      <c r="FK28">
        <v>0</v>
      </c>
      <c r="FL28" t="s">
        <v>351</v>
      </c>
      <c r="FM28" t="s">
        <v>352</v>
      </c>
      <c r="FN28" t="s">
        <v>353</v>
      </c>
      <c r="FO28" t="s">
        <v>353</v>
      </c>
      <c r="FP28" t="s">
        <v>353</v>
      </c>
      <c r="FQ28" t="s">
        <v>353</v>
      </c>
      <c r="FR28">
        <v>0</v>
      </c>
      <c r="FS28">
        <v>100</v>
      </c>
      <c r="FT28">
        <v>100</v>
      </c>
      <c r="FU28">
        <v>-3.0049999999999999</v>
      </c>
      <c r="FV28">
        <v>-0.12870000000000001</v>
      </c>
      <c r="FW28">
        <v>-3.0055999999998999</v>
      </c>
      <c r="FX28">
        <v>0</v>
      </c>
      <c r="FY28">
        <v>0</v>
      </c>
      <c r="FZ28">
        <v>0</v>
      </c>
      <c r="GA28">
        <v>-0.12869999999999801</v>
      </c>
      <c r="GB28">
        <v>0</v>
      </c>
      <c r="GC28">
        <v>0</v>
      </c>
      <c r="GD28">
        <v>0</v>
      </c>
      <c r="GE28">
        <v>-1</v>
      </c>
      <c r="GF28">
        <v>-1</v>
      </c>
      <c r="GG28">
        <v>-1</v>
      </c>
      <c r="GH28">
        <v>-1</v>
      </c>
      <c r="GI28">
        <v>0.5</v>
      </c>
      <c r="GJ28">
        <v>0.6</v>
      </c>
      <c r="GK28">
        <v>1.03149</v>
      </c>
      <c r="GL28">
        <v>2.5720200000000002</v>
      </c>
      <c r="GM28">
        <v>1.4477500000000001</v>
      </c>
      <c r="GN28">
        <v>2.3034699999999999</v>
      </c>
      <c r="GO28">
        <v>1.5466299999999999</v>
      </c>
      <c r="GP28">
        <v>2.4060100000000002</v>
      </c>
      <c r="GQ28">
        <v>27.578499999999998</v>
      </c>
      <c r="GR28">
        <v>14.193300000000001</v>
      </c>
      <c r="GS28">
        <v>18</v>
      </c>
      <c r="GT28">
        <v>355.68599999999998</v>
      </c>
      <c r="GU28">
        <v>706.61</v>
      </c>
      <c r="GV28">
        <v>14.7409</v>
      </c>
      <c r="GW28">
        <v>21.9939</v>
      </c>
      <c r="GX28">
        <v>29.9999</v>
      </c>
      <c r="GY28">
        <v>21.981200000000001</v>
      </c>
      <c r="GZ28">
        <v>21.962</v>
      </c>
      <c r="HA28">
        <v>20.646999999999998</v>
      </c>
      <c r="HB28">
        <v>0</v>
      </c>
      <c r="HC28">
        <v>-30</v>
      </c>
      <c r="HD28">
        <v>14.752800000000001</v>
      </c>
      <c r="HE28">
        <v>400</v>
      </c>
      <c r="HF28">
        <v>0</v>
      </c>
      <c r="HG28">
        <v>100.911</v>
      </c>
      <c r="HH28">
        <v>95.898899999999998</v>
      </c>
    </row>
    <row r="29" spans="1:216" x14ac:dyDescent="0.2">
      <c r="A29">
        <v>11</v>
      </c>
      <c r="B29">
        <v>1689714469.0999999</v>
      </c>
      <c r="C29">
        <v>883.09999990463302</v>
      </c>
      <c r="D29" t="s">
        <v>381</v>
      </c>
      <c r="E29" t="s">
        <v>382</v>
      </c>
      <c r="F29" t="s">
        <v>344</v>
      </c>
      <c r="G29" t="s">
        <v>345</v>
      </c>
      <c r="H29" t="s">
        <v>346</v>
      </c>
      <c r="I29" t="s">
        <v>347</v>
      </c>
      <c r="J29" t="s">
        <v>405</v>
      </c>
      <c r="K29" t="s">
        <v>348</v>
      </c>
      <c r="L29">
        <v>1689714469.0999999</v>
      </c>
      <c r="M29">
        <f t="shared" si="0"/>
        <v>6.7772537050375193E-4</v>
      </c>
      <c r="N29">
        <f t="shared" si="1"/>
        <v>0.67772537050375192</v>
      </c>
      <c r="O29">
        <f t="shared" si="2"/>
        <v>8.8442891239213317</v>
      </c>
      <c r="P29">
        <f t="shared" si="3"/>
        <v>462.00299999999999</v>
      </c>
      <c r="Q29">
        <f t="shared" si="4"/>
        <v>240.67226203294095</v>
      </c>
      <c r="R29">
        <f t="shared" si="5"/>
        <v>24.289402079973016</v>
      </c>
      <c r="S29">
        <f t="shared" si="6"/>
        <v>46.626796683440993</v>
      </c>
      <c r="T29">
        <f t="shared" si="7"/>
        <v>6.6344929794572169E-2</v>
      </c>
      <c r="U29">
        <f t="shared" si="8"/>
        <v>3.00815912972373</v>
      </c>
      <c r="V29">
        <f t="shared" si="9"/>
        <v>6.5542630304616684E-2</v>
      </c>
      <c r="W29">
        <f t="shared" si="10"/>
        <v>4.1035418909711616E-2</v>
      </c>
      <c r="X29">
        <f t="shared" si="11"/>
        <v>297.69242400000002</v>
      </c>
      <c r="Y29">
        <f t="shared" si="12"/>
        <v>19.557136474261284</v>
      </c>
      <c r="Z29">
        <f t="shared" si="13"/>
        <v>19.557136474261284</v>
      </c>
      <c r="AA29">
        <f t="shared" si="14"/>
        <v>2.2830263079295232</v>
      </c>
      <c r="AB29">
        <f t="shared" si="15"/>
        <v>60.696239682426977</v>
      </c>
      <c r="AC29">
        <f t="shared" si="16"/>
        <v>1.2577648118022</v>
      </c>
      <c r="AD29">
        <f t="shared" si="17"/>
        <v>2.0722285571281498</v>
      </c>
      <c r="AE29">
        <f t="shared" si="18"/>
        <v>1.0252614961273232</v>
      </c>
      <c r="AF29">
        <f t="shared" si="19"/>
        <v>-29.88768883921546</v>
      </c>
      <c r="AG29">
        <f t="shared" si="20"/>
        <v>-251.3460863228203</v>
      </c>
      <c r="AH29">
        <f t="shared" si="21"/>
        <v>-16.590598631181415</v>
      </c>
      <c r="AI29">
        <f t="shared" si="22"/>
        <v>-0.13194979321716005</v>
      </c>
      <c r="AJ29">
        <v>34</v>
      </c>
      <c r="AK29">
        <v>9</v>
      </c>
      <c r="AL29">
        <f t="shared" si="23"/>
        <v>1</v>
      </c>
      <c r="AM29">
        <f t="shared" si="24"/>
        <v>0</v>
      </c>
      <c r="AN29">
        <f t="shared" si="25"/>
        <v>54831.246253773359</v>
      </c>
      <c r="AO29">
        <f t="shared" si="26"/>
        <v>1799.94</v>
      </c>
      <c r="AP29">
        <f t="shared" si="27"/>
        <v>1517.3496</v>
      </c>
      <c r="AQ29">
        <f t="shared" si="28"/>
        <v>0.84300010000333347</v>
      </c>
      <c r="AR29">
        <f t="shared" si="29"/>
        <v>0.16539019300643354</v>
      </c>
      <c r="AS29">
        <v>1689714469.0999999</v>
      </c>
      <c r="AT29">
        <v>462.00299999999999</v>
      </c>
      <c r="AU29">
        <v>474.92200000000003</v>
      </c>
      <c r="AV29">
        <v>12.4626</v>
      </c>
      <c r="AW29">
        <v>11.5184</v>
      </c>
      <c r="AX29">
        <v>465.15800000000002</v>
      </c>
      <c r="AY29">
        <v>12.5891</v>
      </c>
      <c r="AZ29">
        <v>399.923</v>
      </c>
      <c r="BA29">
        <v>100.82299999999999</v>
      </c>
      <c r="BB29">
        <v>0.100147</v>
      </c>
      <c r="BC29">
        <v>18.007300000000001</v>
      </c>
      <c r="BD29">
        <v>18.544799999999999</v>
      </c>
      <c r="BE29">
        <v>999.9</v>
      </c>
      <c r="BF29">
        <v>0</v>
      </c>
      <c r="BG29">
        <v>0</v>
      </c>
      <c r="BH29">
        <v>9975.6200000000008</v>
      </c>
      <c r="BI29">
        <v>0</v>
      </c>
      <c r="BJ29">
        <v>6.8075599999999996</v>
      </c>
      <c r="BK29">
        <v>-12.9191</v>
      </c>
      <c r="BL29">
        <v>467.83300000000003</v>
      </c>
      <c r="BM29">
        <v>480.45600000000002</v>
      </c>
      <c r="BN29">
        <v>0.944241</v>
      </c>
      <c r="BO29">
        <v>474.92200000000003</v>
      </c>
      <c r="BP29">
        <v>11.5184</v>
      </c>
      <c r="BQ29">
        <v>1.2565200000000001</v>
      </c>
      <c r="BR29">
        <v>1.1613199999999999</v>
      </c>
      <c r="BS29">
        <v>10.288600000000001</v>
      </c>
      <c r="BT29">
        <v>9.1147100000000005</v>
      </c>
      <c r="BU29">
        <v>1799.94</v>
      </c>
      <c r="BV29">
        <v>0.89999499999999999</v>
      </c>
      <c r="BW29">
        <v>0.100005</v>
      </c>
      <c r="BX29">
        <v>0</v>
      </c>
      <c r="BY29">
        <v>1.9148000000000001</v>
      </c>
      <c r="BZ29">
        <v>0</v>
      </c>
      <c r="CA29">
        <v>7374.55</v>
      </c>
      <c r="CB29">
        <v>13894.5</v>
      </c>
      <c r="CC29">
        <v>36.25</v>
      </c>
      <c r="CD29">
        <v>38.186999999999998</v>
      </c>
      <c r="CE29">
        <v>37.375</v>
      </c>
      <c r="CF29">
        <v>36.311999999999998</v>
      </c>
      <c r="CG29">
        <v>35.75</v>
      </c>
      <c r="CH29">
        <v>1619.94</v>
      </c>
      <c r="CI29">
        <v>180</v>
      </c>
      <c r="CJ29">
        <v>0</v>
      </c>
      <c r="CK29">
        <v>1689714477.5</v>
      </c>
      <c r="CL29">
        <v>0</v>
      </c>
      <c r="CM29">
        <v>1689714439.0999999</v>
      </c>
      <c r="CN29" t="s">
        <v>383</v>
      </c>
      <c r="CO29">
        <v>1689714439.0999999</v>
      </c>
      <c r="CP29">
        <v>1689714433.0999999</v>
      </c>
      <c r="CQ29">
        <v>35</v>
      </c>
      <c r="CR29">
        <v>-0.15</v>
      </c>
      <c r="CS29">
        <v>2E-3</v>
      </c>
      <c r="CT29">
        <v>-3.1560000000000001</v>
      </c>
      <c r="CU29">
        <v>-0.126</v>
      </c>
      <c r="CV29">
        <v>475</v>
      </c>
      <c r="CW29">
        <v>12</v>
      </c>
      <c r="CX29">
        <v>0.14000000000000001</v>
      </c>
      <c r="CY29">
        <v>0.11</v>
      </c>
      <c r="CZ29">
        <v>16.765910116885198</v>
      </c>
      <c r="DA29">
        <v>0.16152423439128599</v>
      </c>
      <c r="DB29">
        <v>4.9423376325014798E-2</v>
      </c>
      <c r="DC29">
        <v>1</v>
      </c>
      <c r="DD29">
        <v>475.01425</v>
      </c>
      <c r="DE29">
        <v>6.2120300751911398E-2</v>
      </c>
      <c r="DF29">
        <v>2.97167881844627E-2</v>
      </c>
      <c r="DG29">
        <v>1</v>
      </c>
      <c r="DH29">
        <v>1799.99761904762</v>
      </c>
      <c r="DI29">
        <v>-2.7357492393341402E-2</v>
      </c>
      <c r="DJ29">
        <v>0.117833812024527</v>
      </c>
      <c r="DK29">
        <v>-1</v>
      </c>
      <c r="DL29">
        <v>2</v>
      </c>
      <c r="DM29">
        <v>2</v>
      </c>
      <c r="DN29" t="s">
        <v>350</v>
      </c>
      <c r="DO29">
        <v>2.7366299999999999</v>
      </c>
      <c r="DP29">
        <v>2.8380800000000002</v>
      </c>
      <c r="DQ29">
        <v>0.109336</v>
      </c>
      <c r="DR29">
        <v>0.110483</v>
      </c>
      <c r="DS29">
        <v>7.67785E-2</v>
      </c>
      <c r="DT29">
        <v>7.0722699999999999E-2</v>
      </c>
      <c r="DU29">
        <v>26081.9</v>
      </c>
      <c r="DV29">
        <v>27570.799999999999</v>
      </c>
      <c r="DW29">
        <v>27399</v>
      </c>
      <c r="DX29">
        <v>29083.3</v>
      </c>
      <c r="DY29">
        <v>33349.199999999997</v>
      </c>
      <c r="DZ29">
        <v>36036.9</v>
      </c>
      <c r="EA29">
        <v>36631.699999999997</v>
      </c>
      <c r="EB29">
        <v>39467.599999999999</v>
      </c>
      <c r="EC29">
        <v>1.8863300000000001</v>
      </c>
      <c r="ED29">
        <v>2.0946199999999999</v>
      </c>
      <c r="EE29">
        <v>0.10188999999999999</v>
      </c>
      <c r="EF29">
        <v>0</v>
      </c>
      <c r="EG29">
        <v>16.852699999999999</v>
      </c>
      <c r="EH29">
        <v>999.9</v>
      </c>
      <c r="EI29">
        <v>39.457999999999998</v>
      </c>
      <c r="EJ29">
        <v>24.834</v>
      </c>
      <c r="EK29">
        <v>12.3209</v>
      </c>
      <c r="EL29">
        <v>62.1477</v>
      </c>
      <c r="EM29">
        <v>29.318899999999999</v>
      </c>
      <c r="EN29">
        <v>1</v>
      </c>
      <c r="EO29">
        <v>-0.414995</v>
      </c>
      <c r="EP29">
        <v>2.99973</v>
      </c>
      <c r="EQ29">
        <v>19.8123</v>
      </c>
      <c r="ER29">
        <v>5.2181899999999999</v>
      </c>
      <c r="ES29">
        <v>11.9261</v>
      </c>
      <c r="ET29">
        <v>4.9551499999999997</v>
      </c>
      <c r="EU29">
        <v>3.2978800000000001</v>
      </c>
      <c r="EV29">
        <v>59.8</v>
      </c>
      <c r="EW29">
        <v>9999</v>
      </c>
      <c r="EX29">
        <v>120.9</v>
      </c>
      <c r="EY29">
        <v>4061.1</v>
      </c>
      <c r="EZ29">
        <v>1.86006</v>
      </c>
      <c r="FA29">
        <v>1.8592599999999999</v>
      </c>
      <c r="FB29">
        <v>1.8650199999999999</v>
      </c>
      <c r="FC29">
        <v>1.8690500000000001</v>
      </c>
      <c r="FD29">
        <v>1.86375</v>
      </c>
      <c r="FE29">
        <v>1.8638600000000001</v>
      </c>
      <c r="FF29">
        <v>1.8638600000000001</v>
      </c>
      <c r="FG29">
        <v>1.8635900000000001</v>
      </c>
      <c r="FH29">
        <v>0</v>
      </c>
      <c r="FI29">
        <v>0</v>
      </c>
      <c r="FJ29">
        <v>0</v>
      </c>
      <c r="FK29">
        <v>0</v>
      </c>
      <c r="FL29" t="s">
        <v>351</v>
      </c>
      <c r="FM29" t="s">
        <v>352</v>
      </c>
      <c r="FN29" t="s">
        <v>353</v>
      </c>
      <c r="FO29" t="s">
        <v>353</v>
      </c>
      <c r="FP29" t="s">
        <v>353</v>
      </c>
      <c r="FQ29" t="s">
        <v>353</v>
      </c>
      <c r="FR29">
        <v>0</v>
      </c>
      <c r="FS29">
        <v>100</v>
      </c>
      <c r="FT29">
        <v>100</v>
      </c>
      <c r="FU29">
        <v>-3.1549999999999998</v>
      </c>
      <c r="FV29">
        <v>-0.1265</v>
      </c>
      <c r="FW29">
        <v>-3.1555999999999398</v>
      </c>
      <c r="FX29">
        <v>0</v>
      </c>
      <c r="FY29">
        <v>0</v>
      </c>
      <c r="FZ29">
        <v>0</v>
      </c>
      <c r="GA29">
        <v>-0.126440000000001</v>
      </c>
      <c r="GB29">
        <v>0</v>
      </c>
      <c r="GC29">
        <v>0</v>
      </c>
      <c r="GD29">
        <v>0</v>
      </c>
      <c r="GE29">
        <v>-1</v>
      </c>
      <c r="GF29">
        <v>-1</v>
      </c>
      <c r="GG29">
        <v>-1</v>
      </c>
      <c r="GH29">
        <v>-1</v>
      </c>
      <c r="GI29">
        <v>0.5</v>
      </c>
      <c r="GJ29">
        <v>0.6</v>
      </c>
      <c r="GK29">
        <v>1.18164</v>
      </c>
      <c r="GL29">
        <v>2.5708000000000002</v>
      </c>
      <c r="GM29">
        <v>1.4489700000000001</v>
      </c>
      <c r="GN29">
        <v>2.3010299999999999</v>
      </c>
      <c r="GO29">
        <v>1.5466299999999999</v>
      </c>
      <c r="GP29">
        <v>2.4352999999999998</v>
      </c>
      <c r="GQ29">
        <v>27.578499999999998</v>
      </c>
      <c r="GR29">
        <v>14.175800000000001</v>
      </c>
      <c r="GS29">
        <v>18</v>
      </c>
      <c r="GT29">
        <v>355.61599999999999</v>
      </c>
      <c r="GU29">
        <v>706.99699999999996</v>
      </c>
      <c r="GV29">
        <v>14.625299999999999</v>
      </c>
      <c r="GW29">
        <v>21.944700000000001</v>
      </c>
      <c r="GX29">
        <v>30.0001</v>
      </c>
      <c r="GY29">
        <v>21.9404</v>
      </c>
      <c r="GZ29">
        <v>21.924099999999999</v>
      </c>
      <c r="HA29">
        <v>23.639500000000002</v>
      </c>
      <c r="HB29">
        <v>0</v>
      </c>
      <c r="HC29">
        <v>-30</v>
      </c>
      <c r="HD29">
        <v>14.6219</v>
      </c>
      <c r="HE29">
        <v>475</v>
      </c>
      <c r="HF29">
        <v>0</v>
      </c>
      <c r="HG29">
        <v>100.91800000000001</v>
      </c>
      <c r="HH29">
        <v>95.904799999999994</v>
      </c>
    </row>
    <row r="30" spans="1:216" x14ac:dyDescent="0.2">
      <c r="A30">
        <v>12</v>
      </c>
      <c r="B30">
        <v>1689714558.0999999</v>
      </c>
      <c r="C30">
        <v>972.09999990463302</v>
      </c>
      <c r="D30" t="s">
        <v>384</v>
      </c>
      <c r="E30" t="s">
        <v>385</v>
      </c>
      <c r="F30" t="s">
        <v>344</v>
      </c>
      <c r="G30" t="s">
        <v>345</v>
      </c>
      <c r="H30" t="s">
        <v>346</v>
      </c>
      <c r="I30" t="s">
        <v>347</v>
      </c>
      <c r="J30" t="s">
        <v>405</v>
      </c>
      <c r="K30" t="s">
        <v>348</v>
      </c>
      <c r="L30">
        <v>1689714558.0999999</v>
      </c>
      <c r="M30">
        <f t="shared" si="0"/>
        <v>6.847012324612085E-4</v>
      </c>
      <c r="N30">
        <f t="shared" si="1"/>
        <v>0.68470123246120851</v>
      </c>
      <c r="O30">
        <f t="shared" si="2"/>
        <v>10.279398048097393</v>
      </c>
      <c r="P30">
        <f t="shared" si="3"/>
        <v>559.90099999999995</v>
      </c>
      <c r="Q30">
        <f t="shared" si="4"/>
        <v>304.65885382329731</v>
      </c>
      <c r="R30">
        <f t="shared" si="5"/>
        <v>30.746750410135316</v>
      </c>
      <c r="S30">
        <f t="shared" si="6"/>
        <v>56.506272787890097</v>
      </c>
      <c r="T30">
        <f t="shared" si="7"/>
        <v>6.6992837320808754E-2</v>
      </c>
      <c r="U30">
        <f t="shared" si="8"/>
        <v>3.013513440404092</v>
      </c>
      <c r="V30">
        <f t="shared" si="9"/>
        <v>6.6176329589759955E-2</v>
      </c>
      <c r="W30">
        <f t="shared" si="10"/>
        <v>4.1432736737375526E-2</v>
      </c>
      <c r="X30">
        <f t="shared" si="11"/>
        <v>297.69779099999994</v>
      </c>
      <c r="Y30">
        <f t="shared" si="12"/>
        <v>19.548709370235908</v>
      </c>
      <c r="Z30">
        <f t="shared" si="13"/>
        <v>19.548709370235908</v>
      </c>
      <c r="AA30">
        <f t="shared" si="14"/>
        <v>2.2818311251119034</v>
      </c>
      <c r="AB30">
        <f t="shared" si="15"/>
        <v>60.623453962471928</v>
      </c>
      <c r="AC30">
        <f t="shared" si="16"/>
        <v>1.25593267798446</v>
      </c>
      <c r="AD30">
        <f t="shared" si="17"/>
        <v>2.0716943623204425</v>
      </c>
      <c r="AE30">
        <f t="shared" si="18"/>
        <v>1.0258984471274435</v>
      </c>
      <c r="AF30">
        <f t="shared" si="19"/>
        <v>-30.195324351539295</v>
      </c>
      <c r="AG30">
        <f t="shared" si="20"/>
        <v>-251.09046364489032</v>
      </c>
      <c r="AH30">
        <f t="shared" si="21"/>
        <v>-16.543212034118241</v>
      </c>
      <c r="AI30">
        <f t="shared" si="22"/>
        <v>-0.13120903054792166</v>
      </c>
      <c r="AJ30">
        <v>34</v>
      </c>
      <c r="AK30">
        <v>8</v>
      </c>
      <c r="AL30">
        <f t="shared" si="23"/>
        <v>1</v>
      </c>
      <c r="AM30">
        <f t="shared" si="24"/>
        <v>0</v>
      </c>
      <c r="AN30">
        <f t="shared" si="25"/>
        <v>54986.391525511666</v>
      </c>
      <c r="AO30">
        <f t="shared" si="26"/>
        <v>1799.97</v>
      </c>
      <c r="AP30">
        <f t="shared" si="27"/>
        <v>1517.3751</v>
      </c>
      <c r="AQ30">
        <f t="shared" si="28"/>
        <v>0.8430002166702778</v>
      </c>
      <c r="AR30">
        <f t="shared" si="29"/>
        <v>0.1653904181736362</v>
      </c>
      <c r="AS30">
        <v>1689714558.0999999</v>
      </c>
      <c r="AT30">
        <v>559.90099999999995</v>
      </c>
      <c r="AU30">
        <v>574.94000000000005</v>
      </c>
      <c r="AV30">
        <v>12.444599999999999</v>
      </c>
      <c r="AW30">
        <v>11.4909</v>
      </c>
      <c r="AX30">
        <v>563.07600000000002</v>
      </c>
      <c r="AY30">
        <v>12.5723</v>
      </c>
      <c r="AZ30">
        <v>400.02199999999999</v>
      </c>
      <c r="BA30">
        <v>100.822</v>
      </c>
      <c r="BB30">
        <v>9.9900100000000006E-2</v>
      </c>
      <c r="BC30">
        <v>18.0032</v>
      </c>
      <c r="BD30">
        <v>18.558399999999999</v>
      </c>
      <c r="BE30">
        <v>999.9</v>
      </c>
      <c r="BF30">
        <v>0</v>
      </c>
      <c r="BG30">
        <v>0</v>
      </c>
      <c r="BH30">
        <v>10005</v>
      </c>
      <c r="BI30">
        <v>0</v>
      </c>
      <c r="BJ30">
        <v>6.6879</v>
      </c>
      <c r="BK30">
        <v>-15.0397</v>
      </c>
      <c r="BL30">
        <v>566.95600000000002</v>
      </c>
      <c r="BM30">
        <v>581.62400000000002</v>
      </c>
      <c r="BN30">
        <v>0.95373200000000002</v>
      </c>
      <c r="BO30">
        <v>574.94000000000005</v>
      </c>
      <c r="BP30">
        <v>11.4909</v>
      </c>
      <c r="BQ30">
        <v>1.2546900000000001</v>
      </c>
      <c r="BR30">
        <v>1.1585300000000001</v>
      </c>
      <c r="BS30">
        <v>10.2668</v>
      </c>
      <c r="BT30">
        <v>9.0790699999999998</v>
      </c>
      <c r="BU30">
        <v>1799.97</v>
      </c>
      <c r="BV30">
        <v>0.89999499999999999</v>
      </c>
      <c r="BW30">
        <v>0.100005</v>
      </c>
      <c r="BX30">
        <v>0</v>
      </c>
      <c r="BY30">
        <v>2.3915999999999999</v>
      </c>
      <c r="BZ30">
        <v>0</v>
      </c>
      <c r="CA30">
        <v>7605.68</v>
      </c>
      <c r="CB30">
        <v>13894.7</v>
      </c>
      <c r="CC30">
        <v>36.25</v>
      </c>
      <c r="CD30">
        <v>38.186999999999998</v>
      </c>
      <c r="CE30">
        <v>37.375</v>
      </c>
      <c r="CF30">
        <v>36.25</v>
      </c>
      <c r="CG30">
        <v>35.75</v>
      </c>
      <c r="CH30">
        <v>1619.96</v>
      </c>
      <c r="CI30">
        <v>180.01</v>
      </c>
      <c r="CJ30">
        <v>0</v>
      </c>
      <c r="CK30">
        <v>1689714566.3</v>
      </c>
      <c r="CL30">
        <v>0</v>
      </c>
      <c r="CM30">
        <v>1689714530.0999999</v>
      </c>
      <c r="CN30" t="s">
        <v>386</v>
      </c>
      <c r="CO30">
        <v>1689714530.0999999</v>
      </c>
      <c r="CP30">
        <v>1689714526.0999999</v>
      </c>
      <c r="CQ30">
        <v>36</v>
      </c>
      <c r="CR30">
        <v>-0.02</v>
      </c>
      <c r="CS30">
        <v>-1E-3</v>
      </c>
      <c r="CT30">
        <v>-3.1749999999999998</v>
      </c>
      <c r="CU30">
        <v>-0.128</v>
      </c>
      <c r="CV30">
        <v>575</v>
      </c>
      <c r="CW30">
        <v>12</v>
      </c>
      <c r="CX30">
        <v>0.14000000000000001</v>
      </c>
      <c r="CY30">
        <v>0.06</v>
      </c>
      <c r="CZ30">
        <v>19.449178690202999</v>
      </c>
      <c r="DA30">
        <v>-0.18977762783468999</v>
      </c>
      <c r="DB30">
        <v>7.8061909735964302E-2</v>
      </c>
      <c r="DC30">
        <v>1</v>
      </c>
      <c r="DD30">
        <v>575.00738095238103</v>
      </c>
      <c r="DE30">
        <v>-5.2753246751754801E-2</v>
      </c>
      <c r="DF30">
        <v>4.0646532319115497E-2</v>
      </c>
      <c r="DG30">
        <v>1</v>
      </c>
      <c r="DH30">
        <v>1799.9760000000001</v>
      </c>
      <c r="DI30">
        <v>-1.8786742289666002E-2</v>
      </c>
      <c r="DJ30">
        <v>1.31909059582609E-2</v>
      </c>
      <c r="DK30">
        <v>-1</v>
      </c>
      <c r="DL30">
        <v>2</v>
      </c>
      <c r="DM30">
        <v>2</v>
      </c>
      <c r="DN30" t="s">
        <v>350</v>
      </c>
      <c r="DO30">
        <v>2.7369400000000002</v>
      </c>
      <c r="DP30">
        <v>2.8380899999999998</v>
      </c>
      <c r="DQ30">
        <v>0.125529</v>
      </c>
      <c r="DR30">
        <v>0.126776</v>
      </c>
      <c r="DS30">
        <v>7.6706499999999997E-2</v>
      </c>
      <c r="DT30">
        <v>7.0600999999999997E-2</v>
      </c>
      <c r="DU30">
        <v>25608.799999999999</v>
      </c>
      <c r="DV30">
        <v>27066.6</v>
      </c>
      <c r="DW30">
        <v>27399.5</v>
      </c>
      <c r="DX30">
        <v>29083.5</v>
      </c>
      <c r="DY30">
        <v>33352.6</v>
      </c>
      <c r="DZ30">
        <v>36042</v>
      </c>
      <c r="EA30">
        <v>36632.5</v>
      </c>
      <c r="EB30">
        <v>39467.9</v>
      </c>
      <c r="EC30">
        <v>1.8866799999999999</v>
      </c>
      <c r="ED30">
        <v>2.0954700000000002</v>
      </c>
      <c r="EE30">
        <v>0.102352</v>
      </c>
      <c r="EF30">
        <v>0</v>
      </c>
      <c r="EG30">
        <v>16.858699999999999</v>
      </c>
      <c r="EH30">
        <v>999.9</v>
      </c>
      <c r="EI30">
        <v>39.366</v>
      </c>
      <c r="EJ30">
        <v>24.853999999999999</v>
      </c>
      <c r="EK30">
        <v>12.307399999999999</v>
      </c>
      <c r="EL30">
        <v>62.367699999999999</v>
      </c>
      <c r="EM30">
        <v>29.0625</v>
      </c>
      <c r="EN30">
        <v>1</v>
      </c>
      <c r="EO30">
        <v>-0.41684399999999999</v>
      </c>
      <c r="EP30">
        <v>2.9307099999999999</v>
      </c>
      <c r="EQ30">
        <v>19.8184</v>
      </c>
      <c r="ER30">
        <v>5.2180400000000002</v>
      </c>
      <c r="ES30">
        <v>11.9261</v>
      </c>
      <c r="ET30">
        <v>4.9553500000000001</v>
      </c>
      <c r="EU30">
        <v>3.2978800000000001</v>
      </c>
      <c r="EV30">
        <v>59.8</v>
      </c>
      <c r="EW30">
        <v>9999</v>
      </c>
      <c r="EX30">
        <v>120.9</v>
      </c>
      <c r="EY30">
        <v>4063.3</v>
      </c>
      <c r="EZ30">
        <v>1.86005</v>
      </c>
      <c r="FA30">
        <v>1.85928</v>
      </c>
      <c r="FB30">
        <v>1.8650100000000001</v>
      </c>
      <c r="FC30">
        <v>1.8690500000000001</v>
      </c>
      <c r="FD30">
        <v>1.86375</v>
      </c>
      <c r="FE30">
        <v>1.8638600000000001</v>
      </c>
      <c r="FF30">
        <v>1.8638600000000001</v>
      </c>
      <c r="FG30">
        <v>1.8635999999999999</v>
      </c>
      <c r="FH30">
        <v>0</v>
      </c>
      <c r="FI30">
        <v>0</v>
      </c>
      <c r="FJ30">
        <v>0</v>
      </c>
      <c r="FK30">
        <v>0</v>
      </c>
      <c r="FL30" t="s">
        <v>351</v>
      </c>
      <c r="FM30" t="s">
        <v>352</v>
      </c>
      <c r="FN30" t="s">
        <v>353</v>
      </c>
      <c r="FO30" t="s">
        <v>353</v>
      </c>
      <c r="FP30" t="s">
        <v>353</v>
      </c>
      <c r="FQ30" t="s">
        <v>353</v>
      </c>
      <c r="FR30">
        <v>0</v>
      </c>
      <c r="FS30">
        <v>100</v>
      </c>
      <c r="FT30">
        <v>100</v>
      </c>
      <c r="FU30">
        <v>-3.1749999999999998</v>
      </c>
      <c r="FV30">
        <v>-0.12770000000000001</v>
      </c>
      <c r="FW30">
        <v>-3.1754545454545</v>
      </c>
      <c r="FX30">
        <v>0</v>
      </c>
      <c r="FY30">
        <v>0</v>
      </c>
      <c r="FZ30">
        <v>0</v>
      </c>
      <c r="GA30">
        <v>-0.12765454545454299</v>
      </c>
      <c r="GB30">
        <v>0</v>
      </c>
      <c r="GC30">
        <v>0</v>
      </c>
      <c r="GD30">
        <v>0</v>
      </c>
      <c r="GE30">
        <v>-1</v>
      </c>
      <c r="GF30">
        <v>-1</v>
      </c>
      <c r="GG30">
        <v>-1</v>
      </c>
      <c r="GH30">
        <v>-1</v>
      </c>
      <c r="GI30">
        <v>0.5</v>
      </c>
      <c r="GJ30">
        <v>0.5</v>
      </c>
      <c r="GK30">
        <v>1.3757299999999999</v>
      </c>
      <c r="GL30">
        <v>2.5781200000000002</v>
      </c>
      <c r="GM30">
        <v>1.4489700000000001</v>
      </c>
      <c r="GN30">
        <v>2.2961399999999998</v>
      </c>
      <c r="GO30">
        <v>1.5466299999999999</v>
      </c>
      <c r="GP30">
        <v>2.34619</v>
      </c>
      <c r="GQ30">
        <v>27.599399999999999</v>
      </c>
      <c r="GR30">
        <v>14.1495</v>
      </c>
      <c r="GS30">
        <v>18</v>
      </c>
      <c r="GT30">
        <v>355.59699999999998</v>
      </c>
      <c r="GU30">
        <v>707.45100000000002</v>
      </c>
      <c r="GV30">
        <v>14.6625</v>
      </c>
      <c r="GW30">
        <v>21.918800000000001</v>
      </c>
      <c r="GX30">
        <v>30.0001</v>
      </c>
      <c r="GY30">
        <v>21.9129</v>
      </c>
      <c r="GZ30">
        <v>21.8978</v>
      </c>
      <c r="HA30">
        <v>27.5168</v>
      </c>
      <c r="HB30">
        <v>0</v>
      </c>
      <c r="HC30">
        <v>-30</v>
      </c>
      <c r="HD30">
        <v>14.6638</v>
      </c>
      <c r="HE30">
        <v>575</v>
      </c>
      <c r="HF30">
        <v>0</v>
      </c>
      <c r="HG30">
        <v>100.92</v>
      </c>
      <c r="HH30">
        <v>95.905600000000007</v>
      </c>
    </row>
    <row r="31" spans="1:216" x14ac:dyDescent="0.2">
      <c r="A31">
        <v>13</v>
      </c>
      <c r="B31">
        <v>1689714647.0999999</v>
      </c>
      <c r="C31">
        <v>1061.0999999046301</v>
      </c>
      <c r="D31" t="s">
        <v>387</v>
      </c>
      <c r="E31" t="s">
        <v>388</v>
      </c>
      <c r="F31" t="s">
        <v>344</v>
      </c>
      <c r="G31" t="s">
        <v>345</v>
      </c>
      <c r="H31" t="s">
        <v>346</v>
      </c>
      <c r="I31" t="s">
        <v>347</v>
      </c>
      <c r="J31" t="s">
        <v>405</v>
      </c>
      <c r="K31" t="s">
        <v>348</v>
      </c>
      <c r="L31">
        <v>1689714647.0999999</v>
      </c>
      <c r="M31">
        <f t="shared" si="0"/>
        <v>6.8760060139921712E-4</v>
      </c>
      <c r="N31">
        <f t="shared" si="1"/>
        <v>0.68760060139921708</v>
      </c>
      <c r="O31">
        <f t="shared" si="2"/>
        <v>11.241433655980067</v>
      </c>
      <c r="P31">
        <f t="shared" si="3"/>
        <v>658.58</v>
      </c>
      <c r="Q31">
        <f t="shared" si="4"/>
        <v>379.95460985820733</v>
      </c>
      <c r="R31">
        <f t="shared" si="5"/>
        <v>38.34576184817525</v>
      </c>
      <c r="S31">
        <f t="shared" si="6"/>
        <v>66.465180794610006</v>
      </c>
      <c r="T31">
        <f t="shared" si="7"/>
        <v>6.7311113546605641E-2</v>
      </c>
      <c r="U31">
        <f t="shared" si="8"/>
        <v>3.013513440404092</v>
      </c>
      <c r="V31">
        <f t="shared" si="9"/>
        <v>6.6486880571298909E-2</v>
      </c>
      <c r="W31">
        <f t="shared" si="10"/>
        <v>4.162751341948339E-2</v>
      </c>
      <c r="X31">
        <f t="shared" si="11"/>
        <v>297.70736699999998</v>
      </c>
      <c r="Y31">
        <f t="shared" si="12"/>
        <v>19.536836908876758</v>
      </c>
      <c r="Z31">
        <f t="shared" si="13"/>
        <v>19.536836908876758</v>
      </c>
      <c r="AA31">
        <f t="shared" si="14"/>
        <v>2.2801482314351795</v>
      </c>
      <c r="AB31">
        <f t="shared" si="15"/>
        <v>60.606726981765824</v>
      </c>
      <c r="AC31">
        <f t="shared" si="16"/>
        <v>1.2547021071258</v>
      </c>
      <c r="AD31">
        <f t="shared" si="17"/>
        <v>2.0702357141036347</v>
      </c>
      <c r="AE31">
        <f t="shared" si="18"/>
        <v>1.0254461243093795</v>
      </c>
      <c r="AF31">
        <f t="shared" si="19"/>
        <v>-30.323186521705473</v>
      </c>
      <c r="AG31">
        <f t="shared" si="20"/>
        <v>-250.98121252179499</v>
      </c>
      <c r="AH31">
        <f t="shared" si="21"/>
        <v>-16.53405255728017</v>
      </c>
      <c r="AI31">
        <f t="shared" si="22"/>
        <v>-0.13108460078066742</v>
      </c>
      <c r="AJ31">
        <v>34</v>
      </c>
      <c r="AK31">
        <v>8</v>
      </c>
      <c r="AL31">
        <f t="shared" si="23"/>
        <v>1</v>
      </c>
      <c r="AM31">
        <f t="shared" si="24"/>
        <v>0</v>
      </c>
      <c r="AN31">
        <f t="shared" si="25"/>
        <v>54988.507898419113</v>
      </c>
      <c r="AO31">
        <f t="shared" si="26"/>
        <v>1800.03</v>
      </c>
      <c r="AP31">
        <f t="shared" si="27"/>
        <v>1517.4254999999998</v>
      </c>
      <c r="AQ31">
        <f t="shared" si="28"/>
        <v>0.84300011666472219</v>
      </c>
      <c r="AR31">
        <f t="shared" si="29"/>
        <v>0.16539022516291393</v>
      </c>
      <c r="AS31">
        <v>1689714647.0999999</v>
      </c>
      <c r="AT31">
        <v>658.58</v>
      </c>
      <c r="AU31">
        <v>675.07299999999998</v>
      </c>
      <c r="AV31">
        <v>12.432399999999999</v>
      </c>
      <c r="AW31">
        <v>11.4747</v>
      </c>
      <c r="AX31">
        <v>661.58299999999997</v>
      </c>
      <c r="AY31">
        <v>12.561400000000001</v>
      </c>
      <c r="AZ31">
        <v>400.04300000000001</v>
      </c>
      <c r="BA31">
        <v>100.822</v>
      </c>
      <c r="BB31">
        <v>9.9954500000000002E-2</v>
      </c>
      <c r="BC31">
        <v>17.992000000000001</v>
      </c>
      <c r="BD31">
        <v>18.548500000000001</v>
      </c>
      <c r="BE31">
        <v>999.9</v>
      </c>
      <c r="BF31">
        <v>0</v>
      </c>
      <c r="BG31">
        <v>0</v>
      </c>
      <c r="BH31">
        <v>10005</v>
      </c>
      <c r="BI31">
        <v>0</v>
      </c>
      <c r="BJ31">
        <v>7.4043999999999999</v>
      </c>
      <c r="BK31">
        <v>-16.493500000000001</v>
      </c>
      <c r="BL31">
        <v>666.87099999999998</v>
      </c>
      <c r="BM31">
        <v>682.90899999999999</v>
      </c>
      <c r="BN31">
        <v>0.95771899999999999</v>
      </c>
      <c r="BO31">
        <v>675.07299999999998</v>
      </c>
      <c r="BP31">
        <v>11.4747</v>
      </c>
      <c r="BQ31">
        <v>1.25346</v>
      </c>
      <c r="BR31">
        <v>1.1569</v>
      </c>
      <c r="BS31">
        <v>10.2521</v>
      </c>
      <c r="BT31">
        <v>9.0581499999999995</v>
      </c>
      <c r="BU31">
        <v>1800.03</v>
      </c>
      <c r="BV31">
        <v>0.89999499999999999</v>
      </c>
      <c r="BW31">
        <v>0.100005</v>
      </c>
      <c r="BX31">
        <v>0</v>
      </c>
      <c r="BY31">
        <v>2.1349</v>
      </c>
      <c r="BZ31">
        <v>0</v>
      </c>
      <c r="CA31">
        <v>7795.08</v>
      </c>
      <c r="CB31">
        <v>13895.1</v>
      </c>
      <c r="CC31">
        <v>36.186999999999998</v>
      </c>
      <c r="CD31">
        <v>38.125</v>
      </c>
      <c r="CE31">
        <v>37.375</v>
      </c>
      <c r="CF31">
        <v>36.25</v>
      </c>
      <c r="CG31">
        <v>35.686999999999998</v>
      </c>
      <c r="CH31">
        <v>1620.02</v>
      </c>
      <c r="CI31">
        <v>180.01</v>
      </c>
      <c r="CJ31">
        <v>0</v>
      </c>
      <c r="CK31">
        <v>1689714655.7</v>
      </c>
      <c r="CL31">
        <v>0</v>
      </c>
      <c r="CM31">
        <v>1689714618.0999999</v>
      </c>
      <c r="CN31" t="s">
        <v>389</v>
      </c>
      <c r="CO31">
        <v>1689714618.0999999</v>
      </c>
      <c r="CP31">
        <v>1689714613.0999999</v>
      </c>
      <c r="CQ31">
        <v>37</v>
      </c>
      <c r="CR31">
        <v>0.17199999999999999</v>
      </c>
      <c r="CS31">
        <v>-1E-3</v>
      </c>
      <c r="CT31">
        <v>-3.0030000000000001</v>
      </c>
      <c r="CU31">
        <v>-0.129</v>
      </c>
      <c r="CV31">
        <v>675</v>
      </c>
      <c r="CW31">
        <v>11</v>
      </c>
      <c r="CX31">
        <v>0.18</v>
      </c>
      <c r="CY31">
        <v>0.13</v>
      </c>
      <c r="CZ31">
        <v>21.093502254731099</v>
      </c>
      <c r="DA31">
        <v>0.17280697744061099</v>
      </c>
      <c r="DB31">
        <v>0.15395125357567099</v>
      </c>
      <c r="DC31">
        <v>1</v>
      </c>
      <c r="DD31">
        <v>675.00265000000002</v>
      </c>
      <c r="DE31">
        <v>7.9894736842503297E-2</v>
      </c>
      <c r="DF31">
        <v>5.3447427440432703E-2</v>
      </c>
      <c r="DG31">
        <v>1</v>
      </c>
      <c r="DH31">
        <v>1800.00714285714</v>
      </c>
      <c r="DI31">
        <v>3.6702137598679602E-2</v>
      </c>
      <c r="DJ31">
        <v>1.2399253872647301E-2</v>
      </c>
      <c r="DK31">
        <v>-1</v>
      </c>
      <c r="DL31">
        <v>2</v>
      </c>
      <c r="DM31">
        <v>2</v>
      </c>
      <c r="DN31" t="s">
        <v>350</v>
      </c>
      <c r="DO31">
        <v>2.7370199999999998</v>
      </c>
      <c r="DP31">
        <v>2.8381400000000001</v>
      </c>
      <c r="DQ31">
        <v>0.140461</v>
      </c>
      <c r="DR31">
        <v>0.14172799999999999</v>
      </c>
      <c r="DS31">
        <v>7.6660300000000001E-2</v>
      </c>
      <c r="DT31">
        <v>7.0530399999999993E-2</v>
      </c>
      <c r="DU31">
        <v>25172.7</v>
      </c>
      <c r="DV31">
        <v>26603.200000000001</v>
      </c>
      <c r="DW31">
        <v>27400.1</v>
      </c>
      <c r="DX31">
        <v>29082.799999999999</v>
      </c>
      <c r="DY31">
        <v>33355.599999999999</v>
      </c>
      <c r="DZ31">
        <v>36043.5</v>
      </c>
      <c r="EA31">
        <v>36633.9</v>
      </c>
      <c r="EB31">
        <v>39466.6</v>
      </c>
      <c r="EC31">
        <v>1.8868199999999999</v>
      </c>
      <c r="ED31">
        <v>2.0956700000000001</v>
      </c>
      <c r="EE31">
        <v>0.100773</v>
      </c>
      <c r="EF31">
        <v>0</v>
      </c>
      <c r="EG31">
        <v>16.875</v>
      </c>
      <c r="EH31">
        <v>999.9</v>
      </c>
      <c r="EI31">
        <v>39.323999999999998</v>
      </c>
      <c r="EJ31">
        <v>24.853999999999999</v>
      </c>
      <c r="EK31">
        <v>12.2943</v>
      </c>
      <c r="EL31">
        <v>62.467700000000001</v>
      </c>
      <c r="EM31">
        <v>28.9864</v>
      </c>
      <c r="EN31">
        <v>1</v>
      </c>
      <c r="EO31">
        <v>-0.41752299999999998</v>
      </c>
      <c r="EP31">
        <v>2.89072</v>
      </c>
      <c r="EQ31">
        <v>19.8217</v>
      </c>
      <c r="ER31">
        <v>5.21774</v>
      </c>
      <c r="ES31">
        <v>11.9261</v>
      </c>
      <c r="ET31">
        <v>4.9554999999999998</v>
      </c>
      <c r="EU31">
        <v>3.2977500000000002</v>
      </c>
      <c r="EV31">
        <v>59.8</v>
      </c>
      <c r="EW31">
        <v>9999</v>
      </c>
      <c r="EX31">
        <v>120.9</v>
      </c>
      <c r="EY31">
        <v>4065.3</v>
      </c>
      <c r="EZ31">
        <v>1.86006</v>
      </c>
      <c r="FA31">
        <v>1.8592500000000001</v>
      </c>
      <c r="FB31">
        <v>1.86497</v>
      </c>
      <c r="FC31">
        <v>1.8690500000000001</v>
      </c>
      <c r="FD31">
        <v>1.8637900000000001</v>
      </c>
      <c r="FE31">
        <v>1.8638600000000001</v>
      </c>
      <c r="FF31">
        <v>1.86385</v>
      </c>
      <c r="FG31">
        <v>1.8635600000000001</v>
      </c>
      <c r="FH31">
        <v>0</v>
      </c>
      <c r="FI31">
        <v>0</v>
      </c>
      <c r="FJ31">
        <v>0</v>
      </c>
      <c r="FK31">
        <v>0</v>
      </c>
      <c r="FL31" t="s">
        <v>351</v>
      </c>
      <c r="FM31" t="s">
        <v>352</v>
      </c>
      <c r="FN31" t="s">
        <v>353</v>
      </c>
      <c r="FO31" t="s">
        <v>353</v>
      </c>
      <c r="FP31" t="s">
        <v>353</v>
      </c>
      <c r="FQ31" t="s">
        <v>353</v>
      </c>
      <c r="FR31">
        <v>0</v>
      </c>
      <c r="FS31">
        <v>100</v>
      </c>
      <c r="FT31">
        <v>100</v>
      </c>
      <c r="FU31">
        <v>-3.0030000000000001</v>
      </c>
      <c r="FV31">
        <v>-0.129</v>
      </c>
      <c r="FW31">
        <v>-3.0031000000000199</v>
      </c>
      <c r="FX31">
        <v>0</v>
      </c>
      <c r="FY31">
        <v>0</v>
      </c>
      <c r="FZ31">
        <v>0</v>
      </c>
      <c r="GA31">
        <v>-0.12899090909090699</v>
      </c>
      <c r="GB31">
        <v>0</v>
      </c>
      <c r="GC31">
        <v>0</v>
      </c>
      <c r="GD31">
        <v>0</v>
      </c>
      <c r="GE31">
        <v>-1</v>
      </c>
      <c r="GF31">
        <v>-1</v>
      </c>
      <c r="GG31">
        <v>-1</v>
      </c>
      <c r="GH31">
        <v>-1</v>
      </c>
      <c r="GI31">
        <v>0.5</v>
      </c>
      <c r="GJ31">
        <v>0.6</v>
      </c>
      <c r="GK31">
        <v>1.56372</v>
      </c>
      <c r="GL31">
        <v>2.5708000000000002</v>
      </c>
      <c r="GM31">
        <v>1.4489700000000001</v>
      </c>
      <c r="GN31">
        <v>2.3022499999999999</v>
      </c>
      <c r="GO31">
        <v>1.5466299999999999</v>
      </c>
      <c r="GP31">
        <v>2.4401899999999999</v>
      </c>
      <c r="GQ31">
        <v>27.599399999999999</v>
      </c>
      <c r="GR31">
        <v>14.1495</v>
      </c>
      <c r="GS31">
        <v>18</v>
      </c>
      <c r="GT31">
        <v>355.55799999999999</v>
      </c>
      <c r="GU31">
        <v>707.38499999999999</v>
      </c>
      <c r="GV31">
        <v>14.6572</v>
      </c>
      <c r="GW31">
        <v>21.906400000000001</v>
      </c>
      <c r="GX31">
        <v>30</v>
      </c>
      <c r="GY31">
        <v>21.8963</v>
      </c>
      <c r="GZ31">
        <v>21.879300000000001</v>
      </c>
      <c r="HA31">
        <v>31.287199999999999</v>
      </c>
      <c r="HB31">
        <v>0</v>
      </c>
      <c r="HC31">
        <v>-30</v>
      </c>
      <c r="HD31">
        <v>14.6615</v>
      </c>
      <c r="HE31">
        <v>675</v>
      </c>
      <c r="HF31">
        <v>0</v>
      </c>
      <c r="HG31">
        <v>100.92400000000001</v>
      </c>
      <c r="HH31">
        <v>95.902699999999996</v>
      </c>
    </row>
    <row r="32" spans="1:216" x14ac:dyDescent="0.2">
      <c r="A32">
        <v>14</v>
      </c>
      <c r="B32">
        <v>1689714748.0999999</v>
      </c>
      <c r="C32">
        <v>1162.0999999046301</v>
      </c>
      <c r="D32" t="s">
        <v>390</v>
      </c>
      <c r="E32" t="s">
        <v>391</v>
      </c>
      <c r="F32" t="s">
        <v>344</v>
      </c>
      <c r="G32" t="s">
        <v>345</v>
      </c>
      <c r="H32" t="s">
        <v>346</v>
      </c>
      <c r="I32" t="s">
        <v>347</v>
      </c>
      <c r="J32" t="s">
        <v>405</v>
      </c>
      <c r="K32" t="s">
        <v>348</v>
      </c>
      <c r="L32">
        <v>1689714748.0999999</v>
      </c>
      <c r="M32">
        <f t="shared" si="0"/>
        <v>6.9987124841537109E-4</v>
      </c>
      <c r="N32">
        <f t="shared" si="1"/>
        <v>0.69987124841537107</v>
      </c>
      <c r="O32">
        <f t="shared" si="2"/>
        <v>11.733050661497586</v>
      </c>
      <c r="P32">
        <f t="shared" si="3"/>
        <v>782.697</v>
      </c>
      <c r="Q32">
        <f t="shared" si="4"/>
        <v>494.16545346855844</v>
      </c>
      <c r="R32">
        <f t="shared" si="5"/>
        <v>49.871682601140364</v>
      </c>
      <c r="S32">
        <f t="shared" si="6"/>
        <v>78.990581156334002</v>
      </c>
      <c r="T32">
        <f t="shared" si="7"/>
        <v>6.8268472534460001E-2</v>
      </c>
      <c r="U32">
        <f t="shared" si="8"/>
        <v>3.0137145203060238</v>
      </c>
      <c r="V32">
        <f t="shared" si="9"/>
        <v>6.7420841900784345E-2</v>
      </c>
      <c r="W32">
        <f t="shared" si="10"/>
        <v>4.2213305503674678E-2</v>
      </c>
      <c r="X32">
        <f t="shared" si="11"/>
        <v>297.70615110450325</v>
      </c>
      <c r="Y32">
        <f t="shared" si="12"/>
        <v>19.546594193651565</v>
      </c>
      <c r="Z32">
        <f t="shared" si="13"/>
        <v>19.546594193651565</v>
      </c>
      <c r="AA32">
        <f t="shared" si="14"/>
        <v>2.2815312240966859</v>
      </c>
      <c r="AB32">
        <f t="shared" si="15"/>
        <v>60.438765157786456</v>
      </c>
      <c r="AC32">
        <f t="shared" si="16"/>
        <v>1.2522482251803999</v>
      </c>
      <c r="AD32">
        <f t="shared" si="17"/>
        <v>2.0719288719932925</v>
      </c>
      <c r="AE32">
        <f t="shared" si="18"/>
        <v>1.0292829989162859</v>
      </c>
      <c r="AF32">
        <f t="shared" si="19"/>
        <v>-30.864322055117864</v>
      </c>
      <c r="AG32">
        <f t="shared" si="20"/>
        <v>-250.47109813175496</v>
      </c>
      <c r="AH32">
        <f t="shared" si="21"/>
        <v>-16.501276459352908</v>
      </c>
      <c r="AI32">
        <f t="shared" si="22"/>
        <v>-0.13054554172251187</v>
      </c>
      <c r="AJ32">
        <v>34</v>
      </c>
      <c r="AK32">
        <v>8</v>
      </c>
      <c r="AL32">
        <f t="shared" si="23"/>
        <v>1</v>
      </c>
      <c r="AM32">
        <f t="shared" si="24"/>
        <v>0</v>
      </c>
      <c r="AN32">
        <f t="shared" si="25"/>
        <v>54991.830536514564</v>
      </c>
      <c r="AO32">
        <f t="shared" si="26"/>
        <v>1800.03</v>
      </c>
      <c r="AP32">
        <f t="shared" si="27"/>
        <v>1517.4248700023331</v>
      </c>
      <c r="AQ32">
        <f t="shared" si="28"/>
        <v>0.84299976667185172</v>
      </c>
      <c r="AR32">
        <f t="shared" si="29"/>
        <v>0.16538954967667385</v>
      </c>
      <c r="AS32">
        <v>1689714748.0999999</v>
      </c>
      <c r="AT32">
        <v>782.697</v>
      </c>
      <c r="AU32">
        <v>800.01700000000005</v>
      </c>
      <c r="AV32">
        <v>12.408200000000001</v>
      </c>
      <c r="AW32">
        <v>11.433400000000001</v>
      </c>
      <c r="AX32">
        <v>785.51599999999996</v>
      </c>
      <c r="AY32">
        <v>12.5382</v>
      </c>
      <c r="AZ32">
        <v>400.04899999999998</v>
      </c>
      <c r="BA32">
        <v>100.821</v>
      </c>
      <c r="BB32">
        <v>0.100022</v>
      </c>
      <c r="BC32">
        <v>18.004999999999999</v>
      </c>
      <c r="BD32">
        <v>18.5395</v>
      </c>
      <c r="BE32">
        <v>999.9</v>
      </c>
      <c r="BF32">
        <v>0</v>
      </c>
      <c r="BG32">
        <v>0</v>
      </c>
      <c r="BH32">
        <v>10006.200000000001</v>
      </c>
      <c r="BI32">
        <v>0</v>
      </c>
      <c r="BJ32">
        <v>6.9139299999999997</v>
      </c>
      <c r="BK32">
        <v>-17.319299999999998</v>
      </c>
      <c r="BL32">
        <v>792.53099999999995</v>
      </c>
      <c r="BM32">
        <v>809.26900000000001</v>
      </c>
      <c r="BN32">
        <v>0.97476600000000002</v>
      </c>
      <c r="BO32">
        <v>800.01700000000005</v>
      </c>
      <c r="BP32">
        <v>11.433400000000001</v>
      </c>
      <c r="BQ32">
        <v>1.25101</v>
      </c>
      <c r="BR32">
        <v>1.15273</v>
      </c>
      <c r="BS32">
        <v>10.222799999999999</v>
      </c>
      <c r="BT32">
        <v>9.0046900000000001</v>
      </c>
      <c r="BU32">
        <v>1800.03</v>
      </c>
      <c r="BV32">
        <v>0.90000999999999998</v>
      </c>
      <c r="BW32">
        <v>9.9990200000000001E-2</v>
      </c>
      <c r="BX32">
        <v>0</v>
      </c>
      <c r="BY32">
        <v>2.1351</v>
      </c>
      <c r="BZ32">
        <v>0</v>
      </c>
      <c r="CA32">
        <v>7918.08</v>
      </c>
      <c r="CB32">
        <v>13895.2</v>
      </c>
      <c r="CC32">
        <v>36.186999999999998</v>
      </c>
      <c r="CD32">
        <v>38.061999999999998</v>
      </c>
      <c r="CE32">
        <v>37.311999999999998</v>
      </c>
      <c r="CF32">
        <v>36.186999999999998</v>
      </c>
      <c r="CG32">
        <v>35.686999999999998</v>
      </c>
      <c r="CH32">
        <v>1620.05</v>
      </c>
      <c r="CI32">
        <v>179.99</v>
      </c>
      <c r="CJ32">
        <v>0</v>
      </c>
      <c r="CK32">
        <v>1689714756.5</v>
      </c>
      <c r="CL32">
        <v>0</v>
      </c>
      <c r="CM32">
        <v>1689714719.0999999</v>
      </c>
      <c r="CN32" t="s">
        <v>392</v>
      </c>
      <c r="CO32">
        <v>1689714719.0999999</v>
      </c>
      <c r="CP32">
        <v>1689714704.0999999</v>
      </c>
      <c r="CQ32">
        <v>38</v>
      </c>
      <c r="CR32">
        <v>0.184</v>
      </c>
      <c r="CS32">
        <v>-1E-3</v>
      </c>
      <c r="CT32">
        <v>-2.819</v>
      </c>
      <c r="CU32">
        <v>-0.13</v>
      </c>
      <c r="CV32">
        <v>800</v>
      </c>
      <c r="CW32">
        <v>11</v>
      </c>
      <c r="CX32">
        <v>0.19</v>
      </c>
      <c r="CY32">
        <v>0.06</v>
      </c>
      <c r="CZ32">
        <v>22.137077495921901</v>
      </c>
      <c r="DA32">
        <v>-0.91536837689764505</v>
      </c>
      <c r="DB32">
        <v>0.12538651019842401</v>
      </c>
      <c r="DC32">
        <v>1</v>
      </c>
      <c r="DD32">
        <v>800.01261904761895</v>
      </c>
      <c r="DE32">
        <v>-0.167220779219802</v>
      </c>
      <c r="DF32">
        <v>6.5802356442447002E-2</v>
      </c>
      <c r="DG32">
        <v>1</v>
      </c>
      <c r="DH32">
        <v>1799.9835</v>
      </c>
      <c r="DI32">
        <v>0.21787591851025601</v>
      </c>
      <c r="DJ32">
        <v>0.12622499752423799</v>
      </c>
      <c r="DK32">
        <v>-1</v>
      </c>
      <c r="DL32">
        <v>2</v>
      </c>
      <c r="DM32">
        <v>2</v>
      </c>
      <c r="DN32" t="s">
        <v>350</v>
      </c>
      <c r="DO32">
        <v>2.7370700000000001</v>
      </c>
      <c r="DP32">
        <v>2.8382200000000002</v>
      </c>
      <c r="DQ32">
        <v>0.15773999999999999</v>
      </c>
      <c r="DR32">
        <v>0.15890099999999999</v>
      </c>
      <c r="DS32">
        <v>7.6560000000000003E-2</v>
      </c>
      <c r="DT32">
        <v>7.0347099999999996E-2</v>
      </c>
      <c r="DU32">
        <v>24668.3</v>
      </c>
      <c r="DV32">
        <v>26073.7</v>
      </c>
      <c r="DW32">
        <v>27400.9</v>
      </c>
      <c r="DX32">
        <v>29084.799999999999</v>
      </c>
      <c r="DY32">
        <v>33360.400000000001</v>
      </c>
      <c r="DZ32">
        <v>36053</v>
      </c>
      <c r="EA32">
        <v>36635.199999999997</v>
      </c>
      <c r="EB32">
        <v>39469.1</v>
      </c>
      <c r="EC32">
        <v>1.8868499999999999</v>
      </c>
      <c r="ED32">
        <v>2.0966999999999998</v>
      </c>
      <c r="EE32">
        <v>0.102747</v>
      </c>
      <c r="EF32">
        <v>0</v>
      </c>
      <c r="EG32">
        <v>16.833200000000001</v>
      </c>
      <c r="EH32">
        <v>999.9</v>
      </c>
      <c r="EI32">
        <v>39.231999999999999</v>
      </c>
      <c r="EJ32">
        <v>24.864000000000001</v>
      </c>
      <c r="EK32">
        <v>12.273300000000001</v>
      </c>
      <c r="EL32">
        <v>62.477699999999999</v>
      </c>
      <c r="EM32">
        <v>28.8261</v>
      </c>
      <c r="EN32">
        <v>1</v>
      </c>
      <c r="EO32">
        <v>-0.42053099999999999</v>
      </c>
      <c r="EP32">
        <v>2.8272400000000002</v>
      </c>
      <c r="EQ32">
        <v>19.825900000000001</v>
      </c>
      <c r="ER32">
        <v>5.2210299999999998</v>
      </c>
      <c r="ES32">
        <v>11.9261</v>
      </c>
      <c r="ET32">
        <v>4.9554999999999998</v>
      </c>
      <c r="EU32">
        <v>3.2978299999999998</v>
      </c>
      <c r="EV32">
        <v>59.8</v>
      </c>
      <c r="EW32">
        <v>9999</v>
      </c>
      <c r="EX32">
        <v>120.9</v>
      </c>
      <c r="EY32">
        <v>4067.3</v>
      </c>
      <c r="EZ32">
        <v>1.86008</v>
      </c>
      <c r="FA32">
        <v>1.8592599999999999</v>
      </c>
      <c r="FB32">
        <v>1.865</v>
      </c>
      <c r="FC32">
        <v>1.8690500000000001</v>
      </c>
      <c r="FD32">
        <v>1.8637699999999999</v>
      </c>
      <c r="FE32">
        <v>1.86385</v>
      </c>
      <c r="FF32">
        <v>1.86385</v>
      </c>
      <c r="FG32">
        <v>1.8635600000000001</v>
      </c>
      <c r="FH32">
        <v>0</v>
      </c>
      <c r="FI32">
        <v>0</v>
      </c>
      <c r="FJ32">
        <v>0</v>
      </c>
      <c r="FK32">
        <v>0</v>
      </c>
      <c r="FL32" t="s">
        <v>351</v>
      </c>
      <c r="FM32" t="s">
        <v>352</v>
      </c>
      <c r="FN32" t="s">
        <v>353</v>
      </c>
      <c r="FO32" t="s">
        <v>353</v>
      </c>
      <c r="FP32" t="s">
        <v>353</v>
      </c>
      <c r="FQ32" t="s">
        <v>353</v>
      </c>
      <c r="FR32">
        <v>0</v>
      </c>
      <c r="FS32">
        <v>100</v>
      </c>
      <c r="FT32">
        <v>100</v>
      </c>
      <c r="FU32">
        <v>-2.819</v>
      </c>
      <c r="FV32">
        <v>-0.13</v>
      </c>
      <c r="FW32">
        <v>-2.81854545454553</v>
      </c>
      <c r="FX32">
        <v>0</v>
      </c>
      <c r="FY32">
        <v>0</v>
      </c>
      <c r="FZ32">
        <v>0</v>
      </c>
      <c r="GA32">
        <v>-0.12998000000000201</v>
      </c>
      <c r="GB32">
        <v>0</v>
      </c>
      <c r="GC32">
        <v>0</v>
      </c>
      <c r="GD32">
        <v>0</v>
      </c>
      <c r="GE32">
        <v>-1</v>
      </c>
      <c r="GF32">
        <v>-1</v>
      </c>
      <c r="GG32">
        <v>-1</v>
      </c>
      <c r="GH32">
        <v>-1</v>
      </c>
      <c r="GI32">
        <v>0.5</v>
      </c>
      <c r="GJ32">
        <v>0.7</v>
      </c>
      <c r="GK32">
        <v>1.79443</v>
      </c>
      <c r="GL32">
        <v>2.5671400000000002</v>
      </c>
      <c r="GM32">
        <v>1.4489700000000001</v>
      </c>
      <c r="GN32">
        <v>2.3010299999999999</v>
      </c>
      <c r="GO32">
        <v>1.5466299999999999</v>
      </c>
      <c r="GP32">
        <v>2.4438499999999999</v>
      </c>
      <c r="GQ32">
        <v>27.578499999999998</v>
      </c>
      <c r="GR32">
        <v>14.132</v>
      </c>
      <c r="GS32">
        <v>18</v>
      </c>
      <c r="GT32">
        <v>355.38499999999999</v>
      </c>
      <c r="GU32">
        <v>707.94200000000001</v>
      </c>
      <c r="GV32">
        <v>14.8146</v>
      </c>
      <c r="GW32">
        <v>21.875900000000001</v>
      </c>
      <c r="GX32">
        <v>29.9999</v>
      </c>
      <c r="GY32">
        <v>21.866700000000002</v>
      </c>
      <c r="GZ32">
        <v>21.848299999999998</v>
      </c>
      <c r="HA32">
        <v>35.870800000000003</v>
      </c>
      <c r="HB32">
        <v>0</v>
      </c>
      <c r="HC32">
        <v>-30</v>
      </c>
      <c r="HD32">
        <v>14.7263</v>
      </c>
      <c r="HE32">
        <v>800</v>
      </c>
      <c r="HF32">
        <v>0</v>
      </c>
      <c r="HG32">
        <v>100.92700000000001</v>
      </c>
      <c r="HH32">
        <v>95.909099999999995</v>
      </c>
    </row>
    <row r="33" spans="1:216" x14ac:dyDescent="0.2">
      <c r="A33">
        <v>15</v>
      </c>
      <c r="B33">
        <v>1689714842.0999999</v>
      </c>
      <c r="C33">
        <v>1256.0999999046301</v>
      </c>
      <c r="D33" t="s">
        <v>393</v>
      </c>
      <c r="E33" t="s">
        <v>394</v>
      </c>
      <c r="F33" t="s">
        <v>344</v>
      </c>
      <c r="G33" t="s">
        <v>345</v>
      </c>
      <c r="H33" t="s">
        <v>346</v>
      </c>
      <c r="I33" t="s">
        <v>347</v>
      </c>
      <c r="J33" t="s">
        <v>405</v>
      </c>
      <c r="K33" t="s">
        <v>348</v>
      </c>
      <c r="L33">
        <v>1689714842.0999999</v>
      </c>
      <c r="M33">
        <f t="shared" si="0"/>
        <v>6.998925270662289E-4</v>
      </c>
      <c r="N33">
        <f t="shared" si="1"/>
        <v>0.69989252706622895</v>
      </c>
      <c r="O33">
        <f t="shared" si="2"/>
        <v>12.125408664099421</v>
      </c>
      <c r="P33">
        <f t="shared" si="3"/>
        <v>981.85500000000002</v>
      </c>
      <c r="Q33">
        <f t="shared" si="4"/>
        <v>680.75674933702146</v>
      </c>
      <c r="R33">
        <f t="shared" si="5"/>
        <v>68.701301278450856</v>
      </c>
      <c r="S33">
        <f t="shared" si="6"/>
        <v>99.087840454680006</v>
      </c>
      <c r="T33">
        <f t="shared" si="7"/>
        <v>6.8251602113390486E-2</v>
      </c>
      <c r="U33">
        <f t="shared" si="8"/>
        <v>3.0134590550831426</v>
      </c>
      <c r="V33">
        <f t="shared" si="9"/>
        <v>6.7404316694388455E-2</v>
      </c>
      <c r="W33">
        <f t="shared" si="10"/>
        <v>4.2202946730864492E-2</v>
      </c>
      <c r="X33">
        <f t="shared" si="11"/>
        <v>297.71099699999996</v>
      </c>
      <c r="Y33">
        <f t="shared" si="12"/>
        <v>19.538047923507651</v>
      </c>
      <c r="Z33">
        <f t="shared" si="13"/>
        <v>19.538047923507651</v>
      </c>
      <c r="AA33">
        <f t="shared" si="14"/>
        <v>2.2803198400953759</v>
      </c>
      <c r="AB33">
        <f t="shared" si="15"/>
        <v>60.399973515055109</v>
      </c>
      <c r="AC33">
        <f t="shared" si="16"/>
        <v>1.2507600085992001</v>
      </c>
      <c r="AD33">
        <f t="shared" si="17"/>
        <v>2.0707956242521193</v>
      </c>
      <c r="AE33">
        <f t="shared" si="18"/>
        <v>1.0295598314961758</v>
      </c>
      <c r="AF33">
        <f t="shared" si="19"/>
        <v>-30.865260443620695</v>
      </c>
      <c r="AG33">
        <f t="shared" si="20"/>
        <v>-250.47484150730105</v>
      </c>
      <c r="AH33">
        <f t="shared" si="21"/>
        <v>-16.501458881048528</v>
      </c>
      <c r="AI33">
        <f t="shared" si="22"/>
        <v>-0.13056383197027799</v>
      </c>
      <c r="AJ33">
        <v>34</v>
      </c>
      <c r="AK33">
        <v>8</v>
      </c>
      <c r="AL33">
        <f t="shared" si="23"/>
        <v>1</v>
      </c>
      <c r="AM33">
        <f t="shared" si="24"/>
        <v>0</v>
      </c>
      <c r="AN33">
        <f t="shared" si="25"/>
        <v>54986.059161676792</v>
      </c>
      <c r="AO33">
        <f t="shared" si="26"/>
        <v>1800.06</v>
      </c>
      <c r="AP33">
        <f t="shared" si="27"/>
        <v>1517.4500999999998</v>
      </c>
      <c r="AQ33">
        <f t="shared" si="28"/>
        <v>0.84299973334222189</v>
      </c>
      <c r="AR33">
        <f t="shared" si="29"/>
        <v>0.16538948535048831</v>
      </c>
      <c r="AS33">
        <v>1689714842.0999999</v>
      </c>
      <c r="AT33">
        <v>981.85500000000002</v>
      </c>
      <c r="AU33">
        <v>999.92600000000004</v>
      </c>
      <c r="AV33">
        <v>12.393700000000001</v>
      </c>
      <c r="AW33">
        <v>11.418799999999999</v>
      </c>
      <c r="AX33">
        <v>984.65899999999999</v>
      </c>
      <c r="AY33">
        <v>12.5219</v>
      </c>
      <c r="AZ33">
        <v>400.02600000000001</v>
      </c>
      <c r="BA33">
        <v>100.819</v>
      </c>
      <c r="BB33">
        <v>0.10001599999999999</v>
      </c>
      <c r="BC33">
        <v>17.996300000000002</v>
      </c>
      <c r="BD33">
        <v>18.530200000000001</v>
      </c>
      <c r="BE33">
        <v>999.9</v>
      </c>
      <c r="BF33">
        <v>0</v>
      </c>
      <c r="BG33">
        <v>0</v>
      </c>
      <c r="BH33">
        <v>10005</v>
      </c>
      <c r="BI33">
        <v>0</v>
      </c>
      <c r="BJ33">
        <v>7.0247299999999999</v>
      </c>
      <c r="BK33">
        <v>-18.070900000000002</v>
      </c>
      <c r="BL33">
        <v>994.17700000000002</v>
      </c>
      <c r="BM33">
        <v>1011.48</v>
      </c>
      <c r="BN33">
        <v>0.97490200000000005</v>
      </c>
      <c r="BO33">
        <v>999.92600000000004</v>
      </c>
      <c r="BP33">
        <v>11.418799999999999</v>
      </c>
      <c r="BQ33">
        <v>1.24953</v>
      </c>
      <c r="BR33">
        <v>1.15124</v>
      </c>
      <c r="BS33">
        <v>10.2051</v>
      </c>
      <c r="BT33">
        <v>8.9855199999999993</v>
      </c>
      <c r="BU33">
        <v>1800.06</v>
      </c>
      <c r="BV33">
        <v>0.90000999999999998</v>
      </c>
      <c r="BW33">
        <v>9.9990200000000001E-2</v>
      </c>
      <c r="BX33">
        <v>0</v>
      </c>
      <c r="BY33">
        <v>2.3296000000000001</v>
      </c>
      <c r="BZ33">
        <v>0</v>
      </c>
      <c r="CA33">
        <v>7950.24</v>
      </c>
      <c r="CB33">
        <v>13895.4</v>
      </c>
      <c r="CC33">
        <v>36.186999999999998</v>
      </c>
      <c r="CD33">
        <v>38.061999999999998</v>
      </c>
      <c r="CE33">
        <v>37.311999999999998</v>
      </c>
      <c r="CF33">
        <v>36.186999999999998</v>
      </c>
      <c r="CG33">
        <v>35.686999999999998</v>
      </c>
      <c r="CH33">
        <v>1620.07</v>
      </c>
      <c r="CI33">
        <v>179.99</v>
      </c>
      <c r="CJ33">
        <v>0</v>
      </c>
      <c r="CK33">
        <v>1689714850.7</v>
      </c>
      <c r="CL33">
        <v>0</v>
      </c>
      <c r="CM33">
        <v>1689714814.0999999</v>
      </c>
      <c r="CN33" t="s">
        <v>395</v>
      </c>
      <c r="CO33">
        <v>1689714814.0999999</v>
      </c>
      <c r="CP33">
        <v>1689714805.0999999</v>
      </c>
      <c r="CQ33">
        <v>39</v>
      </c>
      <c r="CR33">
        <v>1.4999999999999999E-2</v>
      </c>
      <c r="CS33">
        <v>2E-3</v>
      </c>
      <c r="CT33">
        <v>-2.8039999999999998</v>
      </c>
      <c r="CU33">
        <v>-0.128</v>
      </c>
      <c r="CV33">
        <v>1000</v>
      </c>
      <c r="CW33">
        <v>11</v>
      </c>
      <c r="CX33">
        <v>0.11</v>
      </c>
      <c r="CY33">
        <v>0.08</v>
      </c>
      <c r="CZ33">
        <v>23.094722187429699</v>
      </c>
      <c r="DA33">
        <v>-1.1540208614707199</v>
      </c>
      <c r="DB33">
        <v>0.141528653829228</v>
      </c>
      <c r="DC33">
        <v>1</v>
      </c>
      <c r="DD33">
        <v>1000.02171428571</v>
      </c>
      <c r="DE33">
        <v>-0.380493506492526</v>
      </c>
      <c r="DF33">
        <v>6.0176836911556002E-2</v>
      </c>
      <c r="DG33">
        <v>1</v>
      </c>
      <c r="DH33">
        <v>1799.97523809524</v>
      </c>
      <c r="DI33">
        <v>-5.0905515024180101E-2</v>
      </c>
      <c r="DJ33">
        <v>0.13563322558311</v>
      </c>
      <c r="DK33">
        <v>-1</v>
      </c>
      <c r="DL33">
        <v>2</v>
      </c>
      <c r="DM33">
        <v>2</v>
      </c>
      <c r="DN33" t="s">
        <v>350</v>
      </c>
      <c r="DO33">
        <v>2.7370299999999999</v>
      </c>
      <c r="DP33">
        <v>2.8382000000000001</v>
      </c>
      <c r="DQ33">
        <v>0.18282699999999999</v>
      </c>
      <c r="DR33">
        <v>0.18376400000000001</v>
      </c>
      <c r="DS33">
        <v>7.6489299999999996E-2</v>
      </c>
      <c r="DT33">
        <v>7.0283200000000004E-2</v>
      </c>
      <c r="DU33">
        <v>23935.4</v>
      </c>
      <c r="DV33">
        <v>25305.8</v>
      </c>
      <c r="DW33">
        <v>27401.200000000001</v>
      </c>
      <c r="DX33">
        <v>29086.1</v>
      </c>
      <c r="DY33">
        <v>33363.5</v>
      </c>
      <c r="DZ33">
        <v>36057.1</v>
      </c>
      <c r="EA33">
        <v>36635.699999999997</v>
      </c>
      <c r="EB33">
        <v>39470.800000000003</v>
      </c>
      <c r="EC33">
        <v>1.88673</v>
      </c>
      <c r="ED33">
        <v>2.0977999999999999</v>
      </c>
      <c r="EE33">
        <v>0.101373</v>
      </c>
      <c r="EF33">
        <v>0</v>
      </c>
      <c r="EG33">
        <v>16.846699999999998</v>
      </c>
      <c r="EH33">
        <v>999.9</v>
      </c>
      <c r="EI33">
        <v>39.164999999999999</v>
      </c>
      <c r="EJ33">
        <v>24.853999999999999</v>
      </c>
      <c r="EK33">
        <v>12.244899999999999</v>
      </c>
      <c r="EL33">
        <v>62.227699999999999</v>
      </c>
      <c r="EM33">
        <v>29.026399999999999</v>
      </c>
      <c r="EN33">
        <v>1</v>
      </c>
      <c r="EO33">
        <v>-0.42189500000000002</v>
      </c>
      <c r="EP33">
        <v>2.8409200000000001</v>
      </c>
      <c r="EQ33">
        <v>19.826599999999999</v>
      </c>
      <c r="ER33">
        <v>5.2190899999999996</v>
      </c>
      <c r="ES33">
        <v>11.9261</v>
      </c>
      <c r="ET33">
        <v>4.9555999999999996</v>
      </c>
      <c r="EU33">
        <v>3.29793</v>
      </c>
      <c r="EV33">
        <v>59.9</v>
      </c>
      <c r="EW33">
        <v>9999</v>
      </c>
      <c r="EX33">
        <v>120.9</v>
      </c>
      <c r="EY33">
        <v>4069.2</v>
      </c>
      <c r="EZ33">
        <v>1.86006</v>
      </c>
      <c r="FA33">
        <v>1.8592500000000001</v>
      </c>
      <c r="FB33">
        <v>1.8650100000000001</v>
      </c>
      <c r="FC33">
        <v>1.8690500000000001</v>
      </c>
      <c r="FD33">
        <v>1.86378</v>
      </c>
      <c r="FE33">
        <v>1.86385</v>
      </c>
      <c r="FF33">
        <v>1.86385</v>
      </c>
      <c r="FG33">
        <v>1.8635600000000001</v>
      </c>
      <c r="FH33">
        <v>0</v>
      </c>
      <c r="FI33">
        <v>0</v>
      </c>
      <c r="FJ33">
        <v>0</v>
      </c>
      <c r="FK33">
        <v>0</v>
      </c>
      <c r="FL33" t="s">
        <v>351</v>
      </c>
      <c r="FM33" t="s">
        <v>352</v>
      </c>
      <c r="FN33" t="s">
        <v>353</v>
      </c>
      <c r="FO33" t="s">
        <v>353</v>
      </c>
      <c r="FP33" t="s">
        <v>353</v>
      </c>
      <c r="FQ33" t="s">
        <v>353</v>
      </c>
      <c r="FR33">
        <v>0</v>
      </c>
      <c r="FS33">
        <v>100</v>
      </c>
      <c r="FT33">
        <v>100</v>
      </c>
      <c r="FU33">
        <v>-2.8039999999999998</v>
      </c>
      <c r="FV33">
        <v>-0.12820000000000001</v>
      </c>
      <c r="FW33">
        <v>-2.80400000000009</v>
      </c>
      <c r="FX33">
        <v>0</v>
      </c>
      <c r="FY33">
        <v>0</v>
      </c>
      <c r="FZ33">
        <v>0</v>
      </c>
      <c r="GA33">
        <v>-0.128190909090907</v>
      </c>
      <c r="GB33">
        <v>0</v>
      </c>
      <c r="GC33">
        <v>0</v>
      </c>
      <c r="GD33">
        <v>0</v>
      </c>
      <c r="GE33">
        <v>-1</v>
      </c>
      <c r="GF33">
        <v>-1</v>
      </c>
      <c r="GG33">
        <v>-1</v>
      </c>
      <c r="GH33">
        <v>-1</v>
      </c>
      <c r="GI33">
        <v>0.5</v>
      </c>
      <c r="GJ33">
        <v>0.6</v>
      </c>
      <c r="GK33">
        <v>2.1508799999999999</v>
      </c>
      <c r="GL33">
        <v>2.5598100000000001</v>
      </c>
      <c r="GM33">
        <v>1.4477500000000001</v>
      </c>
      <c r="GN33">
        <v>2.3046899999999999</v>
      </c>
      <c r="GO33">
        <v>1.5466299999999999</v>
      </c>
      <c r="GP33">
        <v>2.4133300000000002</v>
      </c>
      <c r="GQ33">
        <v>27.578499999999998</v>
      </c>
      <c r="GR33">
        <v>14.1233</v>
      </c>
      <c r="GS33">
        <v>18</v>
      </c>
      <c r="GT33">
        <v>355.18799999999999</v>
      </c>
      <c r="GU33">
        <v>708.69799999999998</v>
      </c>
      <c r="GV33">
        <v>14.6783</v>
      </c>
      <c r="GW33">
        <v>21.856000000000002</v>
      </c>
      <c r="GX33">
        <v>30</v>
      </c>
      <c r="GY33">
        <v>21.844100000000001</v>
      </c>
      <c r="GZ33">
        <v>21.8262</v>
      </c>
      <c r="HA33">
        <v>43.0182</v>
      </c>
      <c r="HB33">
        <v>0</v>
      </c>
      <c r="HC33">
        <v>-30</v>
      </c>
      <c r="HD33">
        <v>14.6752</v>
      </c>
      <c r="HE33">
        <v>1000</v>
      </c>
      <c r="HF33">
        <v>0</v>
      </c>
      <c r="HG33">
        <v>100.928</v>
      </c>
      <c r="HH33">
        <v>95.913300000000007</v>
      </c>
    </row>
    <row r="34" spans="1:216" x14ac:dyDescent="0.2">
      <c r="A34">
        <v>16</v>
      </c>
      <c r="B34">
        <v>1689714940.0999999</v>
      </c>
      <c r="C34">
        <v>1354.0999999046301</v>
      </c>
      <c r="D34" t="s">
        <v>396</v>
      </c>
      <c r="E34" t="s">
        <v>397</v>
      </c>
      <c r="F34" t="s">
        <v>344</v>
      </c>
      <c r="G34" t="s">
        <v>345</v>
      </c>
      <c r="H34" t="s">
        <v>346</v>
      </c>
      <c r="I34" t="s">
        <v>347</v>
      </c>
      <c r="J34" t="s">
        <v>405</v>
      </c>
      <c r="K34" t="s">
        <v>348</v>
      </c>
      <c r="L34">
        <v>1689714940.0999999</v>
      </c>
      <c r="M34">
        <f t="shared" si="0"/>
        <v>7.0309569315387863E-4</v>
      </c>
      <c r="N34">
        <f t="shared" si="1"/>
        <v>0.70309569315387865</v>
      </c>
      <c r="O34">
        <f t="shared" si="2"/>
        <v>12.236144352834849</v>
      </c>
      <c r="P34">
        <f t="shared" si="3"/>
        <v>1381.43</v>
      </c>
      <c r="Q34">
        <f t="shared" si="4"/>
        <v>1071.2420383645992</v>
      </c>
      <c r="R34">
        <f t="shared" si="5"/>
        <v>108.11069509658033</v>
      </c>
      <c r="S34">
        <f t="shared" si="6"/>
        <v>139.415138856265</v>
      </c>
      <c r="T34">
        <f t="shared" si="7"/>
        <v>6.8290775892558775E-2</v>
      </c>
      <c r="U34">
        <f t="shared" si="8"/>
        <v>3.0155405754683704</v>
      </c>
      <c r="V34">
        <f t="shared" si="9"/>
        <v>6.744310177433907E-2</v>
      </c>
      <c r="W34">
        <f t="shared" si="10"/>
        <v>4.2227222027647261E-2</v>
      </c>
      <c r="X34">
        <f t="shared" si="11"/>
        <v>297.66630900000001</v>
      </c>
      <c r="Y34">
        <f t="shared" si="12"/>
        <v>19.549062558656811</v>
      </c>
      <c r="Z34">
        <f t="shared" si="13"/>
        <v>19.549062558656811</v>
      </c>
      <c r="AA34">
        <f t="shared" si="14"/>
        <v>2.2818812054157345</v>
      </c>
      <c r="AB34">
        <f t="shared" si="15"/>
        <v>60.225721845020566</v>
      </c>
      <c r="AC34">
        <f t="shared" si="16"/>
        <v>1.2481794197754501</v>
      </c>
      <c r="AD34">
        <f t="shared" si="17"/>
        <v>2.0725022158927415</v>
      </c>
      <c r="AE34">
        <f t="shared" si="18"/>
        <v>1.0337017856402844</v>
      </c>
      <c r="AF34">
        <f t="shared" si="19"/>
        <v>-31.006520068086047</v>
      </c>
      <c r="AG34">
        <f t="shared" si="20"/>
        <v>-250.30882906779152</v>
      </c>
      <c r="AH34">
        <f t="shared" si="21"/>
        <v>-16.481181815874415</v>
      </c>
      <c r="AI34">
        <f t="shared" si="22"/>
        <v>-0.13022195175199158</v>
      </c>
      <c r="AJ34">
        <v>34</v>
      </c>
      <c r="AK34">
        <v>9</v>
      </c>
      <c r="AL34">
        <f t="shared" si="23"/>
        <v>1</v>
      </c>
      <c r="AM34">
        <f t="shared" si="24"/>
        <v>0</v>
      </c>
      <c r="AN34">
        <f t="shared" si="25"/>
        <v>55043.693867128582</v>
      </c>
      <c r="AO34">
        <f t="shared" si="26"/>
        <v>1799.78</v>
      </c>
      <c r="AP34">
        <f t="shared" si="27"/>
        <v>1517.2148999999999</v>
      </c>
      <c r="AQ34">
        <f t="shared" si="28"/>
        <v>0.84300020002444742</v>
      </c>
      <c r="AR34">
        <f t="shared" si="29"/>
        <v>0.16539038604718356</v>
      </c>
      <c r="AS34">
        <v>1689714940.0999999</v>
      </c>
      <c r="AT34">
        <v>1381.43</v>
      </c>
      <c r="AU34">
        <v>1400.06</v>
      </c>
      <c r="AV34">
        <v>12.367900000000001</v>
      </c>
      <c r="AW34">
        <v>11.388400000000001</v>
      </c>
      <c r="AX34">
        <v>1383.9</v>
      </c>
      <c r="AY34">
        <v>12.4964</v>
      </c>
      <c r="AZ34">
        <v>399.98</v>
      </c>
      <c r="BA34">
        <v>100.821</v>
      </c>
      <c r="BB34">
        <v>9.9885500000000002E-2</v>
      </c>
      <c r="BC34">
        <v>18.009399999999999</v>
      </c>
      <c r="BD34">
        <v>18.542300000000001</v>
      </c>
      <c r="BE34">
        <v>999.9</v>
      </c>
      <c r="BF34">
        <v>0</v>
      </c>
      <c r="BG34">
        <v>0</v>
      </c>
      <c r="BH34">
        <v>10016.200000000001</v>
      </c>
      <c r="BI34">
        <v>0</v>
      </c>
      <c r="BJ34">
        <v>6.9685899999999998</v>
      </c>
      <c r="BK34">
        <v>-18.6296</v>
      </c>
      <c r="BL34">
        <v>1398.73</v>
      </c>
      <c r="BM34">
        <v>1416.19</v>
      </c>
      <c r="BN34">
        <v>0.97946599999999995</v>
      </c>
      <c r="BO34">
        <v>1400.06</v>
      </c>
      <c r="BP34">
        <v>11.388400000000001</v>
      </c>
      <c r="BQ34">
        <v>1.2469399999999999</v>
      </c>
      <c r="BR34">
        <v>1.14819</v>
      </c>
      <c r="BS34">
        <v>10.174099999999999</v>
      </c>
      <c r="BT34">
        <v>8.9462299999999999</v>
      </c>
      <c r="BU34">
        <v>1799.78</v>
      </c>
      <c r="BV34">
        <v>0.89999200000000001</v>
      </c>
      <c r="BW34">
        <v>0.100008</v>
      </c>
      <c r="BX34">
        <v>0</v>
      </c>
      <c r="BY34">
        <v>2.1131000000000002</v>
      </c>
      <c r="BZ34">
        <v>0</v>
      </c>
      <c r="CA34">
        <v>7907.23</v>
      </c>
      <c r="CB34">
        <v>13893.2</v>
      </c>
      <c r="CC34">
        <v>36.125</v>
      </c>
      <c r="CD34">
        <v>38.061999999999998</v>
      </c>
      <c r="CE34">
        <v>37.311999999999998</v>
      </c>
      <c r="CF34">
        <v>36.186999999999998</v>
      </c>
      <c r="CG34">
        <v>35.625</v>
      </c>
      <c r="CH34">
        <v>1619.79</v>
      </c>
      <c r="CI34">
        <v>179.99</v>
      </c>
      <c r="CJ34">
        <v>0</v>
      </c>
      <c r="CK34">
        <v>1689714948.5</v>
      </c>
      <c r="CL34">
        <v>0</v>
      </c>
      <c r="CM34">
        <v>1689714912.0999999</v>
      </c>
      <c r="CN34" t="s">
        <v>398</v>
      </c>
      <c r="CO34">
        <v>1689714912.0999999</v>
      </c>
      <c r="CP34">
        <v>1689714899.0999999</v>
      </c>
      <c r="CQ34">
        <v>40</v>
      </c>
      <c r="CR34">
        <v>0.33500000000000002</v>
      </c>
      <c r="CS34">
        <v>0</v>
      </c>
      <c r="CT34">
        <v>-2.4689999999999999</v>
      </c>
      <c r="CU34">
        <v>-0.128</v>
      </c>
      <c r="CV34">
        <v>1400</v>
      </c>
      <c r="CW34">
        <v>11</v>
      </c>
      <c r="CX34">
        <v>0.11</v>
      </c>
      <c r="CY34">
        <v>0.05</v>
      </c>
      <c r="CZ34">
        <v>22.835912337125599</v>
      </c>
      <c r="DA34">
        <v>-0.39887080902524202</v>
      </c>
      <c r="DB34">
        <v>0.121788961689849</v>
      </c>
      <c r="DC34">
        <v>1</v>
      </c>
      <c r="DD34">
        <v>1399.98761904762</v>
      </c>
      <c r="DE34">
        <v>-0.52909090908997303</v>
      </c>
      <c r="DF34">
        <v>9.0968584943967604E-2</v>
      </c>
      <c r="DG34">
        <v>1</v>
      </c>
      <c r="DH34">
        <v>1800.00952380952</v>
      </c>
      <c r="DI34">
        <v>-1.40088595085891E-2</v>
      </c>
      <c r="DJ34">
        <v>0.14147105342404401</v>
      </c>
      <c r="DK34">
        <v>-1</v>
      </c>
      <c r="DL34">
        <v>2</v>
      </c>
      <c r="DM34">
        <v>2</v>
      </c>
      <c r="DN34" t="s">
        <v>350</v>
      </c>
      <c r="DO34">
        <v>2.7369400000000002</v>
      </c>
      <c r="DP34">
        <v>2.8381699999999999</v>
      </c>
      <c r="DQ34">
        <v>0.22617799999999999</v>
      </c>
      <c r="DR34">
        <v>0.226746</v>
      </c>
      <c r="DS34">
        <v>7.6380500000000004E-2</v>
      </c>
      <c r="DT34">
        <v>7.0151000000000005E-2</v>
      </c>
      <c r="DU34">
        <v>22671.200000000001</v>
      </c>
      <c r="DV34">
        <v>23978</v>
      </c>
      <c r="DW34">
        <v>27403.7</v>
      </c>
      <c r="DX34">
        <v>29087.4</v>
      </c>
      <c r="DY34">
        <v>33370.400000000001</v>
      </c>
      <c r="DZ34">
        <v>36064</v>
      </c>
      <c r="EA34">
        <v>36638.9</v>
      </c>
      <c r="EB34">
        <v>39472.699999999997</v>
      </c>
      <c r="EC34">
        <v>1.8872</v>
      </c>
      <c r="ED34">
        <v>2.09938</v>
      </c>
      <c r="EE34">
        <v>0.10351100000000001</v>
      </c>
      <c r="EF34">
        <v>0</v>
      </c>
      <c r="EG34">
        <v>16.8233</v>
      </c>
      <c r="EH34">
        <v>999.9</v>
      </c>
      <c r="EI34">
        <v>39.103999999999999</v>
      </c>
      <c r="EJ34">
        <v>24.853999999999999</v>
      </c>
      <c r="EK34">
        <v>12.225099999999999</v>
      </c>
      <c r="EL34">
        <v>62.207700000000003</v>
      </c>
      <c r="EM34">
        <v>29.1907</v>
      </c>
      <c r="EN34">
        <v>1</v>
      </c>
      <c r="EO34">
        <v>-0.424873</v>
      </c>
      <c r="EP34">
        <v>2.95553</v>
      </c>
      <c r="EQ34">
        <v>19.815100000000001</v>
      </c>
      <c r="ER34">
        <v>5.2172900000000002</v>
      </c>
      <c r="ES34">
        <v>11.9261</v>
      </c>
      <c r="ET34">
        <v>4.9554999999999998</v>
      </c>
      <c r="EU34">
        <v>3.2977500000000002</v>
      </c>
      <c r="EV34">
        <v>59.9</v>
      </c>
      <c r="EW34">
        <v>9999</v>
      </c>
      <c r="EX34">
        <v>120.9</v>
      </c>
      <c r="EY34">
        <v>4071.3</v>
      </c>
      <c r="EZ34">
        <v>1.86005</v>
      </c>
      <c r="FA34">
        <v>1.85924</v>
      </c>
      <c r="FB34">
        <v>1.865</v>
      </c>
      <c r="FC34">
        <v>1.8690500000000001</v>
      </c>
      <c r="FD34">
        <v>1.86375</v>
      </c>
      <c r="FE34">
        <v>1.86385</v>
      </c>
      <c r="FF34">
        <v>1.86385</v>
      </c>
      <c r="FG34">
        <v>1.8635600000000001</v>
      </c>
      <c r="FH34">
        <v>0</v>
      </c>
      <c r="FI34">
        <v>0</v>
      </c>
      <c r="FJ34">
        <v>0</v>
      </c>
      <c r="FK34">
        <v>0</v>
      </c>
      <c r="FL34" t="s">
        <v>351</v>
      </c>
      <c r="FM34" t="s">
        <v>352</v>
      </c>
      <c r="FN34" t="s">
        <v>353</v>
      </c>
      <c r="FO34" t="s">
        <v>353</v>
      </c>
      <c r="FP34" t="s">
        <v>353</v>
      </c>
      <c r="FQ34" t="s">
        <v>353</v>
      </c>
      <c r="FR34">
        <v>0</v>
      </c>
      <c r="FS34">
        <v>100</v>
      </c>
      <c r="FT34">
        <v>100</v>
      </c>
      <c r="FU34">
        <v>-2.4700000000000002</v>
      </c>
      <c r="FV34">
        <v>-0.1285</v>
      </c>
      <c r="FW34">
        <v>-2.46900000000005</v>
      </c>
      <c r="FX34">
        <v>0</v>
      </c>
      <c r="FY34">
        <v>0</v>
      </c>
      <c r="FZ34">
        <v>0</v>
      </c>
      <c r="GA34">
        <v>-0.12849090909090899</v>
      </c>
      <c r="GB34">
        <v>0</v>
      </c>
      <c r="GC34">
        <v>0</v>
      </c>
      <c r="GD34">
        <v>0</v>
      </c>
      <c r="GE34">
        <v>-1</v>
      </c>
      <c r="GF34">
        <v>-1</v>
      </c>
      <c r="GG34">
        <v>-1</v>
      </c>
      <c r="GH34">
        <v>-1</v>
      </c>
      <c r="GI34">
        <v>0.5</v>
      </c>
      <c r="GJ34">
        <v>0.7</v>
      </c>
      <c r="GK34">
        <v>2.83447</v>
      </c>
      <c r="GL34">
        <v>2.5622600000000002</v>
      </c>
      <c r="GM34">
        <v>1.4489700000000001</v>
      </c>
      <c r="GN34">
        <v>2.3022499999999999</v>
      </c>
      <c r="GO34">
        <v>1.5466299999999999</v>
      </c>
      <c r="GP34">
        <v>2.4414099999999999</v>
      </c>
      <c r="GQ34">
        <v>27.557700000000001</v>
      </c>
      <c r="GR34">
        <v>14.1145</v>
      </c>
      <c r="GS34">
        <v>18</v>
      </c>
      <c r="GT34">
        <v>355.185</v>
      </c>
      <c r="GU34">
        <v>709.75599999999997</v>
      </c>
      <c r="GV34">
        <v>14.7378</v>
      </c>
      <c r="GW34">
        <v>21.819199999999999</v>
      </c>
      <c r="GX34">
        <v>30.0001</v>
      </c>
      <c r="GY34">
        <v>21.810400000000001</v>
      </c>
      <c r="GZ34">
        <v>21.7928</v>
      </c>
      <c r="HA34">
        <v>56.671900000000001</v>
      </c>
      <c r="HB34">
        <v>0</v>
      </c>
      <c r="HC34">
        <v>-30</v>
      </c>
      <c r="HD34">
        <v>14.727</v>
      </c>
      <c r="HE34">
        <v>1400</v>
      </c>
      <c r="HF34">
        <v>0</v>
      </c>
      <c r="HG34">
        <v>100.937</v>
      </c>
      <c r="HH34">
        <v>95.9178</v>
      </c>
    </row>
    <row r="35" spans="1:216" x14ac:dyDescent="0.2">
      <c r="A35">
        <v>17</v>
      </c>
      <c r="B35">
        <v>1689715026.0999999</v>
      </c>
      <c r="C35">
        <v>1440.0999999046301</v>
      </c>
      <c r="D35" t="s">
        <v>399</v>
      </c>
      <c r="E35" t="s">
        <v>400</v>
      </c>
      <c r="F35" t="s">
        <v>344</v>
      </c>
      <c r="G35" t="s">
        <v>345</v>
      </c>
      <c r="H35" t="s">
        <v>346</v>
      </c>
      <c r="I35" t="s">
        <v>347</v>
      </c>
      <c r="J35" t="s">
        <v>405</v>
      </c>
      <c r="K35" t="s">
        <v>348</v>
      </c>
      <c r="L35">
        <v>1689715026.0999999</v>
      </c>
      <c r="M35">
        <f t="shared" si="0"/>
        <v>7.0513786104627475E-4</v>
      </c>
      <c r="N35">
        <f t="shared" si="1"/>
        <v>0.70513786104627474</v>
      </c>
      <c r="O35">
        <f t="shared" si="2"/>
        <v>12.589640501683592</v>
      </c>
      <c r="P35">
        <f t="shared" si="3"/>
        <v>1780.32</v>
      </c>
      <c r="Q35">
        <f t="shared" si="4"/>
        <v>1456.0046956027372</v>
      </c>
      <c r="R35">
        <f t="shared" si="5"/>
        <v>146.93848880817441</v>
      </c>
      <c r="S35">
        <f t="shared" si="6"/>
        <v>179.66805408321599</v>
      </c>
      <c r="T35">
        <f t="shared" si="7"/>
        <v>6.847111821408397E-2</v>
      </c>
      <c r="U35">
        <f t="shared" si="8"/>
        <v>3.0145914351622025</v>
      </c>
      <c r="V35">
        <f t="shared" si="9"/>
        <v>6.7618726545837948E-2</v>
      </c>
      <c r="W35">
        <f t="shared" si="10"/>
        <v>4.2337403916093912E-2</v>
      </c>
      <c r="X35">
        <f t="shared" si="11"/>
        <v>297.66152099999999</v>
      </c>
      <c r="Y35">
        <f t="shared" si="12"/>
        <v>19.534583802977007</v>
      </c>
      <c r="Z35">
        <f t="shared" si="13"/>
        <v>19.534583802977007</v>
      </c>
      <c r="AA35">
        <f t="shared" si="14"/>
        <v>2.2798289817756112</v>
      </c>
      <c r="AB35">
        <f t="shared" si="15"/>
        <v>60.166063870395924</v>
      </c>
      <c r="AC35">
        <f t="shared" si="16"/>
        <v>1.2458143632836101</v>
      </c>
      <c r="AD35">
        <f t="shared" si="17"/>
        <v>2.070626335083555</v>
      </c>
      <c r="AE35">
        <f t="shared" si="18"/>
        <v>1.0340146184920012</v>
      </c>
      <c r="AF35">
        <f t="shared" si="19"/>
        <v>-31.096579672140717</v>
      </c>
      <c r="AG35">
        <f t="shared" si="20"/>
        <v>-250.21724487225964</v>
      </c>
      <c r="AH35">
        <f t="shared" si="21"/>
        <v>-16.477892199001097</v>
      </c>
      <c r="AI35">
        <f t="shared" si="22"/>
        <v>-0.13019574340142981</v>
      </c>
      <c r="AJ35">
        <v>34</v>
      </c>
      <c r="AK35">
        <v>9</v>
      </c>
      <c r="AL35">
        <f t="shared" si="23"/>
        <v>1</v>
      </c>
      <c r="AM35">
        <f t="shared" si="24"/>
        <v>0</v>
      </c>
      <c r="AN35">
        <f t="shared" si="25"/>
        <v>55018.979505970412</v>
      </c>
      <c r="AO35">
        <f t="shared" si="26"/>
        <v>1799.75</v>
      </c>
      <c r="AP35">
        <f t="shared" si="27"/>
        <v>1517.1896999999999</v>
      </c>
      <c r="AQ35">
        <f t="shared" si="28"/>
        <v>0.84300025003472701</v>
      </c>
      <c r="AR35">
        <f t="shared" si="29"/>
        <v>0.16539048256702318</v>
      </c>
      <c r="AS35">
        <v>1689715026.0999999</v>
      </c>
      <c r="AT35">
        <v>1780.32</v>
      </c>
      <c r="AU35">
        <v>1799.85</v>
      </c>
      <c r="AV35">
        <v>12.3447</v>
      </c>
      <c r="AW35">
        <v>11.362299999999999</v>
      </c>
      <c r="AX35">
        <v>1782.45</v>
      </c>
      <c r="AY35">
        <v>12.475899999999999</v>
      </c>
      <c r="AZ35">
        <v>399.96699999999998</v>
      </c>
      <c r="BA35">
        <v>100.819</v>
      </c>
      <c r="BB35">
        <v>9.9966299999999994E-2</v>
      </c>
      <c r="BC35">
        <v>17.995000000000001</v>
      </c>
      <c r="BD35">
        <v>18.543199999999999</v>
      </c>
      <c r="BE35">
        <v>999.9</v>
      </c>
      <c r="BF35">
        <v>0</v>
      </c>
      <c r="BG35">
        <v>0</v>
      </c>
      <c r="BH35">
        <v>10011.200000000001</v>
      </c>
      <c r="BI35">
        <v>0</v>
      </c>
      <c r="BJ35">
        <v>6.8548400000000003</v>
      </c>
      <c r="BK35">
        <v>-19.522300000000001</v>
      </c>
      <c r="BL35">
        <v>1802.58</v>
      </c>
      <c r="BM35">
        <v>1820.53</v>
      </c>
      <c r="BN35">
        <v>0.98238800000000004</v>
      </c>
      <c r="BO35">
        <v>1799.85</v>
      </c>
      <c r="BP35">
        <v>11.362299999999999</v>
      </c>
      <c r="BQ35">
        <v>1.2445900000000001</v>
      </c>
      <c r="BR35">
        <v>1.14554</v>
      </c>
      <c r="BS35">
        <v>10.145899999999999</v>
      </c>
      <c r="BT35">
        <v>8.9120699999999999</v>
      </c>
      <c r="BU35">
        <v>1799.75</v>
      </c>
      <c r="BV35">
        <v>0.89999200000000001</v>
      </c>
      <c r="BW35">
        <v>0.100008</v>
      </c>
      <c r="BX35">
        <v>0</v>
      </c>
      <c r="BY35">
        <v>2.1453000000000002</v>
      </c>
      <c r="BZ35">
        <v>0</v>
      </c>
      <c r="CA35">
        <v>7856.16</v>
      </c>
      <c r="CB35">
        <v>13893</v>
      </c>
      <c r="CC35">
        <v>36.125</v>
      </c>
      <c r="CD35">
        <v>38.061999999999998</v>
      </c>
      <c r="CE35">
        <v>37.311999999999998</v>
      </c>
      <c r="CF35">
        <v>36.186999999999998</v>
      </c>
      <c r="CG35">
        <v>35.625</v>
      </c>
      <c r="CH35">
        <v>1619.76</v>
      </c>
      <c r="CI35">
        <v>179.99</v>
      </c>
      <c r="CJ35">
        <v>0</v>
      </c>
      <c r="CK35">
        <v>1689715034.3</v>
      </c>
      <c r="CL35">
        <v>0</v>
      </c>
      <c r="CM35">
        <v>1689714998.0999999</v>
      </c>
      <c r="CN35" t="s">
        <v>401</v>
      </c>
      <c r="CO35">
        <v>1689714998.0999999</v>
      </c>
      <c r="CP35">
        <v>1689714994.0999999</v>
      </c>
      <c r="CQ35">
        <v>41</v>
      </c>
      <c r="CR35">
        <v>0.34200000000000003</v>
      </c>
      <c r="CS35">
        <v>-3.0000000000000001E-3</v>
      </c>
      <c r="CT35">
        <v>-2.129</v>
      </c>
      <c r="CU35">
        <v>-0.13100000000000001</v>
      </c>
      <c r="CV35">
        <v>1800</v>
      </c>
      <c r="CW35">
        <v>11</v>
      </c>
      <c r="CX35">
        <v>0.1</v>
      </c>
      <c r="CY35">
        <v>0.09</v>
      </c>
      <c r="CZ35">
        <v>24.005085968158198</v>
      </c>
      <c r="DA35">
        <v>-1.2511578767034299</v>
      </c>
      <c r="DB35">
        <v>0.15762726667291499</v>
      </c>
      <c r="DC35">
        <v>1</v>
      </c>
      <c r="DD35">
        <v>1800.02761904762</v>
      </c>
      <c r="DE35">
        <v>-0.42545454545320499</v>
      </c>
      <c r="DF35">
        <v>0.102720367614702</v>
      </c>
      <c r="DG35">
        <v>1</v>
      </c>
      <c r="DH35">
        <v>1800.0070000000001</v>
      </c>
      <c r="DI35">
        <v>8.23837883965155E-2</v>
      </c>
      <c r="DJ35">
        <v>0.13293231360355501</v>
      </c>
      <c r="DK35">
        <v>-1</v>
      </c>
      <c r="DL35">
        <v>2</v>
      </c>
      <c r="DM35">
        <v>2</v>
      </c>
      <c r="DN35" t="s">
        <v>350</v>
      </c>
      <c r="DO35">
        <v>2.7369300000000001</v>
      </c>
      <c r="DP35">
        <v>2.8382100000000001</v>
      </c>
      <c r="DQ35">
        <v>0.26284400000000002</v>
      </c>
      <c r="DR35">
        <v>0.26317800000000002</v>
      </c>
      <c r="DS35">
        <v>7.62906E-2</v>
      </c>
      <c r="DT35">
        <v>7.0034299999999994E-2</v>
      </c>
      <c r="DU35">
        <v>21600.400000000001</v>
      </c>
      <c r="DV35">
        <v>22852.6</v>
      </c>
      <c r="DW35">
        <v>27403.5</v>
      </c>
      <c r="DX35">
        <v>29087.9</v>
      </c>
      <c r="DY35">
        <v>33373.599999999999</v>
      </c>
      <c r="DZ35">
        <v>36068.699999999997</v>
      </c>
      <c r="EA35">
        <v>36638.800000000003</v>
      </c>
      <c r="EB35">
        <v>39472.800000000003</v>
      </c>
      <c r="EC35">
        <v>1.8873800000000001</v>
      </c>
      <c r="ED35">
        <v>2.1011799999999998</v>
      </c>
      <c r="EE35">
        <v>0.102852</v>
      </c>
      <c r="EF35">
        <v>0</v>
      </c>
      <c r="EG35">
        <v>16.835100000000001</v>
      </c>
      <c r="EH35">
        <v>999.9</v>
      </c>
      <c r="EI35">
        <v>39.036999999999999</v>
      </c>
      <c r="EJ35">
        <v>24.853999999999999</v>
      </c>
      <c r="EK35">
        <v>12.2042</v>
      </c>
      <c r="EL35">
        <v>62.307699999999997</v>
      </c>
      <c r="EM35">
        <v>29.046500000000002</v>
      </c>
      <c r="EN35">
        <v>1</v>
      </c>
      <c r="EO35">
        <v>-0.42670000000000002</v>
      </c>
      <c r="EP35">
        <v>2.7156799999999999</v>
      </c>
      <c r="EQ35">
        <v>19.8385</v>
      </c>
      <c r="ER35">
        <v>5.2181899999999999</v>
      </c>
      <c r="ES35">
        <v>11.9261</v>
      </c>
      <c r="ET35">
        <v>4.9555499999999997</v>
      </c>
      <c r="EU35">
        <v>3.2977799999999999</v>
      </c>
      <c r="EV35">
        <v>59.9</v>
      </c>
      <c r="EW35">
        <v>9999</v>
      </c>
      <c r="EX35">
        <v>120.9</v>
      </c>
      <c r="EY35">
        <v>4073.3</v>
      </c>
      <c r="EZ35">
        <v>1.86005</v>
      </c>
      <c r="FA35">
        <v>1.8592299999999999</v>
      </c>
      <c r="FB35">
        <v>1.865</v>
      </c>
      <c r="FC35">
        <v>1.8690500000000001</v>
      </c>
      <c r="FD35">
        <v>1.86372</v>
      </c>
      <c r="FE35">
        <v>1.8638600000000001</v>
      </c>
      <c r="FF35">
        <v>1.8638600000000001</v>
      </c>
      <c r="FG35">
        <v>1.8635600000000001</v>
      </c>
      <c r="FH35">
        <v>0</v>
      </c>
      <c r="FI35">
        <v>0</v>
      </c>
      <c r="FJ35">
        <v>0</v>
      </c>
      <c r="FK35">
        <v>0</v>
      </c>
      <c r="FL35" t="s">
        <v>351</v>
      </c>
      <c r="FM35" t="s">
        <v>352</v>
      </c>
      <c r="FN35" t="s">
        <v>353</v>
      </c>
      <c r="FO35" t="s">
        <v>353</v>
      </c>
      <c r="FP35" t="s">
        <v>353</v>
      </c>
      <c r="FQ35" t="s">
        <v>353</v>
      </c>
      <c r="FR35">
        <v>0</v>
      </c>
      <c r="FS35">
        <v>100</v>
      </c>
      <c r="FT35">
        <v>100</v>
      </c>
      <c r="FU35">
        <v>-2.13</v>
      </c>
      <c r="FV35">
        <v>-0.13120000000000001</v>
      </c>
      <c r="FW35">
        <v>-2.1290000000001301</v>
      </c>
      <c r="FX35">
        <v>0</v>
      </c>
      <c r="FY35">
        <v>0</v>
      </c>
      <c r="FZ35">
        <v>0</v>
      </c>
      <c r="GA35">
        <v>-0.131220000000001</v>
      </c>
      <c r="GB35">
        <v>0</v>
      </c>
      <c r="GC35">
        <v>0</v>
      </c>
      <c r="GD35">
        <v>0</v>
      </c>
      <c r="GE35">
        <v>-1</v>
      </c>
      <c r="GF35">
        <v>-1</v>
      </c>
      <c r="GG35">
        <v>-1</v>
      </c>
      <c r="GH35">
        <v>-1</v>
      </c>
      <c r="GI35">
        <v>0.5</v>
      </c>
      <c r="GJ35">
        <v>0.5</v>
      </c>
      <c r="GK35">
        <v>3.4753400000000001</v>
      </c>
      <c r="GL35">
        <v>2.5561500000000001</v>
      </c>
      <c r="GM35">
        <v>1.4489700000000001</v>
      </c>
      <c r="GN35">
        <v>2.3022499999999999</v>
      </c>
      <c r="GO35">
        <v>1.5466299999999999</v>
      </c>
      <c r="GP35">
        <v>2.4438499999999999</v>
      </c>
      <c r="GQ35">
        <v>27.536799999999999</v>
      </c>
      <c r="GR35">
        <v>14.1058</v>
      </c>
      <c r="GS35">
        <v>18</v>
      </c>
      <c r="GT35">
        <v>355.12700000000001</v>
      </c>
      <c r="GU35">
        <v>711.20899999999995</v>
      </c>
      <c r="GV35">
        <v>14.6473</v>
      </c>
      <c r="GW35">
        <v>21.800799999999999</v>
      </c>
      <c r="GX35">
        <v>29.9999</v>
      </c>
      <c r="GY35">
        <v>21.789100000000001</v>
      </c>
      <c r="GZ35">
        <v>21.771699999999999</v>
      </c>
      <c r="HA35">
        <v>69.4816</v>
      </c>
      <c r="HB35">
        <v>0</v>
      </c>
      <c r="HC35">
        <v>-30</v>
      </c>
      <c r="HD35">
        <v>14.6808</v>
      </c>
      <c r="HE35">
        <v>1800</v>
      </c>
      <c r="HF35">
        <v>0</v>
      </c>
      <c r="HG35">
        <v>100.937</v>
      </c>
      <c r="HH35">
        <v>95.918700000000001</v>
      </c>
    </row>
    <row r="36" spans="1:216" x14ac:dyDescent="0.2">
      <c r="A36">
        <v>18</v>
      </c>
      <c r="B36">
        <v>1689715129.0999999</v>
      </c>
      <c r="C36">
        <v>1543.0999999046301</v>
      </c>
      <c r="D36" t="s">
        <v>402</v>
      </c>
      <c r="E36" t="s">
        <v>403</v>
      </c>
      <c r="F36" t="s">
        <v>344</v>
      </c>
      <c r="G36" t="s">
        <v>345</v>
      </c>
      <c r="H36" t="s">
        <v>346</v>
      </c>
      <c r="I36" t="s">
        <v>347</v>
      </c>
      <c r="J36" t="s">
        <v>405</v>
      </c>
      <c r="K36" t="s">
        <v>348</v>
      </c>
      <c r="L36">
        <v>1689715129.0999999</v>
      </c>
      <c r="M36">
        <f t="shared" si="0"/>
        <v>6.989756865280227E-4</v>
      </c>
      <c r="N36">
        <f t="shared" si="1"/>
        <v>0.69897568652802267</v>
      </c>
      <c r="O36">
        <f t="shared" si="2"/>
        <v>6.983562043806093</v>
      </c>
      <c r="P36">
        <f t="shared" si="3"/>
        <v>389.73700000000002</v>
      </c>
      <c r="Q36">
        <f t="shared" si="4"/>
        <v>217.66651836600053</v>
      </c>
      <c r="R36">
        <f t="shared" si="5"/>
        <v>21.966681381149154</v>
      </c>
      <c r="S36">
        <f t="shared" si="6"/>
        <v>39.331857585232505</v>
      </c>
      <c r="T36">
        <f t="shared" si="7"/>
        <v>6.76252689602478E-2</v>
      </c>
      <c r="U36">
        <f t="shared" si="8"/>
        <v>3.0094591190308142</v>
      </c>
      <c r="V36">
        <f t="shared" si="9"/>
        <v>6.6792269734828116E-2</v>
      </c>
      <c r="W36">
        <f t="shared" si="10"/>
        <v>4.1819155273457233E-2</v>
      </c>
      <c r="X36">
        <f t="shared" si="11"/>
        <v>297.70084199999997</v>
      </c>
      <c r="Y36">
        <f t="shared" si="12"/>
        <v>19.553832978904516</v>
      </c>
      <c r="Z36">
        <f t="shared" si="13"/>
        <v>19.553832978904516</v>
      </c>
      <c r="AA36">
        <f t="shared" si="14"/>
        <v>2.2825577208863614</v>
      </c>
      <c r="AB36">
        <f t="shared" si="15"/>
        <v>60.06551847646444</v>
      </c>
      <c r="AC36">
        <f t="shared" si="16"/>
        <v>1.2449061690682499</v>
      </c>
      <c r="AD36">
        <f t="shared" si="17"/>
        <v>2.0725804099336016</v>
      </c>
      <c r="AE36">
        <f t="shared" si="18"/>
        <v>1.0376515518181115</v>
      </c>
      <c r="AF36">
        <f t="shared" si="19"/>
        <v>-30.824827775885801</v>
      </c>
      <c r="AG36">
        <f t="shared" si="20"/>
        <v>-250.48066378091079</v>
      </c>
      <c r="AH36">
        <f t="shared" si="21"/>
        <v>-16.526280592716812</v>
      </c>
      <c r="AI36">
        <f t="shared" si="22"/>
        <v>-0.13093014951346049</v>
      </c>
      <c r="AJ36">
        <v>34</v>
      </c>
      <c r="AK36">
        <v>8</v>
      </c>
      <c r="AL36">
        <f t="shared" si="23"/>
        <v>1</v>
      </c>
      <c r="AM36">
        <f t="shared" si="24"/>
        <v>0</v>
      </c>
      <c r="AN36">
        <f t="shared" si="25"/>
        <v>54868.119172200117</v>
      </c>
      <c r="AO36">
        <f t="shared" si="26"/>
        <v>1800</v>
      </c>
      <c r="AP36">
        <f t="shared" si="27"/>
        <v>1517.3993999999998</v>
      </c>
      <c r="AQ36">
        <f t="shared" si="28"/>
        <v>0.84299966666666659</v>
      </c>
      <c r="AR36">
        <f t="shared" si="29"/>
        <v>0.16538935666666665</v>
      </c>
      <c r="AS36">
        <v>1689715129.0999999</v>
      </c>
      <c r="AT36">
        <v>389.73700000000002</v>
      </c>
      <c r="AU36">
        <v>399.96899999999999</v>
      </c>
      <c r="AV36">
        <v>12.335699999999999</v>
      </c>
      <c r="AW36">
        <v>11.3622</v>
      </c>
      <c r="AX36">
        <v>392.84399999999999</v>
      </c>
      <c r="AY36">
        <v>12.4658</v>
      </c>
      <c r="AZ36">
        <v>400.1</v>
      </c>
      <c r="BA36">
        <v>100.819</v>
      </c>
      <c r="BB36">
        <v>9.9972500000000006E-2</v>
      </c>
      <c r="BC36">
        <v>18.010000000000002</v>
      </c>
      <c r="BD36">
        <v>18.5578</v>
      </c>
      <c r="BE36">
        <v>999.9</v>
      </c>
      <c r="BF36">
        <v>0</v>
      </c>
      <c r="BG36">
        <v>0</v>
      </c>
      <c r="BH36">
        <v>9983.1200000000008</v>
      </c>
      <c r="BI36">
        <v>0</v>
      </c>
      <c r="BJ36">
        <v>6.9390400000000003</v>
      </c>
      <c r="BK36">
        <v>-10.2319</v>
      </c>
      <c r="BL36">
        <v>394.60500000000002</v>
      </c>
      <c r="BM36">
        <v>404.56599999999997</v>
      </c>
      <c r="BN36">
        <v>0.97351600000000005</v>
      </c>
      <c r="BO36">
        <v>399.96899999999999</v>
      </c>
      <c r="BP36">
        <v>11.3622</v>
      </c>
      <c r="BQ36">
        <v>1.2436799999999999</v>
      </c>
      <c r="BR36">
        <v>1.1455299999999999</v>
      </c>
      <c r="BS36">
        <v>10.1349</v>
      </c>
      <c r="BT36">
        <v>8.9118899999999996</v>
      </c>
      <c r="BU36">
        <v>1800</v>
      </c>
      <c r="BV36">
        <v>0.90000999999999998</v>
      </c>
      <c r="BW36">
        <v>9.9990200000000001E-2</v>
      </c>
      <c r="BX36">
        <v>0</v>
      </c>
      <c r="BY36">
        <v>2.4272999999999998</v>
      </c>
      <c r="BZ36">
        <v>0</v>
      </c>
      <c r="CA36">
        <v>7383.77</v>
      </c>
      <c r="CB36">
        <v>13895</v>
      </c>
      <c r="CC36">
        <v>36.186999999999998</v>
      </c>
      <c r="CD36">
        <v>38.125</v>
      </c>
      <c r="CE36">
        <v>37.311999999999998</v>
      </c>
      <c r="CF36">
        <v>36.25</v>
      </c>
      <c r="CG36">
        <v>35.686999999999998</v>
      </c>
      <c r="CH36">
        <v>1620.02</v>
      </c>
      <c r="CI36">
        <v>179.98</v>
      </c>
      <c r="CJ36">
        <v>0</v>
      </c>
      <c r="CK36">
        <v>1689715137.5</v>
      </c>
      <c r="CL36">
        <v>0</v>
      </c>
      <c r="CM36">
        <v>1689715089.0999999</v>
      </c>
      <c r="CN36" t="s">
        <v>404</v>
      </c>
      <c r="CO36">
        <v>1689715086.0999999</v>
      </c>
      <c r="CP36">
        <v>1689715089.0999999</v>
      </c>
      <c r="CQ36">
        <v>42</v>
      </c>
      <c r="CR36">
        <v>-0.97799999999999998</v>
      </c>
      <c r="CS36">
        <v>1E-3</v>
      </c>
      <c r="CT36">
        <v>-3.1070000000000002</v>
      </c>
      <c r="CU36">
        <v>-0.13</v>
      </c>
      <c r="CV36">
        <v>400</v>
      </c>
      <c r="CW36">
        <v>11</v>
      </c>
      <c r="CX36">
        <v>7.0000000000000007E-2</v>
      </c>
      <c r="CY36">
        <v>7.0000000000000007E-2</v>
      </c>
      <c r="CZ36">
        <v>12.9218775778804</v>
      </c>
      <c r="DA36">
        <v>1.70153455081264</v>
      </c>
      <c r="DB36">
        <v>0.181644143068002</v>
      </c>
      <c r="DC36">
        <v>1</v>
      </c>
      <c r="DD36">
        <v>399.96890000000002</v>
      </c>
      <c r="DE36">
        <v>0.101052631579386</v>
      </c>
      <c r="DF36">
        <v>2.4293826376260399E-2</v>
      </c>
      <c r="DG36">
        <v>1</v>
      </c>
      <c r="DH36">
        <v>1799.9857142857099</v>
      </c>
      <c r="DI36">
        <v>0.29017889202182601</v>
      </c>
      <c r="DJ36">
        <v>8.6496431446962702E-2</v>
      </c>
      <c r="DK36">
        <v>-1</v>
      </c>
      <c r="DL36">
        <v>2</v>
      </c>
      <c r="DM36">
        <v>2</v>
      </c>
      <c r="DN36" t="s">
        <v>350</v>
      </c>
      <c r="DO36">
        <v>2.7373099999999999</v>
      </c>
      <c r="DP36">
        <v>2.8379699999999999</v>
      </c>
      <c r="DQ36">
        <v>9.6324199999999999E-2</v>
      </c>
      <c r="DR36">
        <v>9.7184999999999994E-2</v>
      </c>
      <c r="DS36">
        <v>7.6245400000000005E-2</v>
      </c>
      <c r="DT36">
        <v>7.00345E-2</v>
      </c>
      <c r="DU36">
        <v>26468.3</v>
      </c>
      <c r="DV36">
        <v>27987.1</v>
      </c>
      <c r="DW36">
        <v>27404.3</v>
      </c>
      <c r="DX36">
        <v>29087.4</v>
      </c>
      <c r="DY36">
        <v>33375.599999999999</v>
      </c>
      <c r="DZ36">
        <v>36068.1</v>
      </c>
      <c r="EA36">
        <v>36639.5</v>
      </c>
      <c r="EB36">
        <v>39472.6</v>
      </c>
      <c r="EC36">
        <v>1.88785</v>
      </c>
      <c r="ED36">
        <v>2.0972499999999998</v>
      </c>
      <c r="EE36">
        <v>0.10119400000000001</v>
      </c>
      <c r="EF36">
        <v>0</v>
      </c>
      <c r="EG36">
        <v>16.877300000000002</v>
      </c>
      <c r="EH36">
        <v>999.9</v>
      </c>
      <c r="EI36">
        <v>38.994</v>
      </c>
      <c r="EJ36">
        <v>24.853999999999999</v>
      </c>
      <c r="EK36">
        <v>12.1914</v>
      </c>
      <c r="EL36">
        <v>62.087699999999998</v>
      </c>
      <c r="EM36">
        <v>28.9864</v>
      </c>
      <c r="EN36">
        <v>1</v>
      </c>
      <c r="EO36">
        <v>-0.42524400000000001</v>
      </c>
      <c r="EP36">
        <v>3.1669700000000001</v>
      </c>
      <c r="EQ36">
        <v>19.796099999999999</v>
      </c>
      <c r="ER36">
        <v>5.2172900000000002</v>
      </c>
      <c r="ES36">
        <v>11.9261</v>
      </c>
      <c r="ET36">
        <v>4.9556500000000003</v>
      </c>
      <c r="EU36">
        <v>3.2978299999999998</v>
      </c>
      <c r="EV36">
        <v>59.9</v>
      </c>
      <c r="EW36">
        <v>9999</v>
      </c>
      <c r="EX36">
        <v>120.9</v>
      </c>
      <c r="EY36">
        <v>4075.5</v>
      </c>
      <c r="EZ36">
        <v>1.86005</v>
      </c>
      <c r="FA36">
        <v>1.8592200000000001</v>
      </c>
      <c r="FB36">
        <v>1.8649500000000001</v>
      </c>
      <c r="FC36">
        <v>1.8690500000000001</v>
      </c>
      <c r="FD36">
        <v>1.8637300000000001</v>
      </c>
      <c r="FE36">
        <v>1.86382</v>
      </c>
      <c r="FF36">
        <v>1.8638300000000001</v>
      </c>
      <c r="FG36">
        <v>1.8635699999999999</v>
      </c>
      <c r="FH36">
        <v>0</v>
      </c>
      <c r="FI36">
        <v>0</v>
      </c>
      <c r="FJ36">
        <v>0</v>
      </c>
      <c r="FK36">
        <v>0</v>
      </c>
      <c r="FL36" t="s">
        <v>351</v>
      </c>
      <c r="FM36" t="s">
        <v>352</v>
      </c>
      <c r="FN36" t="s">
        <v>353</v>
      </c>
      <c r="FO36" t="s">
        <v>353</v>
      </c>
      <c r="FP36" t="s">
        <v>353</v>
      </c>
      <c r="FQ36" t="s">
        <v>353</v>
      </c>
      <c r="FR36">
        <v>0</v>
      </c>
      <c r="FS36">
        <v>100</v>
      </c>
      <c r="FT36">
        <v>100</v>
      </c>
      <c r="FU36">
        <v>-3.1070000000000002</v>
      </c>
      <c r="FV36">
        <v>-0.13009999999999999</v>
      </c>
      <c r="FW36">
        <v>-3.1068000000000202</v>
      </c>
      <c r="FX36">
        <v>0</v>
      </c>
      <c r="FY36">
        <v>0</v>
      </c>
      <c r="FZ36">
        <v>0</v>
      </c>
      <c r="GA36">
        <v>-0.13008181818181999</v>
      </c>
      <c r="GB36">
        <v>0</v>
      </c>
      <c r="GC36">
        <v>0</v>
      </c>
      <c r="GD36">
        <v>0</v>
      </c>
      <c r="GE36">
        <v>-1</v>
      </c>
      <c r="GF36">
        <v>-1</v>
      </c>
      <c r="GG36">
        <v>-1</v>
      </c>
      <c r="GH36">
        <v>-1</v>
      </c>
      <c r="GI36">
        <v>0.7</v>
      </c>
      <c r="GJ36">
        <v>0.7</v>
      </c>
      <c r="GK36">
        <v>1.03027</v>
      </c>
      <c r="GL36">
        <v>2.5512700000000001</v>
      </c>
      <c r="GM36">
        <v>1.4489700000000001</v>
      </c>
      <c r="GN36">
        <v>2.3022499999999999</v>
      </c>
      <c r="GO36">
        <v>1.5466299999999999</v>
      </c>
      <c r="GP36">
        <v>2.4243199999999998</v>
      </c>
      <c r="GQ36">
        <v>27.557700000000001</v>
      </c>
      <c r="GR36">
        <v>14.079499999999999</v>
      </c>
      <c r="GS36">
        <v>18</v>
      </c>
      <c r="GT36">
        <v>355.3</v>
      </c>
      <c r="GU36">
        <v>707.33199999999999</v>
      </c>
      <c r="GV36">
        <v>14.501300000000001</v>
      </c>
      <c r="GW36">
        <v>21.8081</v>
      </c>
      <c r="GX36">
        <v>30.0002</v>
      </c>
      <c r="GY36">
        <v>21.7836</v>
      </c>
      <c r="GZ36">
        <v>21.767399999999999</v>
      </c>
      <c r="HA36">
        <v>20.626000000000001</v>
      </c>
      <c r="HB36">
        <v>0</v>
      </c>
      <c r="HC36">
        <v>-30</v>
      </c>
      <c r="HD36">
        <v>14.494400000000001</v>
      </c>
      <c r="HE36">
        <v>400</v>
      </c>
      <c r="HF36">
        <v>0</v>
      </c>
      <c r="HG36">
        <v>100.93899999999999</v>
      </c>
      <c r="HH36">
        <v>95.917500000000004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6"/>
  <sheetViews>
    <sheetView workbookViewId="0"/>
  </sheetViews>
  <sheetFormatPr baseColWidth="10" defaultColWidth="8.83203125" defaultRowHeight="15" x14ac:dyDescent="0.2"/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 t="s">
        <v>3</v>
      </c>
    </row>
    <row r="3" spans="1:2" x14ac:dyDescent="0.2">
      <c r="A3" t="s">
        <v>4</v>
      </c>
      <c r="B3" t="s">
        <v>5</v>
      </c>
    </row>
    <row r="4" spans="1:2" x14ac:dyDescent="0.2">
      <c r="A4" t="s">
        <v>6</v>
      </c>
      <c r="B4" t="s">
        <v>7</v>
      </c>
    </row>
    <row r="5" spans="1:2" x14ac:dyDescent="0.2">
      <c r="A5" t="s">
        <v>8</v>
      </c>
      <c r="B5" t="s">
        <v>9</v>
      </c>
    </row>
    <row r="6" spans="1:2" x14ac:dyDescent="0.2">
      <c r="A6" t="s">
        <v>10</v>
      </c>
      <c r="B6" t="s">
        <v>11</v>
      </c>
    </row>
    <row r="7" spans="1:2" x14ac:dyDescent="0.2">
      <c r="A7" t="s">
        <v>12</v>
      </c>
      <c r="B7" t="s">
        <v>13</v>
      </c>
    </row>
    <row r="8" spans="1:2" x14ac:dyDescent="0.2">
      <c r="A8" t="s">
        <v>14</v>
      </c>
      <c r="B8" t="s">
        <v>15</v>
      </c>
    </row>
    <row r="9" spans="1:2" x14ac:dyDescent="0.2">
      <c r="A9" t="s">
        <v>16</v>
      </c>
      <c r="B9" t="s">
        <v>17</v>
      </c>
    </row>
    <row r="10" spans="1:2" x14ac:dyDescent="0.2">
      <c r="A10" t="s">
        <v>18</v>
      </c>
      <c r="B10" t="s">
        <v>19</v>
      </c>
    </row>
    <row r="11" spans="1:2" x14ac:dyDescent="0.2">
      <c r="A11" t="s">
        <v>20</v>
      </c>
      <c r="B11" t="s">
        <v>21</v>
      </c>
    </row>
    <row r="12" spans="1:2" x14ac:dyDescent="0.2">
      <c r="A12" t="s">
        <v>22</v>
      </c>
      <c r="B12" t="s">
        <v>23</v>
      </c>
    </row>
    <row r="13" spans="1:2" x14ac:dyDescent="0.2">
      <c r="A13" t="s">
        <v>24</v>
      </c>
      <c r="B13" t="s">
        <v>23</v>
      </c>
    </row>
    <row r="14" spans="1:2" x14ac:dyDescent="0.2">
      <c r="A14" t="s">
        <v>25</v>
      </c>
      <c r="B14" t="s">
        <v>21</v>
      </c>
    </row>
    <row r="15" spans="1:2" x14ac:dyDescent="0.2">
      <c r="A15" t="s">
        <v>26</v>
      </c>
      <c r="B15" t="s">
        <v>11</v>
      </c>
    </row>
    <row r="16" spans="1:2" x14ac:dyDescent="0.2">
      <c r="A16" t="s">
        <v>27</v>
      </c>
      <c r="B16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Measurements</vt:lpstr>
      <vt:lpstr>Remarks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Kim Ely</cp:lastModifiedBy>
  <dcterms:created xsi:type="dcterms:W3CDTF">2023-07-18T13:20:02Z</dcterms:created>
  <dcterms:modified xsi:type="dcterms:W3CDTF">2023-07-25T18:04:14Z</dcterms:modified>
</cp:coreProperties>
</file>