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NGEE-Arctic/2023_Seward/2023_gasex/2_intermediate/"/>
    </mc:Choice>
  </mc:AlternateContent>
  <xr:revisionPtr revIDLastSave="0" documentId="13_ncr:1_{96A6CFC0-D445-5045-8B0B-DB5EDC11AF4D}" xr6:coauthVersionLast="47" xr6:coauthVersionMax="47" xr10:uidLastSave="{00000000-0000-0000-0000-000000000000}"/>
  <bookViews>
    <workbookView xWindow="240" yWindow="760" windowWidth="20820" windowHeight="1322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36" i="1" l="1"/>
  <c r="AQ36" i="1"/>
  <c r="AO36" i="1"/>
  <c r="AP36" i="1" s="1"/>
  <c r="AN36" i="1"/>
  <c r="AL36" i="1"/>
  <c r="P36" i="1" s="1"/>
  <c r="AD36" i="1"/>
  <c r="AC36" i="1"/>
  <c r="AB36" i="1"/>
  <c r="U36" i="1"/>
  <c r="S36" i="1"/>
  <c r="AR35" i="1"/>
  <c r="X35" i="1" s="1"/>
  <c r="AQ35" i="1"/>
  <c r="AP35" i="1" s="1"/>
  <c r="AO35" i="1"/>
  <c r="AN35" i="1"/>
  <c r="AL35" i="1"/>
  <c r="P35" i="1" s="1"/>
  <c r="AD35" i="1"/>
  <c r="AC35" i="1"/>
  <c r="AB35" i="1"/>
  <c r="U35" i="1"/>
  <c r="S35" i="1"/>
  <c r="AR34" i="1"/>
  <c r="AQ34" i="1"/>
  <c r="AO34" i="1"/>
  <c r="AN34" i="1"/>
  <c r="AL34" i="1" s="1"/>
  <c r="AD34" i="1"/>
  <c r="AB34" i="1" s="1"/>
  <c r="AC34" i="1"/>
  <c r="U34" i="1"/>
  <c r="AR33" i="1"/>
  <c r="AQ33" i="1"/>
  <c r="AO33" i="1"/>
  <c r="AP33" i="1" s="1"/>
  <c r="AN33" i="1"/>
  <c r="AL33" i="1" s="1"/>
  <c r="AM33" i="1"/>
  <c r="AD33" i="1"/>
  <c r="AC33" i="1"/>
  <c r="AB33" i="1" s="1"/>
  <c r="U33" i="1"/>
  <c r="AR32" i="1"/>
  <c r="AQ32" i="1"/>
  <c r="AO32" i="1"/>
  <c r="AP32" i="1" s="1"/>
  <c r="AN32" i="1"/>
  <c r="AL32" i="1"/>
  <c r="N32" i="1" s="1"/>
  <c r="M32" i="1" s="1"/>
  <c r="AD32" i="1"/>
  <c r="AC32" i="1"/>
  <c r="AB32" i="1"/>
  <c r="U32" i="1"/>
  <c r="S32" i="1"/>
  <c r="AR31" i="1"/>
  <c r="X31" i="1" s="1"/>
  <c r="AQ31" i="1"/>
  <c r="AP31" i="1" s="1"/>
  <c r="AO31" i="1"/>
  <c r="AN31" i="1"/>
  <c r="AL31" i="1"/>
  <c r="O31" i="1" s="1"/>
  <c r="AD31" i="1"/>
  <c r="AC31" i="1"/>
  <c r="AB31" i="1"/>
  <c r="U31" i="1"/>
  <c r="S31" i="1"/>
  <c r="P31" i="1"/>
  <c r="AR30" i="1"/>
  <c r="AQ30" i="1"/>
  <c r="AO30" i="1"/>
  <c r="AN30" i="1"/>
  <c r="AL30" i="1" s="1"/>
  <c r="AD30" i="1"/>
  <c r="AC30" i="1"/>
  <c r="AB30" i="1" s="1"/>
  <c r="U30" i="1"/>
  <c r="O30" i="1"/>
  <c r="AR29" i="1"/>
  <c r="AQ29" i="1"/>
  <c r="AO29" i="1"/>
  <c r="AP29" i="1" s="1"/>
  <c r="AN29" i="1"/>
  <c r="AL29" i="1" s="1"/>
  <c r="AM29" i="1"/>
  <c r="AD29" i="1"/>
  <c r="AC29" i="1"/>
  <c r="AB29" i="1" s="1"/>
  <c r="U29" i="1"/>
  <c r="AR28" i="1"/>
  <c r="AQ28" i="1"/>
  <c r="AO28" i="1"/>
  <c r="AP28" i="1" s="1"/>
  <c r="AN28" i="1"/>
  <c r="AL28" i="1"/>
  <c r="N28" i="1" s="1"/>
  <c r="M28" i="1" s="1"/>
  <c r="AD28" i="1"/>
  <c r="AC28" i="1"/>
  <c r="AB28" i="1"/>
  <c r="U28" i="1"/>
  <c r="S28" i="1"/>
  <c r="AR27" i="1"/>
  <c r="X27" i="1" s="1"/>
  <c r="AQ27" i="1"/>
  <c r="AP27" i="1" s="1"/>
  <c r="AO27" i="1"/>
  <c r="AN27" i="1"/>
  <c r="AL27" i="1"/>
  <c r="O27" i="1" s="1"/>
  <c r="AD27" i="1"/>
  <c r="AC27" i="1"/>
  <c r="AB27" i="1"/>
  <c r="U27" i="1"/>
  <c r="S27" i="1"/>
  <c r="P27" i="1"/>
  <c r="AR26" i="1"/>
  <c r="AQ26" i="1"/>
  <c r="AO26" i="1"/>
  <c r="AN26" i="1"/>
  <c r="AL26" i="1" s="1"/>
  <c r="AD26" i="1"/>
  <c r="AC26" i="1"/>
  <c r="AB26" i="1" s="1"/>
  <c r="U26" i="1"/>
  <c r="O26" i="1"/>
  <c r="AR25" i="1"/>
  <c r="AQ25" i="1"/>
  <c r="AO25" i="1"/>
  <c r="AP25" i="1" s="1"/>
  <c r="AN25" i="1"/>
  <c r="AL25" i="1" s="1"/>
  <c r="AM25" i="1"/>
  <c r="AD25" i="1"/>
  <c r="AC25" i="1"/>
  <c r="AB25" i="1" s="1"/>
  <c r="U25" i="1"/>
  <c r="AR24" i="1"/>
  <c r="AQ24" i="1"/>
  <c r="AO24" i="1"/>
  <c r="AP24" i="1" s="1"/>
  <c r="AN24" i="1"/>
  <c r="AL24" i="1"/>
  <c r="N24" i="1" s="1"/>
  <c r="M24" i="1" s="1"/>
  <c r="AD24" i="1"/>
  <c r="AC24" i="1"/>
  <c r="AB24" i="1"/>
  <c r="U24" i="1"/>
  <c r="S24" i="1"/>
  <c r="AR23" i="1"/>
  <c r="X23" i="1" s="1"/>
  <c r="AQ23" i="1"/>
  <c r="AP23" i="1" s="1"/>
  <c r="AO23" i="1"/>
  <c r="AN23" i="1"/>
  <c r="AL23" i="1"/>
  <c r="O23" i="1" s="1"/>
  <c r="AD23" i="1"/>
  <c r="AC23" i="1"/>
  <c r="AB23" i="1"/>
  <c r="U23" i="1"/>
  <c r="S23" i="1"/>
  <c r="P23" i="1"/>
  <c r="AR22" i="1"/>
  <c r="AQ22" i="1"/>
  <c r="AO22" i="1"/>
  <c r="X22" i="1" s="1"/>
  <c r="AN22" i="1"/>
  <c r="AL22" i="1" s="1"/>
  <c r="AD22" i="1"/>
  <c r="AC22" i="1"/>
  <c r="AB22" i="1" s="1"/>
  <c r="U22" i="1"/>
  <c r="O22" i="1"/>
  <c r="AR21" i="1"/>
  <c r="AQ21" i="1"/>
  <c r="AO21" i="1"/>
  <c r="X21" i="1" s="1"/>
  <c r="AN21" i="1"/>
  <c r="AL21" i="1" s="1"/>
  <c r="AD21" i="1"/>
  <c r="AC21" i="1"/>
  <c r="AB21" i="1" s="1"/>
  <c r="U21" i="1"/>
  <c r="AR20" i="1"/>
  <c r="AQ20" i="1"/>
  <c r="AO20" i="1"/>
  <c r="AP20" i="1" s="1"/>
  <c r="AN20" i="1"/>
  <c r="AL20" i="1"/>
  <c r="AM20" i="1" s="1"/>
  <c r="AD20" i="1"/>
  <c r="AC20" i="1"/>
  <c r="AB20" i="1"/>
  <c r="U20" i="1"/>
  <c r="S20" i="1"/>
  <c r="AR19" i="1"/>
  <c r="X19" i="1" s="1"/>
  <c r="AQ19" i="1"/>
  <c r="AP19" i="1" s="1"/>
  <c r="AO19" i="1"/>
  <c r="AN19" i="1"/>
  <c r="AL19" i="1"/>
  <c r="O19" i="1" s="1"/>
  <c r="AD19" i="1"/>
  <c r="AC19" i="1"/>
  <c r="AB19" i="1"/>
  <c r="U19" i="1"/>
  <c r="S19" i="1"/>
  <c r="P19" i="1"/>
  <c r="S21" i="1" l="1"/>
  <c r="N21" i="1"/>
  <c r="M21" i="1" s="1"/>
  <c r="P21" i="1"/>
  <c r="O21" i="1"/>
  <c r="N26" i="1"/>
  <c r="M26" i="1" s="1"/>
  <c r="AM26" i="1"/>
  <c r="S26" i="1"/>
  <c r="P26" i="1"/>
  <c r="S33" i="1"/>
  <c r="P33" i="1"/>
  <c r="N33" i="1"/>
  <c r="M33" i="1" s="1"/>
  <c r="O33" i="1"/>
  <c r="N22" i="1"/>
  <c r="M22" i="1" s="1"/>
  <c r="AM22" i="1"/>
  <c r="P22" i="1"/>
  <c r="S22" i="1"/>
  <c r="X26" i="1"/>
  <c r="AP26" i="1"/>
  <c r="AF28" i="1"/>
  <c r="S29" i="1"/>
  <c r="N29" i="1"/>
  <c r="M29" i="1" s="1"/>
  <c r="P29" i="1"/>
  <c r="O29" i="1"/>
  <c r="X34" i="1"/>
  <c r="AP34" i="1"/>
  <c r="AP22" i="1"/>
  <c r="N30" i="1"/>
  <c r="M30" i="1" s="1"/>
  <c r="AM30" i="1"/>
  <c r="S30" i="1"/>
  <c r="P30" i="1"/>
  <c r="Y22" i="1"/>
  <c r="Z22" i="1" s="1"/>
  <c r="N34" i="1"/>
  <c r="M34" i="1" s="1"/>
  <c r="AM34" i="1"/>
  <c r="S34" i="1"/>
  <c r="P34" i="1"/>
  <c r="AF24" i="1"/>
  <c r="O34" i="1"/>
  <c r="AM21" i="1"/>
  <c r="S25" i="1"/>
  <c r="P25" i="1"/>
  <c r="O25" i="1"/>
  <c r="N25" i="1"/>
  <c r="M25" i="1" s="1"/>
  <c r="AP30" i="1"/>
  <c r="X30" i="1"/>
  <c r="AF32" i="1"/>
  <c r="AM28" i="1"/>
  <c r="AM32" i="1"/>
  <c r="AM36" i="1"/>
  <c r="X29" i="1"/>
  <c r="X33" i="1"/>
  <c r="N36" i="1"/>
  <c r="M36" i="1" s="1"/>
  <c r="AM19" i="1"/>
  <c r="O20" i="1"/>
  <c r="AM23" i="1"/>
  <c r="O24" i="1"/>
  <c r="AM27" i="1"/>
  <c r="O28" i="1"/>
  <c r="AM31" i="1"/>
  <c r="O32" i="1"/>
  <c r="AM35" i="1"/>
  <c r="O36" i="1"/>
  <c r="N20" i="1"/>
  <c r="M20" i="1" s="1"/>
  <c r="AP21" i="1"/>
  <c r="X25" i="1"/>
  <c r="N19" i="1"/>
  <c r="M19" i="1" s="1"/>
  <c r="P20" i="1"/>
  <c r="X20" i="1"/>
  <c r="N23" i="1"/>
  <c r="M23" i="1" s="1"/>
  <c r="P24" i="1"/>
  <c r="X24" i="1"/>
  <c r="N27" i="1"/>
  <c r="M27" i="1" s="1"/>
  <c r="P28" i="1"/>
  <c r="X28" i="1"/>
  <c r="N31" i="1"/>
  <c r="M31" i="1" s="1"/>
  <c r="P32" i="1"/>
  <c r="X32" i="1"/>
  <c r="N35" i="1"/>
  <c r="M35" i="1" s="1"/>
  <c r="X36" i="1"/>
  <c r="AM24" i="1"/>
  <c r="O35" i="1"/>
  <c r="Y33" i="1" l="1"/>
  <c r="Z33" i="1" s="1"/>
  <c r="V33" i="1" s="1"/>
  <c r="T33" i="1" s="1"/>
  <c r="W33" i="1" s="1"/>
  <c r="Q33" i="1" s="1"/>
  <c r="R33" i="1" s="1"/>
  <c r="Y28" i="1"/>
  <c r="Z28" i="1" s="1"/>
  <c r="Y29" i="1"/>
  <c r="Z29" i="1" s="1"/>
  <c r="V29" i="1" s="1"/>
  <c r="T29" i="1" s="1"/>
  <c r="W29" i="1" s="1"/>
  <c r="Q29" i="1" s="1"/>
  <c r="R29" i="1" s="1"/>
  <c r="AF25" i="1"/>
  <c r="AF29" i="1"/>
  <c r="AF20" i="1"/>
  <c r="AF31" i="1"/>
  <c r="Y31" i="1"/>
  <c r="Z31" i="1" s="1"/>
  <c r="Y30" i="1"/>
  <c r="Z30" i="1" s="1"/>
  <c r="V30" i="1" s="1"/>
  <c r="T30" i="1" s="1"/>
  <c r="W30" i="1" s="1"/>
  <c r="Q30" i="1" s="1"/>
  <c r="R30" i="1" s="1"/>
  <c r="AF34" i="1"/>
  <c r="AH22" i="1"/>
  <c r="AA22" i="1"/>
  <c r="AE22" i="1" s="1"/>
  <c r="AG22" i="1"/>
  <c r="AF27" i="1"/>
  <c r="Y27" i="1"/>
  <c r="Z27" i="1" s="1"/>
  <c r="V27" i="1" s="1"/>
  <c r="T27" i="1" s="1"/>
  <c r="W27" i="1" s="1"/>
  <c r="Q27" i="1" s="1"/>
  <c r="R27" i="1" s="1"/>
  <c r="AF21" i="1"/>
  <c r="Y36" i="1"/>
  <c r="Z36" i="1" s="1"/>
  <c r="Y24" i="1"/>
  <c r="Z24" i="1" s="1"/>
  <c r="AF35" i="1"/>
  <c r="V22" i="1"/>
  <c r="T22" i="1" s="1"/>
  <c r="W22" i="1" s="1"/>
  <c r="Q22" i="1" s="1"/>
  <c r="R22" i="1" s="1"/>
  <c r="AF22" i="1"/>
  <c r="AF19" i="1"/>
  <c r="Y26" i="1"/>
  <c r="Z26" i="1" s="1"/>
  <c r="Y25" i="1"/>
  <c r="Z25" i="1" s="1"/>
  <c r="Y32" i="1"/>
  <c r="Z32" i="1" s="1"/>
  <c r="AF23" i="1"/>
  <c r="Y23" i="1"/>
  <c r="Z23" i="1" s="1"/>
  <c r="AF26" i="1"/>
  <c r="Y19" i="1"/>
  <c r="Z19" i="1" s="1"/>
  <c r="Y20" i="1"/>
  <c r="Z20" i="1" s="1"/>
  <c r="AF36" i="1"/>
  <c r="V36" i="1"/>
  <c r="T36" i="1" s="1"/>
  <c r="W36" i="1" s="1"/>
  <c r="Q36" i="1" s="1"/>
  <c r="R36" i="1" s="1"/>
  <c r="AF30" i="1"/>
  <c r="Y34" i="1"/>
  <c r="Z34" i="1" s="1"/>
  <c r="V34" i="1" s="1"/>
  <c r="T34" i="1" s="1"/>
  <c r="W34" i="1" s="1"/>
  <c r="Q34" i="1" s="1"/>
  <c r="R34" i="1" s="1"/>
  <c r="AF33" i="1"/>
  <c r="Y21" i="1"/>
  <c r="Z21" i="1" s="1"/>
  <c r="Y35" i="1"/>
  <c r="Z35" i="1" s="1"/>
  <c r="V35" i="1" s="1"/>
  <c r="T35" i="1" s="1"/>
  <c r="W35" i="1" s="1"/>
  <c r="Q35" i="1" s="1"/>
  <c r="R35" i="1" s="1"/>
  <c r="AH20" i="1" l="1"/>
  <c r="AA20" i="1"/>
  <c r="AE20" i="1" s="1"/>
  <c r="AG20" i="1"/>
  <c r="AH32" i="1"/>
  <c r="AA32" i="1"/>
  <c r="AE32" i="1" s="1"/>
  <c r="V32" i="1"/>
  <c r="T32" i="1" s="1"/>
  <c r="W32" i="1" s="1"/>
  <c r="Q32" i="1" s="1"/>
  <c r="R32" i="1" s="1"/>
  <c r="AG32" i="1"/>
  <c r="AA19" i="1"/>
  <c r="AE19" i="1" s="1"/>
  <c r="AG19" i="1"/>
  <c r="AH19" i="1"/>
  <c r="AI19" i="1" s="1"/>
  <c r="AA26" i="1"/>
  <c r="AE26" i="1" s="1"/>
  <c r="AH26" i="1"/>
  <c r="AG26" i="1"/>
  <c r="AA21" i="1"/>
  <c r="AE21" i="1" s="1"/>
  <c r="AH21" i="1"/>
  <c r="AG21" i="1"/>
  <c r="AI22" i="1"/>
  <c r="AA34" i="1"/>
  <c r="AE34" i="1" s="1"/>
  <c r="AH34" i="1"/>
  <c r="AG34" i="1"/>
  <c r="AA25" i="1"/>
  <c r="AE25" i="1" s="1"/>
  <c r="AH25" i="1"/>
  <c r="AG25" i="1"/>
  <c r="V25" i="1"/>
  <c r="T25" i="1" s="1"/>
  <c r="W25" i="1" s="1"/>
  <c r="Q25" i="1" s="1"/>
  <c r="R25" i="1" s="1"/>
  <c r="V26" i="1"/>
  <c r="T26" i="1" s="1"/>
  <c r="W26" i="1" s="1"/>
  <c r="Q26" i="1" s="1"/>
  <c r="R26" i="1" s="1"/>
  <c r="AH31" i="1"/>
  <c r="AA31" i="1"/>
  <c r="AE31" i="1" s="1"/>
  <c r="AG31" i="1"/>
  <c r="AH23" i="1"/>
  <c r="AA23" i="1"/>
  <c r="AE23" i="1" s="1"/>
  <c r="AG23" i="1"/>
  <c r="AH24" i="1"/>
  <c r="AA24" i="1"/>
  <c r="AE24" i="1" s="1"/>
  <c r="AG24" i="1"/>
  <c r="V24" i="1"/>
  <c r="T24" i="1" s="1"/>
  <c r="W24" i="1" s="1"/>
  <c r="Q24" i="1" s="1"/>
  <c r="R24" i="1" s="1"/>
  <c r="V31" i="1"/>
  <c r="T31" i="1" s="1"/>
  <c r="W31" i="1" s="1"/>
  <c r="Q31" i="1" s="1"/>
  <c r="R31" i="1" s="1"/>
  <c r="AA29" i="1"/>
  <c r="AE29" i="1" s="1"/>
  <c r="AH29" i="1"/>
  <c r="AG29" i="1"/>
  <c r="AH35" i="1"/>
  <c r="AA35" i="1"/>
  <c r="AE35" i="1" s="1"/>
  <c r="AG35" i="1"/>
  <c r="V23" i="1"/>
  <c r="T23" i="1" s="1"/>
  <c r="W23" i="1" s="1"/>
  <c r="Q23" i="1" s="1"/>
  <c r="R23" i="1" s="1"/>
  <c r="V19" i="1"/>
  <c r="T19" i="1" s="1"/>
  <c r="W19" i="1" s="1"/>
  <c r="Q19" i="1" s="1"/>
  <c r="R19" i="1" s="1"/>
  <c r="AH36" i="1"/>
  <c r="AA36" i="1"/>
  <c r="AE36" i="1" s="1"/>
  <c r="AG36" i="1"/>
  <c r="V21" i="1"/>
  <c r="T21" i="1" s="1"/>
  <c r="W21" i="1" s="1"/>
  <c r="Q21" i="1" s="1"/>
  <c r="R21" i="1" s="1"/>
  <c r="V20" i="1"/>
  <c r="T20" i="1" s="1"/>
  <c r="W20" i="1" s="1"/>
  <c r="Q20" i="1" s="1"/>
  <c r="R20" i="1" s="1"/>
  <c r="AH28" i="1"/>
  <c r="AA28" i="1"/>
  <c r="AE28" i="1" s="1"/>
  <c r="V28" i="1"/>
  <c r="T28" i="1" s="1"/>
  <c r="W28" i="1" s="1"/>
  <c r="Q28" i="1" s="1"/>
  <c r="R28" i="1" s="1"/>
  <c r="AG28" i="1"/>
  <c r="AA33" i="1"/>
  <c r="AE33" i="1" s="1"/>
  <c r="AH33" i="1"/>
  <c r="AG33" i="1"/>
  <c r="AH27" i="1"/>
  <c r="AA27" i="1"/>
  <c r="AE27" i="1" s="1"/>
  <c r="AG27" i="1"/>
  <c r="AH30" i="1"/>
  <c r="AA30" i="1"/>
  <c r="AE30" i="1" s="1"/>
  <c r="AG30" i="1"/>
  <c r="AI28" i="1" l="1"/>
  <c r="AI31" i="1"/>
  <c r="AI27" i="1"/>
  <c r="AI20" i="1"/>
  <c r="AI26" i="1"/>
  <c r="AI32" i="1"/>
  <c r="AI35" i="1"/>
  <c r="AI24" i="1"/>
  <c r="AI33" i="1"/>
  <c r="AI21" i="1"/>
  <c r="AI29" i="1"/>
  <c r="AI25" i="1"/>
  <c r="AI36" i="1"/>
  <c r="AI23" i="1"/>
  <c r="AI30" i="1"/>
  <c r="AI34" i="1"/>
</calcChain>
</file>

<file path=xl/sharedStrings.xml><?xml version="1.0" encoding="utf-8"?>
<sst xmlns="http://schemas.openxmlformats.org/spreadsheetml/2006/main" count="984" uniqueCount="409">
  <si>
    <t>File opened</t>
  </si>
  <si>
    <t>2023-07-18 14:44:10</t>
  </si>
  <si>
    <t>Console s/n</t>
  </si>
  <si>
    <t>68C-812122</t>
  </si>
  <si>
    <t>Console ver</t>
  </si>
  <si>
    <t>Bluestem v.2.1.08</t>
  </si>
  <si>
    <t>Scripts ver</t>
  </si>
  <si>
    <t>2022.05  2.1.08, Aug 2022</t>
  </si>
  <si>
    <t>Head s/n</t>
  </si>
  <si>
    <t>68H-982112</t>
  </si>
  <si>
    <t>Head ver</t>
  </si>
  <si>
    <t>1.4.22</t>
  </si>
  <si>
    <t>Head cal</t>
  </si>
  <si>
    <t>{"ssb_ref": "35739", "co2aspanconc1": "2491", "flowmeterzero": "1.00669", "co2bspanconc2": "299.3", "ssa_ref": "31724", "co2bspanconc1": "2491", "co2bspan2": "-0.0338567", "h2oaspan2a": "0.0719315", "h2obspan2": "0", "h2obspanconc1": "12.12", "h2oaspanconc2": "0", "co2aspan1": "1.00275", "co2bzero": "0.935154", "co2aspanconc2": "299.3", "h2obspan1": "1.00295", "co2bspan2b": "0.301941", "tazero": "-0.061388", "co2aspan2b": "0.303179", "tbzero": "0.0309811", "h2obspanconc2": "0", "co2azero": "0.93247", "oxygen": "21", "h2oaspan1": "1.00972", "h2obspan2a": "0.0707451", "co2bspan1": "1.00256", "h2obspan2b": "0.0709538", "h2oaspan2": "0", "h2oaspanconc1": "12.13", "flowbzero": "0.2304", "h2oazero": "1.01368", "flowazero": "0.361", "h2oaspan2b": "0.0726308", "chamberpressurezero": "2.69073", "co2aspan2a": "0.305485", "co2aspan2": "-0.033707", "h2obzero": "1.01733", "co2bspan2a": "0.304297"}</t>
  </si>
  <si>
    <t>CO2 rangematch</t>
  </si>
  <si>
    <t>Mon Jul 10 11:00</t>
  </si>
  <si>
    <t>H2O rangematch</t>
  </si>
  <si>
    <t>Tue Jun  6 13:05</t>
  </si>
  <si>
    <t>Chamber type</t>
  </si>
  <si>
    <t>6800-01A</t>
  </si>
  <si>
    <t>Chamber s/n</t>
  </si>
  <si>
    <t>MPF-281862</t>
  </si>
  <si>
    <t>Chamber rev</t>
  </si>
  <si>
    <t>0</t>
  </si>
  <si>
    <t>Chamber cal</t>
  </si>
  <si>
    <t>Fluorometer</t>
  </si>
  <si>
    <t>Flr. Version</t>
  </si>
  <si>
    <t>14:44:10</t>
  </si>
  <si>
    <t>Stability Definition:	Qin (LeafQ): Std&lt;1 Per=20	CO2_r (Meas): Per=20	A (GasEx): Std&lt;0.2 Per=20</t>
  </si>
  <si>
    <t>14:44:15</t>
  </si>
  <si>
    <t>Stability Definition:	Qin (LeafQ): Per=20	CO2_r (Meas): Per=20	A (GasEx): Std&lt;0.2 Per=20</t>
  </si>
  <si>
    <t>Stability Definition:	Qin (LeafQ): Per=20	CO2_r (Meas): Std&lt;0.75 Per=20	A (GasEx): Std&lt;0.2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</si>
  <si>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</si>
  <si>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</si>
  <si>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</si>
  <si>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</si>
  <si>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</si>
  <si>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</si>
  <si>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</si>
  <si>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</si>
  <si>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</si>
  <si>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</si>
  <si>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</si>
  <si>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</si>
  <si>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</si>
  <si>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</si>
  <si>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</si>
  <si>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</si>
  <si>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</si>
  <si>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</si>
  <si>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</si>
  <si>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</si>
  <si>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</si>
  <si>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</si>
  <si>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</si>
  <si>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</si>
  <si>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</si>
  <si>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</si>
  <si>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</si>
  <si>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</si>
  <si>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</si>
  <si>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</si>
  <si>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</si>
  <si>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</si>
  <si>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</si>
  <si>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</si>
  <si>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</si>
  <si>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</si>
  <si>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</si>
  <si>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</si>
  <si>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</si>
  <si>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</si>
  <si>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</si>
  <si>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</si>
  <si>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</si>
  <si>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</si>
  <si>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</si>
  <si>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</si>
  <si>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</si>
  <si>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</si>
  <si>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</si>
  <si>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</si>
  <si>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</si>
  <si>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</si>
  <si>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</si>
  <si>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</si>
  <si>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</si>
  <si>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</si>
  <si>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</si>
  <si>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</si>
  <si>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14.1704 99.1125 392.935 632.453 883.762 1091.54 1313.44 1482.33</t>
  </si>
  <si>
    <t>Fs_true</t>
  </si>
  <si>
    <t>0.217399 103.415 404.26 601.479 803.344 1001.03 1204.15 1400.64</t>
  </si>
  <si>
    <t>leak_wt</t>
  </si>
  <si>
    <t>SysObs</t>
  </si>
  <si>
    <t>UserDefCon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</si>
  <si>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</si>
  <si>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</si>
  <si>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</si>
  <si>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</si>
  <si>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</si>
  <si>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</si>
  <si>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</si>
  <si>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</si>
  <si>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</si>
  <si>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</si>
  <si>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</si>
  <si>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</si>
  <si>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</si>
  <si>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</si>
  <si>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</si>
  <si>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</si>
  <si>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</si>
  <si>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</si>
  <si>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</si>
  <si>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</si>
  <si>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Machine</t>
  </si>
  <si>
    <t>Date</t>
  </si>
  <si>
    <t>User</t>
  </si>
  <si>
    <t>Species</t>
  </si>
  <si>
    <t>SampleID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</si>
  <si>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</si>
  <si>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</si>
  <si>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</si>
  <si>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</si>
  <si>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</si>
  <si>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</si>
  <si>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</si>
  <si>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</si>
  <si>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</si>
  <si>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</si>
  <si>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</si>
  <si>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</si>
  <si>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</si>
  <si>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</si>
  <si>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</si>
  <si>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</si>
  <si>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</si>
  <si>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</si>
  <si>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</si>
  <si>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</si>
  <si>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</si>
  <si>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</si>
  <si>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</si>
  <si>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</si>
  <si>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</si>
  <si>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</si>
  <si>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</si>
  <si>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</si>
  <si>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</si>
  <si>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</si>
  <si>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</si>
  <si>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</si>
  <si>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</si>
  <si>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</si>
  <si>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</si>
  <si>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</si>
  <si>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</si>
  <si>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</si>
  <si>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</si>
  <si>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</si>
  <si>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</si>
  <si>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</si>
  <si>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</si>
  <si>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</si>
  <si>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</si>
  <si>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</si>
  <si>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</si>
  <si>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</si>
  <si>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</si>
  <si>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</si>
  <si>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</si>
  <si>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</si>
  <si>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</si>
  <si>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</si>
  <si>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</si>
  <si>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</si>
  <si>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</si>
  <si>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</si>
  <si>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</si>
  <si>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</si>
  <si>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</si>
  <si>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</si>
  <si>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</si>
  <si>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</si>
  <si>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</si>
  <si>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</si>
  <si>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</si>
  <si>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</si>
  <si>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</si>
  <si>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</si>
  <si>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</si>
  <si>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</si>
  <si>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</si>
  <si>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</si>
  <si>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</si>
  <si>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</si>
  <si>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</si>
  <si>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</si>
  <si>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</si>
  <si>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</si>
  <si>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</si>
  <si>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</si>
  <si>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</si>
  <si>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</si>
  <si>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</si>
  <si>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</si>
  <si>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</si>
  <si>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</si>
  <si>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</si>
  <si>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</si>
  <si>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</si>
  <si>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</si>
  <si>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CO2_r:MN</t>
  </si>
  <si>
    <t>CO2_r:SLP</t>
  </si>
  <si>
    <t>CO2_r:SD</t>
  </si>
  <si>
    <t>CO2_r:OK</t>
  </si>
  <si>
    <t>Qin:MN</t>
  </si>
  <si>
    <t>Qin:SLP</t>
  </si>
  <si>
    <t>Qin:SD</t>
  </si>
  <si>
    <t>Qin:OK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</si>
  <si>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</si>
  <si>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</si>
  <si>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</si>
  <si>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</si>
  <si>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</si>
  <si>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</si>
  <si>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</si>
  <si>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</si>
  <si>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</si>
  <si>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</si>
  <si>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</si>
  <si>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</si>
  <si>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</si>
  <si>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</si>
  <si>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</si>
  <si>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</si>
  <si>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</si>
  <si>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</si>
  <si>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</si>
  <si>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</si>
  <si>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</si>
  <si>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</si>
  <si>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</si>
  <si>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</si>
  <si>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</si>
  <si>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</si>
  <si>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</si>
  <si>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</si>
  <si>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</si>
  <si>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</si>
  <si>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</si>
  <si>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</si>
  <si>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</si>
  <si>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</si>
  <si>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</si>
  <si>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</si>
  <si>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CO2_hrs</t>
  </si>
  <si>
    <t>AccH2O_des</t>
  </si>
  <si>
    <t>AccH2O_hum</t>
  </si>
  <si>
    <t>AccCO2_soda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</si>
  <si>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</si>
  <si>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</si>
  <si>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</si>
  <si>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</si>
  <si>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</si>
  <si>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</si>
  <si>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</si>
  <si>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</si>
  <si>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</si>
  <si>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</si>
  <si>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</si>
  <si>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</si>
  <si>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</si>
  <si>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</si>
  <si>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</si>
  <si>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</si>
  <si>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</si>
  <si>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</si>
  <si>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</si>
  <si>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</si>
  <si>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</si>
  <si>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</si>
  <si>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</si>
  <si>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</si>
  <si>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</si>
  <si>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</si>
  <si>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</si>
  <si>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</si>
  <si>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</si>
  <si>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</si>
  <si>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</si>
  <si>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</si>
  <si>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</si>
  <si>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</si>
  <si>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</si>
  <si>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</si>
  <si>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</si>
  <si>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</si>
  <si>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</si>
  <si>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</si>
  <si>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</si>
  <si>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</si>
  <si>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</si>
  <si>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</si>
  <si>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</si>
  <si>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</si>
  <si>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</si>
  <si>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</si>
  <si>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</si>
  <si>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</si>
  <si>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</si>
  <si>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</si>
  <si>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</si>
  <si>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</si>
  <si>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</si>
  <si>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</si>
  <si>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</si>
  <si>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</si>
  <si>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</si>
  <si>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</si>
  <si>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</si>
  <si>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</si>
  <si>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</si>
  <si>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</si>
  <si>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</si>
  <si>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</si>
  <si>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</si>
  <si>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</si>
  <si>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</si>
  <si>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</si>
  <si>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</si>
  <si>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</si>
  <si>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</si>
  <si>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</si>
  <si>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</si>
  <si>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</si>
  <si>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</si>
  <si>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m⁻² s⁻¹ min⁻¹</t>
  </si>
  <si>
    <t>µmol mol⁻¹ min⁻¹</t>
  </si>
  <si>
    <t>V</t>
  </si>
  <si>
    <t>mV</t>
  </si>
  <si>
    <t>hrs</t>
  </si>
  <si>
    <t>mg</t>
  </si>
  <si>
    <t>min</t>
  </si>
  <si>
    <t>20230718 15:31:46</t>
  </si>
  <si>
    <t>15:31:46</t>
  </si>
  <si>
    <t>none</t>
  </si>
  <si>
    <t>Mikaela</t>
  </si>
  <si>
    <t>20230718</t>
  </si>
  <si>
    <t>kse</t>
  </si>
  <si>
    <t>BNL21854</t>
  </si>
  <si>
    <t>15:31:17</t>
  </si>
  <si>
    <t>2/2</t>
  </si>
  <si>
    <t>00000000</t>
  </si>
  <si>
    <t>iiiiiiii</t>
  </si>
  <si>
    <t>off</t>
  </si>
  <si>
    <t>20230718 15:33:21</t>
  </si>
  <si>
    <t>15:33:21</t>
  </si>
  <si>
    <t>15:32:51</t>
  </si>
  <si>
    <t>20230718 15:34:56</t>
  </si>
  <si>
    <t>15:34:56</t>
  </si>
  <si>
    <t>15:34:27</t>
  </si>
  <si>
    <t>20230718 15:36:29</t>
  </si>
  <si>
    <t>15:36:29</t>
  </si>
  <si>
    <t>15:35:59</t>
  </si>
  <si>
    <t>20230718 15:37:58</t>
  </si>
  <si>
    <t>15:37:58</t>
  </si>
  <si>
    <t>15:37:31</t>
  </si>
  <si>
    <t>20230718 15:39:30</t>
  </si>
  <si>
    <t>15:39:30</t>
  </si>
  <si>
    <t>15:39:04</t>
  </si>
  <si>
    <t>20230718 15:40:49</t>
  </si>
  <si>
    <t>15:40:49</t>
  </si>
  <si>
    <t>15:40:38</t>
  </si>
  <si>
    <t>20230718 15:42:21</t>
  </si>
  <si>
    <t>15:42:21</t>
  </si>
  <si>
    <t>15:41:52</t>
  </si>
  <si>
    <t>20230718 15:43:41</t>
  </si>
  <si>
    <t>15:43:41</t>
  </si>
  <si>
    <t>15:43:12</t>
  </si>
  <si>
    <t>20230718 15:45:02</t>
  </si>
  <si>
    <t>15:45:02</t>
  </si>
  <si>
    <t>15:44:34</t>
  </si>
  <si>
    <t>20230718 15:46:35</t>
  </si>
  <si>
    <t>15:46:35</t>
  </si>
  <si>
    <t>15:46:05</t>
  </si>
  <si>
    <t>20230718 15:48:09</t>
  </si>
  <si>
    <t>15:48:09</t>
  </si>
  <si>
    <t>15:47:39</t>
  </si>
  <si>
    <t>20230718 15:49:39</t>
  </si>
  <si>
    <t>15:49:39</t>
  </si>
  <si>
    <t>15:49:09</t>
  </si>
  <si>
    <t>20230718 15:51:09</t>
  </si>
  <si>
    <t>15:51:09</t>
  </si>
  <si>
    <t>15:50:39</t>
  </si>
  <si>
    <t>20230718 15:52:45</t>
  </si>
  <si>
    <t>15:52:45</t>
  </si>
  <si>
    <t>15:52:16</t>
  </si>
  <si>
    <t>20230718 15:54:18</t>
  </si>
  <si>
    <t>15:54:18</t>
  </si>
  <si>
    <t>15:53:50</t>
  </si>
  <si>
    <t>20230718 15:56:07</t>
  </si>
  <si>
    <t>15:56:07</t>
  </si>
  <si>
    <t>15:55:20</t>
  </si>
  <si>
    <t>20230718 15:57:49</t>
  </si>
  <si>
    <t>15:57:49</t>
  </si>
  <si>
    <t>15:57:16</t>
  </si>
  <si>
    <t>LEPA11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</si>
</sst>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H36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2" spans="1:216" x14ac:dyDescent="0.2">
      <c r="A2" t="s">
        <v>32</v>
      </c>
      <c r="B2" t="s">
        <v>33</v>
      </c>
      <c r="C2" t="s">
        <v>35</v>
      </c>
    </row>
    <row r="3" spans="1:216" x14ac:dyDescent="0.2">
      <c r="B3" t="s">
        <v>34</v>
      </c>
      <c r="C3">
        <v>21</v>
      </c>
    </row>
    <row r="4" spans="1:216" x14ac:dyDescent="0.2">
      <c r="A4" t="s">
        <v>36</v>
      </c>
      <c r="B4" t="s">
        <v>37</v>
      </c>
      <c r="C4" t="s">
        <v>38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</row>
    <row r="5" spans="1:216" x14ac:dyDescent="0.2">
      <c r="B5" t="s">
        <v>19</v>
      </c>
      <c r="C5" t="s">
        <v>39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16" x14ac:dyDescent="0.2">
      <c r="A6" t="s">
        <v>48</v>
      </c>
      <c r="B6" t="s">
        <v>49</v>
      </c>
      <c r="C6" t="s">
        <v>50</v>
      </c>
      <c r="D6" t="s">
        <v>51</v>
      </c>
      <c r="E6" t="s">
        <v>53</v>
      </c>
    </row>
    <row r="7" spans="1:216" x14ac:dyDescent="0.2">
      <c r="B7">
        <v>3.2989999999999999</v>
      </c>
      <c r="C7">
        <v>0.5</v>
      </c>
      <c r="D7" t="s">
        <v>52</v>
      </c>
      <c r="E7">
        <v>2</v>
      </c>
    </row>
    <row r="8" spans="1:216" x14ac:dyDescent="0.2">
      <c r="A8" t="s">
        <v>54</v>
      </c>
      <c r="B8" t="s">
        <v>55</v>
      </c>
      <c r="C8" t="s">
        <v>56</v>
      </c>
      <c r="D8" t="s">
        <v>57</v>
      </c>
      <c r="E8" t="s">
        <v>58</v>
      </c>
    </row>
    <row r="9" spans="1:216" x14ac:dyDescent="0.2">
      <c r="B9">
        <v>0</v>
      </c>
      <c r="C9">
        <v>0</v>
      </c>
      <c r="D9">
        <v>0</v>
      </c>
      <c r="E9">
        <v>1</v>
      </c>
    </row>
    <row r="10" spans="1:216" x14ac:dyDescent="0.2">
      <c r="A10" t="s">
        <v>59</v>
      </c>
      <c r="B10" t="s">
        <v>60</v>
      </c>
      <c r="C10" t="s">
        <v>62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  <c r="L10" t="s">
        <v>72</v>
      </c>
      <c r="M10" t="s">
        <v>73</v>
      </c>
      <c r="N10" t="s">
        <v>74</v>
      </c>
      <c r="O10" t="s">
        <v>75</v>
      </c>
      <c r="P10" t="s">
        <v>76</v>
      </c>
      <c r="Q10" t="s">
        <v>77</v>
      </c>
    </row>
    <row r="11" spans="1:216" x14ac:dyDescent="0.2">
      <c r="B11" t="s">
        <v>61</v>
      </c>
      <c r="C11" t="s">
        <v>63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0.19109999999999999</v>
      </c>
      <c r="L11">
        <v>0.1512</v>
      </c>
      <c r="M11">
        <v>0.161</v>
      </c>
      <c r="N11">
        <v>0.22620000000000001</v>
      </c>
      <c r="O11">
        <v>0.1575</v>
      </c>
      <c r="P11">
        <v>0.15959999999999999</v>
      </c>
      <c r="Q11">
        <v>0.2175</v>
      </c>
    </row>
    <row r="12" spans="1:216" x14ac:dyDescent="0.2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</row>
    <row r="13" spans="1:216" x14ac:dyDescent="0.2">
      <c r="B13">
        <v>0</v>
      </c>
      <c r="C13">
        <v>0</v>
      </c>
      <c r="D13">
        <v>0</v>
      </c>
      <c r="E13">
        <v>0</v>
      </c>
      <c r="F13">
        <v>1</v>
      </c>
    </row>
    <row r="14" spans="1:216" x14ac:dyDescent="0.2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91</v>
      </c>
      <c r="H14" t="s">
        <v>93</v>
      </c>
    </row>
    <row r="15" spans="1:216" x14ac:dyDescent="0.2">
      <c r="B15">
        <v>-6276</v>
      </c>
      <c r="C15">
        <v>6.6</v>
      </c>
      <c r="D15">
        <v>1.7090000000000001E-5</v>
      </c>
      <c r="E15">
        <v>3.11</v>
      </c>
      <c r="F15" t="s">
        <v>90</v>
      </c>
      <c r="G15" t="s">
        <v>92</v>
      </c>
      <c r="H15">
        <v>0</v>
      </c>
    </row>
    <row r="16" spans="1:216" x14ac:dyDescent="0.2">
      <c r="A16" t="s">
        <v>94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98</v>
      </c>
      <c r="AP16" t="s">
        <v>98</v>
      </c>
      <c r="AQ16" t="s">
        <v>98</v>
      </c>
      <c r="AR16" t="s">
        <v>98</v>
      </c>
      <c r="AS16" t="s">
        <v>99</v>
      </c>
      <c r="AT16" t="s">
        <v>99</v>
      </c>
      <c r="AU16" t="s">
        <v>99</v>
      </c>
      <c r="AV16" t="s">
        <v>99</v>
      </c>
      <c r="AW16" t="s">
        <v>99</v>
      </c>
      <c r="AX16" t="s">
        <v>99</v>
      </c>
      <c r="AY16" t="s">
        <v>99</v>
      </c>
      <c r="AZ16" t="s">
        <v>99</v>
      </c>
      <c r="BA16" t="s">
        <v>99</v>
      </c>
      <c r="BB16" t="s">
        <v>99</v>
      </c>
      <c r="BC16" t="s">
        <v>99</v>
      </c>
      <c r="BD16" t="s">
        <v>99</v>
      </c>
      <c r="BE16" t="s">
        <v>99</v>
      </c>
      <c r="BF16" t="s">
        <v>99</v>
      </c>
      <c r="BG16" t="s">
        <v>99</v>
      </c>
      <c r="BH16" t="s">
        <v>99</v>
      </c>
      <c r="BI16" t="s">
        <v>99</v>
      </c>
      <c r="BJ16" t="s">
        <v>99</v>
      </c>
      <c r="BK16" t="s">
        <v>100</v>
      </c>
      <c r="BL16" t="s">
        <v>100</v>
      </c>
      <c r="BM16" t="s">
        <v>100</v>
      </c>
      <c r="BN16" t="s">
        <v>100</v>
      </c>
      <c r="BO16" t="s">
        <v>100</v>
      </c>
      <c r="BP16" t="s">
        <v>100</v>
      </c>
      <c r="BQ16" t="s">
        <v>100</v>
      </c>
      <c r="BR16" t="s">
        <v>100</v>
      </c>
      <c r="BS16" t="s">
        <v>100</v>
      </c>
      <c r="BT16" t="s">
        <v>100</v>
      </c>
      <c r="BU16" t="s">
        <v>101</v>
      </c>
      <c r="BV16" t="s">
        <v>101</v>
      </c>
      <c r="BW16" t="s">
        <v>101</v>
      </c>
      <c r="BX16" t="s">
        <v>101</v>
      </c>
      <c r="BY16" t="s">
        <v>101</v>
      </c>
      <c r="BZ16" t="s">
        <v>101</v>
      </c>
      <c r="CA16" t="s">
        <v>101</v>
      </c>
      <c r="CB16" t="s">
        <v>101</v>
      </c>
      <c r="CC16" t="s">
        <v>101</v>
      </c>
      <c r="CD16" t="s">
        <v>101</v>
      </c>
      <c r="CE16" t="s">
        <v>101</v>
      </c>
      <c r="CF16" t="s">
        <v>101</v>
      </c>
      <c r="CG16" t="s">
        <v>101</v>
      </c>
      <c r="CH16" t="s">
        <v>101</v>
      </c>
      <c r="CI16" t="s">
        <v>101</v>
      </c>
      <c r="CJ16" t="s">
        <v>101</v>
      </c>
      <c r="CK16" t="s">
        <v>101</v>
      </c>
      <c r="CL16" t="s">
        <v>101</v>
      </c>
      <c r="CM16" t="s">
        <v>102</v>
      </c>
      <c r="CN16" t="s">
        <v>102</v>
      </c>
      <c r="CO16" t="s">
        <v>102</v>
      </c>
      <c r="CP16" t="s">
        <v>102</v>
      </c>
      <c r="CQ16" t="s">
        <v>102</v>
      </c>
      <c r="CR16" t="s">
        <v>102</v>
      </c>
      <c r="CS16" t="s">
        <v>102</v>
      </c>
      <c r="CT16" t="s">
        <v>102</v>
      </c>
      <c r="CU16" t="s">
        <v>102</v>
      </c>
      <c r="CV16" t="s">
        <v>102</v>
      </c>
      <c r="CW16" t="s">
        <v>102</v>
      </c>
      <c r="CX16" t="s">
        <v>102</v>
      </c>
      <c r="CY16" t="s">
        <v>102</v>
      </c>
      <c r="CZ16" t="s">
        <v>103</v>
      </c>
      <c r="DA16" t="s">
        <v>103</v>
      </c>
      <c r="DB16" t="s">
        <v>103</v>
      </c>
      <c r="DC16" t="s">
        <v>103</v>
      </c>
      <c r="DD16" t="s">
        <v>103</v>
      </c>
      <c r="DE16" t="s">
        <v>103</v>
      </c>
      <c r="DF16" t="s">
        <v>103</v>
      </c>
      <c r="DG16" t="s">
        <v>103</v>
      </c>
      <c r="DH16" t="s">
        <v>103</v>
      </c>
      <c r="DI16" t="s">
        <v>103</v>
      </c>
      <c r="DJ16" t="s">
        <v>103</v>
      </c>
      <c r="DK16" t="s">
        <v>103</v>
      </c>
      <c r="DL16" t="s">
        <v>103</v>
      </c>
      <c r="DM16" t="s">
        <v>103</v>
      </c>
      <c r="DN16" t="s">
        <v>103</v>
      </c>
      <c r="DO16" t="s">
        <v>104</v>
      </c>
      <c r="DP16" t="s">
        <v>104</v>
      </c>
      <c r="DQ16" t="s">
        <v>104</v>
      </c>
      <c r="DR16" t="s">
        <v>104</v>
      </c>
      <c r="DS16" t="s">
        <v>104</v>
      </c>
      <c r="DT16" t="s">
        <v>104</v>
      </c>
      <c r="DU16" t="s">
        <v>104</v>
      </c>
      <c r="DV16" t="s">
        <v>104</v>
      </c>
      <c r="DW16" t="s">
        <v>104</v>
      </c>
      <c r="DX16" t="s">
        <v>104</v>
      </c>
      <c r="DY16" t="s">
        <v>104</v>
      </c>
      <c r="DZ16" t="s">
        <v>104</v>
      </c>
      <c r="EA16" t="s">
        <v>104</v>
      </c>
      <c r="EB16" t="s">
        <v>104</v>
      </c>
      <c r="EC16" t="s">
        <v>104</v>
      </c>
      <c r="ED16" t="s">
        <v>104</v>
      </c>
      <c r="EE16" t="s">
        <v>104</v>
      </c>
      <c r="EF16" t="s">
        <v>104</v>
      </c>
      <c r="EG16" t="s">
        <v>105</v>
      </c>
      <c r="EH16" t="s">
        <v>105</v>
      </c>
      <c r="EI16" t="s">
        <v>105</v>
      </c>
      <c r="EJ16" t="s">
        <v>105</v>
      </c>
      <c r="EK16" t="s">
        <v>105</v>
      </c>
      <c r="EL16" t="s">
        <v>105</v>
      </c>
      <c r="EM16" t="s">
        <v>105</v>
      </c>
      <c r="EN16" t="s">
        <v>105</v>
      </c>
      <c r="EO16" t="s">
        <v>105</v>
      </c>
      <c r="EP16" t="s">
        <v>105</v>
      </c>
      <c r="EQ16" t="s">
        <v>105</v>
      </c>
      <c r="ER16" t="s">
        <v>105</v>
      </c>
      <c r="ES16" t="s">
        <v>105</v>
      </c>
      <c r="ET16" t="s">
        <v>105</v>
      </c>
      <c r="EU16" t="s">
        <v>105</v>
      </c>
      <c r="EV16" t="s">
        <v>105</v>
      </c>
      <c r="EW16" t="s">
        <v>105</v>
      </c>
      <c r="EX16" t="s">
        <v>105</v>
      </c>
      <c r="EY16" t="s">
        <v>105</v>
      </c>
      <c r="EZ16" t="s">
        <v>106</v>
      </c>
      <c r="FA16" t="s">
        <v>106</v>
      </c>
      <c r="FB16" t="s">
        <v>106</v>
      </c>
      <c r="FC16" t="s">
        <v>106</v>
      </c>
      <c r="FD16" t="s">
        <v>106</v>
      </c>
      <c r="FE16" t="s">
        <v>106</v>
      </c>
      <c r="FF16" t="s">
        <v>106</v>
      </c>
      <c r="FG16" t="s">
        <v>106</v>
      </c>
      <c r="FH16" t="s">
        <v>106</v>
      </c>
      <c r="FI16" t="s">
        <v>106</v>
      </c>
      <c r="FJ16" t="s">
        <v>106</v>
      </c>
      <c r="FK16" t="s">
        <v>106</v>
      </c>
      <c r="FL16" t="s">
        <v>106</v>
      </c>
      <c r="FM16" t="s">
        <v>106</v>
      </c>
      <c r="FN16" t="s">
        <v>106</v>
      </c>
      <c r="FO16" t="s">
        <v>106</v>
      </c>
      <c r="FP16" t="s">
        <v>106</v>
      </c>
      <c r="FQ16" t="s">
        <v>106</v>
      </c>
      <c r="FR16" t="s">
        <v>106</v>
      </c>
      <c r="FS16" t="s">
        <v>107</v>
      </c>
      <c r="FT16" t="s">
        <v>107</v>
      </c>
      <c r="FU16" t="s">
        <v>107</v>
      </c>
      <c r="FV16" t="s">
        <v>107</v>
      </c>
      <c r="FW16" t="s">
        <v>107</v>
      </c>
      <c r="FX16" t="s">
        <v>107</v>
      </c>
      <c r="FY16" t="s">
        <v>107</v>
      </c>
      <c r="FZ16" t="s">
        <v>107</v>
      </c>
      <c r="GA16" t="s">
        <v>107</v>
      </c>
      <c r="GB16" t="s">
        <v>107</v>
      </c>
      <c r="GC16" t="s">
        <v>107</v>
      </c>
      <c r="GD16" t="s">
        <v>107</v>
      </c>
      <c r="GE16" t="s">
        <v>107</v>
      </c>
      <c r="GF16" t="s">
        <v>107</v>
      </c>
      <c r="GG16" t="s">
        <v>107</v>
      </c>
      <c r="GH16" t="s">
        <v>107</v>
      </c>
      <c r="GI16" t="s">
        <v>107</v>
      </c>
      <c r="GJ16" t="s">
        <v>107</v>
      </c>
      <c r="GK16" t="s">
        <v>108</v>
      </c>
      <c r="GL16" t="s">
        <v>108</v>
      </c>
      <c r="GM16" t="s">
        <v>108</v>
      </c>
      <c r="GN16" t="s">
        <v>108</v>
      </c>
      <c r="GO16" t="s">
        <v>108</v>
      </c>
      <c r="GP16" t="s">
        <v>108</v>
      </c>
      <c r="GQ16" t="s">
        <v>108</v>
      </c>
      <c r="GR16" t="s">
        <v>108</v>
      </c>
      <c r="GS16" t="s">
        <v>109</v>
      </c>
      <c r="GT16" t="s">
        <v>109</v>
      </c>
      <c r="GU16" t="s">
        <v>109</v>
      </c>
      <c r="GV16" t="s">
        <v>109</v>
      </c>
      <c r="GW16" t="s">
        <v>109</v>
      </c>
      <c r="GX16" t="s">
        <v>109</v>
      </c>
      <c r="GY16" t="s">
        <v>109</v>
      </c>
      <c r="GZ16" t="s">
        <v>109</v>
      </c>
      <c r="HA16" t="s">
        <v>109</v>
      </c>
      <c r="HB16" t="s">
        <v>109</v>
      </c>
      <c r="HC16" t="s">
        <v>109</v>
      </c>
      <c r="HD16" t="s">
        <v>109</v>
      </c>
      <c r="HE16" t="s">
        <v>109</v>
      </c>
      <c r="HF16" t="s">
        <v>109</v>
      </c>
      <c r="HG16" t="s">
        <v>109</v>
      </c>
      <c r="HH16" t="s">
        <v>109</v>
      </c>
    </row>
    <row r="17" spans="1:216" x14ac:dyDescent="0.2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120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  <c r="R17" t="s">
        <v>127</v>
      </c>
      <c r="S17" t="s">
        <v>128</v>
      </c>
      <c r="T17" t="s">
        <v>129</v>
      </c>
      <c r="U17" t="s">
        <v>130</v>
      </c>
      <c r="V17" t="s">
        <v>131</v>
      </c>
      <c r="W17" t="s">
        <v>132</v>
      </c>
      <c r="X17" t="s">
        <v>133</v>
      </c>
      <c r="Y17" t="s">
        <v>134</v>
      </c>
      <c r="Z17" t="s">
        <v>135</v>
      </c>
      <c r="AA17" t="s">
        <v>136</v>
      </c>
      <c r="AB17" t="s">
        <v>137</v>
      </c>
      <c r="AC17" t="s">
        <v>138</v>
      </c>
      <c r="AD17" t="s">
        <v>139</v>
      </c>
      <c r="AE17" t="s">
        <v>140</v>
      </c>
      <c r="AF17" t="s">
        <v>141</v>
      </c>
      <c r="AG17" t="s">
        <v>142</v>
      </c>
      <c r="AH17" t="s">
        <v>143</v>
      </c>
      <c r="AI17" t="s">
        <v>144</v>
      </c>
      <c r="AJ17" t="s">
        <v>97</v>
      </c>
      <c r="AK17" t="s">
        <v>145</v>
      </c>
      <c r="AL17" t="s">
        <v>146</v>
      </c>
      <c r="AM17" t="s">
        <v>147</v>
      </c>
      <c r="AN17" t="s">
        <v>148</v>
      </c>
      <c r="AO17" t="s">
        <v>149</v>
      </c>
      <c r="AP17" t="s">
        <v>150</v>
      </c>
      <c r="AQ17" t="s">
        <v>151</v>
      </c>
      <c r="AR17" t="s">
        <v>152</v>
      </c>
      <c r="AS17" t="s">
        <v>121</v>
      </c>
      <c r="AT17" t="s">
        <v>153</v>
      </c>
      <c r="AU17" t="s">
        <v>154</v>
      </c>
      <c r="AV17" t="s">
        <v>155</v>
      </c>
      <c r="AW17" t="s">
        <v>156</v>
      </c>
      <c r="AX17" t="s">
        <v>157</v>
      </c>
      <c r="AY17" t="s">
        <v>158</v>
      </c>
      <c r="AZ17" t="s">
        <v>159</v>
      </c>
      <c r="BA17" t="s">
        <v>160</v>
      </c>
      <c r="BB17" t="s">
        <v>161</v>
      </c>
      <c r="BC17" t="s">
        <v>162</v>
      </c>
      <c r="BD17" t="s">
        <v>163</v>
      </c>
      <c r="BE17" t="s">
        <v>164</v>
      </c>
      <c r="BF17" t="s">
        <v>165</v>
      </c>
      <c r="BG17" t="s">
        <v>166</v>
      </c>
      <c r="BH17" t="s">
        <v>167</v>
      </c>
      <c r="BI17" t="s">
        <v>168</v>
      </c>
      <c r="BJ17" t="s">
        <v>169</v>
      </c>
      <c r="BK17" t="s">
        <v>170</v>
      </c>
      <c r="BL17" t="s">
        <v>171</v>
      </c>
      <c r="BM17" t="s">
        <v>172</v>
      </c>
      <c r="BN17" t="s">
        <v>173</v>
      </c>
      <c r="BO17" t="s">
        <v>174</v>
      </c>
      <c r="BP17" t="s">
        <v>175</v>
      </c>
      <c r="BQ17" t="s">
        <v>176</v>
      </c>
      <c r="BR17" t="s">
        <v>177</v>
      </c>
      <c r="BS17" t="s">
        <v>178</v>
      </c>
      <c r="BT17" t="s">
        <v>179</v>
      </c>
      <c r="BU17" t="s">
        <v>180</v>
      </c>
      <c r="BV17" t="s">
        <v>181</v>
      </c>
      <c r="BW17" t="s">
        <v>182</v>
      </c>
      <c r="BX17" t="s">
        <v>183</v>
      </c>
      <c r="BY17" t="s">
        <v>184</v>
      </c>
      <c r="BZ17" t="s">
        <v>185</v>
      </c>
      <c r="CA17" t="s">
        <v>186</v>
      </c>
      <c r="CB17" t="s">
        <v>187</v>
      </c>
      <c r="CC17" t="s">
        <v>188</v>
      </c>
      <c r="CD17" t="s">
        <v>189</v>
      </c>
      <c r="CE17" t="s">
        <v>190</v>
      </c>
      <c r="CF17" t="s">
        <v>191</v>
      </c>
      <c r="CG17" t="s">
        <v>192</v>
      </c>
      <c r="CH17" t="s">
        <v>193</v>
      </c>
      <c r="CI17" t="s">
        <v>194</v>
      </c>
      <c r="CJ17" t="s">
        <v>195</v>
      </c>
      <c r="CK17" t="s">
        <v>196</v>
      </c>
      <c r="CL17" t="s">
        <v>197</v>
      </c>
      <c r="CM17" t="s">
        <v>111</v>
      </c>
      <c r="CN17" t="s">
        <v>114</v>
      </c>
      <c r="CO17" t="s">
        <v>198</v>
      </c>
      <c r="CP17" t="s">
        <v>199</v>
      </c>
      <c r="CQ17" t="s">
        <v>200</v>
      </c>
      <c r="CR17" t="s">
        <v>201</v>
      </c>
      <c r="CS17" t="s">
        <v>202</v>
      </c>
      <c r="CT17" t="s">
        <v>203</v>
      </c>
      <c r="CU17" t="s">
        <v>204</v>
      </c>
      <c r="CV17" t="s">
        <v>205</v>
      </c>
      <c r="CW17" t="s">
        <v>206</v>
      </c>
      <c r="CX17" t="s">
        <v>207</v>
      </c>
      <c r="CY17" t="s">
        <v>208</v>
      </c>
      <c r="CZ17" t="s">
        <v>209</v>
      </c>
      <c r="DA17" t="s">
        <v>210</v>
      </c>
      <c r="DB17" t="s">
        <v>211</v>
      </c>
      <c r="DC17" t="s">
        <v>212</v>
      </c>
      <c r="DD17" t="s">
        <v>213</v>
      </c>
      <c r="DE17" t="s">
        <v>214</v>
      </c>
      <c r="DF17" t="s">
        <v>215</v>
      </c>
      <c r="DG17" t="s">
        <v>216</v>
      </c>
      <c r="DH17" t="s">
        <v>217</v>
      </c>
      <c r="DI17" t="s">
        <v>218</v>
      </c>
      <c r="DJ17" t="s">
        <v>219</v>
      </c>
      <c r="DK17" t="s">
        <v>220</v>
      </c>
      <c r="DL17" t="s">
        <v>221</v>
      </c>
      <c r="DM17" t="s">
        <v>222</v>
      </c>
      <c r="DN17" t="s">
        <v>223</v>
      </c>
      <c r="DO17" t="s">
        <v>224</v>
      </c>
      <c r="DP17" t="s">
        <v>225</v>
      </c>
      <c r="DQ17" t="s">
        <v>226</v>
      </c>
      <c r="DR17" t="s">
        <v>227</v>
      </c>
      <c r="DS17" t="s">
        <v>228</v>
      </c>
      <c r="DT17" t="s">
        <v>229</v>
      </c>
      <c r="DU17" t="s">
        <v>230</v>
      </c>
      <c r="DV17" t="s">
        <v>231</v>
      </c>
      <c r="DW17" t="s">
        <v>232</v>
      </c>
      <c r="DX17" t="s">
        <v>233</v>
      </c>
      <c r="DY17" t="s">
        <v>234</v>
      </c>
      <c r="DZ17" t="s">
        <v>235</v>
      </c>
      <c r="EA17" t="s">
        <v>236</v>
      </c>
      <c r="EB17" t="s">
        <v>237</v>
      </c>
      <c r="EC17" t="s">
        <v>238</v>
      </c>
      <c r="ED17" t="s">
        <v>239</v>
      </c>
      <c r="EE17" t="s">
        <v>240</v>
      </c>
      <c r="EF17" t="s">
        <v>241</v>
      </c>
      <c r="EG17" t="s">
        <v>242</v>
      </c>
      <c r="EH17" t="s">
        <v>243</v>
      </c>
      <c r="EI17" t="s">
        <v>244</v>
      </c>
      <c r="EJ17" t="s">
        <v>245</v>
      </c>
      <c r="EK17" t="s">
        <v>246</v>
      </c>
      <c r="EL17" t="s">
        <v>247</v>
      </c>
      <c r="EM17" t="s">
        <v>248</v>
      </c>
      <c r="EN17" t="s">
        <v>249</v>
      </c>
      <c r="EO17" t="s">
        <v>250</v>
      </c>
      <c r="EP17" t="s">
        <v>251</v>
      </c>
      <c r="EQ17" t="s">
        <v>252</v>
      </c>
      <c r="ER17" t="s">
        <v>253</v>
      </c>
      <c r="ES17" t="s">
        <v>254</v>
      </c>
      <c r="ET17" t="s">
        <v>255</v>
      </c>
      <c r="EU17" t="s">
        <v>256</v>
      </c>
      <c r="EV17" t="s">
        <v>257</v>
      </c>
      <c r="EW17" t="s">
        <v>258</v>
      </c>
      <c r="EX17" t="s">
        <v>259</v>
      </c>
      <c r="EY17" t="s">
        <v>260</v>
      </c>
      <c r="EZ17" t="s">
        <v>261</v>
      </c>
      <c r="FA17" t="s">
        <v>262</v>
      </c>
      <c r="FB17" t="s">
        <v>263</v>
      </c>
      <c r="FC17" t="s">
        <v>264</v>
      </c>
      <c r="FD17" t="s">
        <v>265</v>
      </c>
      <c r="FE17" t="s">
        <v>266</v>
      </c>
      <c r="FF17" t="s">
        <v>267</v>
      </c>
      <c r="FG17" t="s">
        <v>268</v>
      </c>
      <c r="FH17" t="s">
        <v>269</v>
      </c>
      <c r="FI17" t="s">
        <v>270</v>
      </c>
      <c r="FJ17" t="s">
        <v>271</v>
      </c>
      <c r="FK17" t="s">
        <v>272</v>
      </c>
      <c r="FL17" t="s">
        <v>273</v>
      </c>
      <c r="FM17" t="s">
        <v>274</v>
      </c>
      <c r="FN17" t="s">
        <v>275</v>
      </c>
      <c r="FO17" t="s">
        <v>276</v>
      </c>
      <c r="FP17" t="s">
        <v>277</v>
      </c>
      <c r="FQ17" t="s">
        <v>278</v>
      </c>
      <c r="FR17" t="s">
        <v>279</v>
      </c>
      <c r="FS17" t="s">
        <v>280</v>
      </c>
      <c r="FT17" t="s">
        <v>281</v>
      </c>
      <c r="FU17" t="s">
        <v>282</v>
      </c>
      <c r="FV17" t="s">
        <v>283</v>
      </c>
      <c r="FW17" t="s">
        <v>284</v>
      </c>
      <c r="FX17" t="s">
        <v>285</v>
      </c>
      <c r="FY17" t="s">
        <v>286</v>
      </c>
      <c r="FZ17" t="s">
        <v>287</v>
      </c>
      <c r="GA17" t="s">
        <v>288</v>
      </c>
      <c r="GB17" t="s">
        <v>289</v>
      </c>
      <c r="GC17" t="s">
        <v>290</v>
      </c>
      <c r="GD17" t="s">
        <v>291</v>
      </c>
      <c r="GE17" t="s">
        <v>292</v>
      </c>
      <c r="GF17" t="s">
        <v>293</v>
      </c>
      <c r="GG17" t="s">
        <v>294</v>
      </c>
      <c r="GH17" t="s">
        <v>295</v>
      </c>
      <c r="GI17" t="s">
        <v>296</v>
      </c>
      <c r="GJ17" t="s">
        <v>297</v>
      </c>
      <c r="GK17" t="s">
        <v>298</v>
      </c>
      <c r="GL17" t="s">
        <v>299</v>
      </c>
      <c r="GM17" t="s">
        <v>300</v>
      </c>
      <c r="GN17" t="s">
        <v>301</v>
      </c>
      <c r="GO17" t="s">
        <v>302</v>
      </c>
      <c r="GP17" t="s">
        <v>303</v>
      </c>
      <c r="GQ17" t="s">
        <v>304</v>
      </c>
      <c r="GR17" t="s">
        <v>305</v>
      </c>
      <c r="GS17" t="s">
        <v>306</v>
      </c>
      <c r="GT17" t="s">
        <v>307</v>
      </c>
      <c r="GU17" t="s">
        <v>308</v>
      </c>
      <c r="GV17" t="s">
        <v>309</v>
      </c>
      <c r="GW17" t="s">
        <v>310</v>
      </c>
      <c r="GX17" t="s">
        <v>311</v>
      </c>
      <c r="GY17" t="s">
        <v>312</v>
      </c>
      <c r="GZ17" t="s">
        <v>313</v>
      </c>
      <c r="HA17" t="s">
        <v>314</v>
      </c>
      <c r="HB17" t="s">
        <v>315</v>
      </c>
      <c r="HC17" t="s">
        <v>316</v>
      </c>
      <c r="HD17" t="s">
        <v>317</v>
      </c>
      <c r="HE17" t="s">
        <v>318</v>
      </c>
      <c r="HF17" t="s">
        <v>319</v>
      </c>
      <c r="HG17" t="s">
        <v>320</v>
      </c>
      <c r="HH17" t="s">
        <v>321</v>
      </c>
    </row>
    <row r="18" spans="1:216" x14ac:dyDescent="0.2">
      <c r="B18" t="s">
        <v>322</v>
      </c>
      <c r="C18" t="s">
        <v>322</v>
      </c>
      <c r="F18" t="s">
        <v>322</v>
      </c>
      <c r="L18" t="s">
        <v>322</v>
      </c>
      <c r="M18" t="s">
        <v>323</v>
      </c>
      <c r="N18" t="s">
        <v>324</v>
      </c>
      <c r="O18" t="s">
        <v>325</v>
      </c>
      <c r="P18" t="s">
        <v>326</v>
      </c>
      <c r="Q18" t="s">
        <v>326</v>
      </c>
      <c r="R18" t="s">
        <v>160</v>
      </c>
      <c r="S18" t="s">
        <v>160</v>
      </c>
      <c r="T18" t="s">
        <v>323</v>
      </c>
      <c r="U18" t="s">
        <v>323</v>
      </c>
      <c r="V18" t="s">
        <v>323</v>
      </c>
      <c r="W18" t="s">
        <v>323</v>
      </c>
      <c r="X18" t="s">
        <v>327</v>
      </c>
      <c r="Y18" t="s">
        <v>328</v>
      </c>
      <c r="Z18" t="s">
        <v>328</v>
      </c>
      <c r="AA18" t="s">
        <v>329</v>
      </c>
      <c r="AB18" t="s">
        <v>330</v>
      </c>
      <c r="AC18" t="s">
        <v>329</v>
      </c>
      <c r="AD18" t="s">
        <v>329</v>
      </c>
      <c r="AE18" t="s">
        <v>329</v>
      </c>
      <c r="AF18" t="s">
        <v>327</v>
      </c>
      <c r="AG18" t="s">
        <v>327</v>
      </c>
      <c r="AH18" t="s">
        <v>327</v>
      </c>
      <c r="AI18" t="s">
        <v>327</v>
      </c>
      <c r="AJ18" t="s">
        <v>331</v>
      </c>
      <c r="AK18" t="s">
        <v>330</v>
      </c>
      <c r="AM18" t="s">
        <v>330</v>
      </c>
      <c r="AN18" t="s">
        <v>331</v>
      </c>
      <c r="AO18" t="s">
        <v>325</v>
      </c>
      <c r="AP18" t="s">
        <v>325</v>
      </c>
      <c r="AR18" t="s">
        <v>332</v>
      </c>
      <c r="AS18" t="s">
        <v>322</v>
      </c>
      <c r="AT18" t="s">
        <v>326</v>
      </c>
      <c r="AU18" t="s">
        <v>326</v>
      </c>
      <c r="AV18" t="s">
        <v>333</v>
      </c>
      <c r="AW18" t="s">
        <v>333</v>
      </c>
      <c r="AX18" t="s">
        <v>326</v>
      </c>
      <c r="AY18" t="s">
        <v>333</v>
      </c>
      <c r="AZ18" t="s">
        <v>331</v>
      </c>
      <c r="BA18" t="s">
        <v>329</v>
      </c>
      <c r="BB18" t="s">
        <v>329</v>
      </c>
      <c r="BC18" t="s">
        <v>328</v>
      </c>
      <c r="BD18" t="s">
        <v>328</v>
      </c>
      <c r="BE18" t="s">
        <v>328</v>
      </c>
      <c r="BF18" t="s">
        <v>328</v>
      </c>
      <c r="BG18" t="s">
        <v>328</v>
      </c>
      <c r="BH18" t="s">
        <v>334</v>
      </c>
      <c r="BI18" t="s">
        <v>325</v>
      </c>
      <c r="BJ18" t="s">
        <v>325</v>
      </c>
      <c r="BK18" t="s">
        <v>326</v>
      </c>
      <c r="BL18" t="s">
        <v>326</v>
      </c>
      <c r="BM18" t="s">
        <v>326</v>
      </c>
      <c r="BN18" t="s">
        <v>333</v>
      </c>
      <c r="BO18" t="s">
        <v>326</v>
      </c>
      <c r="BP18" t="s">
        <v>333</v>
      </c>
      <c r="BQ18" t="s">
        <v>329</v>
      </c>
      <c r="BR18" t="s">
        <v>329</v>
      </c>
      <c r="BS18" t="s">
        <v>328</v>
      </c>
      <c r="BT18" t="s">
        <v>328</v>
      </c>
      <c r="BU18" t="s">
        <v>325</v>
      </c>
      <c r="BZ18" t="s">
        <v>325</v>
      </c>
      <c r="CC18" t="s">
        <v>328</v>
      </c>
      <c r="CD18" t="s">
        <v>328</v>
      </c>
      <c r="CE18" t="s">
        <v>328</v>
      </c>
      <c r="CF18" t="s">
        <v>328</v>
      </c>
      <c r="CG18" t="s">
        <v>328</v>
      </c>
      <c r="CH18" t="s">
        <v>325</v>
      </c>
      <c r="CI18" t="s">
        <v>325</v>
      </c>
      <c r="CJ18" t="s">
        <v>325</v>
      </c>
      <c r="CK18" t="s">
        <v>322</v>
      </c>
      <c r="CM18" t="s">
        <v>335</v>
      </c>
      <c r="CO18" t="s">
        <v>322</v>
      </c>
      <c r="CP18" t="s">
        <v>322</v>
      </c>
      <c r="CR18" t="s">
        <v>336</v>
      </c>
      <c r="CS18" t="s">
        <v>337</v>
      </c>
      <c r="CT18" t="s">
        <v>336</v>
      </c>
      <c r="CU18" t="s">
        <v>337</v>
      </c>
      <c r="CV18" t="s">
        <v>336</v>
      </c>
      <c r="CW18" t="s">
        <v>337</v>
      </c>
      <c r="CX18" t="s">
        <v>330</v>
      </c>
      <c r="CY18" t="s">
        <v>330</v>
      </c>
      <c r="CZ18" t="s">
        <v>325</v>
      </c>
      <c r="DA18" t="s">
        <v>338</v>
      </c>
      <c r="DB18" t="s">
        <v>325</v>
      </c>
      <c r="DD18" t="s">
        <v>326</v>
      </c>
      <c r="DE18" t="s">
        <v>339</v>
      </c>
      <c r="DF18" t="s">
        <v>326</v>
      </c>
      <c r="DH18" t="s">
        <v>325</v>
      </c>
      <c r="DI18" t="s">
        <v>338</v>
      </c>
      <c r="DJ18" t="s">
        <v>325</v>
      </c>
      <c r="DO18" t="s">
        <v>340</v>
      </c>
      <c r="DP18" t="s">
        <v>340</v>
      </c>
      <c r="EC18" t="s">
        <v>340</v>
      </c>
      <c r="ED18" t="s">
        <v>340</v>
      </c>
      <c r="EE18" t="s">
        <v>341</v>
      </c>
      <c r="EF18" t="s">
        <v>341</v>
      </c>
      <c r="EG18" t="s">
        <v>328</v>
      </c>
      <c r="EH18" t="s">
        <v>328</v>
      </c>
      <c r="EI18" t="s">
        <v>330</v>
      </c>
      <c r="EJ18" t="s">
        <v>328</v>
      </c>
      <c r="EK18" t="s">
        <v>333</v>
      </c>
      <c r="EL18" t="s">
        <v>330</v>
      </c>
      <c r="EM18" t="s">
        <v>330</v>
      </c>
      <c r="EO18" t="s">
        <v>340</v>
      </c>
      <c r="EP18" t="s">
        <v>340</v>
      </c>
      <c r="EQ18" t="s">
        <v>340</v>
      </c>
      <c r="ER18" t="s">
        <v>340</v>
      </c>
      <c r="ES18" t="s">
        <v>340</v>
      </c>
      <c r="ET18" t="s">
        <v>340</v>
      </c>
      <c r="EU18" t="s">
        <v>340</v>
      </c>
      <c r="EV18" t="s">
        <v>342</v>
      </c>
      <c r="EW18" t="s">
        <v>343</v>
      </c>
      <c r="EX18" t="s">
        <v>343</v>
      </c>
      <c r="EY18" t="s">
        <v>343</v>
      </c>
      <c r="EZ18" t="s">
        <v>340</v>
      </c>
      <c r="FA18" t="s">
        <v>340</v>
      </c>
      <c r="FB18" t="s">
        <v>340</v>
      </c>
      <c r="FC18" t="s">
        <v>340</v>
      </c>
      <c r="FD18" t="s">
        <v>340</v>
      </c>
      <c r="FE18" t="s">
        <v>340</v>
      </c>
      <c r="FF18" t="s">
        <v>340</v>
      </c>
      <c r="FG18" t="s">
        <v>340</v>
      </c>
      <c r="FH18" t="s">
        <v>340</v>
      </c>
      <c r="FI18" t="s">
        <v>340</v>
      </c>
      <c r="FJ18" t="s">
        <v>340</v>
      </c>
      <c r="FK18" t="s">
        <v>340</v>
      </c>
      <c r="FR18" t="s">
        <v>340</v>
      </c>
      <c r="FS18" t="s">
        <v>330</v>
      </c>
      <c r="FT18" t="s">
        <v>330</v>
      </c>
      <c r="FU18" t="s">
        <v>336</v>
      </c>
      <c r="FV18" t="s">
        <v>337</v>
      </c>
      <c r="FW18" t="s">
        <v>337</v>
      </c>
      <c r="GA18" t="s">
        <v>337</v>
      </c>
      <c r="GE18" t="s">
        <v>326</v>
      </c>
      <c r="GF18" t="s">
        <v>326</v>
      </c>
      <c r="GG18" t="s">
        <v>333</v>
      </c>
      <c r="GH18" t="s">
        <v>333</v>
      </c>
      <c r="GI18" t="s">
        <v>344</v>
      </c>
      <c r="GJ18" t="s">
        <v>344</v>
      </c>
      <c r="GK18" t="s">
        <v>340</v>
      </c>
      <c r="GL18" t="s">
        <v>340</v>
      </c>
      <c r="GM18" t="s">
        <v>340</v>
      </c>
      <c r="GN18" t="s">
        <v>340</v>
      </c>
      <c r="GO18" t="s">
        <v>340</v>
      </c>
      <c r="GP18" t="s">
        <v>340</v>
      </c>
      <c r="GQ18" t="s">
        <v>328</v>
      </c>
      <c r="GR18" t="s">
        <v>340</v>
      </c>
      <c r="GT18" t="s">
        <v>331</v>
      </c>
      <c r="GU18" t="s">
        <v>331</v>
      </c>
      <c r="GV18" t="s">
        <v>328</v>
      </c>
      <c r="GW18" t="s">
        <v>328</v>
      </c>
      <c r="GX18" t="s">
        <v>328</v>
      </c>
      <c r="GY18" t="s">
        <v>328</v>
      </c>
      <c r="GZ18" t="s">
        <v>328</v>
      </c>
      <c r="HA18" t="s">
        <v>330</v>
      </c>
      <c r="HB18" t="s">
        <v>330</v>
      </c>
      <c r="HC18" t="s">
        <v>330</v>
      </c>
      <c r="HD18" t="s">
        <v>328</v>
      </c>
      <c r="HE18" t="s">
        <v>326</v>
      </c>
      <c r="HF18" t="s">
        <v>333</v>
      </c>
      <c r="HG18" t="s">
        <v>330</v>
      </c>
      <c r="HH18" t="s">
        <v>330</v>
      </c>
    </row>
    <row r="19" spans="1:216" x14ac:dyDescent="0.2">
      <c r="A19">
        <v>1</v>
      </c>
      <c r="B19">
        <v>1689723106</v>
      </c>
      <c r="C19">
        <v>0</v>
      </c>
      <c r="D19" t="s">
        <v>345</v>
      </c>
      <c r="E19" t="s">
        <v>346</v>
      </c>
      <c r="F19" t="s">
        <v>347</v>
      </c>
      <c r="G19" t="s">
        <v>348</v>
      </c>
      <c r="H19" t="s">
        <v>349</v>
      </c>
      <c r="I19" t="s">
        <v>350</v>
      </c>
      <c r="J19" t="s">
        <v>408</v>
      </c>
      <c r="K19" t="s">
        <v>351</v>
      </c>
      <c r="L19">
        <v>1689723106</v>
      </c>
      <c r="M19">
        <f t="shared" ref="M19:M36" si="0">(N19)/1000</f>
        <v>2.1822099413073663E-3</v>
      </c>
      <c r="N19">
        <f t="shared" ref="N19:N36" si="1">1000*AZ19*AL19*(AV19-AW19)/(100*$B$7*(1000-AL19*AV19))</f>
        <v>2.1822099413073661</v>
      </c>
      <c r="O19">
        <f t="shared" ref="O19:O36" si="2">AZ19*AL19*(AU19-AT19*(1000-AL19*AW19)/(1000-AL19*AV19))/(100*$B$7)</f>
        <v>9.0418302397724393</v>
      </c>
      <c r="P19">
        <f t="shared" ref="P19:P36" si="3">AT19 - IF(AL19&gt;1, O19*$B$7*100/(AN19*BH19), 0)</f>
        <v>391.803</v>
      </c>
      <c r="Q19">
        <f t="shared" ref="Q19:Q36" si="4">((W19-M19/2)*P19-O19)/(W19+M19/2)</f>
        <v>316.77331938704282</v>
      </c>
      <c r="R19">
        <f t="shared" ref="R19:R36" si="5">Q19*(BA19+BB19)/1000</f>
        <v>31.991953100159407</v>
      </c>
      <c r="S19">
        <f t="shared" ref="S19:S36" si="6">(AT19 - IF(AL19&gt;1, O19*$B$7*100/(AN19*BH19), 0))*(BA19+BB19)/1000</f>
        <v>39.569441090417996</v>
      </c>
      <c r="T19">
        <f t="shared" ref="T19:T36" si="7">2/((1/V19-1/U19)+SIGN(V19)*SQRT((1/V19-1/U19)*(1/V19-1/U19) + 4*$C$7/(($C$7+1)*($C$7+1))*(2*1/V19*1/U19-1/U19*1/U19)))</f>
        <v>0.21507381908507478</v>
      </c>
      <c r="U19">
        <f t="shared" ref="U19:U36" si="8">IF(LEFT($D$7,1)&lt;&gt;"0",IF(LEFT($D$7,1)="1",3,$E$7),$D$5+$E$5*(BH19*BA19/($K$5*1000))+$F$5*(BH19*BA19/($K$5*1000))*MAX(MIN($B$7,$J$5),$I$5)*MAX(MIN($B$7,$J$5),$I$5)+$G$5*MAX(MIN($B$7,$J$5),$I$5)*(BH19*BA19/($K$5*1000))+$H$5*(BH19*BA19/($K$5*1000))*(BH19*BA19/($K$5*1000)))</f>
        <v>3.7026644678353668</v>
      </c>
      <c r="V19">
        <f t="shared" ref="V19:V36" si="9">M19*(1000-(1000*0.61365*EXP(17.502*Z19/(240.97+Z19))/(BA19+BB19)+AV19)/2)/(1000*0.61365*EXP(17.502*Z19/(240.97+Z19))/(BA19+BB19)-AV19)</f>
        <v>0.20836672036142798</v>
      </c>
      <c r="W19">
        <f t="shared" ref="W19:W36" si="10">1/(($C$7+1)/(T19/1.6)+1/(U19/1.37)) + $C$7/(($C$7+1)/(T19/1.6) + $C$7/(U19/1.37))</f>
        <v>0.13081438310491944</v>
      </c>
      <c r="X19">
        <f t="shared" ref="X19:X36" si="11">(AO19*AR19)</f>
        <v>297.67849799999999</v>
      </c>
      <c r="Y19">
        <f t="shared" ref="Y19:Y36" si="12">(BC19+(X19+2*0.95*0.0000000567*(((BC19+$B$9)+273)^4-(BC19+273)^4)-44100*M19)/(1.84*29.3*U19+8*0.95*0.0000000567*(BC19+273)^3))</f>
        <v>19.94667701970333</v>
      </c>
      <c r="Z19">
        <f t="shared" ref="Z19:Z36" si="13">($C$9*BD19+$D$9*BE19+$E$9*Y19)</f>
        <v>19.94667701970333</v>
      </c>
      <c r="AA19">
        <f t="shared" ref="AA19:AA36" si="14">0.61365*EXP(17.502*Z19/(240.97+Z19))</f>
        <v>2.3388756569120059</v>
      </c>
      <c r="AB19">
        <f t="shared" ref="AB19:AB36" si="15">(AC19/AD19*100)</f>
        <v>59.003329251539483</v>
      </c>
      <c r="AC19">
        <f t="shared" ref="AC19:AC36" si="16">AV19*(BA19+BB19)/1000</f>
        <v>1.3002370306469999</v>
      </c>
      <c r="AD19">
        <f t="shared" ref="AD19:AD36" si="17">0.61365*EXP(17.502*BC19/(240.97+BC19))</f>
        <v>2.2036672288506072</v>
      </c>
      <c r="AE19">
        <f t="shared" ref="AE19:AE36" si="18">(AA19-AV19*(BA19+BB19)/1000)</f>
        <v>1.038638626265006</v>
      </c>
      <c r="AF19">
        <f t="shared" ref="AF19:AF36" si="19">(-M19*44100)</f>
        <v>-96.235458411654861</v>
      </c>
      <c r="AG19">
        <f t="shared" ref="AG19:AG36" si="20">2*29.3*U19*0.92*(BC19-Z19)</f>
        <v>-191.16961612878973</v>
      </c>
      <c r="AH19">
        <f t="shared" ref="AH19:AH36" si="21">2*0.95*0.0000000567*(((BC19+$B$9)+273)^4-(Z19+273)^4)</f>
        <v>-10.324076833138159</v>
      </c>
      <c r="AI19">
        <f t="shared" ref="AI19:AI36" si="22">X19+AH19+AF19+AG19</f>
        <v>-5.0653373582775885E-2</v>
      </c>
      <c r="AJ19">
        <v>31</v>
      </c>
      <c r="AK19">
        <v>8</v>
      </c>
      <c r="AL19">
        <f t="shared" ref="AL19:AL36" si="23">IF(AJ19*$H$15&gt;=AN19,1,(AN19/(AN19-AJ19*$H$15)))</f>
        <v>1</v>
      </c>
      <c r="AM19">
        <f t="shared" ref="AM19:AM36" si="24">(AL19-1)*100</f>
        <v>0</v>
      </c>
      <c r="AN19">
        <f t="shared" ref="AN19:AN36" si="25">MAX(0,($B$15+$C$15*BH19)/(1+$D$15*BH19)*BA19/(BC19+273)*$E$15)</f>
        <v>54658.531000922223</v>
      </c>
      <c r="AO19">
        <f t="shared" ref="AO19:AO36" si="26">$B$13*BI19+$C$13*BJ19+$F$13*BU19*(1-BX19)</f>
        <v>1799.86</v>
      </c>
      <c r="AP19">
        <f t="shared" ref="AP19:AP36" si="27">AO19*AQ19</f>
        <v>1517.2817999999997</v>
      </c>
      <c r="AQ19">
        <f t="shared" ref="AQ19:AQ36" si="28">($B$13*$D$11+$C$13*$D$11+$F$13*((CH19+BZ19)/MAX(CH19+BZ19+CI19, 0.1)*$I$11+CI19/MAX(CH19+BZ19+CI19, 0.1)*$J$11))/($B$13+$C$13+$F$13)</f>
        <v>0.84299989999222158</v>
      </c>
      <c r="AR19">
        <f t="shared" ref="AR19:AR36" si="29">($B$13*$K$11+$C$13*$K$11+$F$13*((CH19+BZ19)/MAX(CH19+BZ19+CI19, 0.1)*$P$11+CI19/MAX(CH19+BZ19+CI19, 0.1)*$Q$11))/($B$13+$C$13+$F$13)</f>
        <v>0.16538980698498773</v>
      </c>
      <c r="AS19">
        <v>1689723106</v>
      </c>
      <c r="AT19">
        <v>391.803</v>
      </c>
      <c r="AU19">
        <v>399.964</v>
      </c>
      <c r="AV19">
        <v>12.874499999999999</v>
      </c>
      <c r="AW19">
        <v>11.0982</v>
      </c>
      <c r="AX19">
        <v>394.94</v>
      </c>
      <c r="AY19">
        <v>13.018599999999999</v>
      </c>
      <c r="AZ19">
        <v>400.06900000000002</v>
      </c>
      <c r="BA19">
        <v>100.893</v>
      </c>
      <c r="BB19">
        <v>0.100206</v>
      </c>
      <c r="BC19">
        <v>18.989000000000001</v>
      </c>
      <c r="BD19">
        <v>18.967500000000001</v>
      </c>
      <c r="BE19">
        <v>999.9</v>
      </c>
      <c r="BF19">
        <v>0</v>
      </c>
      <c r="BG19">
        <v>0</v>
      </c>
      <c r="BH19">
        <v>9970.6200000000008</v>
      </c>
      <c r="BI19">
        <v>0</v>
      </c>
      <c r="BJ19">
        <v>108.414</v>
      </c>
      <c r="BK19">
        <v>-8.16113</v>
      </c>
      <c r="BL19">
        <v>396.91300000000001</v>
      </c>
      <c r="BM19">
        <v>404.45299999999997</v>
      </c>
      <c r="BN19">
        <v>1.7762199999999999</v>
      </c>
      <c r="BO19">
        <v>399.964</v>
      </c>
      <c r="BP19">
        <v>11.0982</v>
      </c>
      <c r="BQ19">
        <v>1.29895</v>
      </c>
      <c r="BR19">
        <v>1.11974</v>
      </c>
      <c r="BS19">
        <v>10.7867</v>
      </c>
      <c r="BT19">
        <v>8.5751799999999996</v>
      </c>
      <c r="BU19">
        <v>1799.86</v>
      </c>
      <c r="BV19">
        <v>0.90000100000000005</v>
      </c>
      <c r="BW19">
        <v>9.9998799999999999E-2</v>
      </c>
      <c r="BX19">
        <v>0</v>
      </c>
      <c r="BY19">
        <v>1.9995000000000001</v>
      </c>
      <c r="BZ19">
        <v>0</v>
      </c>
      <c r="CA19">
        <v>7040.24</v>
      </c>
      <c r="CB19">
        <v>13893.9</v>
      </c>
      <c r="CC19">
        <v>36.811999999999998</v>
      </c>
      <c r="CD19">
        <v>38.811999999999998</v>
      </c>
      <c r="CE19">
        <v>38.125</v>
      </c>
      <c r="CF19">
        <v>36.75</v>
      </c>
      <c r="CG19">
        <v>36.311999999999998</v>
      </c>
      <c r="CH19">
        <v>1619.88</v>
      </c>
      <c r="CI19">
        <v>179.98</v>
      </c>
      <c r="CJ19">
        <v>0</v>
      </c>
      <c r="CK19">
        <v>1689723114.5999999</v>
      </c>
      <c r="CL19">
        <v>0</v>
      </c>
      <c r="CM19">
        <v>1689723077</v>
      </c>
      <c r="CN19" t="s">
        <v>352</v>
      </c>
      <c r="CO19">
        <v>1689723077</v>
      </c>
      <c r="CP19">
        <v>1689723077</v>
      </c>
      <c r="CQ19">
        <v>48</v>
      </c>
      <c r="CR19">
        <v>-5.0000000000000001E-3</v>
      </c>
      <c r="CS19">
        <v>-3.0000000000000001E-3</v>
      </c>
      <c r="CT19">
        <v>-3.137</v>
      </c>
      <c r="CU19">
        <v>-0.14399999999999999</v>
      </c>
      <c r="CV19">
        <v>400</v>
      </c>
      <c r="CW19">
        <v>11</v>
      </c>
      <c r="CX19">
        <v>0.31</v>
      </c>
      <c r="CY19">
        <v>0.03</v>
      </c>
      <c r="CZ19">
        <v>10.007177134173901</v>
      </c>
      <c r="DA19">
        <v>-0.343372124692786</v>
      </c>
      <c r="DB19">
        <v>6.6343331783002807E-2</v>
      </c>
      <c r="DC19">
        <v>1</v>
      </c>
      <c r="DD19">
        <v>400.001714285714</v>
      </c>
      <c r="DE19">
        <v>-7.4727272726836796E-2</v>
      </c>
      <c r="DF19">
        <v>4.2545373938153601E-2</v>
      </c>
      <c r="DG19">
        <v>1</v>
      </c>
      <c r="DH19">
        <v>1800.0145</v>
      </c>
      <c r="DI19">
        <v>3.1310695437271198E-2</v>
      </c>
      <c r="DJ19">
        <v>0.160794123026967</v>
      </c>
      <c r="DK19">
        <v>-1</v>
      </c>
      <c r="DL19">
        <v>2</v>
      </c>
      <c r="DM19">
        <v>2</v>
      </c>
      <c r="DN19" t="s">
        <v>353</v>
      </c>
      <c r="DO19">
        <v>2.7366000000000001</v>
      </c>
      <c r="DP19">
        <v>2.8380999999999998</v>
      </c>
      <c r="DQ19">
        <v>9.6630599999999997E-2</v>
      </c>
      <c r="DR19">
        <v>9.7081700000000007E-2</v>
      </c>
      <c r="DS19">
        <v>7.8673599999999996E-2</v>
      </c>
      <c r="DT19">
        <v>6.8752400000000005E-2</v>
      </c>
      <c r="DU19">
        <v>26430.3</v>
      </c>
      <c r="DV19">
        <v>27967.3</v>
      </c>
      <c r="DW19">
        <v>27376.3</v>
      </c>
      <c r="DX19">
        <v>29065.8</v>
      </c>
      <c r="DY19">
        <v>33252.400000000001</v>
      </c>
      <c r="DZ19">
        <v>36087.4</v>
      </c>
      <c r="EA19">
        <v>36601</v>
      </c>
      <c r="EB19">
        <v>39438.400000000001</v>
      </c>
      <c r="EC19">
        <v>1.887</v>
      </c>
      <c r="ED19">
        <v>2.0857299999999999</v>
      </c>
      <c r="EE19">
        <v>6.8061099999999999E-2</v>
      </c>
      <c r="EF19">
        <v>0</v>
      </c>
      <c r="EG19">
        <v>17.8385</v>
      </c>
      <c r="EH19">
        <v>999.9</v>
      </c>
      <c r="EI19">
        <v>42.222999999999999</v>
      </c>
      <c r="EJ19">
        <v>24.923999999999999</v>
      </c>
      <c r="EK19">
        <v>13.245900000000001</v>
      </c>
      <c r="EL19">
        <v>62.382800000000003</v>
      </c>
      <c r="EM19">
        <v>28.585699999999999</v>
      </c>
      <c r="EN19">
        <v>1</v>
      </c>
      <c r="EO19">
        <v>-0.387266</v>
      </c>
      <c r="EP19">
        <v>1.96726</v>
      </c>
      <c r="EQ19">
        <v>19.893599999999999</v>
      </c>
      <c r="ER19">
        <v>5.2180400000000002</v>
      </c>
      <c r="ES19">
        <v>11.9261</v>
      </c>
      <c r="ET19">
        <v>4.9558499999999999</v>
      </c>
      <c r="EU19">
        <v>3.2974800000000002</v>
      </c>
      <c r="EV19">
        <v>62.2</v>
      </c>
      <c r="EW19">
        <v>9999</v>
      </c>
      <c r="EX19">
        <v>120.9</v>
      </c>
      <c r="EY19">
        <v>4267.8</v>
      </c>
      <c r="EZ19">
        <v>1.86005</v>
      </c>
      <c r="FA19">
        <v>1.8592</v>
      </c>
      <c r="FB19">
        <v>1.86496</v>
      </c>
      <c r="FC19">
        <v>1.86907</v>
      </c>
      <c r="FD19">
        <v>1.86371</v>
      </c>
      <c r="FE19">
        <v>1.86385</v>
      </c>
      <c r="FF19">
        <v>1.86381</v>
      </c>
      <c r="FG19">
        <v>1.8635699999999999</v>
      </c>
      <c r="FH19">
        <v>0</v>
      </c>
      <c r="FI19">
        <v>0</v>
      </c>
      <c r="FJ19">
        <v>0</v>
      </c>
      <c r="FK19">
        <v>0</v>
      </c>
      <c r="FL19" t="s">
        <v>354</v>
      </c>
      <c r="FM19" t="s">
        <v>355</v>
      </c>
      <c r="FN19" t="s">
        <v>356</v>
      </c>
      <c r="FO19" t="s">
        <v>356</v>
      </c>
      <c r="FP19" t="s">
        <v>356</v>
      </c>
      <c r="FQ19" t="s">
        <v>356</v>
      </c>
      <c r="FR19">
        <v>0</v>
      </c>
      <c r="FS19">
        <v>100</v>
      </c>
      <c r="FT19">
        <v>100</v>
      </c>
      <c r="FU19">
        <v>-3.137</v>
      </c>
      <c r="FV19">
        <v>-0.14410000000000001</v>
      </c>
      <c r="FW19">
        <v>-3.1372000000000102</v>
      </c>
      <c r="FX19">
        <v>0</v>
      </c>
      <c r="FY19">
        <v>0</v>
      </c>
      <c r="FZ19">
        <v>0</v>
      </c>
      <c r="GA19">
        <v>-0.14410000000000001</v>
      </c>
      <c r="GB19">
        <v>0</v>
      </c>
      <c r="GC19">
        <v>0</v>
      </c>
      <c r="GD19">
        <v>0</v>
      </c>
      <c r="GE19">
        <v>-1</v>
      </c>
      <c r="GF19">
        <v>-1</v>
      </c>
      <c r="GG19">
        <v>-1</v>
      </c>
      <c r="GH19">
        <v>-1</v>
      </c>
      <c r="GI19">
        <v>0.5</v>
      </c>
      <c r="GJ19">
        <v>0.5</v>
      </c>
      <c r="GK19">
        <v>1.03027</v>
      </c>
      <c r="GL19">
        <v>2.5610400000000002</v>
      </c>
      <c r="GM19">
        <v>1.4489700000000001</v>
      </c>
      <c r="GN19">
        <v>2.2961399999999998</v>
      </c>
      <c r="GO19">
        <v>1.5466299999999999</v>
      </c>
      <c r="GP19">
        <v>2.4182100000000002</v>
      </c>
      <c r="GQ19">
        <v>26.354700000000001</v>
      </c>
      <c r="GR19">
        <v>15.751899999999999</v>
      </c>
      <c r="GS19">
        <v>18</v>
      </c>
      <c r="GT19">
        <v>358.95499999999998</v>
      </c>
      <c r="GU19">
        <v>705.61099999999999</v>
      </c>
      <c r="GV19">
        <v>15.948</v>
      </c>
      <c r="GW19">
        <v>22.3126</v>
      </c>
      <c r="GX19">
        <v>29.999600000000001</v>
      </c>
      <c r="GY19">
        <v>22.4269</v>
      </c>
      <c r="GZ19">
        <v>22.441299999999998</v>
      </c>
      <c r="HA19">
        <v>20.620699999999999</v>
      </c>
      <c r="HB19">
        <v>20</v>
      </c>
      <c r="HC19">
        <v>-30</v>
      </c>
      <c r="HD19">
        <v>15.946899999999999</v>
      </c>
      <c r="HE19">
        <v>400</v>
      </c>
      <c r="HF19">
        <v>0</v>
      </c>
      <c r="HG19">
        <v>100.834</v>
      </c>
      <c r="HH19">
        <v>95.839500000000001</v>
      </c>
    </row>
    <row r="20" spans="1:216" x14ac:dyDescent="0.2">
      <c r="A20">
        <v>2</v>
      </c>
      <c r="B20">
        <v>1689723201</v>
      </c>
      <c r="C20">
        <v>95</v>
      </c>
      <c r="D20" t="s">
        <v>357</v>
      </c>
      <c r="E20" t="s">
        <v>358</v>
      </c>
      <c r="F20" t="s">
        <v>347</v>
      </c>
      <c r="G20" t="s">
        <v>348</v>
      </c>
      <c r="H20" t="s">
        <v>349</v>
      </c>
      <c r="I20" t="s">
        <v>350</v>
      </c>
      <c r="J20" t="s">
        <v>408</v>
      </c>
      <c r="K20" t="s">
        <v>351</v>
      </c>
      <c r="L20">
        <v>1689723201</v>
      </c>
      <c r="M20">
        <f t="shared" si="0"/>
        <v>2.1823949437036238E-3</v>
      </c>
      <c r="N20">
        <f t="shared" si="1"/>
        <v>2.1823949437036236</v>
      </c>
      <c r="O20">
        <f t="shared" si="2"/>
        <v>6.7891844240918786</v>
      </c>
      <c r="P20">
        <f t="shared" si="3"/>
        <v>293.83999999999997</v>
      </c>
      <c r="Q20">
        <f t="shared" si="4"/>
        <v>237.12098686513932</v>
      </c>
      <c r="R20">
        <f t="shared" si="5"/>
        <v>23.947126369307025</v>
      </c>
      <c r="S20">
        <f t="shared" si="6"/>
        <v>29.67524598048</v>
      </c>
      <c r="T20">
        <f t="shared" si="7"/>
        <v>0.21354464322798022</v>
      </c>
      <c r="U20">
        <f t="shared" si="8"/>
        <v>3.7075107112237649</v>
      </c>
      <c r="V20">
        <f t="shared" si="9"/>
        <v>0.20693935909748595</v>
      </c>
      <c r="W20">
        <f t="shared" si="10"/>
        <v>0.12991353874741868</v>
      </c>
      <c r="X20">
        <f t="shared" si="11"/>
        <v>297.706929</v>
      </c>
      <c r="Y20">
        <f t="shared" si="12"/>
        <v>19.953381314513937</v>
      </c>
      <c r="Z20">
        <f t="shared" si="13"/>
        <v>19.953381314513937</v>
      </c>
      <c r="AA20">
        <f t="shared" si="14"/>
        <v>2.3398472540964637</v>
      </c>
      <c r="AB20">
        <f t="shared" si="15"/>
        <v>58.689427955186687</v>
      </c>
      <c r="AC20">
        <f t="shared" si="16"/>
        <v>1.2939493912500002</v>
      </c>
      <c r="AD20">
        <f t="shared" si="17"/>
        <v>2.2047401658745374</v>
      </c>
      <c r="AE20">
        <f t="shared" si="18"/>
        <v>1.0458978628464635</v>
      </c>
      <c r="AF20">
        <f t="shared" si="19"/>
        <v>-96.243617017329811</v>
      </c>
      <c r="AG20">
        <f t="shared" si="20"/>
        <v>-191.20082024337907</v>
      </c>
      <c r="AH20">
        <f t="shared" si="21"/>
        <v>-10.3130318420585</v>
      </c>
      <c r="AI20">
        <f t="shared" si="22"/>
        <v>-5.0540102767371309E-2</v>
      </c>
      <c r="AJ20">
        <v>31</v>
      </c>
      <c r="AK20">
        <v>8</v>
      </c>
      <c r="AL20">
        <f t="shared" si="23"/>
        <v>1</v>
      </c>
      <c r="AM20">
        <f t="shared" si="24"/>
        <v>0</v>
      </c>
      <c r="AN20">
        <f t="shared" si="25"/>
        <v>54757.927194235956</v>
      </c>
      <c r="AO20">
        <f t="shared" si="26"/>
        <v>1800.02</v>
      </c>
      <c r="AP20">
        <f t="shared" si="27"/>
        <v>1517.4177</v>
      </c>
      <c r="AQ20">
        <f t="shared" si="28"/>
        <v>0.84300046666148154</v>
      </c>
      <c r="AR20">
        <f t="shared" si="29"/>
        <v>0.16539090065665937</v>
      </c>
      <c r="AS20">
        <v>1689723201</v>
      </c>
      <c r="AT20">
        <v>293.83999999999997</v>
      </c>
      <c r="AU20">
        <v>299.96699999999998</v>
      </c>
      <c r="AV20">
        <v>12.8125</v>
      </c>
      <c r="AW20">
        <v>11.036</v>
      </c>
      <c r="AX20">
        <v>296.77199999999999</v>
      </c>
      <c r="AY20">
        <v>12.9587</v>
      </c>
      <c r="AZ20">
        <v>400.08300000000003</v>
      </c>
      <c r="BA20">
        <v>100.89100000000001</v>
      </c>
      <c r="BB20">
        <v>0.100172</v>
      </c>
      <c r="BC20">
        <v>18.9968</v>
      </c>
      <c r="BD20">
        <v>18.982299999999999</v>
      </c>
      <c r="BE20">
        <v>999.9</v>
      </c>
      <c r="BF20">
        <v>0</v>
      </c>
      <c r="BG20">
        <v>0</v>
      </c>
      <c r="BH20">
        <v>9990</v>
      </c>
      <c r="BI20">
        <v>0</v>
      </c>
      <c r="BJ20">
        <v>102.224</v>
      </c>
      <c r="BK20">
        <v>-6.1268900000000004</v>
      </c>
      <c r="BL20">
        <v>297.654</v>
      </c>
      <c r="BM20">
        <v>303.315</v>
      </c>
      <c r="BN20">
        <v>1.77654</v>
      </c>
      <c r="BO20">
        <v>299.96699999999998</v>
      </c>
      <c r="BP20">
        <v>11.036</v>
      </c>
      <c r="BQ20">
        <v>1.29267</v>
      </c>
      <c r="BR20">
        <v>1.1134299999999999</v>
      </c>
      <c r="BS20">
        <v>10.713800000000001</v>
      </c>
      <c r="BT20">
        <v>8.4917800000000003</v>
      </c>
      <c r="BU20">
        <v>1800.02</v>
      </c>
      <c r="BV20">
        <v>0.89998699999999998</v>
      </c>
      <c r="BW20">
        <v>0.100013</v>
      </c>
      <c r="BX20">
        <v>0</v>
      </c>
      <c r="BY20">
        <v>2.0771999999999999</v>
      </c>
      <c r="BZ20">
        <v>0</v>
      </c>
      <c r="CA20">
        <v>6986.02</v>
      </c>
      <c r="CB20">
        <v>13895.1</v>
      </c>
      <c r="CC20">
        <v>36.686999999999998</v>
      </c>
      <c r="CD20">
        <v>38.75</v>
      </c>
      <c r="CE20">
        <v>38.061999999999998</v>
      </c>
      <c r="CF20">
        <v>36.625</v>
      </c>
      <c r="CG20">
        <v>36.186999999999998</v>
      </c>
      <c r="CH20">
        <v>1619.99</v>
      </c>
      <c r="CI20">
        <v>180.03</v>
      </c>
      <c r="CJ20">
        <v>0</v>
      </c>
      <c r="CK20">
        <v>1689723209.4000001</v>
      </c>
      <c r="CL20">
        <v>0</v>
      </c>
      <c r="CM20">
        <v>1689723171</v>
      </c>
      <c r="CN20" t="s">
        <v>359</v>
      </c>
      <c r="CO20">
        <v>1689723167</v>
      </c>
      <c r="CP20">
        <v>1689723171</v>
      </c>
      <c r="CQ20">
        <v>49</v>
      </c>
      <c r="CR20">
        <v>0.20499999999999999</v>
      </c>
      <c r="CS20">
        <v>-2E-3</v>
      </c>
      <c r="CT20">
        <v>-2.9319999999999999</v>
      </c>
      <c r="CU20">
        <v>-0.14599999999999999</v>
      </c>
      <c r="CV20">
        <v>300</v>
      </c>
      <c r="CW20">
        <v>11</v>
      </c>
      <c r="CX20">
        <v>0.49</v>
      </c>
      <c r="CY20">
        <v>0.06</v>
      </c>
      <c r="CZ20">
        <v>7.4585060602287303</v>
      </c>
      <c r="DA20">
        <v>2.5676395796056E-2</v>
      </c>
      <c r="DB20">
        <v>3.8844193544461801E-2</v>
      </c>
      <c r="DC20">
        <v>1</v>
      </c>
      <c r="DD20">
        <v>299.98430000000002</v>
      </c>
      <c r="DE20">
        <v>0.12297744360969801</v>
      </c>
      <c r="DF20">
        <v>2.13473651769936E-2</v>
      </c>
      <c r="DG20">
        <v>1</v>
      </c>
      <c r="DH20">
        <v>1800.0042857142901</v>
      </c>
      <c r="DI20">
        <v>4.7426845200337402E-2</v>
      </c>
      <c r="DJ20">
        <v>8.4916926191003807E-3</v>
      </c>
      <c r="DK20">
        <v>-1</v>
      </c>
      <c r="DL20">
        <v>2</v>
      </c>
      <c r="DM20">
        <v>2</v>
      </c>
      <c r="DN20" t="s">
        <v>353</v>
      </c>
      <c r="DO20">
        <v>2.7367699999999999</v>
      </c>
      <c r="DP20">
        <v>2.8382299999999998</v>
      </c>
      <c r="DQ20">
        <v>7.7086299999999996E-2</v>
      </c>
      <c r="DR20">
        <v>7.7375100000000002E-2</v>
      </c>
      <c r="DS20">
        <v>7.8425900000000007E-2</v>
      </c>
      <c r="DT20">
        <v>6.8482699999999994E-2</v>
      </c>
      <c r="DU20">
        <v>27006.6</v>
      </c>
      <c r="DV20">
        <v>28584.3</v>
      </c>
      <c r="DW20">
        <v>27380.799999999999</v>
      </c>
      <c r="DX20">
        <v>29072.400000000001</v>
      </c>
      <c r="DY20">
        <v>33267.800000000003</v>
      </c>
      <c r="DZ20">
        <v>36105.199999999997</v>
      </c>
      <c r="EA20">
        <v>36608.1</v>
      </c>
      <c r="EB20">
        <v>39446.6</v>
      </c>
      <c r="EC20">
        <v>1.88727</v>
      </c>
      <c r="ED20">
        <v>2.08805</v>
      </c>
      <c r="EE20">
        <v>6.8489499999999995E-2</v>
      </c>
      <c r="EF20">
        <v>0</v>
      </c>
      <c r="EG20">
        <v>17.8462</v>
      </c>
      <c r="EH20">
        <v>999.9</v>
      </c>
      <c r="EI20">
        <v>42.143999999999998</v>
      </c>
      <c r="EJ20">
        <v>24.834</v>
      </c>
      <c r="EK20">
        <v>13.1516</v>
      </c>
      <c r="EL20">
        <v>62.272799999999997</v>
      </c>
      <c r="EM20">
        <v>28.269200000000001</v>
      </c>
      <c r="EN20">
        <v>1</v>
      </c>
      <c r="EO20">
        <v>-0.39648899999999998</v>
      </c>
      <c r="EP20">
        <v>2.0731899999999999</v>
      </c>
      <c r="EQ20">
        <v>19.8873</v>
      </c>
      <c r="ER20">
        <v>5.2172900000000002</v>
      </c>
      <c r="ES20">
        <v>11.9261</v>
      </c>
      <c r="ET20">
        <v>4.9555499999999997</v>
      </c>
      <c r="EU20">
        <v>3.2974800000000002</v>
      </c>
      <c r="EV20">
        <v>62.2</v>
      </c>
      <c r="EW20">
        <v>9999</v>
      </c>
      <c r="EX20">
        <v>120.9</v>
      </c>
      <c r="EY20">
        <v>4269.8</v>
      </c>
      <c r="EZ20">
        <v>1.86005</v>
      </c>
      <c r="FA20">
        <v>1.85914</v>
      </c>
      <c r="FB20">
        <v>1.8650100000000001</v>
      </c>
      <c r="FC20">
        <v>1.8690500000000001</v>
      </c>
      <c r="FD20">
        <v>1.86371</v>
      </c>
      <c r="FE20">
        <v>1.8638600000000001</v>
      </c>
      <c r="FF20">
        <v>1.86381</v>
      </c>
      <c r="FG20">
        <v>1.8635699999999999</v>
      </c>
      <c r="FH20">
        <v>0</v>
      </c>
      <c r="FI20">
        <v>0</v>
      </c>
      <c r="FJ20">
        <v>0</v>
      </c>
      <c r="FK20">
        <v>0</v>
      </c>
      <c r="FL20" t="s">
        <v>354</v>
      </c>
      <c r="FM20" t="s">
        <v>355</v>
      </c>
      <c r="FN20" t="s">
        <v>356</v>
      </c>
      <c r="FO20" t="s">
        <v>356</v>
      </c>
      <c r="FP20" t="s">
        <v>356</v>
      </c>
      <c r="FQ20" t="s">
        <v>356</v>
      </c>
      <c r="FR20">
        <v>0</v>
      </c>
      <c r="FS20">
        <v>100</v>
      </c>
      <c r="FT20">
        <v>100</v>
      </c>
      <c r="FU20">
        <v>-2.9319999999999999</v>
      </c>
      <c r="FV20">
        <v>-0.1462</v>
      </c>
      <c r="FW20">
        <v>-2.9320909090909</v>
      </c>
      <c r="FX20">
        <v>0</v>
      </c>
      <c r="FY20">
        <v>0</v>
      </c>
      <c r="FZ20">
        <v>0</v>
      </c>
      <c r="GA20">
        <v>-0.14622727272727301</v>
      </c>
      <c r="GB20">
        <v>0</v>
      </c>
      <c r="GC20">
        <v>0</v>
      </c>
      <c r="GD20">
        <v>0</v>
      </c>
      <c r="GE20">
        <v>-1</v>
      </c>
      <c r="GF20">
        <v>-1</v>
      </c>
      <c r="GG20">
        <v>-1</v>
      </c>
      <c r="GH20">
        <v>-1</v>
      </c>
      <c r="GI20">
        <v>0.6</v>
      </c>
      <c r="GJ20">
        <v>0.5</v>
      </c>
      <c r="GK20">
        <v>0.82397500000000001</v>
      </c>
      <c r="GL20">
        <v>2.5647000000000002</v>
      </c>
      <c r="GM20">
        <v>1.4477500000000001</v>
      </c>
      <c r="GN20">
        <v>2.2997999999999998</v>
      </c>
      <c r="GO20">
        <v>1.5466299999999999</v>
      </c>
      <c r="GP20">
        <v>2.4084500000000002</v>
      </c>
      <c r="GQ20">
        <v>26.2516</v>
      </c>
      <c r="GR20">
        <v>15.7256</v>
      </c>
      <c r="GS20">
        <v>18</v>
      </c>
      <c r="GT20">
        <v>358.35899999999998</v>
      </c>
      <c r="GU20">
        <v>706.27099999999996</v>
      </c>
      <c r="GV20">
        <v>15.912800000000001</v>
      </c>
      <c r="GW20">
        <v>22.207599999999999</v>
      </c>
      <c r="GX20">
        <v>29.999600000000001</v>
      </c>
      <c r="GY20">
        <v>22.3124</v>
      </c>
      <c r="GZ20">
        <v>22.326899999999998</v>
      </c>
      <c r="HA20">
        <v>16.485800000000001</v>
      </c>
      <c r="HB20">
        <v>20</v>
      </c>
      <c r="HC20">
        <v>-30</v>
      </c>
      <c r="HD20">
        <v>15.9122</v>
      </c>
      <c r="HE20">
        <v>300</v>
      </c>
      <c r="HF20">
        <v>0</v>
      </c>
      <c r="HG20">
        <v>100.85299999999999</v>
      </c>
      <c r="HH20">
        <v>95.860299999999995</v>
      </c>
    </row>
    <row r="21" spans="1:216" x14ac:dyDescent="0.2">
      <c r="A21">
        <v>3</v>
      </c>
      <c r="B21">
        <v>1689723296.0999999</v>
      </c>
      <c r="C21">
        <v>190.09999990463299</v>
      </c>
      <c r="D21" t="s">
        <v>360</v>
      </c>
      <c r="E21" t="s">
        <v>361</v>
      </c>
      <c r="F21" t="s">
        <v>347</v>
      </c>
      <c r="G21" t="s">
        <v>348</v>
      </c>
      <c r="H21" t="s">
        <v>349</v>
      </c>
      <c r="I21" t="s">
        <v>350</v>
      </c>
      <c r="J21" t="s">
        <v>408</v>
      </c>
      <c r="K21" t="s">
        <v>351</v>
      </c>
      <c r="L21">
        <v>1689723296.0999999</v>
      </c>
      <c r="M21">
        <f t="shared" si="0"/>
        <v>2.1754186747299409E-3</v>
      </c>
      <c r="N21">
        <f t="shared" si="1"/>
        <v>2.1754186747299409</v>
      </c>
      <c r="O21">
        <f t="shared" si="2"/>
        <v>5.6501583390443582</v>
      </c>
      <c r="P21">
        <f t="shared" si="3"/>
        <v>244.87899999999999</v>
      </c>
      <c r="Q21">
        <f t="shared" si="4"/>
        <v>197.44560273856104</v>
      </c>
      <c r="R21">
        <f t="shared" si="5"/>
        <v>19.939594354981057</v>
      </c>
      <c r="S21">
        <f t="shared" si="6"/>
        <v>24.7297881458456</v>
      </c>
      <c r="T21">
        <f t="shared" si="7"/>
        <v>0.21243533597131314</v>
      </c>
      <c r="U21">
        <f t="shared" si="8"/>
        <v>3.7121809293573871</v>
      </c>
      <c r="V21">
        <f t="shared" si="9"/>
        <v>0.20590532123694133</v>
      </c>
      <c r="W21">
        <f t="shared" si="10"/>
        <v>0.12926080132518292</v>
      </c>
      <c r="X21">
        <f t="shared" si="11"/>
        <v>297.65934599999997</v>
      </c>
      <c r="Y21">
        <f t="shared" si="12"/>
        <v>19.93638102418053</v>
      </c>
      <c r="Z21">
        <f t="shared" si="13"/>
        <v>19.93638102418053</v>
      </c>
      <c r="AA21">
        <f t="shared" si="14"/>
        <v>2.3373842330342218</v>
      </c>
      <c r="AB21">
        <f t="shared" si="15"/>
        <v>58.554328717358231</v>
      </c>
      <c r="AC21">
        <f t="shared" si="16"/>
        <v>1.2895938347707201</v>
      </c>
      <c r="AD21">
        <f t="shared" si="17"/>
        <v>2.2023885560973469</v>
      </c>
      <c r="AE21">
        <f t="shared" si="18"/>
        <v>1.0477903982635017</v>
      </c>
      <c r="AF21">
        <f t="shared" si="19"/>
        <v>-95.935963555590391</v>
      </c>
      <c r="AG21">
        <f t="shared" si="20"/>
        <v>-191.46162405711411</v>
      </c>
      <c r="AH21">
        <f t="shared" si="21"/>
        <v>-10.312303124164959</v>
      </c>
      <c r="AI21">
        <f t="shared" si="22"/>
        <v>-5.0544736869454709E-2</v>
      </c>
      <c r="AJ21">
        <v>32</v>
      </c>
      <c r="AK21">
        <v>8</v>
      </c>
      <c r="AL21">
        <f t="shared" si="23"/>
        <v>1</v>
      </c>
      <c r="AM21">
        <f t="shared" si="24"/>
        <v>0</v>
      </c>
      <c r="AN21">
        <f t="shared" si="25"/>
        <v>54858.342459386789</v>
      </c>
      <c r="AO21">
        <f t="shared" si="26"/>
        <v>1799.74</v>
      </c>
      <c r="AP21">
        <f t="shared" si="27"/>
        <v>1517.181</v>
      </c>
      <c r="AQ21">
        <f t="shared" si="28"/>
        <v>0.84300010001444659</v>
      </c>
      <c r="AR21">
        <f t="shared" si="29"/>
        <v>0.1653901930278818</v>
      </c>
      <c r="AS21">
        <v>1689723296.0999999</v>
      </c>
      <c r="AT21">
        <v>244.87899999999999</v>
      </c>
      <c r="AU21">
        <v>249.97900000000001</v>
      </c>
      <c r="AV21">
        <v>12.7698</v>
      </c>
      <c r="AW21">
        <v>10.9983</v>
      </c>
      <c r="AX21">
        <v>247.76</v>
      </c>
      <c r="AY21">
        <v>12.918900000000001</v>
      </c>
      <c r="AZ21">
        <v>399.947</v>
      </c>
      <c r="BA21">
        <v>100.88800000000001</v>
      </c>
      <c r="BB21">
        <v>9.9786399999999997E-2</v>
      </c>
      <c r="BC21">
        <v>18.979700000000001</v>
      </c>
      <c r="BD21">
        <v>18.959599999999998</v>
      </c>
      <c r="BE21">
        <v>999.9</v>
      </c>
      <c r="BF21">
        <v>0</v>
      </c>
      <c r="BG21">
        <v>0</v>
      </c>
      <c r="BH21">
        <v>10008.799999999999</v>
      </c>
      <c r="BI21">
        <v>0</v>
      </c>
      <c r="BJ21">
        <v>89.7363</v>
      </c>
      <c r="BK21">
        <v>-5.09999</v>
      </c>
      <c r="BL21">
        <v>248.047</v>
      </c>
      <c r="BM21">
        <v>252.75899999999999</v>
      </c>
      <c r="BN21">
        <v>1.7715099999999999</v>
      </c>
      <c r="BO21">
        <v>249.97900000000001</v>
      </c>
      <c r="BP21">
        <v>10.9983</v>
      </c>
      <c r="BQ21">
        <v>1.28833</v>
      </c>
      <c r="BR21">
        <v>1.1095999999999999</v>
      </c>
      <c r="BS21">
        <v>10.663399999999999</v>
      </c>
      <c r="BT21">
        <v>8.4409799999999997</v>
      </c>
      <c r="BU21">
        <v>1799.74</v>
      </c>
      <c r="BV21">
        <v>0.89999799999999996</v>
      </c>
      <c r="BW21">
        <v>0.10000199999999999</v>
      </c>
      <c r="BX21">
        <v>0</v>
      </c>
      <c r="BY21">
        <v>2.4009</v>
      </c>
      <c r="BZ21">
        <v>0</v>
      </c>
      <c r="CA21">
        <v>6938.34</v>
      </c>
      <c r="CB21">
        <v>13892.9</v>
      </c>
      <c r="CC21">
        <v>36.625</v>
      </c>
      <c r="CD21">
        <v>38.625</v>
      </c>
      <c r="CE21">
        <v>37.936999999999998</v>
      </c>
      <c r="CF21">
        <v>36.561999999999998</v>
      </c>
      <c r="CG21">
        <v>36.125</v>
      </c>
      <c r="CH21">
        <v>1619.76</v>
      </c>
      <c r="CI21">
        <v>179.98</v>
      </c>
      <c r="CJ21">
        <v>0</v>
      </c>
      <c r="CK21">
        <v>1689723304.8</v>
      </c>
      <c r="CL21">
        <v>0</v>
      </c>
      <c r="CM21">
        <v>1689723267</v>
      </c>
      <c r="CN21" t="s">
        <v>362</v>
      </c>
      <c r="CO21">
        <v>1689723267</v>
      </c>
      <c r="CP21">
        <v>1689723259</v>
      </c>
      <c r="CQ21">
        <v>50</v>
      </c>
      <c r="CR21">
        <v>5.0999999999999997E-2</v>
      </c>
      <c r="CS21">
        <v>-3.0000000000000001E-3</v>
      </c>
      <c r="CT21">
        <v>-2.8809999999999998</v>
      </c>
      <c r="CU21">
        <v>-0.14899999999999999</v>
      </c>
      <c r="CV21">
        <v>250</v>
      </c>
      <c r="CW21">
        <v>11</v>
      </c>
      <c r="CX21">
        <v>0.26</v>
      </c>
      <c r="CY21">
        <v>0.06</v>
      </c>
      <c r="CZ21">
        <v>6.2174527664074102</v>
      </c>
      <c r="DA21">
        <v>0.10884760012059599</v>
      </c>
      <c r="DB21">
        <v>3.0645331545642099E-2</v>
      </c>
      <c r="DC21">
        <v>1</v>
      </c>
      <c r="DD21">
        <v>249.988142857143</v>
      </c>
      <c r="DE21">
        <v>4.0961770394198398E-2</v>
      </c>
      <c r="DF21">
        <v>1.7857333332318499E-2</v>
      </c>
      <c r="DG21">
        <v>1</v>
      </c>
      <c r="DH21">
        <v>1800.00238095238</v>
      </c>
      <c r="DI21">
        <v>-0.34069137894950202</v>
      </c>
      <c r="DJ21">
        <v>0.13194171736049601</v>
      </c>
      <c r="DK21">
        <v>-1</v>
      </c>
      <c r="DL21">
        <v>2</v>
      </c>
      <c r="DM21">
        <v>2</v>
      </c>
      <c r="DN21" t="s">
        <v>353</v>
      </c>
      <c r="DO21">
        <v>2.7364799999999998</v>
      </c>
      <c r="DP21">
        <v>2.8380100000000001</v>
      </c>
      <c r="DQ21">
        <v>6.6327200000000003E-2</v>
      </c>
      <c r="DR21">
        <v>6.6497500000000001E-2</v>
      </c>
      <c r="DS21">
        <v>7.8266000000000002E-2</v>
      </c>
      <c r="DT21">
        <v>6.83256E-2</v>
      </c>
      <c r="DU21">
        <v>27326.799999999999</v>
      </c>
      <c r="DV21">
        <v>28924.6</v>
      </c>
      <c r="DW21">
        <v>27385.9</v>
      </c>
      <c r="DX21">
        <v>29075.5</v>
      </c>
      <c r="DY21">
        <v>33280.1</v>
      </c>
      <c r="DZ21">
        <v>36115.4</v>
      </c>
      <c r="EA21">
        <v>36615.4</v>
      </c>
      <c r="EB21">
        <v>39451.199999999997</v>
      </c>
      <c r="EC21">
        <v>1.8877999999999999</v>
      </c>
      <c r="ED21">
        <v>2.0905300000000002</v>
      </c>
      <c r="EE21">
        <v>6.5349000000000004E-2</v>
      </c>
      <c r="EF21">
        <v>0</v>
      </c>
      <c r="EG21">
        <v>17.875699999999998</v>
      </c>
      <c r="EH21">
        <v>999.9</v>
      </c>
      <c r="EI21">
        <v>42.155999999999999</v>
      </c>
      <c r="EJ21">
        <v>24.773</v>
      </c>
      <c r="EK21">
        <v>13.1075</v>
      </c>
      <c r="EL21">
        <v>62.244599999999998</v>
      </c>
      <c r="EM21">
        <v>28.573699999999999</v>
      </c>
      <c r="EN21">
        <v>1</v>
      </c>
      <c r="EO21">
        <v>-0.404472</v>
      </c>
      <c r="EP21">
        <v>2.01071</v>
      </c>
      <c r="EQ21">
        <v>19.889500000000002</v>
      </c>
      <c r="ER21">
        <v>5.2178899999999997</v>
      </c>
      <c r="ES21">
        <v>11.9261</v>
      </c>
      <c r="ET21">
        <v>4.9555499999999997</v>
      </c>
      <c r="EU21">
        <v>3.2975699999999999</v>
      </c>
      <c r="EV21">
        <v>62.2</v>
      </c>
      <c r="EW21">
        <v>9999</v>
      </c>
      <c r="EX21">
        <v>120.9</v>
      </c>
      <c r="EY21">
        <v>4271.8999999999996</v>
      </c>
      <c r="EZ21">
        <v>1.86005</v>
      </c>
      <c r="FA21">
        <v>1.8591299999999999</v>
      </c>
      <c r="FB21">
        <v>1.8650199999999999</v>
      </c>
      <c r="FC21">
        <v>1.8690599999999999</v>
      </c>
      <c r="FD21">
        <v>1.86371</v>
      </c>
      <c r="FE21">
        <v>1.86385</v>
      </c>
      <c r="FF21">
        <v>1.8638300000000001</v>
      </c>
      <c r="FG21">
        <v>1.8636299999999999</v>
      </c>
      <c r="FH21">
        <v>0</v>
      </c>
      <c r="FI21">
        <v>0</v>
      </c>
      <c r="FJ21">
        <v>0</v>
      </c>
      <c r="FK21">
        <v>0</v>
      </c>
      <c r="FL21" t="s">
        <v>354</v>
      </c>
      <c r="FM21" t="s">
        <v>355</v>
      </c>
      <c r="FN21" t="s">
        <v>356</v>
      </c>
      <c r="FO21" t="s">
        <v>356</v>
      </c>
      <c r="FP21" t="s">
        <v>356</v>
      </c>
      <c r="FQ21" t="s">
        <v>356</v>
      </c>
      <c r="FR21">
        <v>0</v>
      </c>
      <c r="FS21">
        <v>100</v>
      </c>
      <c r="FT21">
        <v>100</v>
      </c>
      <c r="FU21">
        <v>-2.8809999999999998</v>
      </c>
      <c r="FV21">
        <v>-0.14910000000000001</v>
      </c>
      <c r="FW21">
        <v>-2.8810999999999201</v>
      </c>
      <c r="FX21">
        <v>0</v>
      </c>
      <c r="FY21">
        <v>0</v>
      </c>
      <c r="FZ21">
        <v>0</v>
      </c>
      <c r="GA21">
        <v>-0.14910999999999899</v>
      </c>
      <c r="GB21">
        <v>0</v>
      </c>
      <c r="GC21">
        <v>0</v>
      </c>
      <c r="GD21">
        <v>0</v>
      </c>
      <c r="GE21">
        <v>-1</v>
      </c>
      <c r="GF21">
        <v>-1</v>
      </c>
      <c r="GG21">
        <v>-1</v>
      </c>
      <c r="GH21">
        <v>-1</v>
      </c>
      <c r="GI21">
        <v>0.5</v>
      </c>
      <c r="GJ21">
        <v>0.6</v>
      </c>
      <c r="GK21">
        <v>0.716553</v>
      </c>
      <c r="GL21">
        <v>2.5598100000000001</v>
      </c>
      <c r="GM21">
        <v>1.4477500000000001</v>
      </c>
      <c r="GN21">
        <v>2.3010299999999999</v>
      </c>
      <c r="GO21">
        <v>1.5466299999999999</v>
      </c>
      <c r="GP21">
        <v>2.4108900000000002</v>
      </c>
      <c r="GQ21">
        <v>26.189800000000002</v>
      </c>
      <c r="GR21">
        <v>15.7081</v>
      </c>
      <c r="GS21">
        <v>18</v>
      </c>
      <c r="GT21">
        <v>357.92899999999997</v>
      </c>
      <c r="GU21">
        <v>707.14200000000005</v>
      </c>
      <c r="GV21">
        <v>15.9124</v>
      </c>
      <c r="GW21">
        <v>22.112300000000001</v>
      </c>
      <c r="GX21">
        <v>29.999400000000001</v>
      </c>
      <c r="GY21">
        <v>22.206700000000001</v>
      </c>
      <c r="GZ21">
        <v>22.217400000000001</v>
      </c>
      <c r="HA21">
        <v>14.348699999999999</v>
      </c>
      <c r="HB21">
        <v>20</v>
      </c>
      <c r="HC21">
        <v>-30</v>
      </c>
      <c r="HD21">
        <v>15.9168</v>
      </c>
      <c r="HE21">
        <v>250</v>
      </c>
      <c r="HF21">
        <v>0</v>
      </c>
      <c r="HG21">
        <v>100.872</v>
      </c>
      <c r="HH21">
        <v>95.871099999999998</v>
      </c>
    </row>
    <row r="22" spans="1:216" x14ac:dyDescent="0.2">
      <c r="A22">
        <v>4</v>
      </c>
      <c r="B22">
        <v>1689723389.0999999</v>
      </c>
      <c r="C22">
        <v>283.09999990463302</v>
      </c>
      <c r="D22" t="s">
        <v>363</v>
      </c>
      <c r="E22" t="s">
        <v>364</v>
      </c>
      <c r="F22" t="s">
        <v>347</v>
      </c>
      <c r="G22" t="s">
        <v>348</v>
      </c>
      <c r="H22" t="s">
        <v>349</v>
      </c>
      <c r="I22" t="s">
        <v>350</v>
      </c>
      <c r="J22" t="s">
        <v>408</v>
      </c>
      <c r="K22" t="s">
        <v>351</v>
      </c>
      <c r="L22">
        <v>1689723389.0999999</v>
      </c>
      <c r="M22">
        <f t="shared" si="0"/>
        <v>2.1961606022826924E-3</v>
      </c>
      <c r="N22">
        <f t="shared" si="1"/>
        <v>2.1961606022826925</v>
      </c>
      <c r="O22">
        <f t="shared" si="2"/>
        <v>3.583639766446558</v>
      </c>
      <c r="P22">
        <f t="shared" si="3"/>
        <v>171.71799999999999</v>
      </c>
      <c r="Q22">
        <f t="shared" si="4"/>
        <v>141.40620761276784</v>
      </c>
      <c r="R22">
        <f t="shared" si="5"/>
        <v>14.279642577416785</v>
      </c>
      <c r="S22">
        <f t="shared" si="6"/>
        <v>17.340622491083998</v>
      </c>
      <c r="T22">
        <f t="shared" si="7"/>
        <v>0.21295523467566291</v>
      </c>
      <c r="U22">
        <f t="shared" si="8"/>
        <v>3.7126612317256842</v>
      </c>
      <c r="V22">
        <f t="shared" si="9"/>
        <v>0.20639457071619391</v>
      </c>
      <c r="W22">
        <f t="shared" si="10"/>
        <v>0.12956921980934888</v>
      </c>
      <c r="X22">
        <f t="shared" si="11"/>
        <v>297.73507799999999</v>
      </c>
      <c r="Y22">
        <f t="shared" si="12"/>
        <v>19.950875854430773</v>
      </c>
      <c r="Z22">
        <f t="shared" si="13"/>
        <v>19.950875854430773</v>
      </c>
      <c r="AA22">
        <f t="shared" si="14"/>
        <v>2.3394841174117955</v>
      </c>
      <c r="AB22">
        <f t="shared" si="15"/>
        <v>58.243722860030609</v>
      </c>
      <c r="AC22">
        <f t="shared" si="16"/>
        <v>1.2842429592011999</v>
      </c>
      <c r="AD22">
        <f t="shared" si="17"/>
        <v>2.2049465524163869</v>
      </c>
      <c r="AE22">
        <f t="shared" si="18"/>
        <v>1.0552411582105956</v>
      </c>
      <c r="AF22">
        <f t="shared" si="19"/>
        <v>-96.850682560666741</v>
      </c>
      <c r="AG22">
        <f t="shared" si="20"/>
        <v>-190.66471798408531</v>
      </c>
      <c r="AH22">
        <f t="shared" si="21"/>
        <v>-10.269795250748706</v>
      </c>
      <c r="AI22">
        <f t="shared" si="22"/>
        <v>-5.011779550076767E-2</v>
      </c>
      <c r="AJ22">
        <v>32</v>
      </c>
      <c r="AK22">
        <v>8</v>
      </c>
      <c r="AL22">
        <f t="shared" si="23"/>
        <v>1</v>
      </c>
      <c r="AM22">
        <f t="shared" si="24"/>
        <v>0</v>
      </c>
      <c r="AN22">
        <f t="shared" si="25"/>
        <v>54864.74154960028</v>
      </c>
      <c r="AO22">
        <f t="shared" si="26"/>
        <v>1800.2</v>
      </c>
      <c r="AP22">
        <f t="shared" si="27"/>
        <v>1517.5686000000001</v>
      </c>
      <c r="AQ22">
        <f t="shared" si="28"/>
        <v>0.84299999999999997</v>
      </c>
      <c r="AR22">
        <f t="shared" si="29"/>
        <v>0.16538999999999998</v>
      </c>
      <c r="AS22">
        <v>1689723389.0999999</v>
      </c>
      <c r="AT22">
        <v>171.71799999999999</v>
      </c>
      <c r="AU22">
        <v>174.98400000000001</v>
      </c>
      <c r="AV22">
        <v>12.7174</v>
      </c>
      <c r="AW22">
        <v>10.929500000000001</v>
      </c>
      <c r="AX22">
        <v>174.34</v>
      </c>
      <c r="AY22">
        <v>12.8681</v>
      </c>
      <c r="AZ22">
        <v>400.07799999999997</v>
      </c>
      <c r="BA22">
        <v>100.883</v>
      </c>
      <c r="BB22">
        <v>0.100138</v>
      </c>
      <c r="BC22">
        <v>18.9983</v>
      </c>
      <c r="BD22">
        <v>18.9742</v>
      </c>
      <c r="BE22">
        <v>999.9</v>
      </c>
      <c r="BF22">
        <v>0</v>
      </c>
      <c r="BG22">
        <v>0</v>
      </c>
      <c r="BH22">
        <v>10011.200000000001</v>
      </c>
      <c r="BI22">
        <v>0</v>
      </c>
      <c r="BJ22">
        <v>84.199200000000005</v>
      </c>
      <c r="BK22">
        <v>-3.2653799999999999</v>
      </c>
      <c r="BL22">
        <v>173.93</v>
      </c>
      <c r="BM22">
        <v>176.917</v>
      </c>
      <c r="BN22">
        <v>1.78793</v>
      </c>
      <c r="BO22">
        <v>174.98400000000001</v>
      </c>
      <c r="BP22">
        <v>10.929500000000001</v>
      </c>
      <c r="BQ22">
        <v>1.28298</v>
      </c>
      <c r="BR22">
        <v>1.1026</v>
      </c>
      <c r="BS22">
        <v>10.600899999999999</v>
      </c>
      <c r="BT22">
        <v>8.3477099999999993</v>
      </c>
      <c r="BU22">
        <v>1800.2</v>
      </c>
      <c r="BV22">
        <v>0.90000100000000005</v>
      </c>
      <c r="BW22">
        <v>9.9998799999999999E-2</v>
      </c>
      <c r="BX22">
        <v>0</v>
      </c>
      <c r="BY22">
        <v>2.3853</v>
      </c>
      <c r="BZ22">
        <v>0</v>
      </c>
      <c r="CA22">
        <v>6891.59</v>
      </c>
      <c r="CB22">
        <v>13896.5</v>
      </c>
      <c r="CC22">
        <v>36.5</v>
      </c>
      <c r="CD22">
        <v>38.436999999999998</v>
      </c>
      <c r="CE22">
        <v>37.811999999999998</v>
      </c>
      <c r="CF22">
        <v>36.375</v>
      </c>
      <c r="CG22">
        <v>35.936999999999998</v>
      </c>
      <c r="CH22">
        <v>1620.18</v>
      </c>
      <c r="CI22">
        <v>180.02</v>
      </c>
      <c r="CJ22">
        <v>0</v>
      </c>
      <c r="CK22">
        <v>1689723397.8</v>
      </c>
      <c r="CL22">
        <v>0</v>
      </c>
      <c r="CM22">
        <v>1689723359.0999999</v>
      </c>
      <c r="CN22" t="s">
        <v>365</v>
      </c>
      <c r="CO22">
        <v>1689723358.0999999</v>
      </c>
      <c r="CP22">
        <v>1689723359.0999999</v>
      </c>
      <c r="CQ22">
        <v>51</v>
      </c>
      <c r="CR22">
        <v>0.26</v>
      </c>
      <c r="CS22">
        <v>-2E-3</v>
      </c>
      <c r="CT22">
        <v>-2.6219999999999999</v>
      </c>
      <c r="CU22">
        <v>-0.151</v>
      </c>
      <c r="CV22">
        <v>175</v>
      </c>
      <c r="CW22">
        <v>11</v>
      </c>
      <c r="CX22">
        <v>0.26</v>
      </c>
      <c r="CY22">
        <v>0.02</v>
      </c>
      <c r="CZ22">
        <v>3.8776035936882001</v>
      </c>
      <c r="DA22">
        <v>0.28664141305849999</v>
      </c>
      <c r="DB22">
        <v>5.4716966809513802E-2</v>
      </c>
      <c r="DC22">
        <v>1</v>
      </c>
      <c r="DD22">
        <v>174.99205000000001</v>
      </c>
      <c r="DE22">
        <v>-5.3819548872332999E-2</v>
      </c>
      <c r="DF22">
        <v>2.72863977102158E-2</v>
      </c>
      <c r="DG22">
        <v>1</v>
      </c>
      <c r="DH22">
        <v>1800.0038095238101</v>
      </c>
      <c r="DI22">
        <v>-0.472173050775403</v>
      </c>
      <c r="DJ22">
        <v>0.169410074206509</v>
      </c>
      <c r="DK22">
        <v>-1</v>
      </c>
      <c r="DL22">
        <v>2</v>
      </c>
      <c r="DM22">
        <v>2</v>
      </c>
      <c r="DN22" t="s">
        <v>353</v>
      </c>
      <c r="DO22">
        <v>2.7370199999999998</v>
      </c>
      <c r="DP22">
        <v>2.8383799999999999</v>
      </c>
      <c r="DQ22">
        <v>4.8692399999999997E-2</v>
      </c>
      <c r="DR22">
        <v>4.8607400000000002E-2</v>
      </c>
      <c r="DS22">
        <v>7.8059100000000006E-2</v>
      </c>
      <c r="DT22">
        <v>6.8025799999999997E-2</v>
      </c>
      <c r="DU22">
        <v>27850.799999999999</v>
      </c>
      <c r="DV22">
        <v>29487.8</v>
      </c>
      <c r="DW22">
        <v>27393.1</v>
      </c>
      <c r="DX22">
        <v>29083.7</v>
      </c>
      <c r="DY22">
        <v>33296.400000000001</v>
      </c>
      <c r="DZ22">
        <v>36137.300000000003</v>
      </c>
      <c r="EA22">
        <v>36625.300000000003</v>
      </c>
      <c r="EB22">
        <v>39462.6</v>
      </c>
      <c r="EC22">
        <v>1.8892</v>
      </c>
      <c r="ED22">
        <v>2.093</v>
      </c>
      <c r="EE22">
        <v>6.8008899999999997E-2</v>
      </c>
      <c r="EF22">
        <v>0</v>
      </c>
      <c r="EG22">
        <v>17.8461</v>
      </c>
      <c r="EH22">
        <v>999.9</v>
      </c>
      <c r="EI22">
        <v>42.113</v>
      </c>
      <c r="EJ22">
        <v>24.672999999999998</v>
      </c>
      <c r="EK22">
        <v>13.0168</v>
      </c>
      <c r="EL22">
        <v>62.004600000000003</v>
      </c>
      <c r="EM22">
        <v>28.445499999999999</v>
      </c>
      <c r="EN22">
        <v>1</v>
      </c>
      <c r="EO22">
        <v>-0.41630299999999998</v>
      </c>
      <c r="EP22">
        <v>1.7726200000000001</v>
      </c>
      <c r="EQ22">
        <v>19.905000000000001</v>
      </c>
      <c r="ER22">
        <v>5.2172900000000002</v>
      </c>
      <c r="ES22">
        <v>11.9261</v>
      </c>
      <c r="ET22">
        <v>4.9558</v>
      </c>
      <c r="EU22">
        <v>3.2977799999999999</v>
      </c>
      <c r="EV22">
        <v>62.2</v>
      </c>
      <c r="EW22">
        <v>9999</v>
      </c>
      <c r="EX22">
        <v>120.9</v>
      </c>
      <c r="EY22">
        <v>4274.1000000000004</v>
      </c>
      <c r="EZ22">
        <v>1.86005</v>
      </c>
      <c r="FA22">
        <v>1.8591299999999999</v>
      </c>
      <c r="FB22">
        <v>1.86496</v>
      </c>
      <c r="FC22">
        <v>1.8690500000000001</v>
      </c>
      <c r="FD22">
        <v>1.86372</v>
      </c>
      <c r="FE22">
        <v>1.8638600000000001</v>
      </c>
      <c r="FF22">
        <v>1.8638600000000001</v>
      </c>
      <c r="FG22">
        <v>1.8635699999999999</v>
      </c>
      <c r="FH22">
        <v>0</v>
      </c>
      <c r="FI22">
        <v>0</v>
      </c>
      <c r="FJ22">
        <v>0</v>
      </c>
      <c r="FK22">
        <v>0</v>
      </c>
      <c r="FL22" t="s">
        <v>354</v>
      </c>
      <c r="FM22" t="s">
        <v>355</v>
      </c>
      <c r="FN22" t="s">
        <v>356</v>
      </c>
      <c r="FO22" t="s">
        <v>356</v>
      </c>
      <c r="FP22" t="s">
        <v>356</v>
      </c>
      <c r="FQ22" t="s">
        <v>356</v>
      </c>
      <c r="FR22">
        <v>0</v>
      </c>
      <c r="FS22">
        <v>100</v>
      </c>
      <c r="FT22">
        <v>100</v>
      </c>
      <c r="FU22">
        <v>-2.6219999999999999</v>
      </c>
      <c r="FV22">
        <v>-0.1507</v>
      </c>
      <c r="FW22">
        <v>-2.6216363636363602</v>
      </c>
      <c r="FX22">
        <v>0</v>
      </c>
      <c r="FY22">
        <v>0</v>
      </c>
      <c r="FZ22">
        <v>0</v>
      </c>
      <c r="GA22">
        <v>-0.15065999999999999</v>
      </c>
      <c r="GB22">
        <v>0</v>
      </c>
      <c r="GC22">
        <v>0</v>
      </c>
      <c r="GD22">
        <v>0</v>
      </c>
      <c r="GE22">
        <v>-1</v>
      </c>
      <c r="GF22">
        <v>-1</v>
      </c>
      <c r="GG22">
        <v>-1</v>
      </c>
      <c r="GH22">
        <v>-1</v>
      </c>
      <c r="GI22">
        <v>0.5</v>
      </c>
      <c r="GJ22">
        <v>0.5</v>
      </c>
      <c r="GK22">
        <v>0.552979</v>
      </c>
      <c r="GL22">
        <v>2.5744600000000002</v>
      </c>
      <c r="GM22">
        <v>1.4489700000000001</v>
      </c>
      <c r="GN22">
        <v>2.2985799999999998</v>
      </c>
      <c r="GO22">
        <v>1.5466299999999999</v>
      </c>
      <c r="GP22">
        <v>2.3718300000000001</v>
      </c>
      <c r="GQ22">
        <v>26.107399999999998</v>
      </c>
      <c r="GR22">
        <v>15.681800000000001</v>
      </c>
      <c r="GS22">
        <v>18</v>
      </c>
      <c r="GT22">
        <v>357.721</v>
      </c>
      <c r="GU22">
        <v>707.68100000000004</v>
      </c>
      <c r="GV22">
        <v>16.131699999999999</v>
      </c>
      <c r="GW22">
        <v>21.979099999999999</v>
      </c>
      <c r="GX22">
        <v>29.999400000000001</v>
      </c>
      <c r="GY22">
        <v>22.075299999999999</v>
      </c>
      <c r="GZ22">
        <v>22.084599999999998</v>
      </c>
      <c r="HA22">
        <v>11.050700000000001</v>
      </c>
      <c r="HB22">
        <v>20</v>
      </c>
      <c r="HC22">
        <v>-30</v>
      </c>
      <c r="HD22">
        <v>16.134</v>
      </c>
      <c r="HE22">
        <v>175</v>
      </c>
      <c r="HF22">
        <v>0</v>
      </c>
      <c r="HG22">
        <v>100.899</v>
      </c>
      <c r="HH22">
        <v>95.898499999999999</v>
      </c>
    </row>
    <row r="23" spans="1:216" x14ac:dyDescent="0.2">
      <c r="A23">
        <v>5</v>
      </c>
      <c r="B23">
        <v>1689723478.0999999</v>
      </c>
      <c r="C23">
        <v>372.09999990463302</v>
      </c>
      <c r="D23" t="s">
        <v>366</v>
      </c>
      <c r="E23" t="s">
        <v>367</v>
      </c>
      <c r="F23" t="s">
        <v>347</v>
      </c>
      <c r="G23" t="s">
        <v>348</v>
      </c>
      <c r="H23" t="s">
        <v>349</v>
      </c>
      <c r="I23" t="s">
        <v>350</v>
      </c>
      <c r="J23" t="s">
        <v>408</v>
      </c>
      <c r="K23" t="s">
        <v>351</v>
      </c>
      <c r="L23">
        <v>1689723478.0999999</v>
      </c>
      <c r="M23">
        <f t="shared" si="0"/>
        <v>2.2229683144921182E-3</v>
      </c>
      <c r="N23">
        <f t="shared" si="1"/>
        <v>2.2229683144921184</v>
      </c>
      <c r="O23">
        <f t="shared" si="2"/>
        <v>2.3189627711793981</v>
      </c>
      <c r="P23">
        <f t="shared" si="3"/>
        <v>122.85</v>
      </c>
      <c r="Q23">
        <f t="shared" si="4"/>
        <v>103.12634815205126</v>
      </c>
      <c r="R23">
        <f t="shared" si="5"/>
        <v>10.414189198119661</v>
      </c>
      <c r="S23">
        <f t="shared" si="6"/>
        <v>12.405977385165</v>
      </c>
      <c r="T23">
        <f t="shared" si="7"/>
        <v>0.21420152950188256</v>
      </c>
      <c r="U23">
        <f t="shared" si="8"/>
        <v>3.7124085780574245</v>
      </c>
      <c r="V23">
        <f t="shared" si="9"/>
        <v>0.2075647012577202</v>
      </c>
      <c r="W23">
        <f t="shared" si="10"/>
        <v>0.13030710143720239</v>
      </c>
      <c r="X23">
        <f t="shared" si="11"/>
        <v>297.70199999999994</v>
      </c>
      <c r="Y23">
        <f t="shared" si="12"/>
        <v>19.941476009123928</v>
      </c>
      <c r="Z23">
        <f t="shared" si="13"/>
        <v>19.941476009123928</v>
      </c>
      <c r="AA23">
        <f t="shared" si="14"/>
        <v>2.3381221616222558</v>
      </c>
      <c r="AB23">
        <f t="shared" si="15"/>
        <v>57.8810923003266</v>
      </c>
      <c r="AC23">
        <f t="shared" si="16"/>
        <v>1.27595250190719</v>
      </c>
      <c r="AD23">
        <f t="shared" si="17"/>
        <v>2.2044374962495143</v>
      </c>
      <c r="AE23">
        <f t="shared" si="18"/>
        <v>1.0621696597150658</v>
      </c>
      <c r="AF23">
        <f t="shared" si="19"/>
        <v>-98.032902669102413</v>
      </c>
      <c r="AG23">
        <f t="shared" si="20"/>
        <v>-189.51095663149738</v>
      </c>
      <c r="AH23">
        <f t="shared" si="21"/>
        <v>-10.207658620659371</v>
      </c>
      <c r="AI23">
        <f t="shared" si="22"/>
        <v>-4.9517921259194964E-2</v>
      </c>
      <c r="AJ23">
        <v>32</v>
      </c>
      <c r="AK23">
        <v>8</v>
      </c>
      <c r="AL23">
        <f t="shared" si="23"/>
        <v>1</v>
      </c>
      <c r="AM23">
        <f t="shared" si="24"/>
        <v>0</v>
      </c>
      <c r="AN23">
        <f t="shared" si="25"/>
        <v>54860.2183196673</v>
      </c>
      <c r="AO23">
        <f t="shared" si="26"/>
        <v>1800</v>
      </c>
      <c r="AP23">
        <f t="shared" si="27"/>
        <v>1517.3999999999999</v>
      </c>
      <c r="AQ23">
        <f t="shared" si="28"/>
        <v>0.84299999999999997</v>
      </c>
      <c r="AR23">
        <f t="shared" si="29"/>
        <v>0.16538999999999998</v>
      </c>
      <c r="AS23">
        <v>1689723478.0999999</v>
      </c>
      <c r="AT23">
        <v>122.85</v>
      </c>
      <c r="AU23">
        <v>124.988</v>
      </c>
      <c r="AV23">
        <v>12.6351</v>
      </c>
      <c r="AW23">
        <v>10.8247</v>
      </c>
      <c r="AX23">
        <v>125.511</v>
      </c>
      <c r="AY23">
        <v>12.785299999999999</v>
      </c>
      <c r="AZ23">
        <v>399.96199999999999</v>
      </c>
      <c r="BA23">
        <v>100.88500000000001</v>
      </c>
      <c r="BB23">
        <v>9.9756899999999996E-2</v>
      </c>
      <c r="BC23">
        <v>18.994599999999998</v>
      </c>
      <c r="BD23">
        <v>18.9833</v>
      </c>
      <c r="BE23">
        <v>999.9</v>
      </c>
      <c r="BF23">
        <v>0</v>
      </c>
      <c r="BG23">
        <v>0</v>
      </c>
      <c r="BH23">
        <v>10010</v>
      </c>
      <c r="BI23">
        <v>0</v>
      </c>
      <c r="BJ23">
        <v>73.063100000000006</v>
      </c>
      <c r="BK23">
        <v>-2.1379299999999999</v>
      </c>
      <c r="BL23">
        <v>124.422</v>
      </c>
      <c r="BM23">
        <v>126.35599999999999</v>
      </c>
      <c r="BN23">
        <v>1.8103499999999999</v>
      </c>
      <c r="BO23">
        <v>124.988</v>
      </c>
      <c r="BP23">
        <v>10.8247</v>
      </c>
      <c r="BQ23">
        <v>1.2746900000000001</v>
      </c>
      <c r="BR23">
        <v>1.09205</v>
      </c>
      <c r="BS23">
        <v>10.5037</v>
      </c>
      <c r="BT23">
        <v>8.2060499999999994</v>
      </c>
      <c r="BU23">
        <v>1800</v>
      </c>
      <c r="BV23">
        <v>0.89999799999999996</v>
      </c>
      <c r="BW23">
        <v>0.10000199999999999</v>
      </c>
      <c r="BX23">
        <v>0</v>
      </c>
      <c r="BY23">
        <v>2.1503999999999999</v>
      </c>
      <c r="BZ23">
        <v>0</v>
      </c>
      <c r="CA23">
        <v>6860.09</v>
      </c>
      <c r="CB23">
        <v>13895</v>
      </c>
      <c r="CC23">
        <v>36.375</v>
      </c>
      <c r="CD23">
        <v>38.311999999999998</v>
      </c>
      <c r="CE23">
        <v>37.686999999999998</v>
      </c>
      <c r="CF23">
        <v>36.186999999999998</v>
      </c>
      <c r="CG23">
        <v>35.811999999999998</v>
      </c>
      <c r="CH23">
        <v>1620</v>
      </c>
      <c r="CI23">
        <v>180</v>
      </c>
      <c r="CJ23">
        <v>0</v>
      </c>
      <c r="CK23">
        <v>1689723486.5999999</v>
      </c>
      <c r="CL23">
        <v>0</v>
      </c>
      <c r="CM23">
        <v>1689723451.0999999</v>
      </c>
      <c r="CN23" t="s">
        <v>368</v>
      </c>
      <c r="CO23">
        <v>1689723451.0999999</v>
      </c>
      <c r="CP23">
        <v>1689723451.0999999</v>
      </c>
      <c r="CQ23">
        <v>52</v>
      </c>
      <c r="CR23">
        <v>-3.9E-2</v>
      </c>
      <c r="CS23">
        <v>0</v>
      </c>
      <c r="CT23">
        <v>-2.661</v>
      </c>
      <c r="CU23">
        <v>-0.15</v>
      </c>
      <c r="CV23">
        <v>125</v>
      </c>
      <c r="CW23">
        <v>11</v>
      </c>
      <c r="CX23">
        <v>0.22</v>
      </c>
      <c r="CY23">
        <v>0.05</v>
      </c>
      <c r="CZ23">
        <v>2.4268386594562199</v>
      </c>
      <c r="DA23">
        <v>1.1628423295038499</v>
      </c>
      <c r="DB23">
        <v>0.19290004374137201</v>
      </c>
      <c r="DC23">
        <v>1</v>
      </c>
      <c r="DD23">
        <v>124.977380952381</v>
      </c>
      <c r="DE23">
        <v>0.114155844155841</v>
      </c>
      <c r="DF23">
        <v>2.4392575354527001E-2</v>
      </c>
      <c r="DG23">
        <v>1</v>
      </c>
      <c r="DH23">
        <v>1799.9960000000001</v>
      </c>
      <c r="DI23">
        <v>9.4257219558904304E-4</v>
      </c>
      <c r="DJ23">
        <v>7.9999999999927195E-3</v>
      </c>
      <c r="DK23">
        <v>-1</v>
      </c>
      <c r="DL23">
        <v>2</v>
      </c>
      <c r="DM23">
        <v>2</v>
      </c>
      <c r="DN23" t="s">
        <v>353</v>
      </c>
      <c r="DO23">
        <v>2.7368600000000001</v>
      </c>
      <c r="DP23">
        <v>2.83799</v>
      </c>
      <c r="DQ23">
        <v>3.5891100000000002E-2</v>
      </c>
      <c r="DR23">
        <v>3.5562499999999997E-2</v>
      </c>
      <c r="DS23">
        <v>7.7714000000000005E-2</v>
      </c>
      <c r="DT23">
        <v>6.7562399999999995E-2</v>
      </c>
      <c r="DU23">
        <v>28232.6</v>
      </c>
      <c r="DV23">
        <v>29899.5</v>
      </c>
      <c r="DW23">
        <v>27399.3</v>
      </c>
      <c r="DX23">
        <v>29090.3</v>
      </c>
      <c r="DY23">
        <v>33316.699999999997</v>
      </c>
      <c r="DZ23">
        <v>36163.800000000003</v>
      </c>
      <c r="EA23">
        <v>36634.1</v>
      </c>
      <c r="EB23">
        <v>39472.1</v>
      </c>
      <c r="EC23">
        <v>1.89015</v>
      </c>
      <c r="ED23">
        <v>2.0959500000000002</v>
      </c>
      <c r="EE23">
        <v>7.01658E-2</v>
      </c>
      <c r="EF23">
        <v>0</v>
      </c>
      <c r="EG23">
        <v>17.819500000000001</v>
      </c>
      <c r="EH23">
        <v>999.9</v>
      </c>
      <c r="EI23">
        <v>42.01</v>
      </c>
      <c r="EJ23">
        <v>24.611999999999998</v>
      </c>
      <c r="EK23">
        <v>12.938000000000001</v>
      </c>
      <c r="EL23">
        <v>61.954599999999999</v>
      </c>
      <c r="EM23">
        <v>28.561699999999998</v>
      </c>
      <c r="EN23">
        <v>1</v>
      </c>
      <c r="EO23">
        <v>-0.427896</v>
      </c>
      <c r="EP23">
        <v>1.72645</v>
      </c>
      <c r="EQ23">
        <v>19.9102</v>
      </c>
      <c r="ER23">
        <v>5.2181899999999999</v>
      </c>
      <c r="ES23">
        <v>11.9261</v>
      </c>
      <c r="ET23">
        <v>4.9555499999999997</v>
      </c>
      <c r="EU23">
        <v>3.2978499999999999</v>
      </c>
      <c r="EV23">
        <v>62.3</v>
      </c>
      <c r="EW23">
        <v>9999</v>
      </c>
      <c r="EX23">
        <v>120.9</v>
      </c>
      <c r="EY23">
        <v>4276</v>
      </c>
      <c r="EZ23">
        <v>1.86005</v>
      </c>
      <c r="FA23">
        <v>1.85914</v>
      </c>
      <c r="FB23">
        <v>1.8649800000000001</v>
      </c>
      <c r="FC23">
        <v>1.8690599999999999</v>
      </c>
      <c r="FD23">
        <v>1.86372</v>
      </c>
      <c r="FE23">
        <v>1.8638600000000001</v>
      </c>
      <c r="FF23">
        <v>1.8638300000000001</v>
      </c>
      <c r="FG23">
        <v>1.8635699999999999</v>
      </c>
      <c r="FH23">
        <v>0</v>
      </c>
      <c r="FI23">
        <v>0</v>
      </c>
      <c r="FJ23">
        <v>0</v>
      </c>
      <c r="FK23">
        <v>0</v>
      </c>
      <c r="FL23" t="s">
        <v>354</v>
      </c>
      <c r="FM23" t="s">
        <v>355</v>
      </c>
      <c r="FN23" t="s">
        <v>356</v>
      </c>
      <c r="FO23" t="s">
        <v>356</v>
      </c>
      <c r="FP23" t="s">
        <v>356</v>
      </c>
      <c r="FQ23" t="s">
        <v>356</v>
      </c>
      <c r="FR23">
        <v>0</v>
      </c>
      <c r="FS23">
        <v>100</v>
      </c>
      <c r="FT23">
        <v>100</v>
      </c>
      <c r="FU23">
        <v>-2.661</v>
      </c>
      <c r="FV23">
        <v>-0.1502</v>
      </c>
      <c r="FW23">
        <v>-2.6612000000000098</v>
      </c>
      <c r="FX23">
        <v>0</v>
      </c>
      <c r="FY23">
        <v>0</v>
      </c>
      <c r="FZ23">
        <v>0</v>
      </c>
      <c r="GA23">
        <v>-0.15021000000000001</v>
      </c>
      <c r="GB23">
        <v>0</v>
      </c>
      <c r="GC23">
        <v>0</v>
      </c>
      <c r="GD23">
        <v>0</v>
      </c>
      <c r="GE23">
        <v>-1</v>
      </c>
      <c r="GF23">
        <v>-1</v>
      </c>
      <c r="GG23">
        <v>-1</v>
      </c>
      <c r="GH23">
        <v>-1</v>
      </c>
      <c r="GI23">
        <v>0.5</v>
      </c>
      <c r="GJ23">
        <v>0.5</v>
      </c>
      <c r="GK23">
        <v>0.44067400000000001</v>
      </c>
      <c r="GL23">
        <v>2.5903299999999998</v>
      </c>
      <c r="GM23">
        <v>1.4489700000000001</v>
      </c>
      <c r="GN23">
        <v>2.3010299999999999</v>
      </c>
      <c r="GO23">
        <v>1.5466299999999999</v>
      </c>
      <c r="GP23">
        <v>2.36938</v>
      </c>
      <c r="GQ23">
        <v>26.0456</v>
      </c>
      <c r="GR23">
        <v>15.664300000000001</v>
      </c>
      <c r="GS23">
        <v>18</v>
      </c>
      <c r="GT23">
        <v>357.27</v>
      </c>
      <c r="GU23">
        <v>708.62699999999995</v>
      </c>
      <c r="GV23">
        <v>16.097899999999999</v>
      </c>
      <c r="GW23">
        <v>21.8323</v>
      </c>
      <c r="GX23">
        <v>29.999400000000001</v>
      </c>
      <c r="GY23">
        <v>21.937100000000001</v>
      </c>
      <c r="GZ23">
        <v>21.9483</v>
      </c>
      <c r="HA23">
        <v>8.8109000000000002</v>
      </c>
      <c r="HB23">
        <v>20</v>
      </c>
      <c r="HC23">
        <v>-30</v>
      </c>
      <c r="HD23">
        <v>16.1021</v>
      </c>
      <c r="HE23">
        <v>125</v>
      </c>
      <c r="HF23">
        <v>0</v>
      </c>
      <c r="HG23">
        <v>100.923</v>
      </c>
      <c r="HH23">
        <v>95.921000000000006</v>
      </c>
    </row>
    <row r="24" spans="1:216" x14ac:dyDescent="0.2">
      <c r="A24">
        <v>6</v>
      </c>
      <c r="B24">
        <v>1689723570.0999999</v>
      </c>
      <c r="C24">
        <v>464.09999990463302</v>
      </c>
      <c r="D24" t="s">
        <v>369</v>
      </c>
      <c r="E24" t="s">
        <v>370</v>
      </c>
      <c r="F24" t="s">
        <v>347</v>
      </c>
      <c r="G24" t="s">
        <v>348</v>
      </c>
      <c r="H24" t="s">
        <v>349</v>
      </c>
      <c r="I24" t="s">
        <v>350</v>
      </c>
      <c r="J24" t="s">
        <v>408</v>
      </c>
      <c r="K24" t="s">
        <v>351</v>
      </c>
      <c r="L24">
        <v>1689723570.0999999</v>
      </c>
      <c r="M24">
        <f t="shared" si="0"/>
        <v>2.230375301286917E-3</v>
      </c>
      <c r="N24">
        <f t="shared" si="1"/>
        <v>2.2303753012869172</v>
      </c>
      <c r="O24">
        <f t="shared" si="2"/>
        <v>0.65964407891746524</v>
      </c>
      <c r="P24">
        <f t="shared" si="3"/>
        <v>69.276399999999995</v>
      </c>
      <c r="Q24">
        <f t="shared" si="4"/>
        <v>63.05914979393922</v>
      </c>
      <c r="R24">
        <f t="shared" si="5"/>
        <v>6.3682234730687144</v>
      </c>
      <c r="S24">
        <f t="shared" si="6"/>
        <v>6.9960917337344002</v>
      </c>
      <c r="T24">
        <f t="shared" si="7"/>
        <v>0.21341411914902955</v>
      </c>
      <c r="U24">
        <f t="shared" si="8"/>
        <v>3.7072791326796688</v>
      </c>
      <c r="V24">
        <f t="shared" si="9"/>
        <v>0.20681637453613336</v>
      </c>
      <c r="W24">
        <f t="shared" si="10"/>
        <v>0.12983602445368367</v>
      </c>
      <c r="X24">
        <f t="shared" si="11"/>
        <v>297.72536100000002</v>
      </c>
      <c r="Y24">
        <f t="shared" si="12"/>
        <v>19.938580574338879</v>
      </c>
      <c r="Z24">
        <f t="shared" si="13"/>
        <v>19.938580574338879</v>
      </c>
      <c r="AA24">
        <f t="shared" si="14"/>
        <v>2.3377027783082136</v>
      </c>
      <c r="AB24">
        <f t="shared" si="15"/>
        <v>57.532622746993091</v>
      </c>
      <c r="AC24">
        <f t="shared" si="16"/>
        <v>1.2680570274239999</v>
      </c>
      <c r="AD24">
        <f t="shared" si="17"/>
        <v>2.2040660878619067</v>
      </c>
      <c r="AE24">
        <f t="shared" si="18"/>
        <v>1.0696457508842137</v>
      </c>
      <c r="AF24">
        <f t="shared" si="19"/>
        <v>-98.359550786753033</v>
      </c>
      <c r="AG24">
        <f t="shared" si="20"/>
        <v>-189.21004787803187</v>
      </c>
      <c r="AH24">
        <f t="shared" si="21"/>
        <v>-10.205258881168582</v>
      </c>
      <c r="AI24">
        <f t="shared" si="22"/>
        <v>-4.9496545953445548E-2</v>
      </c>
      <c r="AJ24">
        <v>33</v>
      </c>
      <c r="AK24">
        <v>8</v>
      </c>
      <c r="AL24">
        <f t="shared" si="23"/>
        <v>1</v>
      </c>
      <c r="AM24">
        <f t="shared" si="24"/>
        <v>0</v>
      </c>
      <c r="AN24">
        <f t="shared" si="25"/>
        <v>54753.957550668936</v>
      </c>
      <c r="AO24">
        <f t="shared" si="26"/>
        <v>1800.15</v>
      </c>
      <c r="AP24">
        <f t="shared" si="27"/>
        <v>1517.5257000000001</v>
      </c>
      <c r="AQ24">
        <f t="shared" si="28"/>
        <v>0.8429995833680527</v>
      </c>
      <c r="AR24">
        <f t="shared" si="29"/>
        <v>0.16538919590034165</v>
      </c>
      <c r="AS24">
        <v>1689723570.0999999</v>
      </c>
      <c r="AT24">
        <v>69.276399999999995</v>
      </c>
      <c r="AU24">
        <v>69.947800000000001</v>
      </c>
      <c r="AV24">
        <v>12.5565</v>
      </c>
      <c r="AW24">
        <v>10.7403</v>
      </c>
      <c r="AX24">
        <v>71.9512</v>
      </c>
      <c r="AY24">
        <v>12.709</v>
      </c>
      <c r="AZ24">
        <v>400.04500000000002</v>
      </c>
      <c r="BA24">
        <v>100.88800000000001</v>
      </c>
      <c r="BB24">
        <v>0.100096</v>
      </c>
      <c r="BC24">
        <v>18.991900000000001</v>
      </c>
      <c r="BD24">
        <v>18.960699999999999</v>
      </c>
      <c r="BE24">
        <v>999.9</v>
      </c>
      <c r="BF24">
        <v>0</v>
      </c>
      <c r="BG24">
        <v>0</v>
      </c>
      <c r="BH24">
        <v>9989.3799999999992</v>
      </c>
      <c r="BI24">
        <v>0</v>
      </c>
      <c r="BJ24">
        <v>65.305599999999998</v>
      </c>
      <c r="BK24">
        <v>-0.67137100000000005</v>
      </c>
      <c r="BL24">
        <v>70.157399999999996</v>
      </c>
      <c r="BM24">
        <v>70.7072</v>
      </c>
      <c r="BN24">
        <v>1.8162400000000001</v>
      </c>
      <c r="BO24">
        <v>69.947800000000001</v>
      </c>
      <c r="BP24">
        <v>10.7403</v>
      </c>
      <c r="BQ24">
        <v>1.2667900000000001</v>
      </c>
      <c r="BR24">
        <v>1.0835600000000001</v>
      </c>
      <c r="BS24">
        <v>10.410600000000001</v>
      </c>
      <c r="BT24">
        <v>8.0911500000000007</v>
      </c>
      <c r="BU24">
        <v>1800.15</v>
      </c>
      <c r="BV24">
        <v>0.90001200000000003</v>
      </c>
      <c r="BW24">
        <v>9.9987500000000007E-2</v>
      </c>
      <c r="BX24">
        <v>0</v>
      </c>
      <c r="BY24">
        <v>2.1486999999999998</v>
      </c>
      <c r="BZ24">
        <v>0</v>
      </c>
      <c r="CA24">
        <v>6820.66</v>
      </c>
      <c r="CB24">
        <v>13896.2</v>
      </c>
      <c r="CC24">
        <v>36.186999999999998</v>
      </c>
      <c r="CD24">
        <v>38.125</v>
      </c>
      <c r="CE24">
        <v>37.436999999999998</v>
      </c>
      <c r="CF24">
        <v>36.061999999999998</v>
      </c>
      <c r="CG24">
        <v>35.686999999999998</v>
      </c>
      <c r="CH24">
        <v>1620.16</v>
      </c>
      <c r="CI24">
        <v>179.99</v>
      </c>
      <c r="CJ24">
        <v>0</v>
      </c>
      <c r="CK24">
        <v>1689723579</v>
      </c>
      <c r="CL24">
        <v>0</v>
      </c>
      <c r="CM24">
        <v>1689723544.0999999</v>
      </c>
      <c r="CN24" t="s">
        <v>371</v>
      </c>
      <c r="CO24">
        <v>1689723538.0999999</v>
      </c>
      <c r="CP24">
        <v>1689723544.0999999</v>
      </c>
      <c r="CQ24">
        <v>53</v>
      </c>
      <c r="CR24">
        <v>-1.4E-2</v>
      </c>
      <c r="CS24">
        <v>-2E-3</v>
      </c>
      <c r="CT24">
        <v>-2.6749999999999998</v>
      </c>
      <c r="CU24">
        <v>-0.153</v>
      </c>
      <c r="CV24">
        <v>70</v>
      </c>
      <c r="CW24">
        <v>11</v>
      </c>
      <c r="CX24">
        <v>0.23</v>
      </c>
      <c r="CY24">
        <v>7.0000000000000007E-2</v>
      </c>
      <c r="CZ24">
        <v>0.73374562749393901</v>
      </c>
      <c r="DA24">
        <v>1.10321937793681</v>
      </c>
      <c r="DB24">
        <v>0.14819659405798499</v>
      </c>
      <c r="DC24">
        <v>1</v>
      </c>
      <c r="DD24">
        <v>69.952252380952402</v>
      </c>
      <c r="DE24">
        <v>0.35848831168830497</v>
      </c>
      <c r="DF24">
        <v>4.00558968852689E-2</v>
      </c>
      <c r="DG24">
        <v>1</v>
      </c>
      <c r="DH24">
        <v>1799.9933333333299</v>
      </c>
      <c r="DI24">
        <v>-0.13251395279588099</v>
      </c>
      <c r="DJ24">
        <v>0.16875830373462999</v>
      </c>
      <c r="DK24">
        <v>-1</v>
      </c>
      <c r="DL24">
        <v>2</v>
      </c>
      <c r="DM24">
        <v>2</v>
      </c>
      <c r="DN24" t="s">
        <v>353</v>
      </c>
      <c r="DO24">
        <v>2.7372899999999998</v>
      </c>
      <c r="DP24">
        <v>2.8381500000000002</v>
      </c>
      <c r="DQ24">
        <v>2.0930299999999999E-2</v>
      </c>
      <c r="DR24">
        <v>2.0243299999999999E-2</v>
      </c>
      <c r="DS24">
        <v>7.7402100000000001E-2</v>
      </c>
      <c r="DT24">
        <v>6.7196199999999998E-2</v>
      </c>
      <c r="DU24">
        <v>28679.3</v>
      </c>
      <c r="DV24">
        <v>30384</v>
      </c>
      <c r="DW24">
        <v>27406.7</v>
      </c>
      <c r="DX24">
        <v>29098.6</v>
      </c>
      <c r="DY24">
        <v>33336.9</v>
      </c>
      <c r="DZ24">
        <v>36189</v>
      </c>
      <c r="EA24">
        <v>36644.1</v>
      </c>
      <c r="EB24">
        <v>39484.199999999997</v>
      </c>
      <c r="EC24">
        <v>1.8912500000000001</v>
      </c>
      <c r="ED24">
        <v>2.0987499999999999</v>
      </c>
      <c r="EE24">
        <v>7.0221699999999998E-2</v>
      </c>
      <c r="EF24">
        <v>0</v>
      </c>
      <c r="EG24">
        <v>17.7959</v>
      </c>
      <c r="EH24">
        <v>999.9</v>
      </c>
      <c r="EI24">
        <v>41.905999999999999</v>
      </c>
      <c r="EJ24">
        <v>24.530999999999999</v>
      </c>
      <c r="EK24">
        <v>12.8422</v>
      </c>
      <c r="EL24">
        <v>62.294600000000003</v>
      </c>
      <c r="EM24">
        <v>28.4495</v>
      </c>
      <c r="EN24">
        <v>1</v>
      </c>
      <c r="EO24">
        <v>-0.44143300000000002</v>
      </c>
      <c r="EP24">
        <v>1.6921900000000001</v>
      </c>
      <c r="EQ24">
        <v>19.911200000000001</v>
      </c>
      <c r="ER24">
        <v>5.2174399999999999</v>
      </c>
      <c r="ES24">
        <v>11.9261</v>
      </c>
      <c r="ET24">
        <v>4.9556500000000003</v>
      </c>
      <c r="EU24">
        <v>3.2978499999999999</v>
      </c>
      <c r="EV24">
        <v>62.3</v>
      </c>
      <c r="EW24">
        <v>9999</v>
      </c>
      <c r="EX24">
        <v>120.9</v>
      </c>
      <c r="EY24">
        <v>4277.8999999999996</v>
      </c>
      <c r="EZ24">
        <v>1.86005</v>
      </c>
      <c r="FA24">
        <v>1.8591299999999999</v>
      </c>
      <c r="FB24">
        <v>1.86497</v>
      </c>
      <c r="FC24">
        <v>1.8690500000000001</v>
      </c>
      <c r="FD24">
        <v>1.86371</v>
      </c>
      <c r="FE24">
        <v>1.8638399999999999</v>
      </c>
      <c r="FF24">
        <v>1.86381</v>
      </c>
      <c r="FG24">
        <v>1.8635600000000001</v>
      </c>
      <c r="FH24">
        <v>0</v>
      </c>
      <c r="FI24">
        <v>0</v>
      </c>
      <c r="FJ24">
        <v>0</v>
      </c>
      <c r="FK24">
        <v>0</v>
      </c>
      <c r="FL24" t="s">
        <v>354</v>
      </c>
      <c r="FM24" t="s">
        <v>355</v>
      </c>
      <c r="FN24" t="s">
        <v>356</v>
      </c>
      <c r="FO24" t="s">
        <v>356</v>
      </c>
      <c r="FP24" t="s">
        <v>356</v>
      </c>
      <c r="FQ24" t="s">
        <v>356</v>
      </c>
      <c r="FR24">
        <v>0</v>
      </c>
      <c r="FS24">
        <v>100</v>
      </c>
      <c r="FT24">
        <v>100</v>
      </c>
      <c r="FU24">
        <v>-2.6749999999999998</v>
      </c>
      <c r="FV24">
        <v>-0.1525</v>
      </c>
      <c r="FW24">
        <v>-2.6747999999999901</v>
      </c>
      <c r="FX24">
        <v>0</v>
      </c>
      <c r="FY24">
        <v>0</v>
      </c>
      <c r="FZ24">
        <v>0</v>
      </c>
      <c r="GA24">
        <v>-0.152559999999999</v>
      </c>
      <c r="GB24">
        <v>0</v>
      </c>
      <c r="GC24">
        <v>0</v>
      </c>
      <c r="GD24">
        <v>0</v>
      </c>
      <c r="GE24">
        <v>-1</v>
      </c>
      <c r="GF24">
        <v>-1</v>
      </c>
      <c r="GG24">
        <v>-1</v>
      </c>
      <c r="GH24">
        <v>-1</v>
      </c>
      <c r="GI24">
        <v>0.5</v>
      </c>
      <c r="GJ24">
        <v>0.4</v>
      </c>
      <c r="GK24">
        <v>0.31738300000000003</v>
      </c>
      <c r="GL24">
        <v>2.5915499999999998</v>
      </c>
      <c r="GM24">
        <v>1.4489700000000001</v>
      </c>
      <c r="GN24">
        <v>2.3010299999999999</v>
      </c>
      <c r="GO24">
        <v>1.5466299999999999</v>
      </c>
      <c r="GP24">
        <v>2.4560499999999998</v>
      </c>
      <c r="GQ24">
        <v>25.983899999999998</v>
      </c>
      <c r="GR24">
        <v>15.6556</v>
      </c>
      <c r="GS24">
        <v>18</v>
      </c>
      <c r="GT24">
        <v>356.762</v>
      </c>
      <c r="GU24">
        <v>709.149</v>
      </c>
      <c r="GV24">
        <v>16.087299999999999</v>
      </c>
      <c r="GW24">
        <v>21.670500000000001</v>
      </c>
      <c r="GX24">
        <v>29.999300000000002</v>
      </c>
      <c r="GY24">
        <v>21.779900000000001</v>
      </c>
      <c r="GZ24">
        <v>21.7927</v>
      </c>
      <c r="HA24">
        <v>6.3436399999999997</v>
      </c>
      <c r="HB24">
        <v>20</v>
      </c>
      <c r="HC24">
        <v>-30</v>
      </c>
      <c r="HD24">
        <v>16.094200000000001</v>
      </c>
      <c r="HE24">
        <v>70</v>
      </c>
      <c r="HF24">
        <v>0</v>
      </c>
      <c r="HG24">
        <v>100.95</v>
      </c>
      <c r="HH24">
        <v>95.9495</v>
      </c>
    </row>
    <row r="25" spans="1:216" x14ac:dyDescent="0.2">
      <c r="A25">
        <v>7</v>
      </c>
      <c r="B25">
        <v>1689723649.0999999</v>
      </c>
      <c r="C25">
        <v>543.09999990463302</v>
      </c>
      <c r="D25" t="s">
        <v>372</v>
      </c>
      <c r="E25" t="s">
        <v>373</v>
      </c>
      <c r="F25" t="s">
        <v>347</v>
      </c>
      <c r="G25" t="s">
        <v>348</v>
      </c>
      <c r="H25" t="s">
        <v>349</v>
      </c>
      <c r="I25" t="s">
        <v>350</v>
      </c>
      <c r="J25" t="s">
        <v>408</v>
      </c>
      <c r="K25" t="s">
        <v>351</v>
      </c>
      <c r="L25">
        <v>1689723649.0999999</v>
      </c>
      <c r="M25">
        <f t="shared" si="0"/>
        <v>2.2563416049734882E-3</v>
      </c>
      <c r="N25">
        <f t="shared" si="1"/>
        <v>2.2563416049734881</v>
      </c>
      <c r="O25">
        <f t="shared" si="2"/>
        <v>0.18207681665705069</v>
      </c>
      <c r="P25">
        <f t="shared" si="3"/>
        <v>49.729799999999997</v>
      </c>
      <c r="Q25">
        <f t="shared" si="4"/>
        <v>47.50103840610165</v>
      </c>
      <c r="R25">
        <f t="shared" si="5"/>
        <v>4.7967855003540727</v>
      </c>
      <c r="S25">
        <f t="shared" si="6"/>
        <v>5.0218519758689393</v>
      </c>
      <c r="T25">
        <f t="shared" si="7"/>
        <v>0.21521986504330351</v>
      </c>
      <c r="U25">
        <f t="shared" si="8"/>
        <v>3.713619716723815</v>
      </c>
      <c r="V25">
        <f t="shared" si="9"/>
        <v>0.20852295629212536</v>
      </c>
      <c r="W25">
        <f t="shared" si="10"/>
        <v>0.13091117975421734</v>
      </c>
      <c r="X25">
        <f t="shared" si="11"/>
        <v>297.68705699999998</v>
      </c>
      <c r="Y25">
        <f t="shared" si="12"/>
        <v>19.913644860403799</v>
      </c>
      <c r="Z25">
        <f t="shared" si="13"/>
        <v>19.913644860403799</v>
      </c>
      <c r="AA25">
        <f t="shared" si="14"/>
        <v>2.3340937433768407</v>
      </c>
      <c r="AB25">
        <f t="shared" si="15"/>
        <v>57.269240116412881</v>
      </c>
      <c r="AC25">
        <f t="shared" si="16"/>
        <v>1.2608504236957399</v>
      </c>
      <c r="AD25">
        <f t="shared" si="17"/>
        <v>2.201618916424894</v>
      </c>
      <c r="AE25">
        <f t="shared" si="18"/>
        <v>1.0732433196811009</v>
      </c>
      <c r="AF25">
        <f t="shared" si="19"/>
        <v>-99.504664779330824</v>
      </c>
      <c r="AG25">
        <f t="shared" si="20"/>
        <v>-188.10502330645792</v>
      </c>
      <c r="AH25">
        <f t="shared" si="21"/>
        <v>-10.126115369252245</v>
      </c>
      <c r="AI25">
        <f t="shared" si="22"/>
        <v>-4.8746455041026593E-2</v>
      </c>
      <c r="AJ25">
        <v>34</v>
      </c>
      <c r="AK25">
        <v>8</v>
      </c>
      <c r="AL25">
        <f t="shared" si="23"/>
        <v>1</v>
      </c>
      <c r="AM25">
        <f t="shared" si="24"/>
        <v>0</v>
      </c>
      <c r="AN25">
        <f t="shared" si="25"/>
        <v>54889.257989648999</v>
      </c>
      <c r="AO25">
        <f t="shared" si="26"/>
        <v>1799.91</v>
      </c>
      <c r="AP25">
        <f t="shared" si="27"/>
        <v>1517.3241</v>
      </c>
      <c r="AQ25">
        <f t="shared" si="28"/>
        <v>0.84299998333249992</v>
      </c>
      <c r="AR25">
        <f t="shared" si="29"/>
        <v>0.16538996783172491</v>
      </c>
      <c r="AS25">
        <v>1689723649.0999999</v>
      </c>
      <c r="AT25">
        <v>49.729799999999997</v>
      </c>
      <c r="AU25">
        <v>49.972499999999997</v>
      </c>
      <c r="AV25">
        <v>12.485799999999999</v>
      </c>
      <c r="AW25">
        <v>10.648199999999999</v>
      </c>
      <c r="AX25">
        <v>52.358199999999997</v>
      </c>
      <c r="AY25">
        <v>12.641</v>
      </c>
      <c r="AZ25">
        <v>400.01799999999997</v>
      </c>
      <c r="BA25">
        <v>100.883</v>
      </c>
      <c r="BB25">
        <v>9.97503E-2</v>
      </c>
      <c r="BC25">
        <v>18.9741</v>
      </c>
      <c r="BD25">
        <v>18.940999999999999</v>
      </c>
      <c r="BE25">
        <v>999.9</v>
      </c>
      <c r="BF25">
        <v>0</v>
      </c>
      <c r="BG25">
        <v>0</v>
      </c>
      <c r="BH25">
        <v>10015</v>
      </c>
      <c r="BI25">
        <v>0</v>
      </c>
      <c r="BJ25">
        <v>60.688899999999997</v>
      </c>
      <c r="BK25">
        <v>-0.242756</v>
      </c>
      <c r="BL25">
        <v>50.358600000000003</v>
      </c>
      <c r="BM25">
        <v>50.510399999999997</v>
      </c>
      <c r="BN25">
        <v>1.83761</v>
      </c>
      <c r="BO25">
        <v>49.972499999999997</v>
      </c>
      <c r="BP25">
        <v>10.648199999999999</v>
      </c>
      <c r="BQ25">
        <v>1.2596099999999999</v>
      </c>
      <c r="BR25">
        <v>1.07422</v>
      </c>
      <c r="BS25">
        <v>10.3253</v>
      </c>
      <c r="BT25">
        <v>7.96394</v>
      </c>
      <c r="BU25">
        <v>1799.91</v>
      </c>
      <c r="BV25">
        <v>0.89999799999999996</v>
      </c>
      <c r="BW25">
        <v>0.10000199999999999</v>
      </c>
      <c r="BX25">
        <v>0</v>
      </c>
      <c r="BY25">
        <v>2.2210000000000001</v>
      </c>
      <c r="BZ25">
        <v>0</v>
      </c>
      <c r="CA25">
        <v>6790.7</v>
      </c>
      <c r="CB25">
        <v>13894.3</v>
      </c>
      <c r="CC25">
        <v>36.186999999999998</v>
      </c>
      <c r="CD25">
        <v>38.061999999999998</v>
      </c>
      <c r="CE25">
        <v>37.436999999999998</v>
      </c>
      <c r="CF25">
        <v>36.125</v>
      </c>
      <c r="CG25">
        <v>35.686999999999998</v>
      </c>
      <c r="CH25">
        <v>1619.92</v>
      </c>
      <c r="CI25">
        <v>179.99</v>
      </c>
      <c r="CJ25">
        <v>0</v>
      </c>
      <c r="CK25">
        <v>1689723657.5999999</v>
      </c>
      <c r="CL25">
        <v>0</v>
      </c>
      <c r="CM25">
        <v>1689723638.0999999</v>
      </c>
      <c r="CN25" t="s">
        <v>374</v>
      </c>
      <c r="CO25">
        <v>1689723638.0999999</v>
      </c>
      <c r="CP25">
        <v>1689723626.0999999</v>
      </c>
      <c r="CQ25">
        <v>54</v>
      </c>
      <c r="CR25">
        <v>4.5999999999999999E-2</v>
      </c>
      <c r="CS25">
        <v>-3.0000000000000001E-3</v>
      </c>
      <c r="CT25">
        <v>-2.6280000000000001</v>
      </c>
      <c r="CU25">
        <v>-0.155</v>
      </c>
      <c r="CV25">
        <v>50</v>
      </c>
      <c r="CW25">
        <v>11</v>
      </c>
      <c r="CX25">
        <v>0.19</v>
      </c>
      <c r="CY25">
        <v>0.04</v>
      </c>
      <c r="CZ25">
        <v>4.99142377961534E-2</v>
      </c>
      <c r="DA25">
        <v>-7.1509013229710996E-2</v>
      </c>
      <c r="DB25">
        <v>5.7243757106632501E-2</v>
      </c>
      <c r="DC25">
        <v>1</v>
      </c>
      <c r="DD25">
        <v>49.943947619047599</v>
      </c>
      <c r="DE25">
        <v>-9.8064935064962305E-2</v>
      </c>
      <c r="DF25">
        <v>2.34311680713577E-2</v>
      </c>
      <c r="DG25">
        <v>1</v>
      </c>
      <c r="DH25">
        <v>1799.9490476190499</v>
      </c>
      <c r="DI25">
        <v>0.12752569370070099</v>
      </c>
      <c r="DJ25">
        <v>8.3089439011747201E-2</v>
      </c>
      <c r="DK25">
        <v>-1</v>
      </c>
      <c r="DL25">
        <v>2</v>
      </c>
      <c r="DM25">
        <v>2</v>
      </c>
      <c r="DN25" t="s">
        <v>353</v>
      </c>
      <c r="DO25">
        <v>2.7374000000000001</v>
      </c>
      <c r="DP25">
        <v>2.8380299999999998</v>
      </c>
      <c r="DQ25">
        <v>1.5279900000000001E-2</v>
      </c>
      <c r="DR25">
        <v>1.45048E-2</v>
      </c>
      <c r="DS25">
        <v>7.7117500000000005E-2</v>
      </c>
      <c r="DT25">
        <v>6.6786600000000002E-2</v>
      </c>
      <c r="DU25">
        <v>28853.599999999999</v>
      </c>
      <c r="DV25">
        <v>30570.2</v>
      </c>
      <c r="DW25">
        <v>27414.400000000001</v>
      </c>
      <c r="DX25">
        <v>29105.7</v>
      </c>
      <c r="DY25">
        <v>33357</v>
      </c>
      <c r="DZ25">
        <v>36213.800000000003</v>
      </c>
      <c r="EA25">
        <v>36654.9</v>
      </c>
      <c r="EB25">
        <v>39494.1</v>
      </c>
      <c r="EC25">
        <v>1.89137</v>
      </c>
      <c r="ED25">
        <v>2.1000200000000002</v>
      </c>
      <c r="EE25">
        <v>7.3276499999999994E-2</v>
      </c>
      <c r="EF25">
        <v>0</v>
      </c>
      <c r="EG25">
        <v>17.7254</v>
      </c>
      <c r="EH25">
        <v>999.9</v>
      </c>
      <c r="EI25">
        <v>41.826000000000001</v>
      </c>
      <c r="EJ25">
        <v>24.451000000000001</v>
      </c>
      <c r="EK25">
        <v>12.7567</v>
      </c>
      <c r="EL25">
        <v>62.044600000000003</v>
      </c>
      <c r="EM25">
        <v>28.3934</v>
      </c>
      <c r="EN25">
        <v>1</v>
      </c>
      <c r="EO25">
        <v>-0.45450499999999999</v>
      </c>
      <c r="EP25">
        <v>1.2734399999999999</v>
      </c>
      <c r="EQ25">
        <v>19.9297</v>
      </c>
      <c r="ER25">
        <v>5.2183400000000004</v>
      </c>
      <c r="ES25">
        <v>11.9261</v>
      </c>
      <c r="ET25">
        <v>4.9551499999999997</v>
      </c>
      <c r="EU25">
        <v>3.2970799999999998</v>
      </c>
      <c r="EV25">
        <v>62.3</v>
      </c>
      <c r="EW25">
        <v>9999</v>
      </c>
      <c r="EX25">
        <v>120.9</v>
      </c>
      <c r="EY25">
        <v>4279.5</v>
      </c>
      <c r="EZ25">
        <v>1.86005</v>
      </c>
      <c r="FA25">
        <v>1.85914</v>
      </c>
      <c r="FB25">
        <v>1.8649800000000001</v>
      </c>
      <c r="FC25">
        <v>1.8690599999999999</v>
      </c>
      <c r="FD25">
        <v>1.86372</v>
      </c>
      <c r="FE25">
        <v>1.8638600000000001</v>
      </c>
      <c r="FF25">
        <v>1.86385</v>
      </c>
      <c r="FG25">
        <v>1.8635699999999999</v>
      </c>
      <c r="FH25">
        <v>0</v>
      </c>
      <c r="FI25">
        <v>0</v>
      </c>
      <c r="FJ25">
        <v>0</v>
      </c>
      <c r="FK25">
        <v>0</v>
      </c>
      <c r="FL25" t="s">
        <v>354</v>
      </c>
      <c r="FM25" t="s">
        <v>355</v>
      </c>
      <c r="FN25" t="s">
        <v>356</v>
      </c>
      <c r="FO25" t="s">
        <v>356</v>
      </c>
      <c r="FP25" t="s">
        <v>356</v>
      </c>
      <c r="FQ25" t="s">
        <v>356</v>
      </c>
      <c r="FR25">
        <v>0</v>
      </c>
      <c r="FS25">
        <v>100</v>
      </c>
      <c r="FT25">
        <v>100</v>
      </c>
      <c r="FU25">
        <v>-2.6280000000000001</v>
      </c>
      <c r="FV25">
        <v>-0.1552</v>
      </c>
      <c r="FW25">
        <v>-2.6284399999999999</v>
      </c>
      <c r="FX25">
        <v>0</v>
      </c>
      <c r="FY25">
        <v>0</v>
      </c>
      <c r="FZ25">
        <v>0</v>
      </c>
      <c r="GA25">
        <v>-0.15519000000000099</v>
      </c>
      <c r="GB25">
        <v>0</v>
      </c>
      <c r="GC25">
        <v>0</v>
      </c>
      <c r="GD25">
        <v>0</v>
      </c>
      <c r="GE25">
        <v>-1</v>
      </c>
      <c r="GF25">
        <v>-1</v>
      </c>
      <c r="GG25">
        <v>-1</v>
      </c>
      <c r="GH25">
        <v>-1</v>
      </c>
      <c r="GI25">
        <v>0.2</v>
      </c>
      <c r="GJ25">
        <v>0.4</v>
      </c>
      <c r="GK25">
        <v>0.27221699999999999</v>
      </c>
      <c r="GL25">
        <v>2.6013199999999999</v>
      </c>
      <c r="GM25">
        <v>1.4477500000000001</v>
      </c>
      <c r="GN25">
        <v>2.2973599999999998</v>
      </c>
      <c r="GO25">
        <v>1.5466299999999999</v>
      </c>
      <c r="GP25">
        <v>2.4133300000000002</v>
      </c>
      <c r="GQ25">
        <v>25.901599999999998</v>
      </c>
      <c r="GR25">
        <v>15.6381</v>
      </c>
      <c r="GS25">
        <v>18</v>
      </c>
      <c r="GT25">
        <v>355.91899999999998</v>
      </c>
      <c r="GU25">
        <v>708.27099999999996</v>
      </c>
      <c r="GV25">
        <v>16.372</v>
      </c>
      <c r="GW25">
        <v>21.515599999999999</v>
      </c>
      <c r="GX25">
        <v>29.999300000000002</v>
      </c>
      <c r="GY25">
        <v>21.6372</v>
      </c>
      <c r="GZ25">
        <v>21.6433</v>
      </c>
      <c r="HA25">
        <v>5.4550599999999996</v>
      </c>
      <c r="HB25">
        <v>20</v>
      </c>
      <c r="HC25">
        <v>-30</v>
      </c>
      <c r="HD25">
        <v>16.386399999999998</v>
      </c>
      <c r="HE25">
        <v>50</v>
      </c>
      <c r="HF25">
        <v>0</v>
      </c>
      <c r="HG25">
        <v>100.979</v>
      </c>
      <c r="HH25">
        <v>95.973399999999998</v>
      </c>
    </row>
    <row r="26" spans="1:216" x14ac:dyDescent="0.2">
      <c r="A26">
        <v>8</v>
      </c>
      <c r="B26">
        <v>1689723741.0999999</v>
      </c>
      <c r="C26">
        <v>635.09999990463302</v>
      </c>
      <c r="D26" t="s">
        <v>375</v>
      </c>
      <c r="E26" t="s">
        <v>376</v>
      </c>
      <c r="F26" t="s">
        <v>347</v>
      </c>
      <c r="G26" t="s">
        <v>348</v>
      </c>
      <c r="H26" t="s">
        <v>349</v>
      </c>
      <c r="I26" t="s">
        <v>350</v>
      </c>
      <c r="J26" t="s">
        <v>408</v>
      </c>
      <c r="K26" t="s">
        <v>351</v>
      </c>
      <c r="L26">
        <v>1689723741.0999999</v>
      </c>
      <c r="M26">
        <f t="shared" si="0"/>
        <v>2.2908213226337636E-3</v>
      </c>
      <c r="N26">
        <f t="shared" si="1"/>
        <v>2.2908213226337635</v>
      </c>
      <c r="O26">
        <f t="shared" si="2"/>
        <v>8.6886187425166028</v>
      </c>
      <c r="P26">
        <f t="shared" si="3"/>
        <v>392.09399999999999</v>
      </c>
      <c r="Q26">
        <f t="shared" si="4"/>
        <v>319.91098603257694</v>
      </c>
      <c r="R26">
        <f t="shared" si="5"/>
        <v>32.307805520809666</v>
      </c>
      <c r="S26">
        <f t="shared" si="6"/>
        <v>39.597566982543</v>
      </c>
      <c r="T26">
        <f t="shared" si="7"/>
        <v>0.21650316712580808</v>
      </c>
      <c r="U26">
        <f t="shared" si="8"/>
        <v>3.7101617657817485</v>
      </c>
      <c r="V26">
        <f t="shared" si="9"/>
        <v>0.20972140737360648</v>
      </c>
      <c r="W26">
        <f t="shared" si="10"/>
        <v>0.13166749796175614</v>
      </c>
      <c r="X26">
        <f t="shared" si="11"/>
        <v>297.68546099999998</v>
      </c>
      <c r="Y26">
        <f t="shared" si="12"/>
        <v>19.920946671323943</v>
      </c>
      <c r="Z26">
        <f t="shared" si="13"/>
        <v>19.920946671323943</v>
      </c>
      <c r="AA26">
        <f t="shared" si="14"/>
        <v>2.335150054675835</v>
      </c>
      <c r="AB26">
        <f t="shared" si="15"/>
        <v>56.800908690816833</v>
      </c>
      <c r="AC26">
        <f t="shared" si="16"/>
        <v>1.2516092739022999</v>
      </c>
      <c r="AD26">
        <f t="shared" si="17"/>
        <v>2.2035022022537665</v>
      </c>
      <c r="AE26">
        <f t="shared" si="18"/>
        <v>1.0835407807735351</v>
      </c>
      <c r="AF26">
        <f t="shared" si="19"/>
        <v>-101.02522032814898</v>
      </c>
      <c r="AG26">
        <f t="shared" si="20"/>
        <v>-186.65008848892094</v>
      </c>
      <c r="AH26">
        <f t="shared" si="21"/>
        <v>-10.05824078901736</v>
      </c>
      <c r="AI26">
        <f t="shared" si="22"/>
        <v>-4.8088606087304697E-2</v>
      </c>
      <c r="AJ26">
        <v>34</v>
      </c>
      <c r="AK26">
        <v>9</v>
      </c>
      <c r="AL26">
        <f t="shared" si="23"/>
        <v>1</v>
      </c>
      <c r="AM26">
        <f t="shared" si="24"/>
        <v>0</v>
      </c>
      <c r="AN26">
        <f t="shared" si="25"/>
        <v>54814.805526615404</v>
      </c>
      <c r="AO26">
        <f t="shared" si="26"/>
        <v>1799.9</v>
      </c>
      <c r="AP26">
        <f t="shared" si="27"/>
        <v>1517.3157000000001</v>
      </c>
      <c r="AQ26">
        <f t="shared" si="28"/>
        <v>0.84299999999999997</v>
      </c>
      <c r="AR26">
        <f t="shared" si="29"/>
        <v>0.16538999999999998</v>
      </c>
      <c r="AS26">
        <v>1689723741.0999999</v>
      </c>
      <c r="AT26">
        <v>392.09399999999999</v>
      </c>
      <c r="AU26">
        <v>400.00099999999998</v>
      </c>
      <c r="AV26">
        <v>12.3934</v>
      </c>
      <c r="AW26">
        <v>10.5274</v>
      </c>
      <c r="AX26">
        <v>395.24799999999999</v>
      </c>
      <c r="AY26">
        <v>12.545199999999999</v>
      </c>
      <c r="AZ26">
        <v>399.98700000000002</v>
      </c>
      <c r="BA26">
        <v>100.89</v>
      </c>
      <c r="BB26">
        <v>9.9984500000000004E-2</v>
      </c>
      <c r="BC26">
        <v>18.9878</v>
      </c>
      <c r="BD26">
        <v>18.934999999999999</v>
      </c>
      <c r="BE26">
        <v>999.9</v>
      </c>
      <c r="BF26">
        <v>0</v>
      </c>
      <c r="BG26">
        <v>0</v>
      </c>
      <c r="BH26">
        <v>10000.6</v>
      </c>
      <c r="BI26">
        <v>0</v>
      </c>
      <c r="BJ26">
        <v>59.1023</v>
      </c>
      <c r="BK26">
        <v>-7.90707</v>
      </c>
      <c r="BL26">
        <v>397.01400000000001</v>
      </c>
      <c r="BM26">
        <v>404.25599999999997</v>
      </c>
      <c r="BN26">
        <v>1.8660099999999999</v>
      </c>
      <c r="BO26">
        <v>400.00099999999998</v>
      </c>
      <c r="BP26">
        <v>10.5274</v>
      </c>
      <c r="BQ26">
        <v>1.25037</v>
      </c>
      <c r="BR26">
        <v>1.0621</v>
      </c>
      <c r="BS26">
        <v>10.2151</v>
      </c>
      <c r="BT26">
        <v>7.7973600000000003</v>
      </c>
      <c r="BU26">
        <v>1799.9</v>
      </c>
      <c r="BV26">
        <v>0.90000100000000005</v>
      </c>
      <c r="BW26">
        <v>9.9998799999999999E-2</v>
      </c>
      <c r="BX26">
        <v>0</v>
      </c>
      <c r="BY26">
        <v>2.1671999999999998</v>
      </c>
      <c r="BZ26">
        <v>0</v>
      </c>
      <c r="CA26">
        <v>6767.94</v>
      </c>
      <c r="CB26">
        <v>13894.2</v>
      </c>
      <c r="CC26">
        <v>36.686999999999998</v>
      </c>
      <c r="CD26">
        <v>38.436999999999998</v>
      </c>
      <c r="CE26">
        <v>37.936999999999998</v>
      </c>
      <c r="CF26">
        <v>36.811999999999998</v>
      </c>
      <c r="CG26">
        <v>36.125</v>
      </c>
      <c r="CH26">
        <v>1619.91</v>
      </c>
      <c r="CI26">
        <v>179.99</v>
      </c>
      <c r="CJ26">
        <v>0</v>
      </c>
      <c r="CK26">
        <v>1689723750</v>
      </c>
      <c r="CL26">
        <v>0</v>
      </c>
      <c r="CM26">
        <v>1689723712.0999999</v>
      </c>
      <c r="CN26" t="s">
        <v>377</v>
      </c>
      <c r="CO26">
        <v>1689723710.0999999</v>
      </c>
      <c r="CP26">
        <v>1689723712.0999999</v>
      </c>
      <c r="CQ26">
        <v>55</v>
      </c>
      <c r="CR26">
        <v>-0.52500000000000002</v>
      </c>
      <c r="CS26">
        <v>3.0000000000000001E-3</v>
      </c>
      <c r="CT26">
        <v>-3.1539999999999999</v>
      </c>
      <c r="CU26">
        <v>-0.152</v>
      </c>
      <c r="CV26">
        <v>400</v>
      </c>
      <c r="CW26">
        <v>11</v>
      </c>
      <c r="CX26">
        <v>0.09</v>
      </c>
      <c r="CY26">
        <v>0.04</v>
      </c>
      <c r="CZ26">
        <v>9.7850819831203406</v>
      </c>
      <c r="DA26">
        <v>-1.4944116840517701</v>
      </c>
      <c r="DB26">
        <v>0.155602773330688</v>
      </c>
      <c r="DC26">
        <v>1</v>
      </c>
      <c r="DD26">
        <v>400.03890000000001</v>
      </c>
      <c r="DE26">
        <v>-0.12469172932331</v>
      </c>
      <c r="DF26">
        <v>3.0533424308453801E-2</v>
      </c>
      <c r="DG26">
        <v>1</v>
      </c>
      <c r="DH26">
        <v>1800.0057142857099</v>
      </c>
      <c r="DI26">
        <v>7.0641074447393898E-2</v>
      </c>
      <c r="DJ26">
        <v>0.128640193251256</v>
      </c>
      <c r="DK26">
        <v>-1</v>
      </c>
      <c r="DL26">
        <v>2</v>
      </c>
      <c r="DM26">
        <v>2</v>
      </c>
      <c r="DN26" t="s">
        <v>353</v>
      </c>
      <c r="DO26">
        <v>2.7375600000000002</v>
      </c>
      <c r="DP26">
        <v>2.8381400000000001</v>
      </c>
      <c r="DQ26">
        <v>9.6929699999999994E-2</v>
      </c>
      <c r="DR26">
        <v>9.7329899999999997E-2</v>
      </c>
      <c r="DS26">
        <v>7.6726900000000001E-2</v>
      </c>
      <c r="DT26">
        <v>6.6255900000000006E-2</v>
      </c>
      <c r="DU26">
        <v>26470.9</v>
      </c>
      <c r="DV26">
        <v>28011.8</v>
      </c>
      <c r="DW26">
        <v>27423.200000000001</v>
      </c>
      <c r="DX26">
        <v>29115.5</v>
      </c>
      <c r="DY26">
        <v>33382.300000000003</v>
      </c>
      <c r="DZ26">
        <v>36246.9</v>
      </c>
      <c r="EA26">
        <v>36667.199999999997</v>
      </c>
      <c r="EB26">
        <v>39507.699999999997</v>
      </c>
      <c r="EC26">
        <v>1.89395</v>
      </c>
      <c r="ED26">
        <v>2.1076299999999999</v>
      </c>
      <c r="EE26">
        <v>7.8432299999999996E-2</v>
      </c>
      <c r="EF26">
        <v>0</v>
      </c>
      <c r="EG26">
        <v>17.633800000000001</v>
      </c>
      <c r="EH26">
        <v>999.9</v>
      </c>
      <c r="EI26">
        <v>41.667999999999999</v>
      </c>
      <c r="EJ26">
        <v>24.38</v>
      </c>
      <c r="EK26">
        <v>12.6562</v>
      </c>
      <c r="EL26">
        <v>62.084600000000002</v>
      </c>
      <c r="EM26">
        <v>28.830100000000002</v>
      </c>
      <c r="EN26">
        <v>1</v>
      </c>
      <c r="EO26">
        <v>-0.47099299999999999</v>
      </c>
      <c r="EP26">
        <v>1.2937799999999999</v>
      </c>
      <c r="EQ26">
        <v>19.930900000000001</v>
      </c>
      <c r="ER26">
        <v>5.2187900000000003</v>
      </c>
      <c r="ES26">
        <v>11.925800000000001</v>
      </c>
      <c r="ET26">
        <v>4.9554999999999998</v>
      </c>
      <c r="EU26">
        <v>3.2978000000000001</v>
      </c>
      <c r="EV26">
        <v>62.3</v>
      </c>
      <c r="EW26">
        <v>9999</v>
      </c>
      <c r="EX26">
        <v>120.9</v>
      </c>
      <c r="EY26">
        <v>4281.7</v>
      </c>
      <c r="EZ26">
        <v>1.86005</v>
      </c>
      <c r="FA26">
        <v>1.8591299999999999</v>
      </c>
      <c r="FB26">
        <v>1.8649899999999999</v>
      </c>
      <c r="FC26">
        <v>1.8691</v>
      </c>
      <c r="FD26">
        <v>1.86371</v>
      </c>
      <c r="FE26">
        <v>1.8638600000000001</v>
      </c>
      <c r="FF26">
        <v>1.8638600000000001</v>
      </c>
      <c r="FG26">
        <v>1.8635699999999999</v>
      </c>
      <c r="FH26">
        <v>0</v>
      </c>
      <c r="FI26">
        <v>0</v>
      </c>
      <c r="FJ26">
        <v>0</v>
      </c>
      <c r="FK26">
        <v>0</v>
      </c>
      <c r="FL26" t="s">
        <v>354</v>
      </c>
      <c r="FM26" t="s">
        <v>355</v>
      </c>
      <c r="FN26" t="s">
        <v>356</v>
      </c>
      <c r="FO26" t="s">
        <v>356</v>
      </c>
      <c r="FP26" t="s">
        <v>356</v>
      </c>
      <c r="FQ26" t="s">
        <v>356</v>
      </c>
      <c r="FR26">
        <v>0</v>
      </c>
      <c r="FS26">
        <v>100</v>
      </c>
      <c r="FT26">
        <v>100</v>
      </c>
      <c r="FU26">
        <v>-3.1539999999999999</v>
      </c>
      <c r="FV26">
        <v>-0.15179999999999999</v>
      </c>
      <c r="FW26">
        <v>-3.1539999999999999</v>
      </c>
      <c r="FX26">
        <v>0</v>
      </c>
      <c r="FY26">
        <v>0</v>
      </c>
      <c r="FZ26">
        <v>0</v>
      </c>
      <c r="GA26">
        <v>-0.15182999999999999</v>
      </c>
      <c r="GB26">
        <v>0</v>
      </c>
      <c r="GC26">
        <v>0</v>
      </c>
      <c r="GD26">
        <v>0</v>
      </c>
      <c r="GE26">
        <v>-1</v>
      </c>
      <c r="GF26">
        <v>-1</v>
      </c>
      <c r="GG26">
        <v>-1</v>
      </c>
      <c r="GH26">
        <v>-1</v>
      </c>
      <c r="GI26">
        <v>0.5</v>
      </c>
      <c r="GJ26">
        <v>0.5</v>
      </c>
      <c r="GK26">
        <v>1.03027</v>
      </c>
      <c r="GL26">
        <v>2.5781200000000002</v>
      </c>
      <c r="GM26">
        <v>1.4489700000000001</v>
      </c>
      <c r="GN26">
        <v>2.3034699999999999</v>
      </c>
      <c r="GO26">
        <v>1.5466299999999999</v>
      </c>
      <c r="GP26">
        <v>2.4169900000000002</v>
      </c>
      <c r="GQ26">
        <v>25.819400000000002</v>
      </c>
      <c r="GR26">
        <v>15.6205</v>
      </c>
      <c r="GS26">
        <v>18</v>
      </c>
      <c r="GT26">
        <v>355.76100000000002</v>
      </c>
      <c r="GU26">
        <v>712.85699999999997</v>
      </c>
      <c r="GV26">
        <v>16.331</v>
      </c>
      <c r="GW26">
        <v>21.307500000000001</v>
      </c>
      <c r="GX26">
        <v>29.999199999999998</v>
      </c>
      <c r="GY26">
        <v>21.4343</v>
      </c>
      <c r="GZ26">
        <v>21.446100000000001</v>
      </c>
      <c r="HA26">
        <v>20.6114</v>
      </c>
      <c r="HB26">
        <v>20</v>
      </c>
      <c r="HC26">
        <v>-30</v>
      </c>
      <c r="HD26">
        <v>16.332100000000001</v>
      </c>
      <c r="HE26">
        <v>400</v>
      </c>
      <c r="HF26">
        <v>0</v>
      </c>
      <c r="HG26">
        <v>101.01300000000001</v>
      </c>
      <c r="HH26">
        <v>96.006100000000004</v>
      </c>
    </row>
    <row r="27" spans="1:216" x14ac:dyDescent="0.2">
      <c r="A27">
        <v>9</v>
      </c>
      <c r="B27">
        <v>1689723821.0999999</v>
      </c>
      <c r="C27">
        <v>715.09999990463302</v>
      </c>
      <c r="D27" t="s">
        <v>378</v>
      </c>
      <c r="E27" t="s">
        <v>379</v>
      </c>
      <c r="F27" t="s">
        <v>347</v>
      </c>
      <c r="G27" t="s">
        <v>348</v>
      </c>
      <c r="H27" t="s">
        <v>349</v>
      </c>
      <c r="I27" t="s">
        <v>350</v>
      </c>
      <c r="J27" t="s">
        <v>408</v>
      </c>
      <c r="K27" t="s">
        <v>351</v>
      </c>
      <c r="L27">
        <v>1689723821.0999999</v>
      </c>
      <c r="M27">
        <f t="shared" si="0"/>
        <v>2.3084546064196486E-3</v>
      </c>
      <c r="N27">
        <f t="shared" si="1"/>
        <v>2.3084546064196485</v>
      </c>
      <c r="O27">
        <f t="shared" si="2"/>
        <v>8.4756947249865444</v>
      </c>
      <c r="P27">
        <f t="shared" si="3"/>
        <v>392.24099999999999</v>
      </c>
      <c r="Q27">
        <f t="shared" si="4"/>
        <v>321.46221029500492</v>
      </c>
      <c r="R27">
        <f t="shared" si="5"/>
        <v>32.466092001854534</v>
      </c>
      <c r="S27">
        <f t="shared" si="6"/>
        <v>39.614399407049994</v>
      </c>
      <c r="T27">
        <f t="shared" si="7"/>
        <v>0.21603165109206329</v>
      </c>
      <c r="U27">
        <f t="shared" si="8"/>
        <v>3.7095043557578622</v>
      </c>
      <c r="V27">
        <f t="shared" si="9"/>
        <v>0.2092777464380898</v>
      </c>
      <c r="W27">
        <f t="shared" si="10"/>
        <v>0.13138781399706878</v>
      </c>
      <c r="X27">
        <f t="shared" si="11"/>
        <v>297.70142100000004</v>
      </c>
      <c r="Y27">
        <f t="shared" si="12"/>
        <v>19.949273464291796</v>
      </c>
      <c r="Z27">
        <f t="shared" si="13"/>
        <v>19.949273464291796</v>
      </c>
      <c r="AA27">
        <f t="shared" si="14"/>
        <v>2.3392518958837671</v>
      </c>
      <c r="AB27">
        <f t="shared" si="15"/>
        <v>56.388332014295514</v>
      </c>
      <c r="AC27">
        <f t="shared" si="16"/>
        <v>1.24498618036</v>
      </c>
      <c r="AD27">
        <f t="shared" si="17"/>
        <v>2.2078790698124786</v>
      </c>
      <c r="AE27">
        <f t="shared" si="18"/>
        <v>1.0942657155237672</v>
      </c>
      <c r="AF27">
        <f t="shared" si="19"/>
        <v>-101.8028481431065</v>
      </c>
      <c r="AG27">
        <f t="shared" si="20"/>
        <v>-185.92242007869788</v>
      </c>
      <c r="AH27">
        <f t="shared" si="21"/>
        <v>-10.023894083128363</v>
      </c>
      <c r="AI27">
        <f t="shared" si="22"/>
        <v>-4.7741304932714002E-2</v>
      </c>
      <c r="AJ27">
        <v>34</v>
      </c>
      <c r="AK27">
        <v>8</v>
      </c>
      <c r="AL27">
        <f t="shared" si="23"/>
        <v>1</v>
      </c>
      <c r="AM27">
        <f t="shared" si="24"/>
        <v>0</v>
      </c>
      <c r="AN27">
        <f t="shared" si="25"/>
        <v>54795.256033402235</v>
      </c>
      <c r="AO27">
        <f t="shared" si="26"/>
        <v>1800</v>
      </c>
      <c r="AP27">
        <f t="shared" si="27"/>
        <v>1517.3996999999999</v>
      </c>
      <c r="AQ27">
        <f t="shared" si="28"/>
        <v>0.84299983333333328</v>
      </c>
      <c r="AR27">
        <f t="shared" si="29"/>
        <v>0.16538967833333335</v>
      </c>
      <c r="AS27">
        <v>1689723821.0999999</v>
      </c>
      <c r="AT27">
        <v>392.24099999999999</v>
      </c>
      <c r="AU27">
        <v>399.97800000000001</v>
      </c>
      <c r="AV27">
        <v>12.327199999999999</v>
      </c>
      <c r="AW27">
        <v>10.4468</v>
      </c>
      <c r="AX27">
        <v>395.43799999999999</v>
      </c>
      <c r="AY27">
        <v>12.4815</v>
      </c>
      <c r="AZ27">
        <v>400.00599999999997</v>
      </c>
      <c r="BA27">
        <v>100.895</v>
      </c>
      <c r="BB27">
        <v>0.10005</v>
      </c>
      <c r="BC27">
        <v>19.019600000000001</v>
      </c>
      <c r="BD27">
        <v>18.927600000000002</v>
      </c>
      <c r="BE27">
        <v>999.9</v>
      </c>
      <c r="BF27">
        <v>0</v>
      </c>
      <c r="BG27">
        <v>0</v>
      </c>
      <c r="BH27">
        <v>9997.5</v>
      </c>
      <c r="BI27">
        <v>0</v>
      </c>
      <c r="BJ27">
        <v>54.856400000000001</v>
      </c>
      <c r="BK27">
        <v>-7.7370900000000002</v>
      </c>
      <c r="BL27">
        <v>397.137</v>
      </c>
      <c r="BM27">
        <v>404.20100000000002</v>
      </c>
      <c r="BN27">
        <v>1.88036</v>
      </c>
      <c r="BO27">
        <v>399.97800000000001</v>
      </c>
      <c r="BP27">
        <v>10.4468</v>
      </c>
      <c r="BQ27">
        <v>1.2437499999999999</v>
      </c>
      <c r="BR27">
        <v>1.05403</v>
      </c>
      <c r="BS27">
        <v>10.1358</v>
      </c>
      <c r="BT27">
        <v>7.68546</v>
      </c>
      <c r="BU27">
        <v>1800</v>
      </c>
      <c r="BV27">
        <v>0.90000400000000003</v>
      </c>
      <c r="BW27">
        <v>9.9995899999999999E-2</v>
      </c>
      <c r="BX27">
        <v>0</v>
      </c>
      <c r="BY27">
        <v>2.3355000000000001</v>
      </c>
      <c r="BZ27">
        <v>0</v>
      </c>
      <c r="CA27">
        <v>6792.36</v>
      </c>
      <c r="CB27">
        <v>13895</v>
      </c>
      <c r="CC27">
        <v>37.061999999999998</v>
      </c>
      <c r="CD27">
        <v>38.625</v>
      </c>
      <c r="CE27">
        <v>38.311999999999998</v>
      </c>
      <c r="CF27">
        <v>37.125</v>
      </c>
      <c r="CG27">
        <v>36.436999999999998</v>
      </c>
      <c r="CH27">
        <v>1620.01</v>
      </c>
      <c r="CI27">
        <v>179.99</v>
      </c>
      <c r="CJ27">
        <v>0</v>
      </c>
      <c r="CK27">
        <v>1689723829.8</v>
      </c>
      <c r="CL27">
        <v>0</v>
      </c>
      <c r="CM27">
        <v>1689723792.0999999</v>
      </c>
      <c r="CN27" t="s">
        <v>380</v>
      </c>
      <c r="CO27">
        <v>1689723790.0999999</v>
      </c>
      <c r="CP27">
        <v>1689723792.0999999</v>
      </c>
      <c r="CQ27">
        <v>56</v>
      </c>
      <c r="CR27">
        <v>-4.2999999999999997E-2</v>
      </c>
      <c r="CS27">
        <v>-3.0000000000000001E-3</v>
      </c>
      <c r="CT27">
        <v>-3.1970000000000001</v>
      </c>
      <c r="CU27">
        <v>-0.154</v>
      </c>
      <c r="CV27">
        <v>400</v>
      </c>
      <c r="CW27">
        <v>10</v>
      </c>
      <c r="CX27">
        <v>0.17</v>
      </c>
      <c r="CY27">
        <v>0.03</v>
      </c>
      <c r="CZ27">
        <v>9.3417035510839295</v>
      </c>
      <c r="DA27">
        <v>0.35802698667555699</v>
      </c>
      <c r="DB27">
        <v>6.6458246171886004E-2</v>
      </c>
      <c r="DC27">
        <v>1</v>
      </c>
      <c r="DD27">
        <v>400.01335</v>
      </c>
      <c r="DE27">
        <v>-0.164887218044909</v>
      </c>
      <c r="DF27">
        <v>4.19479141316942E-2</v>
      </c>
      <c r="DG27">
        <v>1</v>
      </c>
      <c r="DH27">
        <v>1800.0133333333299</v>
      </c>
      <c r="DI27">
        <v>-0.35185872989792899</v>
      </c>
      <c r="DJ27">
        <v>9.3009642783906901E-2</v>
      </c>
      <c r="DK27">
        <v>-1</v>
      </c>
      <c r="DL27">
        <v>2</v>
      </c>
      <c r="DM27">
        <v>2</v>
      </c>
      <c r="DN27" t="s">
        <v>353</v>
      </c>
      <c r="DO27">
        <v>2.7378499999999999</v>
      </c>
      <c r="DP27">
        <v>2.8381699999999999</v>
      </c>
      <c r="DQ27">
        <v>9.70163E-2</v>
      </c>
      <c r="DR27">
        <v>9.7375500000000004E-2</v>
      </c>
      <c r="DS27">
        <v>7.6476100000000005E-2</v>
      </c>
      <c r="DT27">
        <v>6.5908900000000006E-2</v>
      </c>
      <c r="DU27">
        <v>26476.6</v>
      </c>
      <c r="DV27">
        <v>28020</v>
      </c>
      <c r="DW27">
        <v>27430.9</v>
      </c>
      <c r="DX27">
        <v>29124.5</v>
      </c>
      <c r="DY27">
        <v>33400.800000000003</v>
      </c>
      <c r="DZ27">
        <v>36272.1</v>
      </c>
      <c r="EA27">
        <v>36677.800000000003</v>
      </c>
      <c r="EB27">
        <v>39520.699999999997</v>
      </c>
      <c r="EC27">
        <v>1.8956</v>
      </c>
      <c r="ED27">
        <v>2.1118000000000001</v>
      </c>
      <c r="EE27">
        <v>8.0406699999999998E-2</v>
      </c>
      <c r="EF27">
        <v>0</v>
      </c>
      <c r="EG27">
        <v>17.593599999999999</v>
      </c>
      <c r="EH27">
        <v>999.9</v>
      </c>
      <c r="EI27">
        <v>41.533000000000001</v>
      </c>
      <c r="EJ27">
        <v>24.31</v>
      </c>
      <c r="EK27">
        <v>12.5602</v>
      </c>
      <c r="EL27">
        <v>62.0946</v>
      </c>
      <c r="EM27">
        <v>28.4696</v>
      </c>
      <c r="EN27">
        <v>1</v>
      </c>
      <c r="EO27">
        <v>-0.48457600000000001</v>
      </c>
      <c r="EP27">
        <v>1.4179999999999999</v>
      </c>
      <c r="EQ27">
        <v>19.9238</v>
      </c>
      <c r="ER27">
        <v>5.2195400000000003</v>
      </c>
      <c r="ES27">
        <v>11.924899999999999</v>
      </c>
      <c r="ET27">
        <v>4.95505</v>
      </c>
      <c r="EU27">
        <v>3.2977300000000001</v>
      </c>
      <c r="EV27">
        <v>62.4</v>
      </c>
      <c r="EW27">
        <v>9999</v>
      </c>
      <c r="EX27">
        <v>120.9</v>
      </c>
      <c r="EY27">
        <v>4283.3999999999996</v>
      </c>
      <c r="EZ27">
        <v>1.86005</v>
      </c>
      <c r="FA27">
        <v>1.8591299999999999</v>
      </c>
      <c r="FB27">
        <v>1.86497</v>
      </c>
      <c r="FC27">
        <v>1.86907</v>
      </c>
      <c r="FD27">
        <v>1.86371</v>
      </c>
      <c r="FE27">
        <v>1.86385</v>
      </c>
      <c r="FF27">
        <v>1.8638600000000001</v>
      </c>
      <c r="FG27">
        <v>1.8635600000000001</v>
      </c>
      <c r="FH27">
        <v>0</v>
      </c>
      <c r="FI27">
        <v>0</v>
      </c>
      <c r="FJ27">
        <v>0</v>
      </c>
      <c r="FK27">
        <v>0</v>
      </c>
      <c r="FL27" t="s">
        <v>354</v>
      </c>
      <c r="FM27" t="s">
        <v>355</v>
      </c>
      <c r="FN27" t="s">
        <v>356</v>
      </c>
      <c r="FO27" t="s">
        <v>356</v>
      </c>
      <c r="FP27" t="s">
        <v>356</v>
      </c>
      <c r="FQ27" t="s">
        <v>356</v>
      </c>
      <c r="FR27">
        <v>0</v>
      </c>
      <c r="FS27">
        <v>100</v>
      </c>
      <c r="FT27">
        <v>100</v>
      </c>
      <c r="FU27">
        <v>-3.1970000000000001</v>
      </c>
      <c r="FV27">
        <v>-0.15429999999999999</v>
      </c>
      <c r="FW27">
        <v>-3.1970000000000001</v>
      </c>
      <c r="FX27">
        <v>0</v>
      </c>
      <c r="FY27">
        <v>0</v>
      </c>
      <c r="FZ27">
        <v>0</v>
      </c>
      <c r="GA27">
        <v>-0.15432000000000001</v>
      </c>
      <c r="GB27">
        <v>0</v>
      </c>
      <c r="GC27">
        <v>0</v>
      </c>
      <c r="GD27">
        <v>0</v>
      </c>
      <c r="GE27">
        <v>-1</v>
      </c>
      <c r="GF27">
        <v>-1</v>
      </c>
      <c r="GG27">
        <v>-1</v>
      </c>
      <c r="GH27">
        <v>-1</v>
      </c>
      <c r="GI27">
        <v>0.5</v>
      </c>
      <c r="GJ27">
        <v>0.5</v>
      </c>
      <c r="GK27">
        <v>1.03027</v>
      </c>
      <c r="GL27">
        <v>2.5817899999999998</v>
      </c>
      <c r="GM27">
        <v>1.4489700000000001</v>
      </c>
      <c r="GN27">
        <v>2.2985799999999998</v>
      </c>
      <c r="GO27">
        <v>1.5466299999999999</v>
      </c>
      <c r="GP27">
        <v>2.3730500000000001</v>
      </c>
      <c r="GQ27">
        <v>25.7578</v>
      </c>
      <c r="GR27">
        <v>15.5943</v>
      </c>
      <c r="GS27">
        <v>18</v>
      </c>
      <c r="GT27">
        <v>355.31400000000002</v>
      </c>
      <c r="GU27">
        <v>714.34799999999996</v>
      </c>
      <c r="GV27">
        <v>16.264600000000002</v>
      </c>
      <c r="GW27">
        <v>21.115500000000001</v>
      </c>
      <c r="GX27">
        <v>29.999400000000001</v>
      </c>
      <c r="GY27">
        <v>21.250299999999999</v>
      </c>
      <c r="GZ27">
        <v>21.266100000000002</v>
      </c>
      <c r="HA27">
        <v>20.610499999999998</v>
      </c>
      <c r="HB27">
        <v>20</v>
      </c>
      <c r="HC27">
        <v>-30</v>
      </c>
      <c r="HD27">
        <v>16.261399999999998</v>
      </c>
      <c r="HE27">
        <v>400</v>
      </c>
      <c r="HF27">
        <v>0</v>
      </c>
      <c r="HG27">
        <v>101.041</v>
      </c>
      <c r="HH27">
        <v>96.036900000000003</v>
      </c>
    </row>
    <row r="28" spans="1:216" x14ac:dyDescent="0.2">
      <c r="A28">
        <v>10</v>
      </c>
      <c r="B28">
        <v>1689723902.0999999</v>
      </c>
      <c r="C28">
        <v>796.09999990463302</v>
      </c>
      <c r="D28" t="s">
        <v>381</v>
      </c>
      <c r="E28" t="s">
        <v>382</v>
      </c>
      <c r="F28" t="s">
        <v>347</v>
      </c>
      <c r="G28" t="s">
        <v>348</v>
      </c>
      <c r="H28" t="s">
        <v>349</v>
      </c>
      <c r="I28" t="s">
        <v>350</v>
      </c>
      <c r="J28" t="s">
        <v>408</v>
      </c>
      <c r="K28" t="s">
        <v>351</v>
      </c>
      <c r="L28">
        <v>1689723902.0999999</v>
      </c>
      <c r="M28">
        <f t="shared" si="0"/>
        <v>2.3224097145644884E-3</v>
      </c>
      <c r="N28">
        <f t="shared" si="1"/>
        <v>2.3224097145644884</v>
      </c>
      <c r="O28">
        <f t="shared" si="2"/>
        <v>8.7783682045269629</v>
      </c>
      <c r="P28">
        <f t="shared" si="3"/>
        <v>392.10500000000002</v>
      </c>
      <c r="Q28">
        <f t="shared" si="4"/>
        <v>319.38109678270962</v>
      </c>
      <c r="R28">
        <f t="shared" si="5"/>
        <v>32.255277464052966</v>
      </c>
      <c r="S28">
        <f t="shared" si="6"/>
        <v>39.599887712350004</v>
      </c>
      <c r="T28">
        <f t="shared" si="7"/>
        <v>0.2171825153587523</v>
      </c>
      <c r="U28">
        <f t="shared" si="8"/>
        <v>3.7092978158905296</v>
      </c>
      <c r="V28">
        <f t="shared" si="9"/>
        <v>0.21035731528975474</v>
      </c>
      <c r="W28">
        <f t="shared" si="10"/>
        <v>0.13206867193723876</v>
      </c>
      <c r="X28">
        <f t="shared" si="11"/>
        <v>297.66848400000003</v>
      </c>
      <c r="Y28">
        <f t="shared" si="12"/>
        <v>19.918059200680645</v>
      </c>
      <c r="Z28">
        <f t="shared" si="13"/>
        <v>19.918059200680645</v>
      </c>
      <c r="AA28">
        <f t="shared" si="14"/>
        <v>2.3347322907207029</v>
      </c>
      <c r="AB28">
        <f t="shared" si="15"/>
        <v>56.23726223768729</v>
      </c>
      <c r="AC28">
        <f t="shared" si="16"/>
        <v>1.239467749496</v>
      </c>
      <c r="AD28">
        <f t="shared" si="17"/>
        <v>2.2039973145516552</v>
      </c>
      <c r="AE28">
        <f t="shared" si="18"/>
        <v>1.0952645412247028</v>
      </c>
      <c r="AF28">
        <f t="shared" si="19"/>
        <v>-102.41826841229394</v>
      </c>
      <c r="AG28">
        <f t="shared" si="20"/>
        <v>-185.30928881909153</v>
      </c>
      <c r="AH28">
        <f t="shared" si="21"/>
        <v>-9.9883495168787562</v>
      </c>
      <c r="AI28">
        <f t="shared" si="22"/>
        <v>-4.7422748264210668E-2</v>
      </c>
      <c r="AJ28">
        <v>35</v>
      </c>
      <c r="AK28">
        <v>9</v>
      </c>
      <c r="AL28">
        <f t="shared" si="23"/>
        <v>1</v>
      </c>
      <c r="AM28">
        <f t="shared" si="24"/>
        <v>0</v>
      </c>
      <c r="AN28">
        <f t="shared" si="25"/>
        <v>54796.202023381906</v>
      </c>
      <c r="AO28">
        <f t="shared" si="26"/>
        <v>1799.79</v>
      </c>
      <c r="AP28">
        <f t="shared" si="27"/>
        <v>1517.2235999999998</v>
      </c>
      <c r="AQ28">
        <f t="shared" si="28"/>
        <v>0.84300035004083806</v>
      </c>
      <c r="AR28">
        <f t="shared" si="29"/>
        <v>0.16539067557881754</v>
      </c>
      <c r="AS28">
        <v>1689723902.0999999</v>
      </c>
      <c r="AT28">
        <v>392.10500000000002</v>
      </c>
      <c r="AU28">
        <v>400.096</v>
      </c>
      <c r="AV28">
        <v>12.2728</v>
      </c>
      <c r="AW28">
        <v>10.3809</v>
      </c>
      <c r="AX28">
        <v>395.28399999999999</v>
      </c>
      <c r="AY28">
        <v>12.428599999999999</v>
      </c>
      <c r="AZ28">
        <v>400</v>
      </c>
      <c r="BA28">
        <v>100.893</v>
      </c>
      <c r="BB28">
        <v>0.10007000000000001</v>
      </c>
      <c r="BC28">
        <v>18.991399999999999</v>
      </c>
      <c r="BD28">
        <v>18.9314</v>
      </c>
      <c r="BE28">
        <v>999.9</v>
      </c>
      <c r="BF28">
        <v>0</v>
      </c>
      <c r="BG28">
        <v>0</v>
      </c>
      <c r="BH28">
        <v>9996.8799999999992</v>
      </c>
      <c r="BI28">
        <v>0</v>
      </c>
      <c r="BJ28">
        <v>58.082900000000002</v>
      </c>
      <c r="BK28">
        <v>-7.9906300000000003</v>
      </c>
      <c r="BL28">
        <v>396.97699999999998</v>
      </c>
      <c r="BM28">
        <v>404.29300000000001</v>
      </c>
      <c r="BN28">
        <v>1.89184</v>
      </c>
      <c r="BO28">
        <v>400.096</v>
      </c>
      <c r="BP28">
        <v>10.3809</v>
      </c>
      <c r="BQ28">
        <v>1.23824</v>
      </c>
      <c r="BR28">
        <v>1.0473699999999999</v>
      </c>
      <c r="BS28">
        <v>10.0694</v>
      </c>
      <c r="BT28">
        <v>7.5924800000000001</v>
      </c>
      <c r="BU28">
        <v>1799.79</v>
      </c>
      <c r="BV28">
        <v>0.89998999999999996</v>
      </c>
      <c r="BW28">
        <v>0.10001</v>
      </c>
      <c r="BX28">
        <v>0</v>
      </c>
      <c r="BY28">
        <v>2.1657999999999999</v>
      </c>
      <c r="BZ28">
        <v>0</v>
      </c>
      <c r="CA28">
        <v>6783.95</v>
      </c>
      <c r="CB28">
        <v>13893.3</v>
      </c>
      <c r="CC28">
        <v>37.436999999999998</v>
      </c>
      <c r="CD28">
        <v>38.811999999999998</v>
      </c>
      <c r="CE28">
        <v>38.625</v>
      </c>
      <c r="CF28">
        <v>37.375</v>
      </c>
      <c r="CG28">
        <v>36.75</v>
      </c>
      <c r="CH28">
        <v>1619.79</v>
      </c>
      <c r="CI28">
        <v>180</v>
      </c>
      <c r="CJ28">
        <v>0</v>
      </c>
      <c r="CK28">
        <v>1689723910.8</v>
      </c>
      <c r="CL28">
        <v>0</v>
      </c>
      <c r="CM28">
        <v>1689723874.0999999</v>
      </c>
      <c r="CN28" t="s">
        <v>383</v>
      </c>
      <c r="CO28">
        <v>1689723874.0999999</v>
      </c>
      <c r="CP28">
        <v>1689723874.0999999</v>
      </c>
      <c r="CQ28">
        <v>57</v>
      </c>
      <c r="CR28">
        <v>1.7999999999999999E-2</v>
      </c>
      <c r="CS28">
        <v>-1E-3</v>
      </c>
      <c r="CT28">
        <v>-3.1789999999999998</v>
      </c>
      <c r="CU28">
        <v>-0.156</v>
      </c>
      <c r="CV28">
        <v>400</v>
      </c>
      <c r="CW28">
        <v>10</v>
      </c>
      <c r="CX28">
        <v>0.17</v>
      </c>
      <c r="CY28">
        <v>0.02</v>
      </c>
      <c r="CZ28">
        <v>9.5125103149325394</v>
      </c>
      <c r="DA28">
        <v>0.61166598923061199</v>
      </c>
      <c r="DB28">
        <v>0.117317784889023</v>
      </c>
      <c r="DC28">
        <v>1</v>
      </c>
      <c r="DD28">
        <v>400.00728571428601</v>
      </c>
      <c r="DE28">
        <v>4.7532467532413802E-2</v>
      </c>
      <c r="DF28">
        <v>2.8152886779395699E-2</v>
      </c>
      <c r="DG28">
        <v>1</v>
      </c>
      <c r="DH28">
        <v>1800.0374999999999</v>
      </c>
      <c r="DI28">
        <v>2.4063756664850999E-2</v>
      </c>
      <c r="DJ28">
        <v>0.14303408684649699</v>
      </c>
      <c r="DK28">
        <v>-1</v>
      </c>
      <c r="DL28">
        <v>2</v>
      </c>
      <c r="DM28">
        <v>2</v>
      </c>
      <c r="DN28" t="s">
        <v>353</v>
      </c>
      <c r="DO28">
        <v>2.7380399999999998</v>
      </c>
      <c r="DP28">
        <v>2.83819</v>
      </c>
      <c r="DQ28">
        <v>9.7029699999999997E-2</v>
      </c>
      <c r="DR28">
        <v>9.7439499999999998E-2</v>
      </c>
      <c r="DS28">
        <v>7.6267199999999993E-2</v>
      </c>
      <c r="DT28">
        <v>6.5625100000000006E-2</v>
      </c>
      <c r="DU28">
        <v>26484</v>
      </c>
      <c r="DV28">
        <v>28026.400000000001</v>
      </c>
      <c r="DW28">
        <v>27438.2</v>
      </c>
      <c r="DX28">
        <v>29132.5</v>
      </c>
      <c r="DY28">
        <v>33417.9</v>
      </c>
      <c r="DZ28">
        <v>36293</v>
      </c>
      <c r="EA28">
        <v>36688.400000000001</v>
      </c>
      <c r="EB28">
        <v>39531.599999999999</v>
      </c>
      <c r="EC28">
        <v>1.8966700000000001</v>
      </c>
      <c r="ED28">
        <v>2.1152500000000001</v>
      </c>
      <c r="EE28">
        <v>8.19936E-2</v>
      </c>
      <c r="EF28">
        <v>0</v>
      </c>
      <c r="EG28">
        <v>17.571000000000002</v>
      </c>
      <c r="EH28">
        <v>999.9</v>
      </c>
      <c r="EI28">
        <v>41.442</v>
      </c>
      <c r="EJ28">
        <v>24.228999999999999</v>
      </c>
      <c r="EK28">
        <v>12.472300000000001</v>
      </c>
      <c r="EL28">
        <v>62.424599999999998</v>
      </c>
      <c r="EM28">
        <v>28.5136</v>
      </c>
      <c r="EN28">
        <v>1</v>
      </c>
      <c r="EO28">
        <v>-0.49720799999999998</v>
      </c>
      <c r="EP28">
        <v>1.2958099999999999</v>
      </c>
      <c r="EQ28">
        <v>19.9299</v>
      </c>
      <c r="ER28">
        <v>5.22058</v>
      </c>
      <c r="ES28">
        <v>11.9229</v>
      </c>
      <c r="ET28">
        <v>4.9551999999999996</v>
      </c>
      <c r="EU28">
        <v>3.2978499999999999</v>
      </c>
      <c r="EV28">
        <v>62.4</v>
      </c>
      <c r="EW28">
        <v>9999</v>
      </c>
      <c r="EX28">
        <v>120.9</v>
      </c>
      <c r="EY28">
        <v>4285.1000000000004</v>
      </c>
      <c r="EZ28">
        <v>1.86005</v>
      </c>
      <c r="FA28">
        <v>1.8591299999999999</v>
      </c>
      <c r="FB28">
        <v>1.86496</v>
      </c>
      <c r="FC28">
        <v>1.8690500000000001</v>
      </c>
      <c r="FD28">
        <v>1.86371</v>
      </c>
      <c r="FE28">
        <v>1.86382</v>
      </c>
      <c r="FF28">
        <v>1.8638399999999999</v>
      </c>
      <c r="FG28">
        <v>1.8635600000000001</v>
      </c>
      <c r="FH28">
        <v>0</v>
      </c>
      <c r="FI28">
        <v>0</v>
      </c>
      <c r="FJ28">
        <v>0</v>
      </c>
      <c r="FK28">
        <v>0</v>
      </c>
      <c r="FL28" t="s">
        <v>354</v>
      </c>
      <c r="FM28" t="s">
        <v>355</v>
      </c>
      <c r="FN28" t="s">
        <v>356</v>
      </c>
      <c r="FO28" t="s">
        <v>356</v>
      </c>
      <c r="FP28" t="s">
        <v>356</v>
      </c>
      <c r="FQ28" t="s">
        <v>356</v>
      </c>
      <c r="FR28">
        <v>0</v>
      </c>
      <c r="FS28">
        <v>100</v>
      </c>
      <c r="FT28">
        <v>100</v>
      </c>
      <c r="FU28">
        <v>-3.1789999999999998</v>
      </c>
      <c r="FV28">
        <v>-0.15579999999999999</v>
      </c>
      <c r="FW28">
        <v>-3.1788000000000198</v>
      </c>
      <c r="FX28">
        <v>0</v>
      </c>
      <c r="FY28">
        <v>0</v>
      </c>
      <c r="FZ28">
        <v>0</v>
      </c>
      <c r="GA28">
        <v>-0.15580000000000099</v>
      </c>
      <c r="GB28">
        <v>0</v>
      </c>
      <c r="GC28">
        <v>0</v>
      </c>
      <c r="GD28">
        <v>0</v>
      </c>
      <c r="GE28">
        <v>-1</v>
      </c>
      <c r="GF28">
        <v>-1</v>
      </c>
      <c r="GG28">
        <v>-1</v>
      </c>
      <c r="GH28">
        <v>-1</v>
      </c>
      <c r="GI28">
        <v>0.5</v>
      </c>
      <c r="GJ28">
        <v>0.5</v>
      </c>
      <c r="GK28">
        <v>1.02905</v>
      </c>
      <c r="GL28">
        <v>2.5781200000000002</v>
      </c>
      <c r="GM28">
        <v>1.4489700000000001</v>
      </c>
      <c r="GN28">
        <v>2.3022499999999999</v>
      </c>
      <c r="GO28">
        <v>1.5466299999999999</v>
      </c>
      <c r="GP28">
        <v>2.3925800000000002</v>
      </c>
      <c r="GQ28">
        <v>25.696200000000001</v>
      </c>
      <c r="GR28">
        <v>15.5768</v>
      </c>
      <c r="GS28">
        <v>18</v>
      </c>
      <c r="GT28">
        <v>354.65499999999997</v>
      </c>
      <c r="GU28">
        <v>715.16700000000003</v>
      </c>
      <c r="GV28">
        <v>16.258099999999999</v>
      </c>
      <c r="GW28">
        <v>20.9373</v>
      </c>
      <c r="GX28">
        <v>29.999300000000002</v>
      </c>
      <c r="GY28">
        <v>21.072900000000001</v>
      </c>
      <c r="GZ28">
        <v>21.089300000000001</v>
      </c>
      <c r="HA28">
        <v>20.603200000000001</v>
      </c>
      <c r="HB28">
        <v>20</v>
      </c>
      <c r="HC28">
        <v>-30</v>
      </c>
      <c r="HD28">
        <v>16.2607</v>
      </c>
      <c r="HE28">
        <v>400</v>
      </c>
      <c r="HF28">
        <v>0</v>
      </c>
      <c r="HG28">
        <v>101.07</v>
      </c>
      <c r="HH28">
        <v>96.063299999999998</v>
      </c>
    </row>
    <row r="29" spans="1:216" x14ac:dyDescent="0.2">
      <c r="A29">
        <v>11</v>
      </c>
      <c r="B29">
        <v>1689723995.0999999</v>
      </c>
      <c r="C29">
        <v>889.09999990463302</v>
      </c>
      <c r="D29" t="s">
        <v>384</v>
      </c>
      <c r="E29" t="s">
        <v>385</v>
      </c>
      <c r="F29" t="s">
        <v>347</v>
      </c>
      <c r="G29" t="s">
        <v>348</v>
      </c>
      <c r="H29" t="s">
        <v>349</v>
      </c>
      <c r="I29" t="s">
        <v>350</v>
      </c>
      <c r="J29" t="s">
        <v>408</v>
      </c>
      <c r="K29" t="s">
        <v>351</v>
      </c>
      <c r="L29">
        <v>1689723995.0999999</v>
      </c>
      <c r="M29">
        <f t="shared" si="0"/>
        <v>2.3485082289562177E-3</v>
      </c>
      <c r="N29">
        <f t="shared" si="1"/>
        <v>2.3485082289562178</v>
      </c>
      <c r="O29">
        <f t="shared" si="2"/>
        <v>9.9787556839592391</v>
      </c>
      <c r="P29">
        <f t="shared" si="3"/>
        <v>465.90800000000002</v>
      </c>
      <c r="Q29">
        <f t="shared" si="4"/>
        <v>383.11464453695277</v>
      </c>
      <c r="R29">
        <f t="shared" si="5"/>
        <v>38.690783581448798</v>
      </c>
      <c r="S29">
        <f t="shared" si="6"/>
        <v>47.052092249444001</v>
      </c>
      <c r="T29">
        <f t="shared" si="7"/>
        <v>0.21803697794950724</v>
      </c>
      <c r="U29">
        <f t="shared" si="8"/>
        <v>3.702589530546843</v>
      </c>
      <c r="V29">
        <f t="shared" si="9"/>
        <v>0.21114684499029923</v>
      </c>
      <c r="W29">
        <f t="shared" si="10"/>
        <v>0.13256769164876492</v>
      </c>
      <c r="X29">
        <f t="shared" si="11"/>
        <v>297.69140699999997</v>
      </c>
      <c r="Y29">
        <f t="shared" si="12"/>
        <v>19.928982565177918</v>
      </c>
      <c r="Z29">
        <f t="shared" si="13"/>
        <v>19.928982565177918</v>
      </c>
      <c r="AA29">
        <f t="shared" si="14"/>
        <v>2.336313045726099</v>
      </c>
      <c r="AB29">
        <f t="shared" si="15"/>
        <v>55.887391569612213</v>
      </c>
      <c r="AC29">
        <f t="shared" si="16"/>
        <v>1.2328870553440001</v>
      </c>
      <c r="AD29">
        <f t="shared" si="17"/>
        <v>2.2060200355000301</v>
      </c>
      <c r="AE29">
        <f t="shared" si="18"/>
        <v>1.1034259903820989</v>
      </c>
      <c r="AF29">
        <f t="shared" si="19"/>
        <v>-103.5692128969692</v>
      </c>
      <c r="AG29">
        <f t="shared" si="20"/>
        <v>-184.22028661411647</v>
      </c>
      <c r="AH29">
        <f t="shared" si="21"/>
        <v>-9.9489488041487579</v>
      </c>
      <c r="AI29">
        <f t="shared" si="22"/>
        <v>-4.7041315234451986E-2</v>
      </c>
      <c r="AJ29">
        <v>36</v>
      </c>
      <c r="AK29">
        <v>9</v>
      </c>
      <c r="AL29">
        <f t="shared" si="23"/>
        <v>1</v>
      </c>
      <c r="AM29">
        <f t="shared" si="24"/>
        <v>0</v>
      </c>
      <c r="AN29">
        <f t="shared" si="25"/>
        <v>54653.705027024262</v>
      </c>
      <c r="AO29">
        <f t="shared" si="26"/>
        <v>1799.93</v>
      </c>
      <c r="AP29">
        <f t="shared" si="27"/>
        <v>1517.3414999999998</v>
      </c>
      <c r="AQ29">
        <f t="shared" si="28"/>
        <v>0.84300028334435217</v>
      </c>
      <c r="AR29">
        <f t="shared" si="29"/>
        <v>0.16539054685459989</v>
      </c>
      <c r="AS29">
        <v>1689723995.0999999</v>
      </c>
      <c r="AT29">
        <v>465.90800000000002</v>
      </c>
      <c r="AU29">
        <v>475.04</v>
      </c>
      <c r="AV29">
        <v>12.208</v>
      </c>
      <c r="AW29">
        <v>10.2948</v>
      </c>
      <c r="AX29">
        <v>469.26499999999999</v>
      </c>
      <c r="AY29">
        <v>12.3657</v>
      </c>
      <c r="AZ29">
        <v>400.01799999999997</v>
      </c>
      <c r="BA29">
        <v>100.89</v>
      </c>
      <c r="BB29">
        <v>0.100093</v>
      </c>
      <c r="BC29">
        <v>19.0061</v>
      </c>
      <c r="BD29">
        <v>18.915400000000002</v>
      </c>
      <c r="BE29">
        <v>999.9</v>
      </c>
      <c r="BF29">
        <v>0</v>
      </c>
      <c r="BG29">
        <v>0</v>
      </c>
      <c r="BH29">
        <v>9970.6200000000008</v>
      </c>
      <c r="BI29">
        <v>0</v>
      </c>
      <c r="BJ29">
        <v>57.320599999999999</v>
      </c>
      <c r="BK29">
        <v>-9.1311599999999995</v>
      </c>
      <c r="BL29">
        <v>471.66699999999997</v>
      </c>
      <c r="BM29">
        <v>479.98099999999999</v>
      </c>
      <c r="BN29">
        <v>1.9132199999999999</v>
      </c>
      <c r="BO29">
        <v>475.04</v>
      </c>
      <c r="BP29">
        <v>10.2948</v>
      </c>
      <c r="BQ29">
        <v>1.23167</v>
      </c>
      <c r="BR29">
        <v>1.03864</v>
      </c>
      <c r="BS29">
        <v>9.9899500000000003</v>
      </c>
      <c r="BT29">
        <v>7.4700499999999996</v>
      </c>
      <c r="BU29">
        <v>1799.93</v>
      </c>
      <c r="BV29">
        <v>0.89999200000000001</v>
      </c>
      <c r="BW29">
        <v>0.100008</v>
      </c>
      <c r="BX29">
        <v>0</v>
      </c>
      <c r="BY29">
        <v>2.5935000000000001</v>
      </c>
      <c r="BZ29">
        <v>0</v>
      </c>
      <c r="CA29">
        <v>6815.82</v>
      </c>
      <c r="CB29">
        <v>13894.4</v>
      </c>
      <c r="CC29">
        <v>37.75</v>
      </c>
      <c r="CD29">
        <v>39</v>
      </c>
      <c r="CE29">
        <v>38.936999999999998</v>
      </c>
      <c r="CF29">
        <v>37.625</v>
      </c>
      <c r="CG29">
        <v>37</v>
      </c>
      <c r="CH29">
        <v>1619.92</v>
      </c>
      <c r="CI29">
        <v>180.01</v>
      </c>
      <c r="CJ29">
        <v>0</v>
      </c>
      <c r="CK29">
        <v>1689724003.8</v>
      </c>
      <c r="CL29">
        <v>0</v>
      </c>
      <c r="CM29">
        <v>1689723965.0999999</v>
      </c>
      <c r="CN29" t="s">
        <v>386</v>
      </c>
      <c r="CO29">
        <v>1689723957.0999999</v>
      </c>
      <c r="CP29">
        <v>1689723965.0999999</v>
      </c>
      <c r="CQ29">
        <v>58</v>
      </c>
      <c r="CR29">
        <v>-0.17799999999999999</v>
      </c>
      <c r="CS29">
        <v>-2E-3</v>
      </c>
      <c r="CT29">
        <v>-3.3559999999999999</v>
      </c>
      <c r="CU29">
        <v>-0.158</v>
      </c>
      <c r="CV29">
        <v>475</v>
      </c>
      <c r="CW29">
        <v>10</v>
      </c>
      <c r="CX29">
        <v>0.15</v>
      </c>
      <c r="CY29">
        <v>0.03</v>
      </c>
      <c r="CZ29">
        <v>10.923900120727</v>
      </c>
      <c r="DA29">
        <v>-0.23126033684000399</v>
      </c>
      <c r="DB29">
        <v>4.4238907597142198E-2</v>
      </c>
      <c r="DC29">
        <v>1</v>
      </c>
      <c r="DD29">
        <v>475.01049999999998</v>
      </c>
      <c r="DE29">
        <v>9.4736842106017197E-2</v>
      </c>
      <c r="DF29">
        <v>2.2287889088020499E-2</v>
      </c>
      <c r="DG29">
        <v>1</v>
      </c>
      <c r="DH29">
        <v>1799.99047619048</v>
      </c>
      <c r="DI29">
        <v>-0.172625311581494</v>
      </c>
      <c r="DJ29">
        <v>0.11107595815801299</v>
      </c>
      <c r="DK29">
        <v>-1</v>
      </c>
      <c r="DL29">
        <v>2</v>
      </c>
      <c r="DM29">
        <v>2</v>
      </c>
      <c r="DN29" t="s">
        <v>353</v>
      </c>
      <c r="DO29">
        <v>2.7383299999999999</v>
      </c>
      <c r="DP29">
        <v>2.8379799999999999</v>
      </c>
      <c r="DQ29">
        <v>0.11040999999999999</v>
      </c>
      <c r="DR29">
        <v>0.110847</v>
      </c>
      <c r="DS29">
        <v>7.6016E-2</v>
      </c>
      <c r="DT29">
        <v>6.52475E-2</v>
      </c>
      <c r="DU29">
        <v>26100.5</v>
      </c>
      <c r="DV29">
        <v>27618.6</v>
      </c>
      <c r="DW29">
        <v>27446.400000000001</v>
      </c>
      <c r="DX29">
        <v>29140.1</v>
      </c>
      <c r="DY29">
        <v>33436.699999999997</v>
      </c>
      <c r="DZ29">
        <v>36317.199999999997</v>
      </c>
      <c r="EA29">
        <v>36699.300000000003</v>
      </c>
      <c r="EB29">
        <v>39542.199999999997</v>
      </c>
      <c r="EC29">
        <v>1.89802</v>
      </c>
      <c r="ED29">
        <v>2.1195200000000001</v>
      </c>
      <c r="EE29">
        <v>8.2843E-2</v>
      </c>
      <c r="EF29">
        <v>0</v>
      </c>
      <c r="EG29">
        <v>17.540900000000001</v>
      </c>
      <c r="EH29">
        <v>999.9</v>
      </c>
      <c r="EI29">
        <v>41.35</v>
      </c>
      <c r="EJ29">
        <v>24.158999999999999</v>
      </c>
      <c r="EK29">
        <v>12.3931</v>
      </c>
      <c r="EL29">
        <v>62.334699999999998</v>
      </c>
      <c r="EM29">
        <v>28.597799999999999</v>
      </c>
      <c r="EN29">
        <v>1</v>
      </c>
      <c r="EO29">
        <v>-0.51137200000000005</v>
      </c>
      <c r="EP29">
        <v>1.30663</v>
      </c>
      <c r="EQ29">
        <v>19.9285</v>
      </c>
      <c r="ER29">
        <v>5.2174399999999999</v>
      </c>
      <c r="ES29">
        <v>11.922800000000001</v>
      </c>
      <c r="ET29">
        <v>4.9554</v>
      </c>
      <c r="EU29">
        <v>3.2979500000000002</v>
      </c>
      <c r="EV29">
        <v>62.4</v>
      </c>
      <c r="EW29">
        <v>9999</v>
      </c>
      <c r="EX29">
        <v>120.9</v>
      </c>
      <c r="EY29">
        <v>4287.3</v>
      </c>
      <c r="EZ29">
        <v>1.86005</v>
      </c>
      <c r="FA29">
        <v>1.8591299999999999</v>
      </c>
      <c r="FB29">
        <v>1.8649800000000001</v>
      </c>
      <c r="FC29">
        <v>1.8690599999999999</v>
      </c>
      <c r="FD29">
        <v>1.86371</v>
      </c>
      <c r="FE29">
        <v>1.8638300000000001</v>
      </c>
      <c r="FF29">
        <v>1.8638399999999999</v>
      </c>
      <c r="FG29">
        <v>1.8635699999999999</v>
      </c>
      <c r="FH29">
        <v>0</v>
      </c>
      <c r="FI29">
        <v>0</v>
      </c>
      <c r="FJ29">
        <v>0</v>
      </c>
      <c r="FK29">
        <v>0</v>
      </c>
      <c r="FL29" t="s">
        <v>354</v>
      </c>
      <c r="FM29" t="s">
        <v>355</v>
      </c>
      <c r="FN29" t="s">
        <v>356</v>
      </c>
      <c r="FO29" t="s">
        <v>356</v>
      </c>
      <c r="FP29" t="s">
        <v>356</v>
      </c>
      <c r="FQ29" t="s">
        <v>356</v>
      </c>
      <c r="FR29">
        <v>0</v>
      </c>
      <c r="FS29">
        <v>100</v>
      </c>
      <c r="FT29">
        <v>100</v>
      </c>
      <c r="FU29">
        <v>-3.3570000000000002</v>
      </c>
      <c r="FV29">
        <v>-0.15770000000000001</v>
      </c>
      <c r="FW29">
        <v>-3.3564000000001202</v>
      </c>
      <c r="FX29">
        <v>0</v>
      </c>
      <c r="FY29">
        <v>0</v>
      </c>
      <c r="FZ29">
        <v>0</v>
      </c>
      <c r="GA29">
        <v>-0.157639999999999</v>
      </c>
      <c r="GB29">
        <v>0</v>
      </c>
      <c r="GC29">
        <v>0</v>
      </c>
      <c r="GD29">
        <v>0</v>
      </c>
      <c r="GE29">
        <v>-1</v>
      </c>
      <c r="GF29">
        <v>-1</v>
      </c>
      <c r="GG29">
        <v>-1</v>
      </c>
      <c r="GH29">
        <v>-1</v>
      </c>
      <c r="GI29">
        <v>0.6</v>
      </c>
      <c r="GJ29">
        <v>0.5</v>
      </c>
      <c r="GK29">
        <v>1.17798</v>
      </c>
      <c r="GL29">
        <v>2.5756800000000002</v>
      </c>
      <c r="GM29">
        <v>1.4489700000000001</v>
      </c>
      <c r="GN29">
        <v>2.3022499999999999</v>
      </c>
      <c r="GO29">
        <v>1.5466299999999999</v>
      </c>
      <c r="GP29">
        <v>2.3950200000000001</v>
      </c>
      <c r="GQ29">
        <v>25.614100000000001</v>
      </c>
      <c r="GR29">
        <v>15.559200000000001</v>
      </c>
      <c r="GS29">
        <v>18</v>
      </c>
      <c r="GT29">
        <v>353.95100000000002</v>
      </c>
      <c r="GU29">
        <v>716.41</v>
      </c>
      <c r="GV29">
        <v>16.225300000000001</v>
      </c>
      <c r="GW29">
        <v>20.739599999999999</v>
      </c>
      <c r="GX29">
        <v>29.999400000000001</v>
      </c>
      <c r="GY29">
        <v>20.8703</v>
      </c>
      <c r="GZ29">
        <v>20.886700000000001</v>
      </c>
      <c r="HA29">
        <v>23.583200000000001</v>
      </c>
      <c r="HB29">
        <v>20</v>
      </c>
      <c r="HC29">
        <v>-30</v>
      </c>
      <c r="HD29">
        <v>16.2239</v>
      </c>
      <c r="HE29">
        <v>475</v>
      </c>
      <c r="HF29">
        <v>0</v>
      </c>
      <c r="HG29">
        <v>101.1</v>
      </c>
      <c r="HH29">
        <v>96.088700000000003</v>
      </c>
    </row>
    <row r="30" spans="1:216" x14ac:dyDescent="0.2">
      <c r="A30">
        <v>12</v>
      </c>
      <c r="B30">
        <v>1689724089.0999999</v>
      </c>
      <c r="C30">
        <v>983.09999990463302</v>
      </c>
      <c r="D30" t="s">
        <v>387</v>
      </c>
      <c r="E30" t="s">
        <v>388</v>
      </c>
      <c r="F30" t="s">
        <v>347</v>
      </c>
      <c r="G30" t="s">
        <v>348</v>
      </c>
      <c r="H30" t="s">
        <v>349</v>
      </c>
      <c r="I30" t="s">
        <v>350</v>
      </c>
      <c r="J30" t="s">
        <v>408</v>
      </c>
      <c r="K30" t="s">
        <v>351</v>
      </c>
      <c r="L30">
        <v>1689724089.0999999</v>
      </c>
      <c r="M30">
        <f t="shared" si="0"/>
        <v>2.3691940198228441E-3</v>
      </c>
      <c r="N30">
        <f t="shared" si="1"/>
        <v>2.3691940198228441</v>
      </c>
      <c r="O30">
        <f t="shared" si="2"/>
        <v>11.150565320649301</v>
      </c>
      <c r="P30">
        <f t="shared" si="3"/>
        <v>564.72900000000004</v>
      </c>
      <c r="Q30">
        <f t="shared" si="4"/>
        <v>471.78124263648738</v>
      </c>
      <c r="R30">
        <f t="shared" si="5"/>
        <v>47.643797826318057</v>
      </c>
      <c r="S30">
        <f t="shared" si="6"/>
        <v>57.03031801836601</v>
      </c>
      <c r="T30">
        <f t="shared" si="7"/>
        <v>0.21905755986645969</v>
      </c>
      <c r="U30">
        <f t="shared" si="8"/>
        <v>3.7074106927786823</v>
      </c>
      <c r="V30">
        <f t="shared" si="9"/>
        <v>0.21211261479951421</v>
      </c>
      <c r="W30">
        <f t="shared" si="10"/>
        <v>0.13317601850691105</v>
      </c>
      <c r="X30">
        <f t="shared" si="11"/>
        <v>297.70243799999997</v>
      </c>
      <c r="Y30">
        <f t="shared" si="12"/>
        <v>19.91856678471045</v>
      </c>
      <c r="Z30">
        <f t="shared" si="13"/>
        <v>19.91856678471045</v>
      </c>
      <c r="AA30">
        <f t="shared" si="14"/>
        <v>2.3348057240599251</v>
      </c>
      <c r="AB30">
        <f t="shared" si="15"/>
        <v>55.625190358552082</v>
      </c>
      <c r="AC30">
        <f t="shared" si="16"/>
        <v>1.2267200410542001</v>
      </c>
      <c r="AD30">
        <f t="shared" si="17"/>
        <v>2.2053318526137833</v>
      </c>
      <c r="AE30">
        <f t="shared" si="18"/>
        <v>1.1080856830057251</v>
      </c>
      <c r="AF30">
        <f t="shared" si="19"/>
        <v>-104.48145627418742</v>
      </c>
      <c r="AG30">
        <f t="shared" si="20"/>
        <v>-183.37768756408329</v>
      </c>
      <c r="AH30">
        <f t="shared" si="21"/>
        <v>-9.8897828239621823</v>
      </c>
      <c r="AI30">
        <f t="shared" si="22"/>
        <v>-4.6488662232945899E-2</v>
      </c>
      <c r="AJ30">
        <v>36</v>
      </c>
      <c r="AK30">
        <v>9</v>
      </c>
      <c r="AL30">
        <f t="shared" si="23"/>
        <v>1</v>
      </c>
      <c r="AM30">
        <f t="shared" si="24"/>
        <v>0</v>
      </c>
      <c r="AN30">
        <f t="shared" si="25"/>
        <v>54754.94988879525</v>
      </c>
      <c r="AO30">
        <f t="shared" si="26"/>
        <v>1800.01</v>
      </c>
      <c r="AP30">
        <f t="shared" si="27"/>
        <v>1517.4078</v>
      </c>
      <c r="AQ30">
        <f t="shared" si="28"/>
        <v>0.84299965000194443</v>
      </c>
      <c r="AR30">
        <f t="shared" si="29"/>
        <v>0.16538932450375274</v>
      </c>
      <c r="AS30">
        <v>1689724089.0999999</v>
      </c>
      <c r="AT30">
        <v>564.72900000000004</v>
      </c>
      <c r="AU30">
        <v>575.02700000000004</v>
      </c>
      <c r="AV30">
        <v>12.1473</v>
      </c>
      <c r="AW30">
        <v>10.2174</v>
      </c>
      <c r="AX30">
        <v>568.17499999999995</v>
      </c>
      <c r="AY30">
        <v>12.305400000000001</v>
      </c>
      <c r="AZ30">
        <v>400.07400000000001</v>
      </c>
      <c r="BA30">
        <v>100.887</v>
      </c>
      <c r="BB30">
        <v>0.100054</v>
      </c>
      <c r="BC30">
        <v>19.001100000000001</v>
      </c>
      <c r="BD30">
        <v>18.892700000000001</v>
      </c>
      <c r="BE30">
        <v>999.9</v>
      </c>
      <c r="BF30">
        <v>0</v>
      </c>
      <c r="BG30">
        <v>0</v>
      </c>
      <c r="BH30">
        <v>9990</v>
      </c>
      <c r="BI30">
        <v>0</v>
      </c>
      <c r="BJ30">
        <v>51.0685</v>
      </c>
      <c r="BK30">
        <v>-10.298299999999999</v>
      </c>
      <c r="BL30">
        <v>571.673</v>
      </c>
      <c r="BM30">
        <v>580.96299999999997</v>
      </c>
      <c r="BN30">
        <v>1.9298200000000001</v>
      </c>
      <c r="BO30">
        <v>575.02700000000004</v>
      </c>
      <c r="BP30">
        <v>10.2174</v>
      </c>
      <c r="BQ30">
        <v>1.2255</v>
      </c>
      <c r="BR30">
        <v>1.03081</v>
      </c>
      <c r="BS30">
        <v>9.9149899999999995</v>
      </c>
      <c r="BT30">
        <v>7.3592500000000003</v>
      </c>
      <c r="BU30">
        <v>1800.01</v>
      </c>
      <c r="BV30">
        <v>0.90000999999999998</v>
      </c>
      <c r="BW30">
        <v>9.9990200000000001E-2</v>
      </c>
      <c r="BX30">
        <v>0</v>
      </c>
      <c r="BY30">
        <v>2.5185</v>
      </c>
      <c r="BZ30">
        <v>0</v>
      </c>
      <c r="CA30">
        <v>6880.91</v>
      </c>
      <c r="CB30">
        <v>13895.1</v>
      </c>
      <c r="CC30">
        <v>38.061999999999998</v>
      </c>
      <c r="CD30">
        <v>39.25</v>
      </c>
      <c r="CE30">
        <v>39.25</v>
      </c>
      <c r="CF30">
        <v>37.811999999999998</v>
      </c>
      <c r="CG30">
        <v>37.25</v>
      </c>
      <c r="CH30">
        <v>1620.03</v>
      </c>
      <c r="CI30">
        <v>179.98</v>
      </c>
      <c r="CJ30">
        <v>0</v>
      </c>
      <c r="CK30">
        <v>1689724098</v>
      </c>
      <c r="CL30">
        <v>0</v>
      </c>
      <c r="CM30">
        <v>1689724059.0999999</v>
      </c>
      <c r="CN30" t="s">
        <v>389</v>
      </c>
      <c r="CO30">
        <v>1689724059.0999999</v>
      </c>
      <c r="CP30">
        <v>1689724051.0999999</v>
      </c>
      <c r="CQ30">
        <v>59</v>
      </c>
      <c r="CR30">
        <v>-0.09</v>
      </c>
      <c r="CS30">
        <v>-1E-3</v>
      </c>
      <c r="CT30">
        <v>-3.4470000000000001</v>
      </c>
      <c r="CU30">
        <v>-0.158</v>
      </c>
      <c r="CV30">
        <v>575</v>
      </c>
      <c r="CW30">
        <v>10</v>
      </c>
      <c r="CX30">
        <v>0.16</v>
      </c>
      <c r="CY30">
        <v>0.02</v>
      </c>
      <c r="CZ30">
        <v>12.2324405569594</v>
      </c>
      <c r="DA30">
        <v>-0.53721529082166697</v>
      </c>
      <c r="DB30">
        <v>8.7860418032420104E-2</v>
      </c>
      <c r="DC30">
        <v>1</v>
      </c>
      <c r="DD30">
        <v>575.01795000000004</v>
      </c>
      <c r="DE30">
        <v>-0.36193984962498499</v>
      </c>
      <c r="DF30">
        <v>5.38623012876253E-2</v>
      </c>
      <c r="DG30">
        <v>1</v>
      </c>
      <c r="DH30">
        <v>1800.0085714285699</v>
      </c>
      <c r="DI30">
        <v>1.2035160058668001E-2</v>
      </c>
      <c r="DJ30">
        <v>9.2029276619447001E-2</v>
      </c>
      <c r="DK30">
        <v>-1</v>
      </c>
      <c r="DL30">
        <v>2</v>
      </c>
      <c r="DM30">
        <v>2</v>
      </c>
      <c r="DN30" t="s">
        <v>353</v>
      </c>
      <c r="DO30">
        <v>2.7387199999999998</v>
      </c>
      <c r="DP30">
        <v>2.8381099999999999</v>
      </c>
      <c r="DQ30">
        <v>0.12678400000000001</v>
      </c>
      <c r="DR30">
        <v>0.127217</v>
      </c>
      <c r="DS30">
        <v>7.5774499999999995E-2</v>
      </c>
      <c r="DT30">
        <v>6.4909099999999997E-2</v>
      </c>
      <c r="DU30">
        <v>25629</v>
      </c>
      <c r="DV30">
        <v>27119</v>
      </c>
      <c r="DW30">
        <v>27454.3</v>
      </c>
      <c r="DX30">
        <v>29147.9</v>
      </c>
      <c r="DY30">
        <v>33455.800000000003</v>
      </c>
      <c r="DZ30">
        <v>36340.5</v>
      </c>
      <c r="EA30">
        <v>36710.800000000003</v>
      </c>
      <c r="EB30">
        <v>39553.4</v>
      </c>
      <c r="EC30">
        <v>1.89975</v>
      </c>
      <c r="ED30">
        <v>2.1238999999999999</v>
      </c>
      <c r="EE30">
        <v>8.4340600000000002E-2</v>
      </c>
      <c r="EF30">
        <v>0</v>
      </c>
      <c r="EG30">
        <v>17.493200000000002</v>
      </c>
      <c r="EH30">
        <v>999.9</v>
      </c>
      <c r="EI30">
        <v>41.246000000000002</v>
      </c>
      <c r="EJ30">
        <v>24.058</v>
      </c>
      <c r="EK30">
        <v>12.287699999999999</v>
      </c>
      <c r="EL30">
        <v>62.5047</v>
      </c>
      <c r="EM30">
        <v>28.537700000000001</v>
      </c>
      <c r="EN30">
        <v>1</v>
      </c>
      <c r="EO30">
        <v>-0.524532</v>
      </c>
      <c r="EP30">
        <v>1.1833</v>
      </c>
      <c r="EQ30">
        <v>19.932200000000002</v>
      </c>
      <c r="ER30">
        <v>5.2198399999999996</v>
      </c>
      <c r="ES30">
        <v>11.9213</v>
      </c>
      <c r="ET30">
        <v>4.9553000000000003</v>
      </c>
      <c r="EU30">
        <v>3.2979500000000002</v>
      </c>
      <c r="EV30">
        <v>62.4</v>
      </c>
      <c r="EW30">
        <v>9999</v>
      </c>
      <c r="EX30">
        <v>120.9</v>
      </c>
      <c r="EY30">
        <v>4289.1000000000004</v>
      </c>
      <c r="EZ30">
        <v>1.86005</v>
      </c>
      <c r="FA30">
        <v>1.8591299999999999</v>
      </c>
      <c r="FB30">
        <v>1.86497</v>
      </c>
      <c r="FC30">
        <v>1.8690500000000001</v>
      </c>
      <c r="FD30">
        <v>1.86371</v>
      </c>
      <c r="FE30">
        <v>1.86385</v>
      </c>
      <c r="FF30">
        <v>1.86382</v>
      </c>
      <c r="FG30">
        <v>1.8635600000000001</v>
      </c>
      <c r="FH30">
        <v>0</v>
      </c>
      <c r="FI30">
        <v>0</v>
      </c>
      <c r="FJ30">
        <v>0</v>
      </c>
      <c r="FK30">
        <v>0</v>
      </c>
      <c r="FL30" t="s">
        <v>354</v>
      </c>
      <c r="FM30" t="s">
        <v>355</v>
      </c>
      <c r="FN30" t="s">
        <v>356</v>
      </c>
      <c r="FO30" t="s">
        <v>356</v>
      </c>
      <c r="FP30" t="s">
        <v>356</v>
      </c>
      <c r="FQ30" t="s">
        <v>356</v>
      </c>
      <c r="FR30">
        <v>0</v>
      </c>
      <c r="FS30">
        <v>100</v>
      </c>
      <c r="FT30">
        <v>100</v>
      </c>
      <c r="FU30">
        <v>-3.4460000000000002</v>
      </c>
      <c r="FV30">
        <v>-0.15809999999999999</v>
      </c>
      <c r="FW30">
        <v>-3.4466000000001</v>
      </c>
      <c r="FX30">
        <v>0</v>
      </c>
      <c r="FY30">
        <v>0</v>
      </c>
      <c r="FZ30">
        <v>0</v>
      </c>
      <c r="GA30">
        <v>-0.15816999999999801</v>
      </c>
      <c r="GB30">
        <v>0</v>
      </c>
      <c r="GC30">
        <v>0</v>
      </c>
      <c r="GD30">
        <v>0</v>
      </c>
      <c r="GE30">
        <v>-1</v>
      </c>
      <c r="GF30">
        <v>-1</v>
      </c>
      <c r="GG30">
        <v>-1</v>
      </c>
      <c r="GH30">
        <v>-1</v>
      </c>
      <c r="GI30">
        <v>0.5</v>
      </c>
      <c r="GJ30">
        <v>0.6</v>
      </c>
      <c r="GK30">
        <v>1.3720699999999999</v>
      </c>
      <c r="GL30">
        <v>2.5732400000000002</v>
      </c>
      <c r="GM30">
        <v>1.4477500000000001</v>
      </c>
      <c r="GN30">
        <v>2.2997999999999998</v>
      </c>
      <c r="GO30">
        <v>1.5466299999999999</v>
      </c>
      <c r="GP30">
        <v>2.4133300000000002</v>
      </c>
      <c r="GQ30">
        <v>25.5321</v>
      </c>
      <c r="GR30">
        <v>15.5505</v>
      </c>
      <c r="GS30">
        <v>18</v>
      </c>
      <c r="GT30">
        <v>353.464</v>
      </c>
      <c r="GU30">
        <v>717.84100000000001</v>
      </c>
      <c r="GV30">
        <v>16.228300000000001</v>
      </c>
      <c r="GW30">
        <v>20.549700000000001</v>
      </c>
      <c r="GX30">
        <v>29.999400000000001</v>
      </c>
      <c r="GY30">
        <v>20.6769</v>
      </c>
      <c r="GZ30">
        <v>20.691099999999999</v>
      </c>
      <c r="HA30">
        <v>27.446999999999999</v>
      </c>
      <c r="HB30">
        <v>20</v>
      </c>
      <c r="HC30">
        <v>-30</v>
      </c>
      <c r="HD30">
        <v>16.231999999999999</v>
      </c>
      <c r="HE30">
        <v>575</v>
      </c>
      <c r="HF30">
        <v>0</v>
      </c>
      <c r="HG30">
        <v>101.13</v>
      </c>
      <c r="HH30">
        <v>96.115300000000005</v>
      </c>
    </row>
    <row r="31" spans="1:216" x14ac:dyDescent="0.2">
      <c r="A31">
        <v>13</v>
      </c>
      <c r="B31">
        <v>1689724179.0999999</v>
      </c>
      <c r="C31">
        <v>1073.0999999046301</v>
      </c>
      <c r="D31" t="s">
        <v>390</v>
      </c>
      <c r="E31" t="s">
        <v>391</v>
      </c>
      <c r="F31" t="s">
        <v>347</v>
      </c>
      <c r="G31" t="s">
        <v>348</v>
      </c>
      <c r="H31" t="s">
        <v>349</v>
      </c>
      <c r="I31" t="s">
        <v>350</v>
      </c>
      <c r="J31" t="s">
        <v>408</v>
      </c>
      <c r="K31" t="s">
        <v>351</v>
      </c>
      <c r="L31">
        <v>1689724179.0999999</v>
      </c>
      <c r="M31">
        <f t="shared" si="0"/>
        <v>2.3789363255685269E-3</v>
      </c>
      <c r="N31">
        <f t="shared" si="1"/>
        <v>2.3789363255685267</v>
      </c>
      <c r="O31">
        <f t="shared" si="2"/>
        <v>11.716575196431164</v>
      </c>
      <c r="P31">
        <f t="shared" si="3"/>
        <v>664.01900000000001</v>
      </c>
      <c r="Q31">
        <f t="shared" si="4"/>
        <v>565.34430810303263</v>
      </c>
      <c r="R31">
        <f t="shared" si="5"/>
        <v>57.091227112467777</v>
      </c>
      <c r="S31">
        <f t="shared" si="6"/>
        <v>67.05587903272</v>
      </c>
      <c r="T31">
        <f t="shared" si="7"/>
        <v>0.21970110198464132</v>
      </c>
      <c r="U31">
        <f t="shared" si="8"/>
        <v>3.7095697354366726</v>
      </c>
      <c r="V31">
        <f t="shared" si="9"/>
        <v>0.21271991826501985</v>
      </c>
      <c r="W31">
        <f t="shared" si="10"/>
        <v>0.13355870141125717</v>
      </c>
      <c r="X31">
        <f t="shared" si="11"/>
        <v>297.74189999999999</v>
      </c>
      <c r="Y31">
        <f t="shared" si="12"/>
        <v>19.894418794159812</v>
      </c>
      <c r="Z31">
        <f t="shared" si="13"/>
        <v>19.894418794159812</v>
      </c>
      <c r="AA31">
        <f t="shared" si="14"/>
        <v>2.3313144205811516</v>
      </c>
      <c r="AB31">
        <f t="shared" si="15"/>
        <v>55.478705679512395</v>
      </c>
      <c r="AC31">
        <f t="shared" si="16"/>
        <v>1.2218261616080002</v>
      </c>
      <c r="AD31">
        <f t="shared" si="17"/>
        <v>2.2023335740134353</v>
      </c>
      <c r="AE31">
        <f t="shared" si="18"/>
        <v>1.1094882589731514</v>
      </c>
      <c r="AF31">
        <f t="shared" si="19"/>
        <v>-104.91109195757204</v>
      </c>
      <c r="AG31">
        <f t="shared" si="20"/>
        <v>-183.01490375528874</v>
      </c>
      <c r="AH31">
        <f t="shared" si="21"/>
        <v>-9.86214815906526</v>
      </c>
      <c r="AI31">
        <f t="shared" si="22"/>
        <v>-4.6243871926066049E-2</v>
      </c>
      <c r="AJ31">
        <v>37</v>
      </c>
      <c r="AK31">
        <v>9</v>
      </c>
      <c r="AL31">
        <f t="shared" si="23"/>
        <v>1</v>
      </c>
      <c r="AM31">
        <f t="shared" si="24"/>
        <v>0</v>
      </c>
      <c r="AN31">
        <f t="shared" si="25"/>
        <v>54803.959041094902</v>
      </c>
      <c r="AO31">
        <f t="shared" si="26"/>
        <v>1800.25</v>
      </c>
      <c r="AP31">
        <f t="shared" si="27"/>
        <v>1517.61</v>
      </c>
      <c r="AQ31">
        <f t="shared" si="28"/>
        <v>0.84299958339119563</v>
      </c>
      <c r="AR31">
        <f t="shared" si="29"/>
        <v>0.16538919594500762</v>
      </c>
      <c r="AS31">
        <v>1689724179.0999999</v>
      </c>
      <c r="AT31">
        <v>664.01900000000001</v>
      </c>
      <c r="AU31">
        <v>674.98400000000004</v>
      </c>
      <c r="AV31">
        <v>12.0991</v>
      </c>
      <c r="AW31">
        <v>10.161</v>
      </c>
      <c r="AX31">
        <v>667.32399999999996</v>
      </c>
      <c r="AY31">
        <v>12.2568</v>
      </c>
      <c r="AZ31">
        <v>400.03899999999999</v>
      </c>
      <c r="BA31">
        <v>100.88500000000001</v>
      </c>
      <c r="BB31">
        <v>9.9879999999999997E-2</v>
      </c>
      <c r="BC31">
        <v>18.979299999999999</v>
      </c>
      <c r="BD31">
        <v>18.8644</v>
      </c>
      <c r="BE31">
        <v>999.9</v>
      </c>
      <c r="BF31">
        <v>0</v>
      </c>
      <c r="BG31">
        <v>0</v>
      </c>
      <c r="BH31">
        <v>9998.75</v>
      </c>
      <c r="BI31">
        <v>0</v>
      </c>
      <c r="BJ31">
        <v>43.607999999999997</v>
      </c>
      <c r="BK31">
        <v>-10.965299999999999</v>
      </c>
      <c r="BL31">
        <v>672.15099999999995</v>
      </c>
      <c r="BM31">
        <v>681.91300000000001</v>
      </c>
      <c r="BN31">
        <v>1.9381600000000001</v>
      </c>
      <c r="BO31">
        <v>674.98400000000004</v>
      </c>
      <c r="BP31">
        <v>10.161</v>
      </c>
      <c r="BQ31">
        <v>1.22062</v>
      </c>
      <c r="BR31">
        <v>1.02508</v>
      </c>
      <c r="BS31">
        <v>9.8553899999999999</v>
      </c>
      <c r="BT31">
        <v>7.2778700000000001</v>
      </c>
      <c r="BU31">
        <v>1800.25</v>
      </c>
      <c r="BV31">
        <v>0.90001299999999995</v>
      </c>
      <c r="BW31">
        <v>9.9987300000000001E-2</v>
      </c>
      <c r="BX31">
        <v>0</v>
      </c>
      <c r="BY31">
        <v>2.4659</v>
      </c>
      <c r="BZ31">
        <v>0</v>
      </c>
      <c r="CA31">
        <v>6926.98</v>
      </c>
      <c r="CB31">
        <v>13896.9</v>
      </c>
      <c r="CC31">
        <v>38.25</v>
      </c>
      <c r="CD31">
        <v>39.375</v>
      </c>
      <c r="CE31">
        <v>39.5</v>
      </c>
      <c r="CF31">
        <v>37.936999999999998</v>
      </c>
      <c r="CG31">
        <v>37.5</v>
      </c>
      <c r="CH31">
        <v>1620.25</v>
      </c>
      <c r="CI31">
        <v>180</v>
      </c>
      <c r="CJ31">
        <v>0</v>
      </c>
      <c r="CK31">
        <v>1689724188</v>
      </c>
      <c r="CL31">
        <v>0</v>
      </c>
      <c r="CM31">
        <v>1689724149.0999999</v>
      </c>
      <c r="CN31" t="s">
        <v>392</v>
      </c>
      <c r="CO31">
        <v>1689724149.0999999</v>
      </c>
      <c r="CP31">
        <v>1689724147.0999999</v>
      </c>
      <c r="CQ31">
        <v>60</v>
      </c>
      <c r="CR31">
        <v>0.14199999999999999</v>
      </c>
      <c r="CS31">
        <v>0</v>
      </c>
      <c r="CT31">
        <v>-3.3050000000000002</v>
      </c>
      <c r="CU31">
        <v>-0.158</v>
      </c>
      <c r="CV31">
        <v>675</v>
      </c>
      <c r="CW31">
        <v>10</v>
      </c>
      <c r="CX31">
        <v>0.08</v>
      </c>
      <c r="CY31">
        <v>0.02</v>
      </c>
      <c r="CZ31">
        <v>12.9285941295848</v>
      </c>
      <c r="DA31">
        <v>-0.39020494035202302</v>
      </c>
      <c r="DB31">
        <v>7.5756590548762506E-2</v>
      </c>
      <c r="DC31">
        <v>1</v>
      </c>
      <c r="DD31">
        <v>675.01445000000001</v>
      </c>
      <c r="DE31">
        <v>-0.26413533834497399</v>
      </c>
      <c r="DF31">
        <v>5.4331827688739003E-2</v>
      </c>
      <c r="DG31">
        <v>1</v>
      </c>
      <c r="DH31">
        <v>1800.0257142857099</v>
      </c>
      <c r="DI31">
        <v>-0.1577357577404</v>
      </c>
      <c r="DJ31">
        <v>0.131640615695438</v>
      </c>
      <c r="DK31">
        <v>-1</v>
      </c>
      <c r="DL31">
        <v>2</v>
      </c>
      <c r="DM31">
        <v>2</v>
      </c>
      <c r="DN31" t="s">
        <v>353</v>
      </c>
      <c r="DO31">
        <v>2.7388300000000001</v>
      </c>
      <c r="DP31">
        <v>2.8380200000000002</v>
      </c>
      <c r="DQ31">
        <v>0.14183899999999999</v>
      </c>
      <c r="DR31">
        <v>0.142231</v>
      </c>
      <c r="DS31">
        <v>7.5585100000000002E-2</v>
      </c>
      <c r="DT31">
        <v>6.4668600000000007E-2</v>
      </c>
      <c r="DU31">
        <v>25195.3</v>
      </c>
      <c r="DV31">
        <v>26660.9</v>
      </c>
      <c r="DW31">
        <v>27461.599999999999</v>
      </c>
      <c r="DX31">
        <v>29155.3</v>
      </c>
      <c r="DY31">
        <v>33472</v>
      </c>
      <c r="DZ31">
        <v>36359.199999999997</v>
      </c>
      <c r="EA31">
        <v>36721.199999999997</v>
      </c>
      <c r="EB31">
        <v>39563.800000000003</v>
      </c>
      <c r="EC31">
        <v>1.9010800000000001</v>
      </c>
      <c r="ED31">
        <v>2.12825</v>
      </c>
      <c r="EE31">
        <v>8.6560799999999993E-2</v>
      </c>
      <c r="EF31">
        <v>0</v>
      </c>
      <c r="EG31">
        <v>17.428000000000001</v>
      </c>
      <c r="EH31">
        <v>999.9</v>
      </c>
      <c r="EI31">
        <v>41.234000000000002</v>
      </c>
      <c r="EJ31">
        <v>23.978000000000002</v>
      </c>
      <c r="EK31">
        <v>12.2249</v>
      </c>
      <c r="EL31">
        <v>62.204700000000003</v>
      </c>
      <c r="EM31">
        <v>28.605799999999999</v>
      </c>
      <c r="EN31">
        <v>1</v>
      </c>
      <c r="EO31">
        <v>-0.53730900000000004</v>
      </c>
      <c r="EP31">
        <v>1.0045999999999999</v>
      </c>
      <c r="EQ31">
        <v>19.939599999999999</v>
      </c>
      <c r="ER31">
        <v>5.22133</v>
      </c>
      <c r="ES31">
        <v>11.920999999999999</v>
      </c>
      <c r="ET31">
        <v>4.9554499999999999</v>
      </c>
      <c r="EU31">
        <v>3.2978000000000001</v>
      </c>
      <c r="EV31">
        <v>62.5</v>
      </c>
      <c r="EW31">
        <v>9999</v>
      </c>
      <c r="EX31">
        <v>120.9</v>
      </c>
      <c r="EY31">
        <v>4291.1000000000004</v>
      </c>
      <c r="EZ31">
        <v>1.86005</v>
      </c>
      <c r="FA31">
        <v>1.8591299999999999</v>
      </c>
      <c r="FB31">
        <v>1.86496</v>
      </c>
      <c r="FC31">
        <v>1.8690500000000001</v>
      </c>
      <c r="FD31">
        <v>1.86371</v>
      </c>
      <c r="FE31">
        <v>1.86385</v>
      </c>
      <c r="FF31">
        <v>1.86381</v>
      </c>
      <c r="FG31">
        <v>1.8635600000000001</v>
      </c>
      <c r="FH31">
        <v>0</v>
      </c>
      <c r="FI31">
        <v>0</v>
      </c>
      <c r="FJ31">
        <v>0</v>
      </c>
      <c r="FK31">
        <v>0</v>
      </c>
      <c r="FL31" t="s">
        <v>354</v>
      </c>
      <c r="FM31" t="s">
        <v>355</v>
      </c>
      <c r="FN31" t="s">
        <v>356</v>
      </c>
      <c r="FO31" t="s">
        <v>356</v>
      </c>
      <c r="FP31" t="s">
        <v>356</v>
      </c>
      <c r="FQ31" t="s">
        <v>356</v>
      </c>
      <c r="FR31">
        <v>0</v>
      </c>
      <c r="FS31">
        <v>100</v>
      </c>
      <c r="FT31">
        <v>100</v>
      </c>
      <c r="FU31">
        <v>-3.3050000000000002</v>
      </c>
      <c r="FV31">
        <v>-0.15770000000000001</v>
      </c>
      <c r="FW31">
        <v>-3.3048000000000002</v>
      </c>
      <c r="FX31">
        <v>0</v>
      </c>
      <c r="FY31">
        <v>0</v>
      </c>
      <c r="FZ31">
        <v>0</v>
      </c>
      <c r="GA31">
        <v>-0.15773000000000101</v>
      </c>
      <c r="GB31">
        <v>0</v>
      </c>
      <c r="GC31">
        <v>0</v>
      </c>
      <c r="GD31">
        <v>0</v>
      </c>
      <c r="GE31">
        <v>-1</v>
      </c>
      <c r="GF31">
        <v>-1</v>
      </c>
      <c r="GG31">
        <v>-1</v>
      </c>
      <c r="GH31">
        <v>-1</v>
      </c>
      <c r="GI31">
        <v>0.5</v>
      </c>
      <c r="GJ31">
        <v>0.5</v>
      </c>
      <c r="GK31">
        <v>1.56006</v>
      </c>
      <c r="GL31">
        <v>2.5598100000000001</v>
      </c>
      <c r="GM31">
        <v>1.4489700000000001</v>
      </c>
      <c r="GN31">
        <v>2.2997999999999998</v>
      </c>
      <c r="GO31">
        <v>1.5466299999999999</v>
      </c>
      <c r="GP31">
        <v>2.3730500000000001</v>
      </c>
      <c r="GQ31">
        <v>25.429600000000001</v>
      </c>
      <c r="GR31">
        <v>15.532999999999999</v>
      </c>
      <c r="GS31">
        <v>18</v>
      </c>
      <c r="GT31">
        <v>352.85</v>
      </c>
      <c r="GU31">
        <v>719.35</v>
      </c>
      <c r="GV31">
        <v>16.297499999999999</v>
      </c>
      <c r="GW31">
        <v>20.371300000000002</v>
      </c>
      <c r="GX31">
        <v>29.999400000000001</v>
      </c>
      <c r="GY31">
        <v>20.491399999999999</v>
      </c>
      <c r="GZ31">
        <v>20.5031</v>
      </c>
      <c r="HA31">
        <v>31.208100000000002</v>
      </c>
      <c r="HB31">
        <v>20</v>
      </c>
      <c r="HC31">
        <v>-30</v>
      </c>
      <c r="HD31">
        <v>16.308800000000002</v>
      </c>
      <c r="HE31">
        <v>675</v>
      </c>
      <c r="HF31">
        <v>0</v>
      </c>
      <c r="HG31">
        <v>101.158</v>
      </c>
      <c r="HH31">
        <v>96.140199999999993</v>
      </c>
    </row>
    <row r="32" spans="1:216" x14ac:dyDescent="0.2">
      <c r="A32">
        <v>14</v>
      </c>
      <c r="B32">
        <v>1689724269.0999999</v>
      </c>
      <c r="C32">
        <v>1163.0999999046301</v>
      </c>
      <c r="D32" t="s">
        <v>393</v>
      </c>
      <c r="E32" t="s">
        <v>394</v>
      </c>
      <c r="F32" t="s">
        <v>347</v>
      </c>
      <c r="G32" t="s">
        <v>348</v>
      </c>
      <c r="H32" t="s">
        <v>349</v>
      </c>
      <c r="I32" t="s">
        <v>350</v>
      </c>
      <c r="J32" t="s">
        <v>408</v>
      </c>
      <c r="K32" t="s">
        <v>351</v>
      </c>
      <c r="L32">
        <v>1689724269.0999999</v>
      </c>
      <c r="M32">
        <f t="shared" si="0"/>
        <v>2.3958008676616292E-3</v>
      </c>
      <c r="N32">
        <f t="shared" si="1"/>
        <v>2.3958008676616291</v>
      </c>
      <c r="O32">
        <f t="shared" si="2"/>
        <v>11.877338638711073</v>
      </c>
      <c r="P32">
        <f t="shared" si="3"/>
        <v>788.61</v>
      </c>
      <c r="Q32">
        <f t="shared" si="4"/>
        <v>686.80072382132175</v>
      </c>
      <c r="R32">
        <f t="shared" si="5"/>
        <v>69.357853489407702</v>
      </c>
      <c r="S32">
        <f t="shared" si="6"/>
        <v>79.639253342592013</v>
      </c>
      <c r="T32">
        <f t="shared" si="7"/>
        <v>0.22047832915393703</v>
      </c>
      <c r="U32">
        <f t="shared" si="8"/>
        <v>3.7138711934665967</v>
      </c>
      <c r="V32">
        <f t="shared" si="9"/>
        <v>0.2134563774770202</v>
      </c>
      <c r="W32">
        <f t="shared" si="10"/>
        <v>0.13402250066986374</v>
      </c>
      <c r="X32">
        <f t="shared" si="11"/>
        <v>297.67109699999997</v>
      </c>
      <c r="Y32">
        <f t="shared" si="12"/>
        <v>19.90284519054358</v>
      </c>
      <c r="Z32">
        <f t="shared" si="13"/>
        <v>19.90284519054358</v>
      </c>
      <c r="AA32">
        <f t="shared" si="14"/>
        <v>2.3325321844181777</v>
      </c>
      <c r="AB32">
        <f t="shared" si="15"/>
        <v>55.304563305014213</v>
      </c>
      <c r="AC32">
        <f t="shared" si="16"/>
        <v>1.2190023752844801</v>
      </c>
      <c r="AD32">
        <f t="shared" si="17"/>
        <v>2.2041623736570735</v>
      </c>
      <c r="AE32">
        <f t="shared" si="18"/>
        <v>1.1135298091336976</v>
      </c>
      <c r="AF32">
        <f t="shared" si="19"/>
        <v>-105.65481826387784</v>
      </c>
      <c r="AG32">
        <f t="shared" si="20"/>
        <v>-182.25131623766185</v>
      </c>
      <c r="AH32">
        <f t="shared" si="21"/>
        <v>-9.8107187795422206</v>
      </c>
      <c r="AI32">
        <f t="shared" si="22"/>
        <v>-4.5756281081963834E-2</v>
      </c>
      <c r="AJ32">
        <v>37</v>
      </c>
      <c r="AK32">
        <v>9</v>
      </c>
      <c r="AL32">
        <f t="shared" si="23"/>
        <v>1</v>
      </c>
      <c r="AM32">
        <f t="shared" si="24"/>
        <v>0</v>
      </c>
      <c r="AN32">
        <f t="shared" si="25"/>
        <v>54891.109271010944</v>
      </c>
      <c r="AO32">
        <f t="shared" si="26"/>
        <v>1799.81</v>
      </c>
      <c r="AP32">
        <f t="shared" si="27"/>
        <v>1517.2401</v>
      </c>
      <c r="AQ32">
        <f t="shared" si="28"/>
        <v>0.84300015001583506</v>
      </c>
      <c r="AR32">
        <f t="shared" si="29"/>
        <v>0.16539028953056156</v>
      </c>
      <c r="AS32">
        <v>1689724269.0999999</v>
      </c>
      <c r="AT32">
        <v>788.61</v>
      </c>
      <c r="AU32">
        <v>799.96299999999997</v>
      </c>
      <c r="AV32">
        <v>12.0709</v>
      </c>
      <c r="AW32">
        <v>10.119</v>
      </c>
      <c r="AX32">
        <v>791.77300000000002</v>
      </c>
      <c r="AY32">
        <v>12.227399999999999</v>
      </c>
      <c r="AZ32">
        <v>400.03800000000001</v>
      </c>
      <c r="BA32">
        <v>100.887</v>
      </c>
      <c r="BB32">
        <v>9.9867200000000003E-2</v>
      </c>
      <c r="BC32">
        <v>18.992599999999999</v>
      </c>
      <c r="BD32">
        <v>18.907800000000002</v>
      </c>
      <c r="BE32">
        <v>999.9</v>
      </c>
      <c r="BF32">
        <v>0</v>
      </c>
      <c r="BG32">
        <v>0</v>
      </c>
      <c r="BH32">
        <v>10015.6</v>
      </c>
      <c r="BI32">
        <v>0</v>
      </c>
      <c r="BJ32">
        <v>41.369799999999998</v>
      </c>
      <c r="BK32">
        <v>-11.3531</v>
      </c>
      <c r="BL32">
        <v>798.24599999999998</v>
      </c>
      <c r="BM32">
        <v>808.14099999999996</v>
      </c>
      <c r="BN32">
        <v>1.95197</v>
      </c>
      <c r="BO32">
        <v>799.96299999999997</v>
      </c>
      <c r="BP32">
        <v>10.119</v>
      </c>
      <c r="BQ32">
        <v>1.2178</v>
      </c>
      <c r="BR32">
        <v>1.0208699999999999</v>
      </c>
      <c r="BS32">
        <v>9.8209199999999992</v>
      </c>
      <c r="BT32">
        <v>7.2176900000000002</v>
      </c>
      <c r="BU32">
        <v>1799.81</v>
      </c>
      <c r="BV32">
        <v>0.89999499999999999</v>
      </c>
      <c r="BW32">
        <v>0.100005</v>
      </c>
      <c r="BX32">
        <v>0</v>
      </c>
      <c r="BY32">
        <v>2.1871</v>
      </c>
      <c r="BZ32">
        <v>0</v>
      </c>
      <c r="CA32">
        <v>6951.11</v>
      </c>
      <c r="CB32">
        <v>13893.4</v>
      </c>
      <c r="CC32">
        <v>38.436999999999998</v>
      </c>
      <c r="CD32">
        <v>39.5</v>
      </c>
      <c r="CE32">
        <v>39.686999999999998</v>
      </c>
      <c r="CF32">
        <v>38.061999999999998</v>
      </c>
      <c r="CG32">
        <v>37.625</v>
      </c>
      <c r="CH32">
        <v>1619.82</v>
      </c>
      <c r="CI32">
        <v>179.99</v>
      </c>
      <c r="CJ32">
        <v>0</v>
      </c>
      <c r="CK32">
        <v>1689724278</v>
      </c>
      <c r="CL32">
        <v>0</v>
      </c>
      <c r="CM32">
        <v>1689724239.0999999</v>
      </c>
      <c r="CN32" t="s">
        <v>395</v>
      </c>
      <c r="CO32">
        <v>1689724239.0999999</v>
      </c>
      <c r="CP32">
        <v>1689724239.0999999</v>
      </c>
      <c r="CQ32">
        <v>61</v>
      </c>
      <c r="CR32">
        <v>0.14199999999999999</v>
      </c>
      <c r="CS32">
        <v>1E-3</v>
      </c>
      <c r="CT32">
        <v>-3.1629999999999998</v>
      </c>
      <c r="CU32">
        <v>-0.156</v>
      </c>
      <c r="CV32">
        <v>800</v>
      </c>
      <c r="CW32">
        <v>10</v>
      </c>
      <c r="CX32">
        <v>0.19</v>
      </c>
      <c r="CY32">
        <v>0.03</v>
      </c>
      <c r="CZ32">
        <v>13.259481774442399</v>
      </c>
      <c r="DA32">
        <v>-1.0581623875834001</v>
      </c>
      <c r="DB32">
        <v>0.15246916798844301</v>
      </c>
      <c r="DC32">
        <v>1</v>
      </c>
      <c r="DD32">
        <v>800.00440000000003</v>
      </c>
      <c r="DE32">
        <v>-0.43696240601581998</v>
      </c>
      <c r="DF32">
        <v>7.3174722411514695E-2</v>
      </c>
      <c r="DG32">
        <v>1</v>
      </c>
      <c r="DH32">
        <v>1799.9495238095201</v>
      </c>
      <c r="DI32">
        <v>-0.40823084253612102</v>
      </c>
      <c r="DJ32">
        <v>0.16134778144116901</v>
      </c>
      <c r="DK32">
        <v>-1</v>
      </c>
      <c r="DL32">
        <v>2</v>
      </c>
      <c r="DM32">
        <v>2</v>
      </c>
      <c r="DN32" t="s">
        <v>353</v>
      </c>
      <c r="DO32">
        <v>2.7390500000000002</v>
      </c>
      <c r="DP32">
        <v>2.8381500000000002</v>
      </c>
      <c r="DQ32">
        <v>0.15923000000000001</v>
      </c>
      <c r="DR32">
        <v>0.15951799999999999</v>
      </c>
      <c r="DS32">
        <v>7.5487200000000004E-2</v>
      </c>
      <c r="DT32">
        <v>6.4499899999999999E-2</v>
      </c>
      <c r="DU32">
        <v>24693.1</v>
      </c>
      <c r="DV32">
        <v>26131.8</v>
      </c>
      <c r="DW32">
        <v>27468.799999999999</v>
      </c>
      <c r="DX32">
        <v>29162.2</v>
      </c>
      <c r="DY32">
        <v>33484.6</v>
      </c>
      <c r="DZ32">
        <v>36374.400000000001</v>
      </c>
      <c r="EA32">
        <v>36731.4</v>
      </c>
      <c r="EB32">
        <v>39573.199999999997</v>
      </c>
      <c r="EC32">
        <v>1.9026799999999999</v>
      </c>
      <c r="ED32">
        <v>2.1326700000000001</v>
      </c>
      <c r="EE32">
        <v>9.2133900000000005E-2</v>
      </c>
      <c r="EF32">
        <v>0</v>
      </c>
      <c r="EG32">
        <v>17.378900000000002</v>
      </c>
      <c r="EH32">
        <v>999.9</v>
      </c>
      <c r="EI32">
        <v>41.21</v>
      </c>
      <c r="EJ32">
        <v>23.907</v>
      </c>
      <c r="EK32">
        <v>12.166</v>
      </c>
      <c r="EL32">
        <v>61.904699999999998</v>
      </c>
      <c r="EM32">
        <v>28.926300000000001</v>
      </c>
      <c r="EN32">
        <v>1</v>
      </c>
      <c r="EO32">
        <v>-0.550508</v>
      </c>
      <c r="EP32">
        <v>1.0661400000000001</v>
      </c>
      <c r="EQ32">
        <v>19.936299999999999</v>
      </c>
      <c r="ER32">
        <v>5.2174399999999999</v>
      </c>
      <c r="ES32">
        <v>11.920400000000001</v>
      </c>
      <c r="ET32">
        <v>4.9539999999999997</v>
      </c>
      <c r="EU32">
        <v>3.2977799999999999</v>
      </c>
      <c r="EV32">
        <v>62.5</v>
      </c>
      <c r="EW32">
        <v>9999</v>
      </c>
      <c r="EX32">
        <v>120.9</v>
      </c>
      <c r="EY32">
        <v>4293.3</v>
      </c>
      <c r="EZ32">
        <v>1.8600399999999999</v>
      </c>
      <c r="FA32">
        <v>1.8591299999999999</v>
      </c>
      <c r="FB32">
        <v>1.86496</v>
      </c>
      <c r="FC32">
        <v>1.8690500000000001</v>
      </c>
      <c r="FD32">
        <v>1.86371</v>
      </c>
      <c r="FE32">
        <v>1.8638399999999999</v>
      </c>
      <c r="FF32">
        <v>1.8637999999999999</v>
      </c>
      <c r="FG32">
        <v>1.8635600000000001</v>
      </c>
      <c r="FH32">
        <v>0</v>
      </c>
      <c r="FI32">
        <v>0</v>
      </c>
      <c r="FJ32">
        <v>0</v>
      </c>
      <c r="FK32">
        <v>0</v>
      </c>
      <c r="FL32" t="s">
        <v>354</v>
      </c>
      <c r="FM32" t="s">
        <v>355</v>
      </c>
      <c r="FN32" t="s">
        <v>356</v>
      </c>
      <c r="FO32" t="s">
        <v>356</v>
      </c>
      <c r="FP32" t="s">
        <v>356</v>
      </c>
      <c r="FQ32" t="s">
        <v>356</v>
      </c>
      <c r="FR32">
        <v>0</v>
      </c>
      <c r="FS32">
        <v>100</v>
      </c>
      <c r="FT32">
        <v>100</v>
      </c>
      <c r="FU32">
        <v>-3.1629999999999998</v>
      </c>
      <c r="FV32">
        <v>-0.1565</v>
      </c>
      <c r="FW32">
        <v>-3.16259999999988</v>
      </c>
      <c r="FX32">
        <v>0</v>
      </c>
      <c r="FY32">
        <v>0</v>
      </c>
      <c r="FZ32">
        <v>0</v>
      </c>
      <c r="GA32">
        <v>-0.15644000000000299</v>
      </c>
      <c r="GB32">
        <v>0</v>
      </c>
      <c r="GC32">
        <v>0</v>
      </c>
      <c r="GD32">
        <v>0</v>
      </c>
      <c r="GE32">
        <v>-1</v>
      </c>
      <c r="GF32">
        <v>-1</v>
      </c>
      <c r="GG32">
        <v>-1</v>
      </c>
      <c r="GH32">
        <v>-1</v>
      </c>
      <c r="GI32">
        <v>0.5</v>
      </c>
      <c r="GJ32">
        <v>0.5</v>
      </c>
      <c r="GK32">
        <v>1.78955</v>
      </c>
      <c r="GL32">
        <v>2.5585900000000001</v>
      </c>
      <c r="GM32">
        <v>1.4489700000000001</v>
      </c>
      <c r="GN32">
        <v>2.2997999999999998</v>
      </c>
      <c r="GO32">
        <v>1.5466299999999999</v>
      </c>
      <c r="GP32">
        <v>2.4145500000000002</v>
      </c>
      <c r="GQ32">
        <v>25.368099999999998</v>
      </c>
      <c r="GR32">
        <v>15.515499999999999</v>
      </c>
      <c r="GS32">
        <v>18</v>
      </c>
      <c r="GT32">
        <v>352.33</v>
      </c>
      <c r="GU32">
        <v>720.90899999999999</v>
      </c>
      <c r="GV32">
        <v>16.254999999999999</v>
      </c>
      <c r="GW32">
        <v>20.185400000000001</v>
      </c>
      <c r="GX32">
        <v>29.999500000000001</v>
      </c>
      <c r="GY32">
        <v>20.302700000000002</v>
      </c>
      <c r="GZ32">
        <v>20.3142</v>
      </c>
      <c r="HA32">
        <v>35.783799999999999</v>
      </c>
      <c r="HB32">
        <v>20</v>
      </c>
      <c r="HC32">
        <v>-30</v>
      </c>
      <c r="HD32">
        <v>16.256399999999999</v>
      </c>
      <c r="HE32">
        <v>800</v>
      </c>
      <c r="HF32">
        <v>0</v>
      </c>
      <c r="HG32">
        <v>101.185</v>
      </c>
      <c r="HH32">
        <v>96.162999999999997</v>
      </c>
    </row>
    <row r="33" spans="1:216" x14ac:dyDescent="0.2">
      <c r="A33">
        <v>15</v>
      </c>
      <c r="B33">
        <v>1689724365.0999999</v>
      </c>
      <c r="C33">
        <v>1259.0999999046301</v>
      </c>
      <c r="D33" t="s">
        <v>396</v>
      </c>
      <c r="E33" t="s">
        <v>397</v>
      </c>
      <c r="F33" t="s">
        <v>347</v>
      </c>
      <c r="G33" t="s">
        <v>348</v>
      </c>
      <c r="H33" t="s">
        <v>349</v>
      </c>
      <c r="I33" t="s">
        <v>350</v>
      </c>
      <c r="J33" t="s">
        <v>408</v>
      </c>
      <c r="K33" t="s">
        <v>351</v>
      </c>
      <c r="L33">
        <v>1689724365.0999999</v>
      </c>
      <c r="M33">
        <f t="shared" si="0"/>
        <v>2.3977383492013804E-3</v>
      </c>
      <c r="N33">
        <f t="shared" si="1"/>
        <v>2.3977383492013806</v>
      </c>
      <c r="O33">
        <f t="shared" si="2"/>
        <v>12.159620474327667</v>
      </c>
      <c r="P33">
        <f t="shared" si="3"/>
        <v>987.97799999999995</v>
      </c>
      <c r="Q33">
        <f t="shared" si="4"/>
        <v>880.12733994647749</v>
      </c>
      <c r="R33">
        <f t="shared" si="5"/>
        <v>88.877252276220275</v>
      </c>
      <c r="S33">
        <f t="shared" si="6"/>
        <v>99.768256210169994</v>
      </c>
      <c r="T33">
        <f t="shared" si="7"/>
        <v>0.21963160919094499</v>
      </c>
      <c r="U33">
        <f t="shared" si="8"/>
        <v>3.7027081454738799</v>
      </c>
      <c r="V33">
        <f t="shared" si="9"/>
        <v>0.21264227954472936</v>
      </c>
      <c r="W33">
        <f t="shared" si="10"/>
        <v>0.13351086005547488</v>
      </c>
      <c r="X33">
        <f t="shared" si="11"/>
        <v>297.70199999999994</v>
      </c>
      <c r="Y33">
        <f t="shared" si="12"/>
        <v>19.91478559622875</v>
      </c>
      <c r="Z33">
        <f t="shared" si="13"/>
        <v>19.91478559622875</v>
      </c>
      <c r="AA33">
        <f t="shared" si="14"/>
        <v>2.3342587395137731</v>
      </c>
      <c r="AB33">
        <f t="shared" si="15"/>
        <v>55.117367903334156</v>
      </c>
      <c r="AC33">
        <f t="shared" si="16"/>
        <v>1.2156043096170002</v>
      </c>
      <c r="AD33">
        <f t="shared" si="17"/>
        <v>2.2054832366976398</v>
      </c>
      <c r="AE33">
        <f t="shared" si="18"/>
        <v>1.1186544298967729</v>
      </c>
      <c r="AF33">
        <f t="shared" si="19"/>
        <v>-105.74026119978087</v>
      </c>
      <c r="AG33">
        <f t="shared" si="20"/>
        <v>-182.17070315769752</v>
      </c>
      <c r="AH33">
        <f t="shared" si="21"/>
        <v>-9.8370307882613393</v>
      </c>
      <c r="AI33">
        <f t="shared" si="22"/>
        <v>-4.5995145739823329E-2</v>
      </c>
      <c r="AJ33">
        <v>38</v>
      </c>
      <c r="AK33">
        <v>9</v>
      </c>
      <c r="AL33">
        <f t="shared" si="23"/>
        <v>1</v>
      </c>
      <c r="AM33">
        <f t="shared" si="24"/>
        <v>0</v>
      </c>
      <c r="AN33">
        <f t="shared" si="25"/>
        <v>54656.729901457766</v>
      </c>
      <c r="AO33">
        <f t="shared" si="26"/>
        <v>1800</v>
      </c>
      <c r="AP33">
        <f t="shared" si="27"/>
        <v>1517.3999999999999</v>
      </c>
      <c r="AQ33">
        <f t="shared" si="28"/>
        <v>0.84299999999999997</v>
      </c>
      <c r="AR33">
        <f t="shared" si="29"/>
        <v>0.16538999999999998</v>
      </c>
      <c r="AS33">
        <v>1689724365.0999999</v>
      </c>
      <c r="AT33">
        <v>987.97799999999995</v>
      </c>
      <c r="AU33">
        <v>999.95899999999995</v>
      </c>
      <c r="AV33">
        <v>12.037800000000001</v>
      </c>
      <c r="AW33">
        <v>10.084300000000001</v>
      </c>
      <c r="AX33">
        <v>991.11699999999996</v>
      </c>
      <c r="AY33">
        <v>12.196999999999999</v>
      </c>
      <c r="AZ33">
        <v>400.04700000000003</v>
      </c>
      <c r="BA33">
        <v>100.88200000000001</v>
      </c>
      <c r="BB33">
        <v>0.10026500000000001</v>
      </c>
      <c r="BC33">
        <v>19.002199999999998</v>
      </c>
      <c r="BD33">
        <v>18.8748</v>
      </c>
      <c r="BE33">
        <v>999.9</v>
      </c>
      <c r="BF33">
        <v>0</v>
      </c>
      <c r="BG33">
        <v>0</v>
      </c>
      <c r="BH33">
        <v>9971.8799999999992</v>
      </c>
      <c r="BI33">
        <v>0</v>
      </c>
      <c r="BJ33">
        <v>51.567900000000002</v>
      </c>
      <c r="BK33">
        <v>-11.9811</v>
      </c>
      <c r="BL33">
        <v>1000.02</v>
      </c>
      <c r="BM33">
        <v>1010.15</v>
      </c>
      <c r="BN33">
        <v>1.9534199999999999</v>
      </c>
      <c r="BO33">
        <v>999.95899999999995</v>
      </c>
      <c r="BP33">
        <v>10.084300000000001</v>
      </c>
      <c r="BQ33">
        <v>1.2143900000000001</v>
      </c>
      <c r="BR33">
        <v>1.01732</v>
      </c>
      <c r="BS33">
        <v>9.7791200000000007</v>
      </c>
      <c r="BT33">
        <v>7.1668900000000004</v>
      </c>
      <c r="BU33">
        <v>1800</v>
      </c>
      <c r="BV33">
        <v>0.89999799999999996</v>
      </c>
      <c r="BW33">
        <v>0.10000199999999999</v>
      </c>
      <c r="BX33">
        <v>0</v>
      </c>
      <c r="BY33">
        <v>2.1941999999999999</v>
      </c>
      <c r="BZ33">
        <v>0</v>
      </c>
      <c r="CA33">
        <v>6966.84</v>
      </c>
      <c r="CB33">
        <v>13894.9</v>
      </c>
      <c r="CC33">
        <v>38.625</v>
      </c>
      <c r="CD33">
        <v>39.625</v>
      </c>
      <c r="CE33">
        <v>39.811999999999998</v>
      </c>
      <c r="CF33">
        <v>38.186999999999998</v>
      </c>
      <c r="CG33">
        <v>37.811999999999998</v>
      </c>
      <c r="CH33">
        <v>1620</v>
      </c>
      <c r="CI33">
        <v>180</v>
      </c>
      <c r="CJ33">
        <v>0</v>
      </c>
      <c r="CK33">
        <v>1689724374</v>
      </c>
      <c r="CL33">
        <v>0</v>
      </c>
      <c r="CM33">
        <v>1689724336.0999999</v>
      </c>
      <c r="CN33" t="s">
        <v>398</v>
      </c>
      <c r="CO33">
        <v>1689724336.0999999</v>
      </c>
      <c r="CP33">
        <v>1689724330.0999999</v>
      </c>
      <c r="CQ33">
        <v>62</v>
      </c>
      <c r="CR33">
        <v>2.3E-2</v>
      </c>
      <c r="CS33">
        <v>-3.0000000000000001E-3</v>
      </c>
      <c r="CT33">
        <v>-3.1389999999999998</v>
      </c>
      <c r="CU33">
        <v>-0.159</v>
      </c>
      <c r="CV33">
        <v>1000</v>
      </c>
      <c r="CW33">
        <v>10</v>
      </c>
      <c r="CX33">
        <v>0.15</v>
      </c>
      <c r="CY33">
        <v>0.04</v>
      </c>
      <c r="CZ33">
        <v>13.4669467773624</v>
      </c>
      <c r="DA33">
        <v>-4.4869313472126297E-2</v>
      </c>
      <c r="DB33">
        <v>0.103393186926025</v>
      </c>
      <c r="DC33">
        <v>1</v>
      </c>
      <c r="DD33">
        <v>999.99455</v>
      </c>
      <c r="DE33">
        <v>0.184917293234583</v>
      </c>
      <c r="DF33">
        <v>5.0516804134855098E-2</v>
      </c>
      <c r="DG33">
        <v>1</v>
      </c>
      <c r="DH33">
        <v>1800.0190476190501</v>
      </c>
      <c r="DI33">
        <v>-0.134111717950018</v>
      </c>
      <c r="DJ33">
        <v>2.0448486241489899E-2</v>
      </c>
      <c r="DK33">
        <v>-1</v>
      </c>
      <c r="DL33">
        <v>2</v>
      </c>
      <c r="DM33">
        <v>2</v>
      </c>
      <c r="DN33" t="s">
        <v>353</v>
      </c>
      <c r="DO33">
        <v>2.7392799999999999</v>
      </c>
      <c r="DP33">
        <v>2.8381699999999999</v>
      </c>
      <c r="DQ33">
        <v>0.184389</v>
      </c>
      <c r="DR33">
        <v>0.18452299999999999</v>
      </c>
      <c r="DS33">
        <v>7.5378600000000004E-2</v>
      </c>
      <c r="DT33">
        <v>6.4360899999999999E-2</v>
      </c>
      <c r="DU33">
        <v>23962.1</v>
      </c>
      <c r="DV33">
        <v>25365.599999999999</v>
      </c>
      <c r="DW33">
        <v>27474.7</v>
      </c>
      <c r="DX33">
        <v>29171.7</v>
      </c>
      <c r="DY33">
        <v>33496.300000000003</v>
      </c>
      <c r="DZ33">
        <v>36392.1</v>
      </c>
      <c r="EA33">
        <v>36740.1</v>
      </c>
      <c r="EB33">
        <v>39586.800000000003</v>
      </c>
      <c r="EC33">
        <v>1.90395</v>
      </c>
      <c r="ED33">
        <v>2.1365699999999999</v>
      </c>
      <c r="EE33">
        <v>9.2357400000000006E-2</v>
      </c>
      <c r="EF33">
        <v>0</v>
      </c>
      <c r="EG33">
        <v>17.342099999999999</v>
      </c>
      <c r="EH33">
        <v>999.9</v>
      </c>
      <c r="EI33">
        <v>41.222000000000001</v>
      </c>
      <c r="EJ33">
        <v>23.795999999999999</v>
      </c>
      <c r="EK33">
        <v>12.088699999999999</v>
      </c>
      <c r="EL33">
        <v>61.664700000000003</v>
      </c>
      <c r="EM33">
        <v>28.898199999999999</v>
      </c>
      <c r="EN33">
        <v>1</v>
      </c>
      <c r="EO33">
        <v>-0.56298000000000004</v>
      </c>
      <c r="EP33">
        <v>1.07647</v>
      </c>
      <c r="EQ33">
        <v>19.9391</v>
      </c>
      <c r="ER33">
        <v>5.2222299999999997</v>
      </c>
      <c r="ES33">
        <v>11.9201</v>
      </c>
      <c r="ET33">
        <v>4.9555499999999997</v>
      </c>
      <c r="EU33">
        <v>3.2975699999999999</v>
      </c>
      <c r="EV33">
        <v>62.5</v>
      </c>
      <c r="EW33">
        <v>9999</v>
      </c>
      <c r="EX33">
        <v>120.9</v>
      </c>
      <c r="EY33">
        <v>4295.1000000000004</v>
      </c>
      <c r="EZ33">
        <v>1.8600300000000001</v>
      </c>
      <c r="FA33">
        <v>1.8591299999999999</v>
      </c>
      <c r="FB33">
        <v>1.86494</v>
      </c>
      <c r="FC33">
        <v>1.8690500000000001</v>
      </c>
      <c r="FD33">
        <v>1.86371</v>
      </c>
      <c r="FE33">
        <v>1.8638399999999999</v>
      </c>
      <c r="FF33">
        <v>1.8637900000000001</v>
      </c>
      <c r="FG33">
        <v>1.8635600000000001</v>
      </c>
      <c r="FH33">
        <v>0</v>
      </c>
      <c r="FI33">
        <v>0</v>
      </c>
      <c r="FJ33">
        <v>0</v>
      </c>
      <c r="FK33">
        <v>0</v>
      </c>
      <c r="FL33" t="s">
        <v>354</v>
      </c>
      <c r="FM33" t="s">
        <v>355</v>
      </c>
      <c r="FN33" t="s">
        <v>356</v>
      </c>
      <c r="FO33" t="s">
        <v>356</v>
      </c>
      <c r="FP33" t="s">
        <v>356</v>
      </c>
      <c r="FQ33" t="s">
        <v>356</v>
      </c>
      <c r="FR33">
        <v>0</v>
      </c>
      <c r="FS33">
        <v>100</v>
      </c>
      <c r="FT33">
        <v>100</v>
      </c>
      <c r="FU33">
        <v>-3.1389999999999998</v>
      </c>
      <c r="FV33">
        <v>-0.15920000000000001</v>
      </c>
      <c r="FW33">
        <v>-3.1390909090908998</v>
      </c>
      <c r="FX33">
        <v>0</v>
      </c>
      <c r="FY33">
        <v>0</v>
      </c>
      <c r="FZ33">
        <v>0</v>
      </c>
      <c r="GA33">
        <v>-0.159209090909089</v>
      </c>
      <c r="GB33">
        <v>0</v>
      </c>
      <c r="GC33">
        <v>0</v>
      </c>
      <c r="GD33">
        <v>0</v>
      </c>
      <c r="GE33">
        <v>-1</v>
      </c>
      <c r="GF33">
        <v>-1</v>
      </c>
      <c r="GG33">
        <v>-1</v>
      </c>
      <c r="GH33">
        <v>-1</v>
      </c>
      <c r="GI33">
        <v>0.5</v>
      </c>
      <c r="GJ33">
        <v>0.6</v>
      </c>
      <c r="GK33">
        <v>2.1447799999999999</v>
      </c>
      <c r="GL33">
        <v>2.5561500000000001</v>
      </c>
      <c r="GM33">
        <v>1.4477500000000001</v>
      </c>
      <c r="GN33">
        <v>2.3010299999999999</v>
      </c>
      <c r="GO33">
        <v>1.5466299999999999</v>
      </c>
      <c r="GP33">
        <v>2.4414099999999999</v>
      </c>
      <c r="GQ33">
        <v>25.306699999999999</v>
      </c>
      <c r="GR33">
        <v>15.497999999999999</v>
      </c>
      <c r="GS33">
        <v>18</v>
      </c>
      <c r="GT33">
        <v>351.69400000000002</v>
      </c>
      <c r="GU33">
        <v>722.01199999999994</v>
      </c>
      <c r="GV33">
        <v>16.2075</v>
      </c>
      <c r="GW33">
        <v>20.008800000000001</v>
      </c>
      <c r="GX33">
        <v>29.999500000000001</v>
      </c>
      <c r="GY33">
        <v>20.118300000000001</v>
      </c>
      <c r="GZ33">
        <v>20.129899999999999</v>
      </c>
      <c r="HA33">
        <v>42.898000000000003</v>
      </c>
      <c r="HB33">
        <v>20</v>
      </c>
      <c r="HC33">
        <v>-30</v>
      </c>
      <c r="HD33">
        <v>16.209599999999998</v>
      </c>
      <c r="HE33">
        <v>1000</v>
      </c>
      <c r="HF33">
        <v>0</v>
      </c>
      <c r="HG33">
        <v>101.209</v>
      </c>
      <c r="HH33">
        <v>96.195300000000003</v>
      </c>
    </row>
    <row r="34" spans="1:216" x14ac:dyDescent="0.2">
      <c r="A34">
        <v>16</v>
      </c>
      <c r="B34">
        <v>1689724458.0999999</v>
      </c>
      <c r="C34">
        <v>1352.0999999046301</v>
      </c>
      <c r="D34" t="s">
        <v>399</v>
      </c>
      <c r="E34" t="s">
        <v>400</v>
      </c>
      <c r="F34" t="s">
        <v>347</v>
      </c>
      <c r="G34" t="s">
        <v>348</v>
      </c>
      <c r="H34" t="s">
        <v>349</v>
      </c>
      <c r="I34" t="s">
        <v>350</v>
      </c>
      <c r="J34" t="s">
        <v>408</v>
      </c>
      <c r="K34" t="s">
        <v>351</v>
      </c>
      <c r="L34">
        <v>1689724458.0999999</v>
      </c>
      <c r="M34">
        <f t="shared" si="0"/>
        <v>2.4027795686342559E-3</v>
      </c>
      <c r="N34">
        <f t="shared" si="1"/>
        <v>2.4027795686342559</v>
      </c>
      <c r="O34">
        <f t="shared" si="2"/>
        <v>12.394624052768064</v>
      </c>
      <c r="P34">
        <f t="shared" si="3"/>
        <v>1387.08</v>
      </c>
      <c r="Q34">
        <f t="shared" si="4"/>
        <v>1270.2329286490801</v>
      </c>
      <c r="R34">
        <f t="shared" si="5"/>
        <v>128.26429455828654</v>
      </c>
      <c r="S34">
        <f t="shared" si="6"/>
        <v>140.06315982149999</v>
      </c>
      <c r="T34">
        <f t="shared" si="7"/>
        <v>0.2194380534376334</v>
      </c>
      <c r="U34">
        <f t="shared" si="8"/>
        <v>3.7036875322318772</v>
      </c>
      <c r="V34">
        <f t="shared" si="9"/>
        <v>0.21246260868892819</v>
      </c>
      <c r="W34">
        <f t="shared" si="10"/>
        <v>0.13339737555055278</v>
      </c>
      <c r="X34">
        <f t="shared" si="11"/>
        <v>297.73334099999994</v>
      </c>
      <c r="Y34">
        <f t="shared" si="12"/>
        <v>19.919646041310624</v>
      </c>
      <c r="Z34">
        <f t="shared" si="13"/>
        <v>19.919646041310624</v>
      </c>
      <c r="AA34">
        <f t="shared" si="14"/>
        <v>2.3349618693004821</v>
      </c>
      <c r="AB34">
        <f t="shared" si="15"/>
        <v>54.981268517282466</v>
      </c>
      <c r="AC34">
        <f t="shared" si="16"/>
        <v>1.2130567462349997</v>
      </c>
      <c r="AD34">
        <f t="shared" si="17"/>
        <v>2.2063091284510743</v>
      </c>
      <c r="AE34">
        <f t="shared" si="18"/>
        <v>1.1219051230654824</v>
      </c>
      <c r="AF34">
        <f t="shared" si="19"/>
        <v>-105.96257897677069</v>
      </c>
      <c r="AG34">
        <f t="shared" si="20"/>
        <v>-181.99134973535396</v>
      </c>
      <c r="AH34">
        <f t="shared" si="21"/>
        <v>-9.8252944003496747</v>
      </c>
      <c r="AI34">
        <f t="shared" si="22"/>
        <v>-4.5882112474373571E-2</v>
      </c>
      <c r="AJ34">
        <v>39</v>
      </c>
      <c r="AK34">
        <v>10</v>
      </c>
      <c r="AL34">
        <f t="shared" si="23"/>
        <v>1</v>
      </c>
      <c r="AM34">
        <f t="shared" si="24"/>
        <v>0</v>
      </c>
      <c r="AN34">
        <f t="shared" si="25"/>
        <v>54675.88447577467</v>
      </c>
      <c r="AO34">
        <f t="shared" si="26"/>
        <v>1800.2</v>
      </c>
      <c r="AP34">
        <f t="shared" si="27"/>
        <v>1517.5677000000001</v>
      </c>
      <c r="AQ34">
        <f t="shared" si="28"/>
        <v>0.84299950005554936</v>
      </c>
      <c r="AR34">
        <f t="shared" si="29"/>
        <v>0.16538903510721029</v>
      </c>
      <c r="AS34">
        <v>1689724458.0999999</v>
      </c>
      <c r="AT34">
        <v>1387.08</v>
      </c>
      <c r="AU34">
        <v>1400.05</v>
      </c>
      <c r="AV34">
        <v>12.013199999999999</v>
      </c>
      <c r="AW34">
        <v>10.0555</v>
      </c>
      <c r="AX34">
        <v>1389.93</v>
      </c>
      <c r="AY34">
        <v>12.173500000000001</v>
      </c>
      <c r="AZ34">
        <v>400.03800000000001</v>
      </c>
      <c r="BA34">
        <v>100.877</v>
      </c>
      <c r="BB34">
        <v>9.9987500000000007E-2</v>
      </c>
      <c r="BC34">
        <v>19.008199999999999</v>
      </c>
      <c r="BD34">
        <v>18.880299999999998</v>
      </c>
      <c r="BE34">
        <v>999.9</v>
      </c>
      <c r="BF34">
        <v>0</v>
      </c>
      <c r="BG34">
        <v>0</v>
      </c>
      <c r="BH34">
        <v>9976.25</v>
      </c>
      <c r="BI34">
        <v>0</v>
      </c>
      <c r="BJ34">
        <v>49.020899999999997</v>
      </c>
      <c r="BK34">
        <v>-12.970700000000001</v>
      </c>
      <c r="BL34">
        <v>1403.95</v>
      </c>
      <c r="BM34">
        <v>1414.28</v>
      </c>
      <c r="BN34">
        <v>1.95764</v>
      </c>
      <c r="BO34">
        <v>1400.05</v>
      </c>
      <c r="BP34">
        <v>10.0555</v>
      </c>
      <c r="BQ34">
        <v>1.2118500000000001</v>
      </c>
      <c r="BR34">
        <v>1.01437</v>
      </c>
      <c r="BS34">
        <v>9.7479600000000008</v>
      </c>
      <c r="BT34">
        <v>7.1244500000000004</v>
      </c>
      <c r="BU34">
        <v>1800.2</v>
      </c>
      <c r="BV34">
        <v>0.90001500000000001</v>
      </c>
      <c r="BW34">
        <v>9.9984799999999999E-2</v>
      </c>
      <c r="BX34">
        <v>0</v>
      </c>
      <c r="BY34">
        <v>2.6282999999999999</v>
      </c>
      <c r="BZ34">
        <v>0</v>
      </c>
      <c r="CA34">
        <v>6950.33</v>
      </c>
      <c r="CB34">
        <v>13896.6</v>
      </c>
      <c r="CC34">
        <v>38.75</v>
      </c>
      <c r="CD34">
        <v>39.811999999999998</v>
      </c>
      <c r="CE34">
        <v>40</v>
      </c>
      <c r="CF34">
        <v>38.311999999999998</v>
      </c>
      <c r="CG34">
        <v>37.936999999999998</v>
      </c>
      <c r="CH34">
        <v>1620.21</v>
      </c>
      <c r="CI34">
        <v>179.99</v>
      </c>
      <c r="CJ34">
        <v>0</v>
      </c>
      <c r="CK34">
        <v>1689724467</v>
      </c>
      <c r="CL34">
        <v>0</v>
      </c>
      <c r="CM34">
        <v>1689724430.0999999</v>
      </c>
      <c r="CN34" t="s">
        <v>401</v>
      </c>
      <c r="CO34">
        <v>1689724430.0999999</v>
      </c>
      <c r="CP34">
        <v>1689724424.0999999</v>
      </c>
      <c r="CQ34">
        <v>63</v>
      </c>
      <c r="CR34">
        <v>0.29799999999999999</v>
      </c>
      <c r="CS34">
        <v>-1E-3</v>
      </c>
      <c r="CT34">
        <v>-2.8439999999999999</v>
      </c>
      <c r="CU34">
        <v>-0.16</v>
      </c>
      <c r="CV34">
        <v>1400</v>
      </c>
      <c r="CW34">
        <v>10</v>
      </c>
      <c r="CX34">
        <v>0.14000000000000001</v>
      </c>
      <c r="CY34">
        <v>0.06</v>
      </c>
      <c r="CZ34">
        <v>13.6761788853258</v>
      </c>
      <c r="DA34">
        <v>-1.95899500743178E-2</v>
      </c>
      <c r="DB34">
        <v>0.12255673582544301</v>
      </c>
      <c r="DC34">
        <v>1</v>
      </c>
      <c r="DD34">
        <v>1400.0504761904799</v>
      </c>
      <c r="DE34">
        <v>-0.116103896101573</v>
      </c>
      <c r="DF34">
        <v>9.7759480868975707E-2</v>
      </c>
      <c r="DG34">
        <v>1</v>
      </c>
      <c r="DH34">
        <v>1800.0290476190501</v>
      </c>
      <c r="DI34">
        <v>0.163447758080667</v>
      </c>
      <c r="DJ34">
        <v>0.16236070254964399</v>
      </c>
      <c r="DK34">
        <v>-1</v>
      </c>
      <c r="DL34">
        <v>2</v>
      </c>
      <c r="DM34">
        <v>2</v>
      </c>
      <c r="DN34" t="s">
        <v>353</v>
      </c>
      <c r="DO34">
        <v>2.73943</v>
      </c>
      <c r="DP34">
        <v>2.8379300000000001</v>
      </c>
      <c r="DQ34">
        <v>0.22775699999999999</v>
      </c>
      <c r="DR34">
        <v>0.22767599999999999</v>
      </c>
      <c r="DS34">
        <v>7.5297000000000003E-2</v>
      </c>
      <c r="DT34">
        <v>6.4245499999999997E-2</v>
      </c>
      <c r="DU34">
        <v>22698</v>
      </c>
      <c r="DV34">
        <v>24031.5</v>
      </c>
      <c r="DW34">
        <v>27480.400000000001</v>
      </c>
      <c r="DX34">
        <v>29174.9</v>
      </c>
      <c r="DY34">
        <v>33505.9</v>
      </c>
      <c r="DZ34">
        <v>36400.400000000001</v>
      </c>
      <c r="EA34">
        <v>36747.5</v>
      </c>
      <c r="EB34">
        <v>39591</v>
      </c>
      <c r="EC34">
        <v>1.90438</v>
      </c>
      <c r="ED34">
        <v>2.1407799999999999</v>
      </c>
      <c r="EE34">
        <v>9.2640500000000001E-2</v>
      </c>
      <c r="EF34">
        <v>0</v>
      </c>
      <c r="EG34">
        <v>17.3429</v>
      </c>
      <c r="EH34">
        <v>999.9</v>
      </c>
      <c r="EI34">
        <v>41.283000000000001</v>
      </c>
      <c r="EJ34">
        <v>23.725999999999999</v>
      </c>
      <c r="EK34">
        <v>12.0557</v>
      </c>
      <c r="EL34">
        <v>61.784700000000001</v>
      </c>
      <c r="EM34">
        <v>28.645800000000001</v>
      </c>
      <c r="EN34">
        <v>1</v>
      </c>
      <c r="EO34">
        <v>-0.57212099999999999</v>
      </c>
      <c r="EP34">
        <v>1.1126799999999999</v>
      </c>
      <c r="EQ34">
        <v>19.938199999999998</v>
      </c>
      <c r="ER34">
        <v>5.2189399999999999</v>
      </c>
      <c r="ES34">
        <v>11.9201</v>
      </c>
      <c r="ET34">
        <v>4.9557500000000001</v>
      </c>
      <c r="EU34">
        <v>3.2978499999999999</v>
      </c>
      <c r="EV34">
        <v>62.5</v>
      </c>
      <c r="EW34">
        <v>9999</v>
      </c>
      <c r="EX34">
        <v>120.9</v>
      </c>
      <c r="EY34">
        <v>4297.3</v>
      </c>
      <c r="EZ34">
        <v>1.8600399999999999</v>
      </c>
      <c r="FA34">
        <v>1.8591299999999999</v>
      </c>
      <c r="FB34">
        <v>1.8649500000000001</v>
      </c>
      <c r="FC34">
        <v>1.8690500000000001</v>
      </c>
      <c r="FD34">
        <v>1.86371</v>
      </c>
      <c r="FE34">
        <v>1.8637999999999999</v>
      </c>
      <c r="FF34">
        <v>1.8637999999999999</v>
      </c>
      <c r="FG34">
        <v>1.8635600000000001</v>
      </c>
      <c r="FH34">
        <v>0</v>
      </c>
      <c r="FI34">
        <v>0</v>
      </c>
      <c r="FJ34">
        <v>0</v>
      </c>
      <c r="FK34">
        <v>0</v>
      </c>
      <c r="FL34" t="s">
        <v>354</v>
      </c>
      <c r="FM34" t="s">
        <v>355</v>
      </c>
      <c r="FN34" t="s">
        <v>356</v>
      </c>
      <c r="FO34" t="s">
        <v>356</v>
      </c>
      <c r="FP34" t="s">
        <v>356</v>
      </c>
      <c r="FQ34" t="s">
        <v>356</v>
      </c>
      <c r="FR34">
        <v>0</v>
      </c>
      <c r="FS34">
        <v>100</v>
      </c>
      <c r="FT34">
        <v>100</v>
      </c>
      <c r="FU34">
        <v>-2.85</v>
      </c>
      <c r="FV34">
        <v>-0.1603</v>
      </c>
      <c r="FW34">
        <v>-2.8436363636365098</v>
      </c>
      <c r="FX34">
        <v>0</v>
      </c>
      <c r="FY34">
        <v>0</v>
      </c>
      <c r="FZ34">
        <v>0</v>
      </c>
      <c r="GA34">
        <v>-0.160372727272728</v>
      </c>
      <c r="GB34">
        <v>0</v>
      </c>
      <c r="GC34">
        <v>0</v>
      </c>
      <c r="GD34">
        <v>0</v>
      </c>
      <c r="GE34">
        <v>-1</v>
      </c>
      <c r="GF34">
        <v>-1</v>
      </c>
      <c r="GG34">
        <v>-1</v>
      </c>
      <c r="GH34">
        <v>-1</v>
      </c>
      <c r="GI34">
        <v>0.5</v>
      </c>
      <c r="GJ34">
        <v>0.6</v>
      </c>
      <c r="GK34">
        <v>2.8259300000000001</v>
      </c>
      <c r="GL34">
        <v>2.5537100000000001</v>
      </c>
      <c r="GM34">
        <v>1.4489700000000001</v>
      </c>
      <c r="GN34">
        <v>2.3010299999999999</v>
      </c>
      <c r="GO34">
        <v>1.5466299999999999</v>
      </c>
      <c r="GP34">
        <v>2.4182100000000002</v>
      </c>
      <c r="GQ34">
        <v>25.265799999999999</v>
      </c>
      <c r="GR34">
        <v>15.4717</v>
      </c>
      <c r="GS34">
        <v>18</v>
      </c>
      <c r="GT34">
        <v>350.87700000000001</v>
      </c>
      <c r="GU34">
        <v>723.78899999999999</v>
      </c>
      <c r="GV34">
        <v>16.169899999999998</v>
      </c>
      <c r="GW34">
        <v>19.8674</v>
      </c>
      <c r="GX34">
        <v>29.999700000000001</v>
      </c>
      <c r="GY34">
        <v>19.962700000000002</v>
      </c>
      <c r="GZ34">
        <v>19.971800000000002</v>
      </c>
      <c r="HA34">
        <v>56.504100000000001</v>
      </c>
      <c r="HB34">
        <v>20</v>
      </c>
      <c r="HC34">
        <v>-30</v>
      </c>
      <c r="HD34">
        <v>16.166799999999999</v>
      </c>
      <c r="HE34">
        <v>1400</v>
      </c>
      <c r="HF34">
        <v>0</v>
      </c>
      <c r="HG34">
        <v>101.229</v>
      </c>
      <c r="HH34">
        <v>96.205600000000004</v>
      </c>
    </row>
    <row r="35" spans="1:216" x14ac:dyDescent="0.2">
      <c r="A35">
        <v>17</v>
      </c>
      <c r="B35">
        <v>1689724567.0999999</v>
      </c>
      <c r="C35">
        <v>1461.0999999046301</v>
      </c>
      <c r="D35" t="s">
        <v>402</v>
      </c>
      <c r="E35" t="s">
        <v>403</v>
      </c>
      <c r="F35" t="s">
        <v>347</v>
      </c>
      <c r="G35" t="s">
        <v>348</v>
      </c>
      <c r="H35" t="s">
        <v>349</v>
      </c>
      <c r="I35" t="s">
        <v>350</v>
      </c>
      <c r="J35" t="s">
        <v>408</v>
      </c>
      <c r="K35" t="s">
        <v>351</v>
      </c>
      <c r="L35">
        <v>1689724567.0999999</v>
      </c>
      <c r="M35">
        <f t="shared" si="0"/>
        <v>2.3937796180026898E-3</v>
      </c>
      <c r="N35">
        <f t="shared" si="1"/>
        <v>2.3937796180026898</v>
      </c>
      <c r="O35">
        <f t="shared" si="2"/>
        <v>12.338059600013045</v>
      </c>
      <c r="P35">
        <f t="shared" si="3"/>
        <v>1786.22</v>
      </c>
      <c r="Q35">
        <f t="shared" si="4"/>
        <v>1661.9725024893517</v>
      </c>
      <c r="R35">
        <f t="shared" si="5"/>
        <v>167.82059169637941</v>
      </c>
      <c r="S35">
        <f t="shared" si="6"/>
        <v>180.366700923698</v>
      </c>
      <c r="T35">
        <f t="shared" si="7"/>
        <v>0.21793369215410693</v>
      </c>
      <c r="U35">
        <f t="shared" si="8"/>
        <v>3.7155119258791429</v>
      </c>
      <c r="V35">
        <f t="shared" si="9"/>
        <v>0.21107310460242631</v>
      </c>
      <c r="W35">
        <f t="shared" si="10"/>
        <v>0.13251909612349577</v>
      </c>
      <c r="X35">
        <f t="shared" si="11"/>
        <v>297.728115</v>
      </c>
      <c r="Y35">
        <f t="shared" si="12"/>
        <v>19.915350418066396</v>
      </c>
      <c r="Z35">
        <f t="shared" si="13"/>
        <v>19.915350418066396</v>
      </c>
      <c r="AA35">
        <f t="shared" si="14"/>
        <v>2.33434043918052</v>
      </c>
      <c r="AB35">
        <f t="shared" si="15"/>
        <v>54.820686926442519</v>
      </c>
      <c r="AC35">
        <f t="shared" si="16"/>
        <v>1.20925723795604</v>
      </c>
      <c r="AD35">
        <f t="shared" si="17"/>
        <v>2.2058410898400473</v>
      </c>
      <c r="AE35">
        <f t="shared" si="18"/>
        <v>1.12508320122448</v>
      </c>
      <c r="AF35">
        <f t="shared" si="19"/>
        <v>-105.56568115391862</v>
      </c>
      <c r="AG35">
        <f t="shared" si="20"/>
        <v>-182.39297245926178</v>
      </c>
      <c r="AH35">
        <f t="shared" si="21"/>
        <v>-9.8152522135821396</v>
      </c>
      <c r="AI35">
        <f t="shared" si="22"/>
        <v>-4.5790826762527104E-2</v>
      </c>
      <c r="AJ35">
        <v>39</v>
      </c>
      <c r="AK35">
        <v>10</v>
      </c>
      <c r="AL35">
        <f t="shared" si="23"/>
        <v>1</v>
      </c>
      <c r="AM35">
        <f t="shared" si="24"/>
        <v>0</v>
      </c>
      <c r="AN35">
        <f t="shared" si="25"/>
        <v>54922.774169204065</v>
      </c>
      <c r="AO35">
        <f t="shared" si="26"/>
        <v>1800.16</v>
      </c>
      <c r="AP35">
        <f t="shared" si="27"/>
        <v>1517.5346999999999</v>
      </c>
      <c r="AQ35">
        <f t="shared" si="28"/>
        <v>0.84299990000888803</v>
      </c>
      <c r="AR35">
        <f t="shared" si="29"/>
        <v>0.16538980701715403</v>
      </c>
      <c r="AS35">
        <v>1689724567.0999999</v>
      </c>
      <c r="AT35">
        <v>1786.22</v>
      </c>
      <c r="AU35">
        <v>1799.92</v>
      </c>
      <c r="AV35">
        <v>11.9756</v>
      </c>
      <c r="AW35">
        <v>10.0253</v>
      </c>
      <c r="AX35">
        <v>1788.78</v>
      </c>
      <c r="AY35">
        <v>12.135400000000001</v>
      </c>
      <c r="AZ35">
        <v>400.06700000000001</v>
      </c>
      <c r="BA35">
        <v>100.877</v>
      </c>
      <c r="BB35">
        <v>9.9755899999999995E-2</v>
      </c>
      <c r="BC35">
        <v>19.004799999999999</v>
      </c>
      <c r="BD35">
        <v>18.8935</v>
      </c>
      <c r="BE35">
        <v>999.9</v>
      </c>
      <c r="BF35">
        <v>0</v>
      </c>
      <c r="BG35">
        <v>0</v>
      </c>
      <c r="BH35">
        <v>10023.1</v>
      </c>
      <c r="BI35">
        <v>0</v>
      </c>
      <c r="BJ35">
        <v>45.8018</v>
      </c>
      <c r="BK35">
        <v>-13.697100000000001</v>
      </c>
      <c r="BL35">
        <v>1807.87</v>
      </c>
      <c r="BM35">
        <v>1818.15</v>
      </c>
      <c r="BN35">
        <v>1.9502699999999999</v>
      </c>
      <c r="BO35">
        <v>1799.92</v>
      </c>
      <c r="BP35">
        <v>10.0253</v>
      </c>
      <c r="BQ35">
        <v>1.2080599999999999</v>
      </c>
      <c r="BR35">
        <v>1.01132</v>
      </c>
      <c r="BS35">
        <v>9.7012599999999996</v>
      </c>
      <c r="BT35">
        <v>7.0805499999999997</v>
      </c>
      <c r="BU35">
        <v>1800.16</v>
      </c>
      <c r="BV35">
        <v>0.90000100000000005</v>
      </c>
      <c r="BW35">
        <v>9.9998900000000002E-2</v>
      </c>
      <c r="BX35">
        <v>0</v>
      </c>
      <c r="BY35">
        <v>2.1440000000000001</v>
      </c>
      <c r="BZ35">
        <v>0</v>
      </c>
      <c r="CA35">
        <v>6904.77</v>
      </c>
      <c r="CB35">
        <v>13896.2</v>
      </c>
      <c r="CC35">
        <v>38.936999999999998</v>
      </c>
      <c r="CD35">
        <v>39.936999999999998</v>
      </c>
      <c r="CE35">
        <v>40.186999999999998</v>
      </c>
      <c r="CF35">
        <v>38.436999999999998</v>
      </c>
      <c r="CG35">
        <v>38.061999999999998</v>
      </c>
      <c r="CH35">
        <v>1620.15</v>
      </c>
      <c r="CI35">
        <v>180.01</v>
      </c>
      <c r="CJ35">
        <v>0</v>
      </c>
      <c r="CK35">
        <v>1689724575.5999999</v>
      </c>
      <c r="CL35">
        <v>0</v>
      </c>
      <c r="CM35">
        <v>1689724520.0999999</v>
      </c>
      <c r="CN35" t="s">
        <v>404</v>
      </c>
      <c r="CO35">
        <v>1689724520.0999999</v>
      </c>
      <c r="CP35">
        <v>1689724513.0999999</v>
      </c>
      <c r="CQ35">
        <v>64</v>
      </c>
      <c r="CR35">
        <v>0.29099999999999998</v>
      </c>
      <c r="CS35">
        <v>1E-3</v>
      </c>
      <c r="CT35">
        <v>-2.5529999999999999</v>
      </c>
      <c r="CU35">
        <v>-0.16</v>
      </c>
      <c r="CV35">
        <v>1800</v>
      </c>
      <c r="CW35">
        <v>10</v>
      </c>
      <c r="CX35">
        <v>0.17</v>
      </c>
      <c r="CY35">
        <v>0.04</v>
      </c>
      <c r="CZ35">
        <v>13.707479236882101</v>
      </c>
      <c r="DA35">
        <v>-6.7244690703282095E-2</v>
      </c>
      <c r="DB35">
        <v>0.18471141176040501</v>
      </c>
      <c r="DC35">
        <v>1</v>
      </c>
      <c r="DD35">
        <v>1799.9765</v>
      </c>
      <c r="DE35">
        <v>0.38300751879862899</v>
      </c>
      <c r="DF35">
        <v>0.11221742288966401</v>
      </c>
      <c r="DG35">
        <v>1</v>
      </c>
      <c r="DH35">
        <v>1799.9655</v>
      </c>
      <c r="DI35">
        <v>2.1836446554787201E-2</v>
      </c>
      <c r="DJ35">
        <v>0.16722664261421799</v>
      </c>
      <c r="DK35">
        <v>-1</v>
      </c>
      <c r="DL35">
        <v>2</v>
      </c>
      <c r="DM35">
        <v>2</v>
      </c>
      <c r="DN35" t="s">
        <v>353</v>
      </c>
      <c r="DO35">
        <v>2.7397</v>
      </c>
      <c r="DP35">
        <v>2.8381099999999999</v>
      </c>
      <c r="DQ35">
        <v>0.26455200000000001</v>
      </c>
      <c r="DR35">
        <v>0.264297</v>
      </c>
      <c r="DS35">
        <v>7.5154600000000002E-2</v>
      </c>
      <c r="DT35">
        <v>6.4130499999999993E-2</v>
      </c>
      <c r="DU35">
        <v>21627.200000000001</v>
      </c>
      <c r="DV35">
        <v>22903.4</v>
      </c>
      <c r="DW35">
        <v>27486.400000000001</v>
      </c>
      <c r="DX35">
        <v>29181.3</v>
      </c>
      <c r="DY35">
        <v>33519</v>
      </c>
      <c r="DZ35">
        <v>36412.800000000003</v>
      </c>
      <c r="EA35">
        <v>36756.300000000003</v>
      </c>
      <c r="EB35">
        <v>39599.699999999997</v>
      </c>
      <c r="EC35">
        <v>1.9066000000000001</v>
      </c>
      <c r="ED35">
        <v>2.1458499999999998</v>
      </c>
      <c r="EE35">
        <v>9.5330200000000004E-2</v>
      </c>
      <c r="EF35">
        <v>0</v>
      </c>
      <c r="EG35">
        <v>17.311399999999999</v>
      </c>
      <c r="EH35">
        <v>999.9</v>
      </c>
      <c r="EI35">
        <v>41.314</v>
      </c>
      <c r="EJ35">
        <v>23.645</v>
      </c>
      <c r="EK35">
        <v>12.0062</v>
      </c>
      <c r="EL35">
        <v>61.594700000000003</v>
      </c>
      <c r="EM35">
        <v>28.798100000000002</v>
      </c>
      <c r="EN35">
        <v>1</v>
      </c>
      <c r="EO35">
        <v>-0.58326999999999996</v>
      </c>
      <c r="EP35">
        <v>1.1337999999999999</v>
      </c>
      <c r="EQ35">
        <v>19.936499999999999</v>
      </c>
      <c r="ER35">
        <v>5.22058</v>
      </c>
      <c r="ES35">
        <v>11.9201</v>
      </c>
      <c r="ET35">
        <v>4.9553500000000001</v>
      </c>
      <c r="EU35">
        <v>3.29793</v>
      </c>
      <c r="EV35">
        <v>62.6</v>
      </c>
      <c r="EW35">
        <v>9999</v>
      </c>
      <c r="EX35">
        <v>120.9</v>
      </c>
      <c r="EY35">
        <v>4299.7</v>
      </c>
      <c r="EZ35">
        <v>1.8600399999999999</v>
      </c>
      <c r="FA35">
        <v>1.8591299999999999</v>
      </c>
      <c r="FB35">
        <v>1.86494</v>
      </c>
      <c r="FC35">
        <v>1.8690599999999999</v>
      </c>
      <c r="FD35">
        <v>1.86371</v>
      </c>
      <c r="FE35">
        <v>1.8637900000000001</v>
      </c>
      <c r="FF35">
        <v>1.8637900000000001</v>
      </c>
      <c r="FG35">
        <v>1.8635600000000001</v>
      </c>
      <c r="FH35">
        <v>0</v>
      </c>
      <c r="FI35">
        <v>0</v>
      </c>
      <c r="FJ35">
        <v>0</v>
      </c>
      <c r="FK35">
        <v>0</v>
      </c>
      <c r="FL35" t="s">
        <v>354</v>
      </c>
      <c r="FM35" t="s">
        <v>355</v>
      </c>
      <c r="FN35" t="s">
        <v>356</v>
      </c>
      <c r="FO35" t="s">
        <v>356</v>
      </c>
      <c r="FP35" t="s">
        <v>356</v>
      </c>
      <c r="FQ35" t="s">
        <v>356</v>
      </c>
      <c r="FR35">
        <v>0</v>
      </c>
      <c r="FS35">
        <v>100</v>
      </c>
      <c r="FT35">
        <v>100</v>
      </c>
      <c r="FU35">
        <v>-2.56</v>
      </c>
      <c r="FV35">
        <v>-0.1598</v>
      </c>
      <c r="FW35">
        <v>-2.55299999999988</v>
      </c>
      <c r="FX35">
        <v>0</v>
      </c>
      <c r="FY35">
        <v>0</v>
      </c>
      <c r="FZ35">
        <v>0</v>
      </c>
      <c r="GA35">
        <v>-0.15975454545454701</v>
      </c>
      <c r="GB35">
        <v>0</v>
      </c>
      <c r="GC35">
        <v>0</v>
      </c>
      <c r="GD35">
        <v>0</v>
      </c>
      <c r="GE35">
        <v>-1</v>
      </c>
      <c r="GF35">
        <v>-1</v>
      </c>
      <c r="GG35">
        <v>-1</v>
      </c>
      <c r="GH35">
        <v>-1</v>
      </c>
      <c r="GI35">
        <v>0.8</v>
      </c>
      <c r="GJ35">
        <v>0.9</v>
      </c>
      <c r="GK35">
        <v>3.4643600000000001</v>
      </c>
      <c r="GL35">
        <v>2.5476100000000002</v>
      </c>
      <c r="GM35">
        <v>1.4477500000000001</v>
      </c>
      <c r="GN35">
        <v>2.3010299999999999</v>
      </c>
      <c r="GO35">
        <v>1.5466299999999999</v>
      </c>
      <c r="GP35">
        <v>2.4035600000000001</v>
      </c>
      <c r="GQ35">
        <v>25.224900000000002</v>
      </c>
      <c r="GR35">
        <v>15.4542</v>
      </c>
      <c r="GS35">
        <v>18</v>
      </c>
      <c r="GT35">
        <v>350.673</v>
      </c>
      <c r="GU35">
        <v>726.02099999999996</v>
      </c>
      <c r="GV35">
        <v>16.273299999999999</v>
      </c>
      <c r="GW35">
        <v>19.704799999999999</v>
      </c>
      <c r="GX35">
        <v>29.999600000000001</v>
      </c>
      <c r="GY35">
        <v>19.783899999999999</v>
      </c>
      <c r="GZ35">
        <v>19.786799999999999</v>
      </c>
      <c r="HA35">
        <v>69.281599999999997</v>
      </c>
      <c r="HB35">
        <v>20</v>
      </c>
      <c r="HC35">
        <v>-30</v>
      </c>
      <c r="HD35">
        <v>16.243500000000001</v>
      </c>
      <c r="HE35">
        <v>1800</v>
      </c>
      <c r="HF35">
        <v>0</v>
      </c>
      <c r="HG35">
        <v>101.253</v>
      </c>
      <c r="HH35">
        <v>96.226900000000001</v>
      </c>
    </row>
    <row r="36" spans="1:216" x14ac:dyDescent="0.2">
      <c r="A36">
        <v>18</v>
      </c>
      <c r="B36">
        <v>1689724669.0999999</v>
      </c>
      <c r="C36">
        <v>1563.0999999046301</v>
      </c>
      <c r="D36" t="s">
        <v>405</v>
      </c>
      <c r="E36" t="s">
        <v>406</v>
      </c>
      <c r="F36" t="s">
        <v>347</v>
      </c>
      <c r="G36" t="s">
        <v>348</v>
      </c>
      <c r="H36" t="s">
        <v>349</v>
      </c>
      <c r="I36" t="s">
        <v>350</v>
      </c>
      <c r="J36" t="s">
        <v>408</v>
      </c>
      <c r="K36" t="s">
        <v>351</v>
      </c>
      <c r="L36">
        <v>1689724669.0999999</v>
      </c>
      <c r="M36">
        <f t="shared" si="0"/>
        <v>2.346794631154169E-3</v>
      </c>
      <c r="N36">
        <f t="shared" si="1"/>
        <v>2.346794631154169</v>
      </c>
      <c r="O36">
        <f t="shared" si="2"/>
        <v>7.2694208826378572</v>
      </c>
      <c r="P36">
        <f t="shared" si="3"/>
        <v>393.20299999999997</v>
      </c>
      <c r="Q36">
        <f t="shared" si="4"/>
        <v>330.44321427354049</v>
      </c>
      <c r="R36">
        <f t="shared" si="5"/>
        <v>33.368482023927569</v>
      </c>
      <c r="S36">
        <f t="shared" si="6"/>
        <v>39.706027149321898</v>
      </c>
      <c r="T36">
        <f t="shared" si="7"/>
        <v>0.21259751731969559</v>
      </c>
      <c r="U36">
        <f t="shared" si="8"/>
        <v>3.7145279406377769</v>
      </c>
      <c r="V36">
        <f t="shared" si="9"/>
        <v>0.20606168887126039</v>
      </c>
      <c r="W36">
        <f t="shared" si="10"/>
        <v>0.12935903642626967</v>
      </c>
      <c r="X36">
        <f t="shared" si="11"/>
        <v>297.70519200000001</v>
      </c>
      <c r="Y36">
        <f t="shared" si="12"/>
        <v>19.911697950825801</v>
      </c>
      <c r="Z36">
        <f t="shared" si="13"/>
        <v>19.911697950825801</v>
      </c>
      <c r="AA36">
        <f t="shared" si="14"/>
        <v>2.3338121657980886</v>
      </c>
      <c r="AB36">
        <f t="shared" si="15"/>
        <v>54.624406629621348</v>
      </c>
      <c r="AC36">
        <f t="shared" si="16"/>
        <v>1.20390542868933</v>
      </c>
      <c r="AD36">
        <f t="shared" si="17"/>
        <v>2.2039698057543466</v>
      </c>
      <c r="AE36">
        <f t="shared" si="18"/>
        <v>1.1299067371087586</v>
      </c>
      <c r="AF36">
        <f t="shared" si="19"/>
        <v>-103.49364323389885</v>
      </c>
      <c r="AG36">
        <f t="shared" si="20"/>
        <v>-184.3367383612094</v>
      </c>
      <c r="AH36">
        <f t="shared" si="21"/>
        <v>-9.9216039109205152</v>
      </c>
      <c r="AI36">
        <f t="shared" si="22"/>
        <v>-4.6793506028762977E-2</v>
      </c>
      <c r="AJ36">
        <v>40</v>
      </c>
      <c r="AK36">
        <v>10</v>
      </c>
      <c r="AL36">
        <f t="shared" si="23"/>
        <v>1</v>
      </c>
      <c r="AM36">
        <f t="shared" si="24"/>
        <v>0</v>
      </c>
      <c r="AN36">
        <f t="shared" si="25"/>
        <v>54904.920622428552</v>
      </c>
      <c r="AO36">
        <f t="shared" si="26"/>
        <v>1800.02</v>
      </c>
      <c r="AP36">
        <f t="shared" si="27"/>
        <v>1517.4168</v>
      </c>
      <c r="AQ36">
        <f t="shared" si="28"/>
        <v>0.84299996666703703</v>
      </c>
      <c r="AR36">
        <f t="shared" si="29"/>
        <v>0.16538993566738147</v>
      </c>
      <c r="AS36">
        <v>1689724669.0999999</v>
      </c>
      <c r="AT36">
        <v>393.20299999999997</v>
      </c>
      <c r="AU36">
        <v>399.959</v>
      </c>
      <c r="AV36">
        <v>11.9221</v>
      </c>
      <c r="AW36">
        <v>10.0098</v>
      </c>
      <c r="AX36">
        <v>396.553</v>
      </c>
      <c r="AY36">
        <v>12.0815</v>
      </c>
      <c r="AZ36">
        <v>400.03</v>
      </c>
      <c r="BA36">
        <v>100.881</v>
      </c>
      <c r="BB36">
        <v>9.9987300000000001E-2</v>
      </c>
      <c r="BC36">
        <v>18.991199999999999</v>
      </c>
      <c r="BD36">
        <v>18.8734</v>
      </c>
      <c r="BE36">
        <v>999.9</v>
      </c>
      <c r="BF36">
        <v>0</v>
      </c>
      <c r="BG36">
        <v>0</v>
      </c>
      <c r="BH36">
        <v>10018.799999999999</v>
      </c>
      <c r="BI36">
        <v>0</v>
      </c>
      <c r="BJ36">
        <v>54.500399999999999</v>
      </c>
      <c r="BK36">
        <v>-6.7567700000000004</v>
      </c>
      <c r="BL36">
        <v>397.947</v>
      </c>
      <c r="BM36">
        <v>404.00299999999999</v>
      </c>
      <c r="BN36">
        <v>1.9122300000000001</v>
      </c>
      <c r="BO36">
        <v>399.959</v>
      </c>
      <c r="BP36">
        <v>10.0098</v>
      </c>
      <c r="BQ36">
        <v>1.2027099999999999</v>
      </c>
      <c r="BR36">
        <v>1.0098</v>
      </c>
      <c r="BS36">
        <v>9.6351200000000006</v>
      </c>
      <c r="BT36">
        <v>7.0585699999999996</v>
      </c>
      <c r="BU36">
        <v>1800.02</v>
      </c>
      <c r="BV36">
        <v>0.90000100000000005</v>
      </c>
      <c r="BW36">
        <v>9.9998900000000002E-2</v>
      </c>
      <c r="BX36">
        <v>0</v>
      </c>
      <c r="BY36">
        <v>2.1791</v>
      </c>
      <c r="BZ36">
        <v>0</v>
      </c>
      <c r="CA36">
        <v>6631.49</v>
      </c>
      <c r="CB36">
        <v>13895.1</v>
      </c>
      <c r="CC36">
        <v>39.061999999999998</v>
      </c>
      <c r="CD36">
        <v>40</v>
      </c>
      <c r="CE36">
        <v>40.25</v>
      </c>
      <c r="CF36">
        <v>38.5</v>
      </c>
      <c r="CG36">
        <v>38.125</v>
      </c>
      <c r="CH36">
        <v>1620.02</v>
      </c>
      <c r="CI36">
        <v>180</v>
      </c>
      <c r="CJ36">
        <v>0</v>
      </c>
      <c r="CK36">
        <v>1689724677.5999999</v>
      </c>
      <c r="CL36">
        <v>0</v>
      </c>
      <c r="CM36">
        <v>1689724636.0999999</v>
      </c>
      <c r="CN36" t="s">
        <v>407</v>
      </c>
      <c r="CO36">
        <v>1689724633.0999999</v>
      </c>
      <c r="CP36">
        <v>1689724636.0999999</v>
      </c>
      <c r="CQ36">
        <v>65</v>
      </c>
      <c r="CR36">
        <v>-0.79800000000000004</v>
      </c>
      <c r="CS36">
        <v>0</v>
      </c>
      <c r="CT36">
        <v>-3.35</v>
      </c>
      <c r="CU36">
        <v>-0.159</v>
      </c>
      <c r="CV36">
        <v>400</v>
      </c>
      <c r="CW36">
        <v>10</v>
      </c>
      <c r="CX36">
        <v>0.06</v>
      </c>
      <c r="CY36">
        <v>0.04</v>
      </c>
      <c r="CZ36">
        <v>7.7798760399374096</v>
      </c>
      <c r="DA36">
        <v>1.58106236857842</v>
      </c>
      <c r="DB36">
        <v>0.16842556384339799</v>
      </c>
      <c r="DC36">
        <v>1</v>
      </c>
      <c r="DD36">
        <v>399.97084999999998</v>
      </c>
      <c r="DE36">
        <v>0.32765413533833798</v>
      </c>
      <c r="DF36">
        <v>3.41573930504031E-2</v>
      </c>
      <c r="DG36">
        <v>1</v>
      </c>
      <c r="DH36">
        <v>1799.9870000000001</v>
      </c>
      <c r="DI36">
        <v>0.20017302690955799</v>
      </c>
      <c r="DJ36">
        <v>0.118325821357781</v>
      </c>
      <c r="DK36">
        <v>-1</v>
      </c>
      <c r="DL36">
        <v>2</v>
      </c>
      <c r="DM36">
        <v>2</v>
      </c>
      <c r="DN36" t="s">
        <v>353</v>
      </c>
      <c r="DO36">
        <v>2.73977</v>
      </c>
      <c r="DP36">
        <v>2.8383099999999999</v>
      </c>
      <c r="DQ36">
        <v>9.7619499999999998E-2</v>
      </c>
      <c r="DR36">
        <v>9.7769900000000007E-2</v>
      </c>
      <c r="DS36">
        <v>7.4938099999999994E-2</v>
      </c>
      <c r="DT36">
        <v>6.4084799999999997E-2</v>
      </c>
      <c r="DU36">
        <v>26524.3</v>
      </c>
      <c r="DV36">
        <v>28074.799999999999</v>
      </c>
      <c r="DW36">
        <v>27492</v>
      </c>
      <c r="DX36">
        <v>29187.200000000001</v>
      </c>
      <c r="DY36">
        <v>33533.1</v>
      </c>
      <c r="DZ36">
        <v>36422.1</v>
      </c>
      <c r="EA36">
        <v>36763.699999999997</v>
      </c>
      <c r="EB36">
        <v>39608.5</v>
      </c>
      <c r="EC36">
        <v>1.9074</v>
      </c>
      <c r="ED36">
        <v>2.14453</v>
      </c>
      <c r="EE36">
        <v>9.4115699999999997E-2</v>
      </c>
      <c r="EF36">
        <v>0</v>
      </c>
      <c r="EG36">
        <v>17.311399999999999</v>
      </c>
      <c r="EH36">
        <v>999.9</v>
      </c>
      <c r="EI36">
        <v>41.393000000000001</v>
      </c>
      <c r="EJ36">
        <v>23.544</v>
      </c>
      <c r="EK36">
        <v>11.956099999999999</v>
      </c>
      <c r="EL36">
        <v>61.354700000000001</v>
      </c>
      <c r="EM36">
        <v>28.7179</v>
      </c>
      <c r="EN36">
        <v>1</v>
      </c>
      <c r="EO36">
        <v>-0.59333100000000005</v>
      </c>
      <c r="EP36">
        <v>0.98849399999999998</v>
      </c>
      <c r="EQ36">
        <v>19.9391</v>
      </c>
      <c r="ER36">
        <v>5.2145900000000003</v>
      </c>
      <c r="ES36">
        <v>11.9201</v>
      </c>
      <c r="ET36">
        <v>4.9552500000000004</v>
      </c>
      <c r="EU36">
        <v>3.2971300000000001</v>
      </c>
      <c r="EV36">
        <v>62.6</v>
      </c>
      <c r="EW36">
        <v>9999</v>
      </c>
      <c r="EX36">
        <v>120.9</v>
      </c>
      <c r="EY36">
        <v>4301.8999999999996</v>
      </c>
      <c r="EZ36">
        <v>1.8600300000000001</v>
      </c>
      <c r="FA36">
        <v>1.8591299999999999</v>
      </c>
      <c r="FB36">
        <v>1.86493</v>
      </c>
      <c r="FC36">
        <v>1.8690500000000001</v>
      </c>
      <c r="FD36">
        <v>1.86371</v>
      </c>
      <c r="FE36">
        <v>1.8637999999999999</v>
      </c>
      <c r="FF36">
        <v>1.8637699999999999</v>
      </c>
      <c r="FG36">
        <v>1.8635600000000001</v>
      </c>
      <c r="FH36">
        <v>0</v>
      </c>
      <c r="FI36">
        <v>0</v>
      </c>
      <c r="FJ36">
        <v>0</v>
      </c>
      <c r="FK36">
        <v>0</v>
      </c>
      <c r="FL36" t="s">
        <v>354</v>
      </c>
      <c r="FM36" t="s">
        <v>355</v>
      </c>
      <c r="FN36" t="s">
        <v>356</v>
      </c>
      <c r="FO36" t="s">
        <v>356</v>
      </c>
      <c r="FP36" t="s">
        <v>356</v>
      </c>
      <c r="FQ36" t="s">
        <v>356</v>
      </c>
      <c r="FR36">
        <v>0</v>
      </c>
      <c r="FS36">
        <v>100</v>
      </c>
      <c r="FT36">
        <v>100</v>
      </c>
      <c r="FU36">
        <v>-3.35</v>
      </c>
      <c r="FV36">
        <v>-0.15939999999999999</v>
      </c>
      <c r="FW36">
        <v>-3.3502999999998901</v>
      </c>
      <c r="FX36">
        <v>0</v>
      </c>
      <c r="FY36">
        <v>0</v>
      </c>
      <c r="FZ36">
        <v>0</v>
      </c>
      <c r="GA36">
        <v>-0.15945454545454599</v>
      </c>
      <c r="GB36">
        <v>0</v>
      </c>
      <c r="GC36">
        <v>0</v>
      </c>
      <c r="GD36">
        <v>0</v>
      </c>
      <c r="GE36">
        <v>-1</v>
      </c>
      <c r="GF36">
        <v>-1</v>
      </c>
      <c r="GG36">
        <v>-1</v>
      </c>
      <c r="GH36">
        <v>-1</v>
      </c>
      <c r="GI36">
        <v>0.6</v>
      </c>
      <c r="GJ36">
        <v>0.6</v>
      </c>
      <c r="GK36">
        <v>1.02661</v>
      </c>
      <c r="GL36">
        <v>2.5463900000000002</v>
      </c>
      <c r="GM36">
        <v>1.4489700000000001</v>
      </c>
      <c r="GN36">
        <v>2.3010299999999999</v>
      </c>
      <c r="GO36">
        <v>1.5466299999999999</v>
      </c>
      <c r="GP36">
        <v>2.4047900000000002</v>
      </c>
      <c r="GQ36">
        <v>25.2044</v>
      </c>
      <c r="GR36">
        <v>15.4367</v>
      </c>
      <c r="GS36">
        <v>18</v>
      </c>
      <c r="GT36">
        <v>350.01</v>
      </c>
      <c r="GU36">
        <v>722.31200000000001</v>
      </c>
      <c r="GV36">
        <v>16.176100000000002</v>
      </c>
      <c r="GW36">
        <v>19.561</v>
      </c>
      <c r="GX36">
        <v>29.999600000000001</v>
      </c>
      <c r="GY36">
        <v>19.6282</v>
      </c>
      <c r="GZ36">
        <v>19.6266</v>
      </c>
      <c r="HA36">
        <v>20.5611</v>
      </c>
      <c r="HB36">
        <v>20</v>
      </c>
      <c r="HC36">
        <v>-30</v>
      </c>
      <c r="HD36">
        <v>16.188500000000001</v>
      </c>
      <c r="HE36">
        <v>400</v>
      </c>
      <c r="HF36">
        <v>0</v>
      </c>
      <c r="HG36">
        <v>101.273</v>
      </c>
      <c r="HH36">
        <v>96.247299999999996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29</v>
      </c>
      <c r="B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Ely</cp:lastModifiedBy>
  <dcterms:created xsi:type="dcterms:W3CDTF">2023-07-18T16:02:00Z</dcterms:created>
  <dcterms:modified xsi:type="dcterms:W3CDTF">2023-07-25T18:03:29Z</dcterms:modified>
</cp:coreProperties>
</file>