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13_ncr:1_{95EB1304-25D3-FA45-8051-C8D39FD2E98A}" xr6:coauthVersionLast="47" xr6:coauthVersionMax="47" xr10:uidLastSave="{00000000-0000-0000-0000-000000000000}"/>
  <bookViews>
    <workbookView xWindow="240" yWindow="760" windowWidth="21340" windowHeight="1458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6" i="1" l="1"/>
  <c r="AQ36" i="1"/>
  <c r="AO36" i="1"/>
  <c r="AP36" i="1" s="1"/>
  <c r="AN36" i="1"/>
  <c r="AL36" i="1"/>
  <c r="P36" i="1" s="1"/>
  <c r="AD36" i="1"/>
  <c r="AC36" i="1"/>
  <c r="AB36" i="1"/>
  <c r="U36" i="1"/>
  <c r="S36" i="1"/>
  <c r="AR35" i="1"/>
  <c r="AQ35" i="1"/>
  <c r="AO35" i="1"/>
  <c r="AP35" i="1" s="1"/>
  <c r="AN35" i="1"/>
  <c r="AL35" i="1"/>
  <c r="P35" i="1" s="1"/>
  <c r="AD35" i="1"/>
  <c r="AC35" i="1"/>
  <c r="AB35" i="1"/>
  <c r="U35" i="1"/>
  <c r="AR34" i="1"/>
  <c r="AQ34" i="1"/>
  <c r="AO34" i="1"/>
  <c r="AN34" i="1"/>
  <c r="AL34" i="1"/>
  <c r="N34" i="1" s="1"/>
  <c r="M34" i="1" s="1"/>
  <c r="AD34" i="1"/>
  <c r="AC34" i="1"/>
  <c r="AB34" i="1"/>
  <c r="U34" i="1"/>
  <c r="S34" i="1"/>
  <c r="P34" i="1"/>
  <c r="O34" i="1"/>
  <c r="AR33" i="1"/>
  <c r="AQ33" i="1"/>
  <c r="AP33" i="1" s="1"/>
  <c r="AO33" i="1"/>
  <c r="AN33" i="1"/>
  <c r="AL33" i="1" s="1"/>
  <c r="AM33" i="1"/>
  <c r="AD33" i="1"/>
  <c r="AC33" i="1"/>
  <c r="AB33" i="1" s="1"/>
  <c r="X33" i="1"/>
  <c r="U33" i="1"/>
  <c r="AR32" i="1"/>
  <c r="AQ32" i="1"/>
  <c r="AO32" i="1"/>
  <c r="AP32" i="1" s="1"/>
  <c r="AN32" i="1"/>
  <c r="AL32" i="1" s="1"/>
  <c r="AD32" i="1"/>
  <c r="AB32" i="1" s="1"/>
  <c r="AC32" i="1"/>
  <c r="U32" i="1"/>
  <c r="O32" i="1"/>
  <c r="AR31" i="1"/>
  <c r="AQ31" i="1"/>
  <c r="AO31" i="1"/>
  <c r="AN31" i="1"/>
  <c r="AM31" i="1"/>
  <c r="AL31" i="1"/>
  <c r="P31" i="1" s="1"/>
  <c r="AD31" i="1"/>
  <c r="AC31" i="1"/>
  <c r="AB31" i="1" s="1"/>
  <c r="U31" i="1"/>
  <c r="AR30" i="1"/>
  <c r="AQ30" i="1"/>
  <c r="AO30" i="1"/>
  <c r="AN30" i="1"/>
  <c r="AL30" i="1"/>
  <c r="N30" i="1" s="1"/>
  <c r="M30" i="1" s="1"/>
  <c r="AD30" i="1"/>
  <c r="AC30" i="1"/>
  <c r="AB30" i="1"/>
  <c r="U30" i="1"/>
  <c r="S30" i="1"/>
  <c r="P30" i="1"/>
  <c r="O30" i="1"/>
  <c r="AR29" i="1"/>
  <c r="AQ29" i="1"/>
  <c r="AP29" i="1" s="1"/>
  <c r="AO29" i="1"/>
  <c r="AN29" i="1"/>
  <c r="AL29" i="1" s="1"/>
  <c r="AD29" i="1"/>
  <c r="AC29" i="1"/>
  <c r="AB29" i="1" s="1"/>
  <c r="X29" i="1"/>
  <c r="U29" i="1"/>
  <c r="AR28" i="1"/>
  <c r="AQ28" i="1"/>
  <c r="AO28" i="1"/>
  <c r="AN28" i="1"/>
  <c r="AL28" i="1" s="1"/>
  <c r="AD28" i="1"/>
  <c r="AB28" i="1" s="1"/>
  <c r="AC28" i="1"/>
  <c r="U28" i="1"/>
  <c r="S28" i="1"/>
  <c r="AR27" i="1"/>
  <c r="AQ27" i="1"/>
  <c r="AO27" i="1"/>
  <c r="AP27" i="1" s="1"/>
  <c r="AN27" i="1"/>
  <c r="AL27" i="1"/>
  <c r="AD27" i="1"/>
  <c r="AC27" i="1"/>
  <c r="AB27" i="1" s="1"/>
  <c r="U27" i="1"/>
  <c r="AR26" i="1"/>
  <c r="AQ26" i="1"/>
  <c r="AO26" i="1"/>
  <c r="AN26" i="1"/>
  <c r="AL26" i="1"/>
  <c r="N26" i="1" s="1"/>
  <c r="M26" i="1" s="1"/>
  <c r="AD26" i="1"/>
  <c r="AC26" i="1"/>
  <c r="AB26" i="1"/>
  <c r="U26" i="1"/>
  <c r="S26" i="1"/>
  <c r="P26" i="1"/>
  <c r="O26" i="1"/>
  <c r="AR25" i="1"/>
  <c r="AQ25" i="1"/>
  <c r="AP25" i="1"/>
  <c r="AO25" i="1"/>
  <c r="AN25" i="1"/>
  <c r="AL25" i="1" s="1"/>
  <c r="AM25" i="1" s="1"/>
  <c r="AD25" i="1"/>
  <c r="AC25" i="1"/>
  <c r="AB25" i="1" s="1"/>
  <c r="X25" i="1"/>
  <c r="U25" i="1"/>
  <c r="AR24" i="1"/>
  <c r="AQ24" i="1"/>
  <c r="AO24" i="1"/>
  <c r="AN24" i="1"/>
  <c r="AL24" i="1" s="1"/>
  <c r="AD24" i="1"/>
  <c r="AB24" i="1" s="1"/>
  <c r="AC24" i="1"/>
  <c r="U24" i="1"/>
  <c r="AR23" i="1"/>
  <c r="AQ23" i="1"/>
  <c r="AO23" i="1"/>
  <c r="AP23" i="1" s="1"/>
  <c r="AN23" i="1"/>
  <c r="AM23" i="1"/>
  <c r="AL23" i="1"/>
  <c r="AD23" i="1"/>
  <c r="AC23" i="1"/>
  <c r="AB23" i="1"/>
  <c r="U23" i="1"/>
  <c r="AR22" i="1"/>
  <c r="AQ22" i="1"/>
  <c r="AO22" i="1"/>
  <c r="X22" i="1" s="1"/>
  <c r="AN22" i="1"/>
  <c r="AL22" i="1"/>
  <c r="N22" i="1" s="1"/>
  <c r="M22" i="1" s="1"/>
  <c r="AF22" i="1" s="1"/>
  <c r="AD22" i="1"/>
  <c r="AC22" i="1"/>
  <c r="AB22" i="1"/>
  <c r="U22" i="1"/>
  <c r="S22" i="1"/>
  <c r="P22" i="1"/>
  <c r="O22" i="1"/>
  <c r="AR21" i="1"/>
  <c r="AQ21" i="1"/>
  <c r="AP21" i="1" s="1"/>
  <c r="AO21" i="1"/>
  <c r="AN21" i="1"/>
  <c r="AL21" i="1" s="1"/>
  <c r="AM21" i="1"/>
  <c r="AD21" i="1"/>
  <c r="AC21" i="1"/>
  <c r="AB21" i="1" s="1"/>
  <c r="X21" i="1"/>
  <c r="U21" i="1"/>
  <c r="P21" i="1"/>
  <c r="AR20" i="1"/>
  <c r="AQ20" i="1"/>
  <c r="AO20" i="1"/>
  <c r="AN20" i="1"/>
  <c r="AL20" i="1"/>
  <c r="AD20" i="1"/>
  <c r="AC20" i="1"/>
  <c r="AB20" i="1"/>
  <c r="U20" i="1"/>
  <c r="AR19" i="1"/>
  <c r="AQ19" i="1"/>
  <c r="AO19" i="1"/>
  <c r="AP19" i="1" s="1"/>
  <c r="AN19" i="1"/>
  <c r="AL19" i="1"/>
  <c r="AD19" i="1"/>
  <c r="AC19" i="1"/>
  <c r="AB19" i="1"/>
  <c r="U19" i="1"/>
  <c r="Y22" i="1" l="1"/>
  <c r="Z22" i="1" s="1"/>
  <c r="Y29" i="1"/>
  <c r="Z29" i="1" s="1"/>
  <c r="P24" i="1"/>
  <c r="AM24" i="1"/>
  <c r="S29" i="1"/>
  <c r="O29" i="1"/>
  <c r="N29" i="1"/>
  <c r="M29" i="1" s="1"/>
  <c r="S21" i="1"/>
  <c r="O21" i="1"/>
  <c r="AP22" i="1"/>
  <c r="AF26" i="1"/>
  <c r="AP28" i="1"/>
  <c r="X28" i="1"/>
  <c r="AP31" i="1"/>
  <c r="P20" i="1"/>
  <c r="AM20" i="1"/>
  <c r="AP20" i="1"/>
  <c r="X20" i="1"/>
  <c r="AF30" i="1"/>
  <c r="AF34" i="1"/>
  <c r="O20" i="1"/>
  <c r="Y21" i="1"/>
  <c r="Z21" i="1" s="1"/>
  <c r="AP26" i="1"/>
  <c r="X26" i="1"/>
  <c r="P32" i="1"/>
  <c r="N32" i="1"/>
  <c r="M32" i="1" s="1"/>
  <c r="AM32" i="1"/>
  <c r="P27" i="1"/>
  <c r="N27" i="1"/>
  <c r="M27" i="1" s="1"/>
  <c r="O27" i="1"/>
  <c r="S27" i="1"/>
  <c r="AP24" i="1"/>
  <c r="X24" i="1"/>
  <c r="AM27" i="1"/>
  <c r="N20" i="1"/>
  <c r="M20" i="1" s="1"/>
  <c r="S20" i="1"/>
  <c r="AP30" i="1"/>
  <c r="X30" i="1"/>
  <c r="AP34" i="1"/>
  <c r="X34" i="1"/>
  <c r="Y25" i="1"/>
  <c r="Z25" i="1" s="1"/>
  <c r="P28" i="1"/>
  <c r="AM28" i="1"/>
  <c r="P19" i="1"/>
  <c r="N19" i="1"/>
  <c r="M19" i="1" s="1"/>
  <c r="O19" i="1"/>
  <c r="S19" i="1"/>
  <c r="N24" i="1"/>
  <c r="M24" i="1" s="1"/>
  <c r="P25" i="1"/>
  <c r="AM19" i="1"/>
  <c r="N21" i="1"/>
  <c r="M21" i="1" s="1"/>
  <c r="O24" i="1"/>
  <c r="N28" i="1"/>
  <c r="M28" i="1" s="1"/>
  <c r="P29" i="1"/>
  <c r="S32" i="1"/>
  <c r="S33" i="1"/>
  <c r="P33" i="1"/>
  <c r="O33" i="1"/>
  <c r="N33" i="1"/>
  <c r="M33" i="1" s="1"/>
  <c r="P23" i="1"/>
  <c r="N23" i="1"/>
  <c r="M23" i="1" s="1"/>
  <c r="O23" i="1"/>
  <c r="S23" i="1"/>
  <c r="S24" i="1"/>
  <c r="S25" i="1"/>
  <c r="O25" i="1"/>
  <c r="N25" i="1"/>
  <c r="M25" i="1" s="1"/>
  <c r="O28" i="1"/>
  <c r="AM29" i="1"/>
  <c r="S31" i="1"/>
  <c r="S35" i="1"/>
  <c r="AM36" i="1"/>
  <c r="N36" i="1"/>
  <c r="M36" i="1" s="1"/>
  <c r="AM35" i="1"/>
  <c r="O36" i="1"/>
  <c r="N31" i="1"/>
  <c r="M31" i="1" s="1"/>
  <c r="X32" i="1"/>
  <c r="N35" i="1"/>
  <c r="M35" i="1" s="1"/>
  <c r="X36" i="1"/>
  <c r="AM22" i="1"/>
  <c r="AM26" i="1"/>
  <c r="AM30" i="1"/>
  <c r="O31" i="1"/>
  <c r="AM34" i="1"/>
  <c r="O35" i="1"/>
  <c r="X19" i="1"/>
  <c r="X23" i="1"/>
  <c r="X27" i="1"/>
  <c r="X31" i="1"/>
  <c r="X35" i="1"/>
  <c r="Y23" i="1" l="1"/>
  <c r="Z23" i="1" s="1"/>
  <c r="AG22" i="1"/>
  <c r="AA22" i="1"/>
  <c r="AE22" i="1" s="1"/>
  <c r="AH22" i="1"/>
  <c r="Y19" i="1"/>
  <c r="Z19" i="1" s="1"/>
  <c r="Y36" i="1"/>
  <c r="Z36" i="1" s="1"/>
  <c r="AF35" i="1"/>
  <c r="Y32" i="1"/>
  <c r="Z32" i="1" s="1"/>
  <c r="V32" i="1" s="1"/>
  <c r="T32" i="1" s="1"/>
  <c r="W32" i="1" s="1"/>
  <c r="Q32" i="1" s="1"/>
  <c r="R32" i="1" s="1"/>
  <c r="AF24" i="1"/>
  <c r="AA25" i="1"/>
  <c r="AE25" i="1" s="1"/>
  <c r="AH25" i="1"/>
  <c r="AF27" i="1"/>
  <c r="AF31" i="1"/>
  <c r="AF23" i="1"/>
  <c r="V23" i="1"/>
  <c r="T23" i="1" s="1"/>
  <c r="W23" i="1" s="1"/>
  <c r="Q23" i="1" s="1"/>
  <c r="R23" i="1" s="1"/>
  <c r="AG25" i="1"/>
  <c r="Y35" i="1"/>
  <c r="Z35" i="1" s="1"/>
  <c r="V35" i="1" s="1"/>
  <c r="T35" i="1" s="1"/>
  <c r="W35" i="1" s="1"/>
  <c r="Q35" i="1" s="1"/>
  <c r="R35" i="1" s="1"/>
  <c r="V25" i="1"/>
  <c r="T25" i="1" s="1"/>
  <c r="W25" i="1" s="1"/>
  <c r="Q25" i="1" s="1"/>
  <c r="R25" i="1" s="1"/>
  <c r="AF25" i="1"/>
  <c r="V22" i="1"/>
  <c r="T22" i="1" s="1"/>
  <c r="W22" i="1" s="1"/>
  <c r="Q22" i="1" s="1"/>
  <c r="R22" i="1" s="1"/>
  <c r="AF28" i="1"/>
  <c r="AF19" i="1"/>
  <c r="Y34" i="1"/>
  <c r="Z34" i="1" s="1"/>
  <c r="AF32" i="1"/>
  <c r="AA29" i="1"/>
  <c r="AE29" i="1" s="1"/>
  <c r="AH29" i="1"/>
  <c r="Y31" i="1"/>
  <c r="Z31" i="1" s="1"/>
  <c r="V31" i="1" s="1"/>
  <c r="T31" i="1" s="1"/>
  <c r="W31" i="1" s="1"/>
  <c r="Q31" i="1" s="1"/>
  <c r="R31" i="1" s="1"/>
  <c r="AF36" i="1"/>
  <c r="Y24" i="1"/>
  <c r="Z24" i="1" s="1"/>
  <c r="V24" i="1" s="1"/>
  <c r="T24" i="1" s="1"/>
  <c r="W24" i="1" s="1"/>
  <c r="Q24" i="1" s="1"/>
  <c r="R24" i="1" s="1"/>
  <c r="V29" i="1"/>
  <c r="T29" i="1" s="1"/>
  <c r="W29" i="1" s="1"/>
  <c r="Q29" i="1" s="1"/>
  <c r="R29" i="1" s="1"/>
  <c r="AF29" i="1"/>
  <c r="AG29" i="1"/>
  <c r="Y27" i="1"/>
  <c r="Z27" i="1" s="1"/>
  <c r="V27" i="1" s="1"/>
  <c r="T27" i="1" s="1"/>
  <c r="W27" i="1" s="1"/>
  <c r="Q27" i="1" s="1"/>
  <c r="R27" i="1" s="1"/>
  <c r="Y33" i="1"/>
  <c r="Z33" i="1" s="1"/>
  <c r="V33" i="1" s="1"/>
  <c r="T33" i="1" s="1"/>
  <c r="W33" i="1" s="1"/>
  <c r="Q33" i="1" s="1"/>
  <c r="R33" i="1" s="1"/>
  <c r="AF33" i="1"/>
  <c r="AF21" i="1"/>
  <c r="V21" i="1"/>
  <c r="T21" i="1" s="1"/>
  <c r="W21" i="1" s="1"/>
  <c r="Q21" i="1" s="1"/>
  <c r="R21" i="1" s="1"/>
  <c r="Y30" i="1"/>
  <c r="Z30" i="1" s="1"/>
  <c r="Y26" i="1"/>
  <c r="Z26" i="1" s="1"/>
  <c r="Y28" i="1"/>
  <c r="Z28" i="1" s="1"/>
  <c r="V28" i="1" s="1"/>
  <c r="T28" i="1" s="1"/>
  <c r="W28" i="1" s="1"/>
  <c r="Q28" i="1" s="1"/>
  <c r="R28" i="1" s="1"/>
  <c r="Y20" i="1"/>
  <c r="Z20" i="1" s="1"/>
  <c r="AH21" i="1"/>
  <c r="AA21" i="1"/>
  <c r="AE21" i="1" s="1"/>
  <c r="AG21" i="1"/>
  <c r="AF20" i="1"/>
  <c r="AI21" i="1" l="1"/>
  <c r="AG30" i="1"/>
  <c r="AH30" i="1"/>
  <c r="AI30" i="1" s="1"/>
  <c r="AA30" i="1"/>
  <c r="AE30" i="1" s="1"/>
  <c r="V30" i="1"/>
  <c r="T30" i="1" s="1"/>
  <c r="W30" i="1" s="1"/>
  <c r="Q30" i="1" s="1"/>
  <c r="R30" i="1" s="1"/>
  <c r="AH36" i="1"/>
  <c r="AA36" i="1"/>
  <c r="AE36" i="1" s="1"/>
  <c r="AG36" i="1"/>
  <c r="AI29" i="1"/>
  <c r="AA19" i="1"/>
  <c r="AE19" i="1" s="1"/>
  <c r="AG19" i="1"/>
  <c r="AH19" i="1"/>
  <c r="AI19" i="1" s="1"/>
  <c r="AH20" i="1"/>
  <c r="AA20" i="1"/>
  <c r="AE20" i="1" s="1"/>
  <c r="AG20" i="1"/>
  <c r="AI22" i="1"/>
  <c r="V20" i="1"/>
  <c r="T20" i="1" s="1"/>
  <c r="W20" i="1" s="1"/>
  <c r="Q20" i="1" s="1"/>
  <c r="R20" i="1" s="1"/>
  <c r="AH28" i="1"/>
  <c r="AA28" i="1"/>
  <c r="AE28" i="1" s="1"/>
  <c r="AG28" i="1"/>
  <c r="AH24" i="1"/>
  <c r="AA24" i="1"/>
  <c r="AE24" i="1" s="1"/>
  <c r="AG24" i="1"/>
  <c r="AH32" i="1"/>
  <c r="AI32" i="1" s="1"/>
  <c r="AA32" i="1"/>
  <c r="AE32" i="1" s="1"/>
  <c r="AG32" i="1"/>
  <c r="AA34" i="1"/>
  <c r="AE34" i="1" s="1"/>
  <c r="AH34" i="1"/>
  <c r="AG34" i="1"/>
  <c r="V34" i="1"/>
  <c r="T34" i="1" s="1"/>
  <c r="W34" i="1" s="1"/>
  <c r="Q34" i="1" s="1"/>
  <c r="R34" i="1" s="1"/>
  <c r="AH33" i="1"/>
  <c r="AA33" i="1"/>
  <c r="AE33" i="1" s="1"/>
  <c r="AG33" i="1"/>
  <c r="V36" i="1"/>
  <c r="T36" i="1" s="1"/>
  <c r="W36" i="1" s="1"/>
  <c r="Q36" i="1" s="1"/>
  <c r="R36" i="1" s="1"/>
  <c r="AG26" i="1"/>
  <c r="AA26" i="1"/>
  <c r="AE26" i="1" s="1"/>
  <c r="AH26" i="1"/>
  <c r="AI26" i="1" s="1"/>
  <c r="V26" i="1"/>
  <c r="T26" i="1" s="1"/>
  <c r="W26" i="1" s="1"/>
  <c r="Q26" i="1" s="1"/>
  <c r="R26" i="1" s="1"/>
  <c r="AA27" i="1"/>
  <c r="AE27" i="1" s="1"/>
  <c r="AH27" i="1"/>
  <c r="AG27" i="1"/>
  <c r="AA35" i="1"/>
  <c r="AE35" i="1" s="1"/>
  <c r="AH35" i="1"/>
  <c r="AG35" i="1"/>
  <c r="AA23" i="1"/>
  <c r="AE23" i="1" s="1"/>
  <c r="AH23" i="1"/>
  <c r="AG23" i="1"/>
  <c r="AA31" i="1"/>
  <c r="AE31" i="1" s="1"/>
  <c r="AH31" i="1"/>
  <c r="AG31" i="1"/>
  <c r="V19" i="1"/>
  <c r="T19" i="1" s="1"/>
  <c r="W19" i="1" s="1"/>
  <c r="Q19" i="1" s="1"/>
  <c r="R19" i="1" s="1"/>
  <c r="AI25" i="1"/>
  <c r="AI31" i="1" l="1"/>
  <c r="AI27" i="1"/>
  <c r="AI33" i="1"/>
  <c r="AI36" i="1"/>
  <c r="AI34" i="1"/>
  <c r="AI23" i="1"/>
  <c r="AI24" i="1"/>
  <c r="AI20" i="1"/>
  <c r="AI35" i="1"/>
  <c r="AI28" i="1"/>
</calcChain>
</file>

<file path=xl/sharedStrings.xml><?xml version="1.0" encoding="utf-8"?>
<sst xmlns="http://schemas.openxmlformats.org/spreadsheetml/2006/main" count="984" uniqueCount="411">
  <si>
    <t>File opened</t>
  </si>
  <si>
    <t>2023-07-19 14:55:46</t>
  </si>
  <si>
    <t>Console s/n</t>
  </si>
  <si>
    <t>68C-811759</t>
  </si>
  <si>
    <t>Console ver</t>
  </si>
  <si>
    <t>Bluestem v.2.1.08</t>
  </si>
  <si>
    <t>Scripts ver</t>
  </si>
  <si>
    <t>2022.05  2.1.08, Aug 2022</t>
  </si>
  <si>
    <t>Head s/n</t>
  </si>
  <si>
    <t>68H-891759</t>
  </si>
  <si>
    <t>Head ver</t>
  </si>
  <si>
    <t>1.4.22</t>
  </si>
  <si>
    <t>Head cal</t>
  </si>
  <si>
    <t>{"co2bzero": "0.928369", "co2aspan2a": "0.292292", "tbzero": "-0.243059", "h2obspan2": "0", "h2oaspanconc1": "11.65", "co2aspanconc2": "301.4", "h2obspan1": "1.00489", "h2oaspanconc2": "0", "co2bspanconc2": "301.4", "flowazero": "0.29744", "co2bspan2b": "0.29074", "h2oaspan2": "0", "co2bspan2": "-0.0342144", "oxygen": "21", "ssb_ref": "37125.5", "h2oaspan2b": "0.0685964", "co2aspan2": "-0.0349502", "co2aspan2b": "0.289966", "ssa_ref": "34842.2", "h2oaspan1": "1.00591", "flowbzero": "0.38674", "co2bspanconc1": "2473", "h2obspanconc2": "0", "h2obspanconc1": "11.65", "co2azero": "0.925242", "tazero": "-0.14134", "co2bspan1": "1.0021", "h2obspan2a": "0.0687607", "chamberpressurezero": "2.68235", "h2obspan2b": "0.0690967", "co2bspan2a": "0.293064", "h2obzero": "1.0566", "flowmeterzero": "0.996167", "co2aspan1": "1.00226", "h2oazero": "1.04545", "co2aspanconc1": "2473", "h2oaspan2a": "0.0681933"}</t>
  </si>
  <si>
    <t>CO2 rangematch</t>
  </si>
  <si>
    <t>Mon Jul 10 11:02</t>
  </si>
  <si>
    <t>H2O rangematch</t>
  </si>
  <si>
    <t>Tue Jun  6 10:36</t>
  </si>
  <si>
    <t>Chamber type</t>
  </si>
  <si>
    <t>6800-01A</t>
  </si>
  <si>
    <t>Chamber s/n</t>
  </si>
  <si>
    <t>MPF-831607</t>
  </si>
  <si>
    <t>Chamber rev</t>
  </si>
  <si>
    <t>0</t>
  </si>
  <si>
    <t>Chamber cal</t>
  </si>
  <si>
    <t>Fluorometer</t>
  </si>
  <si>
    <t>Flr. Version</t>
  </si>
  <si>
    <t>14:55:46</t>
  </si>
  <si>
    <t>Stability Definition:	CO2_r (Meas): Per=20	A (GasEx): Std&lt;0.2 Per=20	Qin (LeafQ): Std&lt;1 Per=20</t>
  </si>
  <si>
    <t>14:57:10</t>
  </si>
  <si>
    <t>Stability Definition:	CO2_r (Meas): Std&lt;0.75 Per=20	A (GasEx): Std&lt;0.2 Per=20	Qin (LeafQ): Std&lt;1 Per=20</t>
  </si>
  <si>
    <t>14:57:11</t>
  </si>
  <si>
    <t>Stability Definition:	CO2_r (Meas): Std&lt;0.75 Per=20	A (GasEx): Std&lt;0.2 Per=20	Qin (LeafQ):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</si>
  <si>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</si>
  <si>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</si>
  <si>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</si>
  <si>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</si>
  <si>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</si>
  <si>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</si>
  <si>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</si>
  <si>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</si>
  <si>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</si>
  <si>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</si>
  <si>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</si>
  <si>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</si>
  <si>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</si>
  <si>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</si>
  <si>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</si>
  <si>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</si>
  <si>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</si>
  <si>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</si>
  <si>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</si>
  <si>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</si>
  <si>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</si>
  <si>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</si>
  <si>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</si>
  <si>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</si>
  <si>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</si>
  <si>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</si>
  <si>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</si>
  <si>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</si>
  <si>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</si>
  <si>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</si>
  <si>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</si>
  <si>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</si>
  <si>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</si>
  <si>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</si>
  <si>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</si>
  <si>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</si>
  <si>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</si>
  <si>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</si>
  <si>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</si>
  <si>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</si>
  <si>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</si>
  <si>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</si>
  <si>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</si>
  <si>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</si>
  <si>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</si>
  <si>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</si>
  <si>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</si>
  <si>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</si>
  <si>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</si>
  <si>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</si>
  <si>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</si>
  <si>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</si>
  <si>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</si>
  <si>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</si>
  <si>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</si>
  <si>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</si>
  <si>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</si>
  <si>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</si>
  <si>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4.21283 88.4088 383.197 622.888 854.515 1071.07 1254.15 1351.65</t>
  </si>
  <si>
    <t>Fs_true</t>
  </si>
  <si>
    <t>0.0866402 101.219 403.365 601.184 802.335 1001.14 1202.52 1401.06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</si>
  <si>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</si>
  <si>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</si>
  <si>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</si>
  <si>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</si>
  <si>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</si>
  <si>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</si>
  <si>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</si>
  <si>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</si>
  <si>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</si>
  <si>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</si>
  <si>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</si>
  <si>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</si>
  <si>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</si>
  <si>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</si>
  <si>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</si>
  <si>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</si>
  <si>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</si>
  <si>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</si>
  <si>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</si>
  <si>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</si>
  <si>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</si>
  <si>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</si>
  <si>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</si>
  <si>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</si>
  <si>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</si>
  <si>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</si>
  <si>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</si>
  <si>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Barcode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</si>
  <si>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</si>
  <si>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</si>
  <si>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</si>
  <si>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</si>
  <si>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</si>
  <si>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</si>
  <si>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</si>
  <si>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</si>
  <si>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</si>
  <si>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</si>
  <si>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</si>
  <si>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</si>
  <si>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</si>
  <si>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</si>
  <si>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</si>
  <si>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</si>
  <si>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</si>
  <si>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</si>
  <si>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</si>
  <si>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</si>
  <si>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</si>
  <si>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</si>
  <si>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</si>
  <si>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</si>
  <si>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</si>
  <si>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</si>
  <si>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</si>
  <si>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</si>
  <si>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</si>
  <si>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</si>
  <si>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</si>
  <si>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</si>
  <si>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</si>
  <si>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</si>
  <si>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</si>
  <si>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</si>
  <si>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</si>
  <si>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</si>
  <si>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</si>
  <si>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</si>
  <si>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</si>
  <si>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</si>
  <si>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</si>
  <si>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</si>
  <si>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</si>
  <si>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</si>
  <si>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</si>
  <si>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</si>
  <si>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</si>
  <si>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</si>
  <si>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</si>
  <si>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</si>
  <si>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</si>
  <si>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</si>
  <si>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</si>
  <si>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</si>
  <si>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</si>
  <si>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</si>
  <si>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</si>
  <si>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</si>
  <si>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</si>
  <si>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</si>
  <si>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</si>
  <si>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</si>
  <si>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</si>
  <si>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</si>
  <si>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</si>
  <si>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</si>
  <si>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</si>
  <si>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</si>
  <si>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</si>
  <si>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</si>
  <si>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</si>
  <si>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</si>
  <si>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</si>
  <si>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</si>
  <si>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</si>
  <si>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</si>
  <si>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</si>
  <si>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</si>
  <si>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</si>
  <si>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</si>
  <si>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</si>
  <si>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</si>
  <si>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</si>
  <si>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</si>
  <si>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</si>
  <si>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</si>
  <si>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</si>
  <si>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</si>
  <si>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</si>
  <si>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</si>
  <si>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</si>
  <si>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</si>
  <si>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</si>
  <si>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</si>
  <si>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</si>
  <si>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</si>
  <si>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</si>
  <si>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</si>
  <si>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</si>
  <si>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</si>
  <si>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</si>
  <si>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</si>
  <si>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</si>
  <si>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</si>
  <si>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</si>
  <si>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</si>
  <si>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</si>
  <si>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</si>
  <si>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</si>
  <si>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</si>
  <si>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</si>
  <si>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</si>
  <si>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</si>
  <si>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</si>
  <si>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</si>
  <si>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</si>
  <si>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</si>
  <si>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</si>
  <si>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</si>
  <si>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</si>
  <si>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</si>
  <si>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</si>
  <si>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</si>
  <si>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</si>
  <si>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</si>
  <si>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</si>
  <si>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</si>
  <si>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</si>
  <si>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</si>
  <si>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</si>
  <si>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</si>
  <si>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</si>
  <si>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</si>
  <si>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</si>
  <si>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</si>
  <si>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AccH2O_des</t>
  </si>
  <si>
    <t>AccCO2_soda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</si>
  <si>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</si>
  <si>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</si>
  <si>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</si>
  <si>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</si>
  <si>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</si>
  <si>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</si>
  <si>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</si>
  <si>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</si>
  <si>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</si>
  <si>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</si>
  <si>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</si>
  <si>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</si>
  <si>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</si>
  <si>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</si>
  <si>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</si>
  <si>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</si>
  <si>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</si>
  <si>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</si>
  <si>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</si>
  <si>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</si>
  <si>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</si>
  <si>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</si>
  <si>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</si>
  <si>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</si>
  <si>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</si>
  <si>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</si>
  <si>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</si>
  <si>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</si>
  <si>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</si>
  <si>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</si>
  <si>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</si>
  <si>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</si>
  <si>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</si>
  <si>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</si>
  <si>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</si>
  <si>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</si>
  <si>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</si>
  <si>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</si>
  <si>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</si>
  <si>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</si>
  <si>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</si>
  <si>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</si>
  <si>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</si>
  <si>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</si>
  <si>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</si>
  <si>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</si>
  <si>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</si>
  <si>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</si>
  <si>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</si>
  <si>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</si>
  <si>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</si>
  <si>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</si>
  <si>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</si>
  <si>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</si>
  <si>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</si>
  <si>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</si>
  <si>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</si>
  <si>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</si>
  <si>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</si>
  <si>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</si>
  <si>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</si>
  <si>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</si>
  <si>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</si>
  <si>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</si>
  <si>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</si>
  <si>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</si>
  <si>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</si>
  <si>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</si>
  <si>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</si>
  <si>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</si>
  <si>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</si>
  <si>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</si>
  <si>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</si>
  <si>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</si>
  <si>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</si>
  <si>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</si>
  <si>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</si>
  <si>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</si>
  <si>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</si>
  <si>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</si>
  <si>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</si>
  <si>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</si>
  <si>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hrs</t>
  </si>
  <si>
    <t>mg</t>
  </si>
  <si>
    <t>min</t>
  </si>
  <si>
    <t>20230719 16:01:19</t>
  </si>
  <si>
    <t>16:01:19</t>
  </si>
  <si>
    <t>none</t>
  </si>
  <si>
    <t>Lindsey</t>
  </si>
  <si>
    <t>20230719</t>
  </si>
  <si>
    <t>kse</t>
  </si>
  <si>
    <t>RUCH</t>
  </si>
  <si>
    <t>BNL21867</t>
  </si>
  <si>
    <t>16:00:50</t>
  </si>
  <si>
    <t>2/2</t>
  </si>
  <si>
    <t>00000000</t>
  </si>
  <si>
    <t>iiiiiiii</t>
  </si>
  <si>
    <t>off</t>
  </si>
  <si>
    <t>20230719 16:02:52</t>
  </si>
  <si>
    <t>16:02:52</t>
  </si>
  <si>
    <t>16:02:23</t>
  </si>
  <si>
    <t>20230719 16:04:23</t>
  </si>
  <si>
    <t>16:04:23</t>
  </si>
  <si>
    <t>16:03:54</t>
  </si>
  <si>
    <t>20230719 16:06:04</t>
  </si>
  <si>
    <t>16:06:04</t>
  </si>
  <si>
    <t>16:05:34</t>
  </si>
  <si>
    <t>20230719 16:07:37</t>
  </si>
  <si>
    <t>16:07:37</t>
  </si>
  <si>
    <t>16:07:08</t>
  </si>
  <si>
    <t>20230719 16:09:08</t>
  </si>
  <si>
    <t>16:09:08</t>
  </si>
  <si>
    <t>16:08:41</t>
  </si>
  <si>
    <t>20230719 16:10:26</t>
  </si>
  <si>
    <t>16:10:26</t>
  </si>
  <si>
    <t>16:10:15</t>
  </si>
  <si>
    <t>20230719 16:12:02</t>
  </si>
  <si>
    <t>16:12:02</t>
  </si>
  <si>
    <t>16:11:32</t>
  </si>
  <si>
    <t>20230719 16:13:54</t>
  </si>
  <si>
    <t>16:13:54</t>
  </si>
  <si>
    <t>16:13:23</t>
  </si>
  <si>
    <t>20230719 16:15:28</t>
  </si>
  <si>
    <t>16:15:28</t>
  </si>
  <si>
    <t>16:14:58</t>
  </si>
  <si>
    <t>20230719 16:17:10</t>
  </si>
  <si>
    <t>16:17:10</t>
  </si>
  <si>
    <t>16:16:40</t>
  </si>
  <si>
    <t>20230719 16:18:41</t>
  </si>
  <si>
    <t>16:18:41</t>
  </si>
  <si>
    <t>16:18:12</t>
  </si>
  <si>
    <t>20230719 16:20:21</t>
  </si>
  <si>
    <t>16:20:21</t>
  </si>
  <si>
    <t>16:19:52</t>
  </si>
  <si>
    <t>20230719 16:21:54</t>
  </si>
  <si>
    <t>16:21:54</t>
  </si>
  <si>
    <t>16:21:23</t>
  </si>
  <si>
    <t>20230719 16:23:24</t>
  </si>
  <si>
    <t>16:23:24</t>
  </si>
  <si>
    <t>16:22:55</t>
  </si>
  <si>
    <t>20230719 16:25:02</t>
  </si>
  <si>
    <t>16:25:02</t>
  </si>
  <si>
    <t>16:24:29</t>
  </si>
  <si>
    <t>20230719 16:27:03</t>
  </si>
  <si>
    <t>16:27:03</t>
  </si>
  <si>
    <t>16:26:31</t>
  </si>
  <si>
    <t>1/2</t>
  </si>
  <si>
    <t>20230719 16:28:42</t>
  </si>
  <si>
    <t>16:28:42</t>
  </si>
  <si>
    <t>16:28:05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</si>
</sst>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6"/>
  <sheetViews>
    <sheetView tabSelected="1" workbookViewId="0">
      <selection activeCell="F9" sqref="F9"/>
    </sheetView>
  </sheetViews>
  <sheetFormatPr baseColWidth="10" defaultColWidth="8.83203125" defaultRowHeight="15" x14ac:dyDescent="0.2"/>
  <sheetData>
    <row r="2" spans="1:216" x14ac:dyDescent="0.2">
      <c r="A2" t="s">
        <v>33</v>
      </c>
      <c r="B2" t="s">
        <v>34</v>
      </c>
      <c r="C2" t="s">
        <v>36</v>
      </c>
    </row>
    <row r="3" spans="1:216" x14ac:dyDescent="0.2">
      <c r="B3" t="s">
        <v>35</v>
      </c>
      <c r="C3">
        <v>21</v>
      </c>
    </row>
    <row r="4" spans="1:216" x14ac:dyDescent="0.2">
      <c r="A4" t="s">
        <v>37</v>
      </c>
      <c r="B4" t="s">
        <v>38</v>
      </c>
      <c r="C4" t="s">
        <v>39</v>
      </c>
      <c r="D4" t="s">
        <v>41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47</v>
      </c>
      <c r="K4" t="s">
        <v>48</v>
      </c>
    </row>
    <row r="5" spans="1:216" x14ac:dyDescent="0.2">
      <c r="B5" t="s">
        <v>19</v>
      </c>
      <c r="C5" t="s">
        <v>40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49</v>
      </c>
      <c r="B6" t="s">
        <v>50</v>
      </c>
      <c r="C6" t="s">
        <v>51</v>
      </c>
      <c r="D6" t="s">
        <v>52</v>
      </c>
      <c r="E6" t="s">
        <v>54</v>
      </c>
    </row>
    <row r="7" spans="1:216" x14ac:dyDescent="0.2">
      <c r="B7">
        <v>6</v>
      </c>
      <c r="C7">
        <v>0.5</v>
      </c>
      <c r="D7" t="s">
        <v>53</v>
      </c>
      <c r="E7">
        <v>2</v>
      </c>
    </row>
    <row r="8" spans="1:216" x14ac:dyDescent="0.2">
      <c r="A8" t="s">
        <v>55</v>
      </c>
      <c r="B8" t="s">
        <v>56</v>
      </c>
      <c r="C8" t="s">
        <v>57</v>
      </c>
      <c r="D8" t="s">
        <v>58</v>
      </c>
      <c r="E8" t="s">
        <v>59</v>
      </c>
    </row>
    <row r="9" spans="1:216" x14ac:dyDescent="0.2">
      <c r="B9">
        <v>0</v>
      </c>
      <c r="C9">
        <v>1</v>
      </c>
      <c r="D9">
        <v>0</v>
      </c>
      <c r="E9">
        <v>0</v>
      </c>
    </row>
    <row r="10" spans="1:216" x14ac:dyDescent="0.2">
      <c r="A10" t="s">
        <v>60</v>
      </c>
      <c r="B10" t="s">
        <v>61</v>
      </c>
      <c r="C10" t="s">
        <v>63</v>
      </c>
      <c r="D10" t="s">
        <v>65</v>
      </c>
      <c r="E10" t="s">
        <v>66</v>
      </c>
      <c r="F10" t="s">
        <v>67</v>
      </c>
      <c r="G10" t="s">
        <v>68</v>
      </c>
      <c r="H10" t="s">
        <v>69</v>
      </c>
      <c r="I10" t="s">
        <v>70</v>
      </c>
      <c r="J10" t="s">
        <v>71</v>
      </c>
      <c r="K10" t="s">
        <v>72</v>
      </c>
      <c r="L10" t="s">
        <v>73</v>
      </c>
      <c r="M10" t="s">
        <v>74</v>
      </c>
      <c r="N10" t="s">
        <v>75</v>
      </c>
      <c r="O10" t="s">
        <v>76</v>
      </c>
      <c r="P10" t="s">
        <v>77</v>
      </c>
      <c r="Q10" t="s">
        <v>78</v>
      </c>
    </row>
    <row r="11" spans="1:216" x14ac:dyDescent="0.2">
      <c r="B11" t="s">
        <v>62</v>
      </c>
      <c r="C11" t="s">
        <v>64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79</v>
      </c>
      <c r="B12" t="s">
        <v>80</v>
      </c>
      <c r="C12" t="s">
        <v>81</v>
      </c>
      <c r="D12" t="s">
        <v>82</v>
      </c>
      <c r="E12" t="s">
        <v>83</v>
      </c>
      <c r="F12" t="s">
        <v>84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85</v>
      </c>
      <c r="B14" t="s">
        <v>86</v>
      </c>
      <c r="C14" t="s">
        <v>87</v>
      </c>
      <c r="D14" t="s">
        <v>88</v>
      </c>
      <c r="E14" t="s">
        <v>89</v>
      </c>
      <c r="F14" t="s">
        <v>90</v>
      </c>
      <c r="G14" t="s">
        <v>92</v>
      </c>
      <c r="H14" t="s">
        <v>94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91</v>
      </c>
      <c r="G15" t="s">
        <v>93</v>
      </c>
      <c r="H15">
        <v>0</v>
      </c>
    </row>
    <row r="16" spans="1:216" x14ac:dyDescent="0.2">
      <c r="A16" t="s">
        <v>95</v>
      </c>
      <c r="B16" t="s">
        <v>95</v>
      </c>
      <c r="C16" t="s">
        <v>95</v>
      </c>
      <c r="D16" t="s">
        <v>95</v>
      </c>
      <c r="E16" t="s">
        <v>95</v>
      </c>
      <c r="F16" t="s">
        <v>95</v>
      </c>
      <c r="G16" t="s">
        <v>96</v>
      </c>
      <c r="H16" t="s">
        <v>96</v>
      </c>
      <c r="I16" t="s">
        <v>96</v>
      </c>
      <c r="J16" t="s">
        <v>96</v>
      </c>
      <c r="K16" t="s">
        <v>96</v>
      </c>
      <c r="L16" t="s">
        <v>97</v>
      </c>
      <c r="M16" t="s">
        <v>97</v>
      </c>
      <c r="N16" t="s">
        <v>97</v>
      </c>
      <c r="O16" t="s">
        <v>97</v>
      </c>
      <c r="P16" t="s">
        <v>97</v>
      </c>
      <c r="Q16" t="s">
        <v>97</v>
      </c>
      <c r="R16" t="s">
        <v>97</v>
      </c>
      <c r="S16" t="s">
        <v>97</v>
      </c>
      <c r="T16" t="s">
        <v>97</v>
      </c>
      <c r="U16" t="s">
        <v>97</v>
      </c>
      <c r="V16" t="s">
        <v>97</v>
      </c>
      <c r="W16" t="s">
        <v>97</v>
      </c>
      <c r="X16" t="s">
        <v>97</v>
      </c>
      <c r="Y16" t="s">
        <v>97</v>
      </c>
      <c r="Z16" t="s">
        <v>97</v>
      </c>
      <c r="AA16" t="s">
        <v>97</v>
      </c>
      <c r="AB16" t="s">
        <v>97</v>
      </c>
      <c r="AC16" t="s">
        <v>97</v>
      </c>
      <c r="AD16" t="s">
        <v>97</v>
      </c>
      <c r="AE16" t="s">
        <v>97</v>
      </c>
      <c r="AF16" t="s">
        <v>97</v>
      </c>
      <c r="AG16" t="s">
        <v>97</v>
      </c>
      <c r="AH16" t="s">
        <v>97</v>
      </c>
      <c r="AI16" t="s">
        <v>97</v>
      </c>
      <c r="AJ16" t="s">
        <v>98</v>
      </c>
      <c r="AK16" t="s">
        <v>98</v>
      </c>
      <c r="AL16" t="s">
        <v>98</v>
      </c>
      <c r="AM16" t="s">
        <v>98</v>
      </c>
      <c r="AN16" t="s">
        <v>98</v>
      </c>
      <c r="AO16" t="s">
        <v>99</v>
      </c>
      <c r="AP16" t="s">
        <v>99</v>
      </c>
      <c r="AQ16" t="s">
        <v>99</v>
      </c>
      <c r="AR16" t="s">
        <v>99</v>
      </c>
      <c r="AS16" t="s">
        <v>100</v>
      </c>
      <c r="AT16" t="s">
        <v>100</v>
      </c>
      <c r="AU16" t="s">
        <v>100</v>
      </c>
      <c r="AV16" t="s">
        <v>100</v>
      </c>
      <c r="AW16" t="s">
        <v>100</v>
      </c>
      <c r="AX16" t="s">
        <v>100</v>
      </c>
      <c r="AY16" t="s">
        <v>100</v>
      </c>
      <c r="AZ16" t="s">
        <v>100</v>
      </c>
      <c r="BA16" t="s">
        <v>100</v>
      </c>
      <c r="BB16" t="s">
        <v>100</v>
      </c>
      <c r="BC16" t="s">
        <v>100</v>
      </c>
      <c r="BD16" t="s">
        <v>100</v>
      </c>
      <c r="BE16" t="s">
        <v>100</v>
      </c>
      <c r="BF16" t="s">
        <v>100</v>
      </c>
      <c r="BG16" t="s">
        <v>100</v>
      </c>
      <c r="BH16" t="s">
        <v>100</v>
      </c>
      <c r="BI16" t="s">
        <v>100</v>
      </c>
      <c r="BJ16" t="s">
        <v>100</v>
      </c>
      <c r="BK16" t="s">
        <v>101</v>
      </c>
      <c r="BL16" t="s">
        <v>101</v>
      </c>
      <c r="BM16" t="s">
        <v>101</v>
      </c>
      <c r="BN16" t="s">
        <v>101</v>
      </c>
      <c r="BO16" t="s">
        <v>101</v>
      </c>
      <c r="BP16" t="s">
        <v>101</v>
      </c>
      <c r="BQ16" t="s">
        <v>101</v>
      </c>
      <c r="BR16" t="s">
        <v>101</v>
      </c>
      <c r="BS16" t="s">
        <v>101</v>
      </c>
      <c r="BT16" t="s">
        <v>101</v>
      </c>
      <c r="BU16" t="s">
        <v>102</v>
      </c>
      <c r="BV16" t="s">
        <v>102</v>
      </c>
      <c r="BW16" t="s">
        <v>102</v>
      </c>
      <c r="BX16" t="s">
        <v>102</v>
      </c>
      <c r="BY16" t="s">
        <v>102</v>
      </c>
      <c r="BZ16" t="s">
        <v>102</v>
      </c>
      <c r="CA16" t="s">
        <v>102</v>
      </c>
      <c r="CB16" t="s">
        <v>102</v>
      </c>
      <c r="CC16" t="s">
        <v>102</v>
      </c>
      <c r="CD16" t="s">
        <v>102</v>
      </c>
      <c r="CE16" t="s">
        <v>102</v>
      </c>
      <c r="CF16" t="s">
        <v>102</v>
      </c>
      <c r="CG16" t="s">
        <v>102</v>
      </c>
      <c r="CH16" t="s">
        <v>102</v>
      </c>
      <c r="CI16" t="s">
        <v>102</v>
      </c>
      <c r="CJ16" t="s">
        <v>102</v>
      </c>
      <c r="CK16" t="s">
        <v>102</v>
      </c>
      <c r="CL16" t="s">
        <v>102</v>
      </c>
      <c r="CM16" t="s">
        <v>103</v>
      </c>
      <c r="CN16" t="s">
        <v>103</v>
      </c>
      <c r="CO16" t="s">
        <v>103</v>
      </c>
      <c r="CP16" t="s">
        <v>103</v>
      </c>
      <c r="CQ16" t="s">
        <v>103</v>
      </c>
      <c r="CR16" t="s">
        <v>103</v>
      </c>
      <c r="CS16" t="s">
        <v>103</v>
      </c>
      <c r="CT16" t="s">
        <v>103</v>
      </c>
      <c r="CU16" t="s">
        <v>103</v>
      </c>
      <c r="CV16" t="s">
        <v>103</v>
      </c>
      <c r="CW16" t="s">
        <v>103</v>
      </c>
      <c r="CX16" t="s">
        <v>103</v>
      </c>
      <c r="CY16" t="s">
        <v>103</v>
      </c>
      <c r="CZ16" t="s">
        <v>104</v>
      </c>
      <c r="DA16" t="s">
        <v>104</v>
      </c>
      <c r="DB16" t="s">
        <v>104</v>
      </c>
      <c r="DC16" t="s">
        <v>104</v>
      </c>
      <c r="DD16" t="s">
        <v>104</v>
      </c>
      <c r="DE16" t="s">
        <v>104</v>
      </c>
      <c r="DF16" t="s">
        <v>104</v>
      </c>
      <c r="DG16" t="s">
        <v>104</v>
      </c>
      <c r="DH16" t="s">
        <v>104</v>
      </c>
      <c r="DI16" t="s">
        <v>104</v>
      </c>
      <c r="DJ16" t="s">
        <v>104</v>
      </c>
      <c r="DK16" t="s">
        <v>104</v>
      </c>
      <c r="DL16" t="s">
        <v>104</v>
      </c>
      <c r="DM16" t="s">
        <v>104</v>
      </c>
      <c r="DN16" t="s">
        <v>104</v>
      </c>
      <c r="DO16" t="s">
        <v>105</v>
      </c>
      <c r="DP16" t="s">
        <v>105</v>
      </c>
      <c r="DQ16" t="s">
        <v>105</v>
      </c>
      <c r="DR16" t="s">
        <v>105</v>
      </c>
      <c r="DS16" t="s">
        <v>105</v>
      </c>
      <c r="DT16" t="s">
        <v>105</v>
      </c>
      <c r="DU16" t="s">
        <v>105</v>
      </c>
      <c r="DV16" t="s">
        <v>105</v>
      </c>
      <c r="DW16" t="s">
        <v>105</v>
      </c>
      <c r="DX16" t="s">
        <v>105</v>
      </c>
      <c r="DY16" t="s">
        <v>105</v>
      </c>
      <c r="DZ16" t="s">
        <v>105</v>
      </c>
      <c r="EA16" t="s">
        <v>105</v>
      </c>
      <c r="EB16" t="s">
        <v>105</v>
      </c>
      <c r="EC16" t="s">
        <v>105</v>
      </c>
      <c r="ED16" t="s">
        <v>105</v>
      </c>
      <c r="EE16" t="s">
        <v>105</v>
      </c>
      <c r="EF16" t="s">
        <v>105</v>
      </c>
      <c r="EG16" t="s">
        <v>106</v>
      </c>
      <c r="EH16" t="s">
        <v>106</v>
      </c>
      <c r="EI16" t="s">
        <v>106</v>
      </c>
      <c r="EJ16" t="s">
        <v>106</v>
      </c>
      <c r="EK16" t="s">
        <v>106</v>
      </c>
      <c r="EL16" t="s">
        <v>106</v>
      </c>
      <c r="EM16" t="s">
        <v>106</v>
      </c>
      <c r="EN16" t="s">
        <v>106</v>
      </c>
      <c r="EO16" t="s">
        <v>106</v>
      </c>
      <c r="EP16" t="s">
        <v>106</v>
      </c>
      <c r="EQ16" t="s">
        <v>106</v>
      </c>
      <c r="ER16" t="s">
        <v>106</v>
      </c>
      <c r="ES16" t="s">
        <v>106</v>
      </c>
      <c r="ET16" t="s">
        <v>106</v>
      </c>
      <c r="EU16" t="s">
        <v>106</v>
      </c>
      <c r="EV16" t="s">
        <v>106</v>
      </c>
      <c r="EW16" t="s">
        <v>106</v>
      </c>
      <c r="EX16" t="s">
        <v>106</v>
      </c>
      <c r="EY16" t="s">
        <v>106</v>
      </c>
      <c r="EZ16" t="s">
        <v>107</v>
      </c>
      <c r="FA16" t="s">
        <v>107</v>
      </c>
      <c r="FB16" t="s">
        <v>107</v>
      </c>
      <c r="FC16" t="s">
        <v>107</v>
      </c>
      <c r="FD16" t="s">
        <v>107</v>
      </c>
      <c r="FE16" t="s">
        <v>107</v>
      </c>
      <c r="FF16" t="s">
        <v>107</v>
      </c>
      <c r="FG16" t="s">
        <v>107</v>
      </c>
      <c r="FH16" t="s">
        <v>107</v>
      </c>
      <c r="FI16" t="s">
        <v>107</v>
      </c>
      <c r="FJ16" t="s">
        <v>107</v>
      </c>
      <c r="FK16" t="s">
        <v>107</v>
      </c>
      <c r="FL16" t="s">
        <v>107</v>
      </c>
      <c r="FM16" t="s">
        <v>107</v>
      </c>
      <c r="FN16" t="s">
        <v>107</v>
      </c>
      <c r="FO16" t="s">
        <v>107</v>
      </c>
      <c r="FP16" t="s">
        <v>107</v>
      </c>
      <c r="FQ16" t="s">
        <v>107</v>
      </c>
      <c r="FR16" t="s">
        <v>107</v>
      </c>
      <c r="FS16" t="s">
        <v>108</v>
      </c>
      <c r="FT16" t="s">
        <v>108</v>
      </c>
      <c r="FU16" t="s">
        <v>108</v>
      </c>
      <c r="FV16" t="s">
        <v>108</v>
      </c>
      <c r="FW16" t="s">
        <v>108</v>
      </c>
      <c r="FX16" t="s">
        <v>108</v>
      </c>
      <c r="FY16" t="s">
        <v>108</v>
      </c>
      <c r="FZ16" t="s">
        <v>108</v>
      </c>
      <c r="GA16" t="s">
        <v>108</v>
      </c>
      <c r="GB16" t="s">
        <v>108</v>
      </c>
      <c r="GC16" t="s">
        <v>108</v>
      </c>
      <c r="GD16" t="s">
        <v>108</v>
      </c>
      <c r="GE16" t="s">
        <v>108</v>
      </c>
      <c r="GF16" t="s">
        <v>108</v>
      </c>
      <c r="GG16" t="s">
        <v>108</v>
      </c>
      <c r="GH16" t="s">
        <v>108</v>
      </c>
      <c r="GI16" t="s">
        <v>108</v>
      </c>
      <c r="GJ16" t="s">
        <v>108</v>
      </c>
      <c r="GK16" t="s">
        <v>109</v>
      </c>
      <c r="GL16" t="s">
        <v>109</v>
      </c>
      <c r="GM16" t="s">
        <v>109</v>
      </c>
      <c r="GN16" t="s">
        <v>109</v>
      </c>
      <c r="GO16" t="s">
        <v>109</v>
      </c>
      <c r="GP16" t="s">
        <v>109</v>
      </c>
      <c r="GQ16" t="s">
        <v>109</v>
      </c>
      <c r="GR16" t="s">
        <v>109</v>
      </c>
      <c r="GS16" t="s">
        <v>110</v>
      </c>
      <c r="GT16" t="s">
        <v>110</v>
      </c>
      <c r="GU16" t="s">
        <v>110</v>
      </c>
      <c r="GV16" t="s">
        <v>110</v>
      </c>
      <c r="GW16" t="s">
        <v>110</v>
      </c>
      <c r="GX16" t="s">
        <v>110</v>
      </c>
      <c r="GY16" t="s">
        <v>110</v>
      </c>
      <c r="GZ16" t="s">
        <v>110</v>
      </c>
      <c r="HA16" t="s">
        <v>110</v>
      </c>
      <c r="HB16" t="s">
        <v>110</v>
      </c>
      <c r="HC16" t="s">
        <v>110</v>
      </c>
      <c r="HD16" t="s">
        <v>110</v>
      </c>
      <c r="HE16" t="s">
        <v>110</v>
      </c>
      <c r="HF16" t="s">
        <v>110</v>
      </c>
      <c r="HG16" t="s">
        <v>110</v>
      </c>
      <c r="HH16" t="s">
        <v>110</v>
      </c>
    </row>
    <row r="17" spans="1:216" x14ac:dyDescent="0.2">
      <c r="A17" t="s">
        <v>111</v>
      </c>
      <c r="B17" t="s">
        <v>112</v>
      </c>
      <c r="C17" t="s">
        <v>113</v>
      </c>
      <c r="D17" t="s">
        <v>114</v>
      </c>
      <c r="E17" t="s">
        <v>115</v>
      </c>
      <c r="F17" t="s">
        <v>116</v>
      </c>
      <c r="G17" t="s">
        <v>117</v>
      </c>
      <c r="H17" t="s">
        <v>118</v>
      </c>
      <c r="I17" t="s">
        <v>119</v>
      </c>
      <c r="J17" t="s">
        <v>120</v>
      </c>
      <c r="K17" t="s">
        <v>121</v>
      </c>
      <c r="L17" t="s">
        <v>122</v>
      </c>
      <c r="M17" t="s">
        <v>123</v>
      </c>
      <c r="N17" t="s">
        <v>124</v>
      </c>
      <c r="O17" t="s">
        <v>125</v>
      </c>
      <c r="P17" t="s">
        <v>126</v>
      </c>
      <c r="Q17" t="s">
        <v>127</v>
      </c>
      <c r="R17" t="s">
        <v>128</v>
      </c>
      <c r="S17" t="s">
        <v>129</v>
      </c>
      <c r="T17" t="s">
        <v>130</v>
      </c>
      <c r="U17" t="s">
        <v>131</v>
      </c>
      <c r="V17" t="s">
        <v>132</v>
      </c>
      <c r="W17" t="s">
        <v>133</v>
      </c>
      <c r="X17" t="s">
        <v>134</v>
      </c>
      <c r="Y17" t="s">
        <v>135</v>
      </c>
      <c r="Z17" t="s">
        <v>136</v>
      </c>
      <c r="AA17" t="s">
        <v>137</v>
      </c>
      <c r="AB17" t="s">
        <v>138</v>
      </c>
      <c r="AC17" t="s">
        <v>139</v>
      </c>
      <c r="AD17" t="s">
        <v>140</v>
      </c>
      <c r="AE17" t="s">
        <v>141</v>
      </c>
      <c r="AF17" t="s">
        <v>142</v>
      </c>
      <c r="AG17" t="s">
        <v>143</v>
      </c>
      <c r="AH17" t="s">
        <v>144</v>
      </c>
      <c r="AI17" t="s">
        <v>145</v>
      </c>
      <c r="AJ17" t="s">
        <v>98</v>
      </c>
      <c r="AK17" t="s">
        <v>146</v>
      </c>
      <c r="AL17" t="s">
        <v>147</v>
      </c>
      <c r="AM17" t="s">
        <v>148</v>
      </c>
      <c r="AN17" t="s">
        <v>149</v>
      </c>
      <c r="AO17" t="s">
        <v>150</v>
      </c>
      <c r="AP17" t="s">
        <v>151</v>
      </c>
      <c r="AQ17" t="s">
        <v>152</v>
      </c>
      <c r="AR17" t="s">
        <v>153</v>
      </c>
      <c r="AS17" t="s">
        <v>122</v>
      </c>
      <c r="AT17" t="s">
        <v>154</v>
      </c>
      <c r="AU17" t="s">
        <v>155</v>
      </c>
      <c r="AV17" t="s">
        <v>156</v>
      </c>
      <c r="AW17" t="s">
        <v>157</v>
      </c>
      <c r="AX17" t="s">
        <v>158</v>
      </c>
      <c r="AY17" t="s">
        <v>159</v>
      </c>
      <c r="AZ17" t="s">
        <v>160</v>
      </c>
      <c r="BA17" t="s">
        <v>161</v>
      </c>
      <c r="BB17" t="s">
        <v>162</v>
      </c>
      <c r="BC17" t="s">
        <v>163</v>
      </c>
      <c r="BD17" t="s">
        <v>164</v>
      </c>
      <c r="BE17" t="s">
        <v>165</v>
      </c>
      <c r="BF17" t="s">
        <v>166</v>
      </c>
      <c r="BG17" t="s">
        <v>167</v>
      </c>
      <c r="BH17" t="s">
        <v>168</v>
      </c>
      <c r="BI17" t="s">
        <v>169</v>
      </c>
      <c r="BJ17" t="s">
        <v>170</v>
      </c>
      <c r="BK17" t="s">
        <v>171</v>
      </c>
      <c r="BL17" t="s">
        <v>172</v>
      </c>
      <c r="BM17" t="s">
        <v>173</v>
      </c>
      <c r="BN17" t="s">
        <v>174</v>
      </c>
      <c r="BO17" t="s">
        <v>175</v>
      </c>
      <c r="BP17" t="s">
        <v>176</v>
      </c>
      <c r="BQ17" t="s">
        <v>177</v>
      </c>
      <c r="BR17" t="s">
        <v>178</v>
      </c>
      <c r="BS17" t="s">
        <v>179</v>
      </c>
      <c r="BT17" t="s">
        <v>180</v>
      </c>
      <c r="BU17" t="s">
        <v>181</v>
      </c>
      <c r="BV17" t="s">
        <v>182</v>
      </c>
      <c r="BW17" t="s">
        <v>183</v>
      </c>
      <c r="BX17" t="s">
        <v>184</v>
      </c>
      <c r="BY17" t="s">
        <v>185</v>
      </c>
      <c r="BZ17" t="s">
        <v>186</v>
      </c>
      <c r="CA17" t="s">
        <v>187</v>
      </c>
      <c r="CB17" t="s">
        <v>188</v>
      </c>
      <c r="CC17" t="s">
        <v>189</v>
      </c>
      <c r="CD17" t="s">
        <v>190</v>
      </c>
      <c r="CE17" t="s">
        <v>191</v>
      </c>
      <c r="CF17" t="s">
        <v>192</v>
      </c>
      <c r="CG17" t="s">
        <v>193</v>
      </c>
      <c r="CH17" t="s">
        <v>194</v>
      </c>
      <c r="CI17" t="s">
        <v>195</v>
      </c>
      <c r="CJ17" t="s">
        <v>196</v>
      </c>
      <c r="CK17" t="s">
        <v>197</v>
      </c>
      <c r="CL17" t="s">
        <v>198</v>
      </c>
      <c r="CM17" t="s">
        <v>112</v>
      </c>
      <c r="CN17" t="s">
        <v>115</v>
      </c>
      <c r="CO17" t="s">
        <v>199</v>
      </c>
      <c r="CP17" t="s">
        <v>200</v>
      </c>
      <c r="CQ17" t="s">
        <v>201</v>
      </c>
      <c r="CR17" t="s">
        <v>202</v>
      </c>
      <c r="CS17" t="s">
        <v>203</v>
      </c>
      <c r="CT17" t="s">
        <v>204</v>
      </c>
      <c r="CU17" t="s">
        <v>205</v>
      </c>
      <c r="CV17" t="s">
        <v>206</v>
      </c>
      <c r="CW17" t="s">
        <v>207</v>
      </c>
      <c r="CX17" t="s">
        <v>208</v>
      </c>
      <c r="CY17" t="s">
        <v>209</v>
      </c>
      <c r="CZ17" t="s">
        <v>210</v>
      </c>
      <c r="DA17" t="s">
        <v>211</v>
      </c>
      <c r="DB17" t="s">
        <v>212</v>
      </c>
      <c r="DC17" t="s">
        <v>213</v>
      </c>
      <c r="DD17" t="s">
        <v>214</v>
      </c>
      <c r="DE17" t="s">
        <v>215</v>
      </c>
      <c r="DF17" t="s">
        <v>216</v>
      </c>
      <c r="DG17" t="s">
        <v>217</v>
      </c>
      <c r="DH17" t="s">
        <v>218</v>
      </c>
      <c r="DI17" t="s">
        <v>219</v>
      </c>
      <c r="DJ17" t="s">
        <v>220</v>
      </c>
      <c r="DK17" t="s">
        <v>221</v>
      </c>
      <c r="DL17" t="s">
        <v>222</v>
      </c>
      <c r="DM17" t="s">
        <v>223</v>
      </c>
      <c r="DN17" t="s">
        <v>224</v>
      </c>
      <c r="DO17" t="s">
        <v>225</v>
      </c>
      <c r="DP17" t="s">
        <v>226</v>
      </c>
      <c r="DQ17" t="s">
        <v>227</v>
      </c>
      <c r="DR17" t="s">
        <v>228</v>
      </c>
      <c r="DS17" t="s">
        <v>229</v>
      </c>
      <c r="DT17" t="s">
        <v>230</v>
      </c>
      <c r="DU17" t="s">
        <v>231</v>
      </c>
      <c r="DV17" t="s">
        <v>232</v>
      </c>
      <c r="DW17" t="s">
        <v>233</v>
      </c>
      <c r="DX17" t="s">
        <v>234</v>
      </c>
      <c r="DY17" t="s">
        <v>235</v>
      </c>
      <c r="DZ17" t="s">
        <v>236</v>
      </c>
      <c r="EA17" t="s">
        <v>237</v>
      </c>
      <c r="EB17" t="s">
        <v>238</v>
      </c>
      <c r="EC17" t="s">
        <v>239</v>
      </c>
      <c r="ED17" t="s">
        <v>240</v>
      </c>
      <c r="EE17" t="s">
        <v>241</v>
      </c>
      <c r="EF17" t="s">
        <v>242</v>
      </c>
      <c r="EG17" t="s">
        <v>243</v>
      </c>
      <c r="EH17" t="s">
        <v>244</v>
      </c>
      <c r="EI17" t="s">
        <v>245</v>
      </c>
      <c r="EJ17" t="s">
        <v>246</v>
      </c>
      <c r="EK17" t="s">
        <v>247</v>
      </c>
      <c r="EL17" t="s">
        <v>248</v>
      </c>
      <c r="EM17" t="s">
        <v>249</v>
      </c>
      <c r="EN17" t="s">
        <v>250</v>
      </c>
      <c r="EO17" t="s">
        <v>251</v>
      </c>
      <c r="EP17" t="s">
        <v>252</v>
      </c>
      <c r="EQ17" t="s">
        <v>253</v>
      </c>
      <c r="ER17" t="s">
        <v>254</v>
      </c>
      <c r="ES17" t="s">
        <v>255</v>
      </c>
      <c r="ET17" t="s">
        <v>256</v>
      </c>
      <c r="EU17" t="s">
        <v>257</v>
      </c>
      <c r="EV17" t="s">
        <v>258</v>
      </c>
      <c r="EW17" t="s">
        <v>259</v>
      </c>
      <c r="EX17" t="s">
        <v>260</v>
      </c>
      <c r="EY17" t="s">
        <v>261</v>
      </c>
      <c r="EZ17" t="s">
        <v>262</v>
      </c>
      <c r="FA17" t="s">
        <v>263</v>
      </c>
      <c r="FB17" t="s">
        <v>264</v>
      </c>
      <c r="FC17" t="s">
        <v>265</v>
      </c>
      <c r="FD17" t="s">
        <v>266</v>
      </c>
      <c r="FE17" t="s">
        <v>267</v>
      </c>
      <c r="FF17" t="s">
        <v>268</v>
      </c>
      <c r="FG17" t="s">
        <v>269</v>
      </c>
      <c r="FH17" t="s">
        <v>270</v>
      </c>
      <c r="FI17" t="s">
        <v>271</v>
      </c>
      <c r="FJ17" t="s">
        <v>272</v>
      </c>
      <c r="FK17" t="s">
        <v>273</v>
      </c>
      <c r="FL17" t="s">
        <v>274</v>
      </c>
      <c r="FM17" t="s">
        <v>275</v>
      </c>
      <c r="FN17" t="s">
        <v>276</v>
      </c>
      <c r="FO17" t="s">
        <v>277</v>
      </c>
      <c r="FP17" t="s">
        <v>278</v>
      </c>
      <c r="FQ17" t="s">
        <v>279</v>
      </c>
      <c r="FR17" t="s">
        <v>280</v>
      </c>
      <c r="FS17" t="s">
        <v>281</v>
      </c>
      <c r="FT17" t="s">
        <v>282</v>
      </c>
      <c r="FU17" t="s">
        <v>283</v>
      </c>
      <c r="FV17" t="s">
        <v>284</v>
      </c>
      <c r="FW17" t="s">
        <v>285</v>
      </c>
      <c r="FX17" t="s">
        <v>286</v>
      </c>
      <c r="FY17" t="s">
        <v>287</v>
      </c>
      <c r="FZ17" t="s">
        <v>288</v>
      </c>
      <c r="GA17" t="s">
        <v>289</v>
      </c>
      <c r="GB17" t="s">
        <v>290</v>
      </c>
      <c r="GC17" t="s">
        <v>291</v>
      </c>
      <c r="GD17" t="s">
        <v>292</v>
      </c>
      <c r="GE17" t="s">
        <v>293</v>
      </c>
      <c r="GF17" t="s">
        <v>294</v>
      </c>
      <c r="GG17" t="s">
        <v>295</v>
      </c>
      <c r="GH17" t="s">
        <v>296</v>
      </c>
      <c r="GI17" t="s">
        <v>297</v>
      </c>
      <c r="GJ17" t="s">
        <v>298</v>
      </c>
      <c r="GK17" t="s">
        <v>299</v>
      </c>
      <c r="GL17" t="s">
        <v>300</v>
      </c>
      <c r="GM17" t="s">
        <v>301</v>
      </c>
      <c r="GN17" t="s">
        <v>302</v>
      </c>
      <c r="GO17" t="s">
        <v>303</v>
      </c>
      <c r="GP17" t="s">
        <v>304</v>
      </c>
      <c r="GQ17" t="s">
        <v>305</v>
      </c>
      <c r="GR17" t="s">
        <v>306</v>
      </c>
      <c r="GS17" t="s">
        <v>307</v>
      </c>
      <c r="GT17" t="s">
        <v>308</v>
      </c>
      <c r="GU17" t="s">
        <v>309</v>
      </c>
      <c r="GV17" t="s">
        <v>310</v>
      </c>
      <c r="GW17" t="s">
        <v>311</v>
      </c>
      <c r="GX17" t="s">
        <v>312</v>
      </c>
      <c r="GY17" t="s">
        <v>313</v>
      </c>
      <c r="GZ17" t="s">
        <v>314</v>
      </c>
      <c r="HA17" t="s">
        <v>315</v>
      </c>
      <c r="HB17" t="s">
        <v>316</v>
      </c>
      <c r="HC17" t="s">
        <v>317</v>
      </c>
      <c r="HD17" t="s">
        <v>318</v>
      </c>
      <c r="HE17" t="s">
        <v>319</v>
      </c>
      <c r="HF17" t="s">
        <v>320</v>
      </c>
      <c r="HG17" t="s">
        <v>321</v>
      </c>
      <c r="HH17" t="s">
        <v>322</v>
      </c>
    </row>
    <row r="18" spans="1:216" x14ac:dyDescent="0.2">
      <c r="B18" t="s">
        <v>323</v>
      </c>
      <c r="C18" t="s">
        <v>323</v>
      </c>
      <c r="F18" t="s">
        <v>323</v>
      </c>
      <c r="L18" t="s">
        <v>323</v>
      </c>
      <c r="M18" t="s">
        <v>324</v>
      </c>
      <c r="N18" t="s">
        <v>325</v>
      </c>
      <c r="O18" t="s">
        <v>326</v>
      </c>
      <c r="P18" t="s">
        <v>327</v>
      </c>
      <c r="Q18" t="s">
        <v>327</v>
      </c>
      <c r="R18" t="s">
        <v>161</v>
      </c>
      <c r="S18" t="s">
        <v>161</v>
      </c>
      <c r="T18" t="s">
        <v>324</v>
      </c>
      <c r="U18" t="s">
        <v>324</v>
      </c>
      <c r="V18" t="s">
        <v>324</v>
      </c>
      <c r="W18" t="s">
        <v>324</v>
      </c>
      <c r="X18" t="s">
        <v>328</v>
      </c>
      <c r="Y18" t="s">
        <v>329</v>
      </c>
      <c r="Z18" t="s">
        <v>329</v>
      </c>
      <c r="AA18" t="s">
        <v>330</v>
      </c>
      <c r="AB18" t="s">
        <v>331</v>
      </c>
      <c r="AC18" t="s">
        <v>330</v>
      </c>
      <c r="AD18" t="s">
        <v>330</v>
      </c>
      <c r="AE18" t="s">
        <v>330</v>
      </c>
      <c r="AF18" t="s">
        <v>328</v>
      </c>
      <c r="AG18" t="s">
        <v>328</v>
      </c>
      <c r="AH18" t="s">
        <v>328</v>
      </c>
      <c r="AI18" t="s">
        <v>328</v>
      </c>
      <c r="AJ18" t="s">
        <v>332</v>
      </c>
      <c r="AK18" t="s">
        <v>331</v>
      </c>
      <c r="AM18" t="s">
        <v>331</v>
      </c>
      <c r="AN18" t="s">
        <v>332</v>
      </c>
      <c r="AO18" t="s">
        <v>326</v>
      </c>
      <c r="AP18" t="s">
        <v>326</v>
      </c>
      <c r="AR18" t="s">
        <v>333</v>
      </c>
      <c r="AS18" t="s">
        <v>323</v>
      </c>
      <c r="AT18" t="s">
        <v>327</v>
      </c>
      <c r="AU18" t="s">
        <v>327</v>
      </c>
      <c r="AV18" t="s">
        <v>334</v>
      </c>
      <c r="AW18" t="s">
        <v>334</v>
      </c>
      <c r="AX18" t="s">
        <v>327</v>
      </c>
      <c r="AY18" t="s">
        <v>334</v>
      </c>
      <c r="AZ18" t="s">
        <v>332</v>
      </c>
      <c r="BA18" t="s">
        <v>330</v>
      </c>
      <c r="BB18" t="s">
        <v>330</v>
      </c>
      <c r="BC18" t="s">
        <v>329</v>
      </c>
      <c r="BD18" t="s">
        <v>329</v>
      </c>
      <c r="BE18" t="s">
        <v>329</v>
      </c>
      <c r="BF18" t="s">
        <v>329</v>
      </c>
      <c r="BG18" t="s">
        <v>329</v>
      </c>
      <c r="BH18" t="s">
        <v>335</v>
      </c>
      <c r="BI18" t="s">
        <v>326</v>
      </c>
      <c r="BJ18" t="s">
        <v>326</v>
      </c>
      <c r="BK18" t="s">
        <v>327</v>
      </c>
      <c r="BL18" t="s">
        <v>327</v>
      </c>
      <c r="BM18" t="s">
        <v>327</v>
      </c>
      <c r="BN18" t="s">
        <v>334</v>
      </c>
      <c r="BO18" t="s">
        <v>327</v>
      </c>
      <c r="BP18" t="s">
        <v>334</v>
      </c>
      <c r="BQ18" t="s">
        <v>330</v>
      </c>
      <c r="BR18" t="s">
        <v>330</v>
      </c>
      <c r="BS18" t="s">
        <v>329</v>
      </c>
      <c r="BT18" t="s">
        <v>329</v>
      </c>
      <c r="BU18" t="s">
        <v>326</v>
      </c>
      <c r="BZ18" t="s">
        <v>326</v>
      </c>
      <c r="CC18" t="s">
        <v>329</v>
      </c>
      <c r="CD18" t="s">
        <v>329</v>
      </c>
      <c r="CE18" t="s">
        <v>329</v>
      </c>
      <c r="CF18" t="s">
        <v>329</v>
      </c>
      <c r="CG18" t="s">
        <v>329</v>
      </c>
      <c r="CH18" t="s">
        <v>326</v>
      </c>
      <c r="CI18" t="s">
        <v>326</v>
      </c>
      <c r="CJ18" t="s">
        <v>326</v>
      </c>
      <c r="CK18" t="s">
        <v>323</v>
      </c>
      <c r="CM18" t="s">
        <v>336</v>
      </c>
      <c r="CO18" t="s">
        <v>323</v>
      </c>
      <c r="CP18" t="s">
        <v>323</v>
      </c>
      <c r="CR18" t="s">
        <v>337</v>
      </c>
      <c r="CS18" t="s">
        <v>338</v>
      </c>
      <c r="CT18" t="s">
        <v>337</v>
      </c>
      <c r="CU18" t="s">
        <v>338</v>
      </c>
      <c r="CV18" t="s">
        <v>337</v>
      </c>
      <c r="CW18" t="s">
        <v>338</v>
      </c>
      <c r="CX18" t="s">
        <v>331</v>
      </c>
      <c r="CY18" t="s">
        <v>331</v>
      </c>
      <c r="CZ18" t="s">
        <v>326</v>
      </c>
      <c r="DA18" t="s">
        <v>339</v>
      </c>
      <c r="DB18" t="s">
        <v>326</v>
      </c>
      <c r="DD18" t="s">
        <v>327</v>
      </c>
      <c r="DE18" t="s">
        <v>340</v>
      </c>
      <c r="DF18" t="s">
        <v>327</v>
      </c>
      <c r="DH18" t="s">
        <v>326</v>
      </c>
      <c r="DI18" t="s">
        <v>339</v>
      </c>
      <c r="DJ18" t="s">
        <v>326</v>
      </c>
      <c r="DO18" t="s">
        <v>341</v>
      </c>
      <c r="DP18" t="s">
        <v>341</v>
      </c>
      <c r="EC18" t="s">
        <v>341</v>
      </c>
      <c r="ED18" t="s">
        <v>341</v>
      </c>
      <c r="EE18" t="s">
        <v>342</v>
      </c>
      <c r="EF18" t="s">
        <v>342</v>
      </c>
      <c r="EG18" t="s">
        <v>329</v>
      </c>
      <c r="EH18" t="s">
        <v>329</v>
      </c>
      <c r="EI18" t="s">
        <v>331</v>
      </c>
      <c r="EJ18" t="s">
        <v>329</v>
      </c>
      <c r="EK18" t="s">
        <v>334</v>
      </c>
      <c r="EL18" t="s">
        <v>331</v>
      </c>
      <c r="EM18" t="s">
        <v>331</v>
      </c>
      <c r="EO18" t="s">
        <v>341</v>
      </c>
      <c r="EP18" t="s">
        <v>341</v>
      </c>
      <c r="EQ18" t="s">
        <v>341</v>
      </c>
      <c r="ER18" t="s">
        <v>341</v>
      </c>
      <c r="ES18" t="s">
        <v>341</v>
      </c>
      <c r="ET18" t="s">
        <v>341</v>
      </c>
      <c r="EU18" t="s">
        <v>341</v>
      </c>
      <c r="EV18" t="s">
        <v>343</v>
      </c>
      <c r="EW18" t="s">
        <v>344</v>
      </c>
      <c r="EX18" t="s">
        <v>344</v>
      </c>
      <c r="EY18" t="s">
        <v>344</v>
      </c>
      <c r="EZ18" t="s">
        <v>341</v>
      </c>
      <c r="FA18" t="s">
        <v>341</v>
      </c>
      <c r="FB18" t="s">
        <v>341</v>
      </c>
      <c r="FC18" t="s">
        <v>341</v>
      </c>
      <c r="FD18" t="s">
        <v>341</v>
      </c>
      <c r="FE18" t="s">
        <v>341</v>
      </c>
      <c r="FF18" t="s">
        <v>341</v>
      </c>
      <c r="FG18" t="s">
        <v>341</v>
      </c>
      <c r="FH18" t="s">
        <v>341</v>
      </c>
      <c r="FI18" t="s">
        <v>341</v>
      </c>
      <c r="FJ18" t="s">
        <v>341</v>
      </c>
      <c r="FK18" t="s">
        <v>341</v>
      </c>
      <c r="FR18" t="s">
        <v>341</v>
      </c>
      <c r="FS18" t="s">
        <v>331</v>
      </c>
      <c r="FT18" t="s">
        <v>331</v>
      </c>
      <c r="FU18" t="s">
        <v>337</v>
      </c>
      <c r="FV18" t="s">
        <v>338</v>
      </c>
      <c r="FW18" t="s">
        <v>338</v>
      </c>
      <c r="GA18" t="s">
        <v>338</v>
      </c>
      <c r="GE18" t="s">
        <v>327</v>
      </c>
      <c r="GF18" t="s">
        <v>327</v>
      </c>
      <c r="GG18" t="s">
        <v>334</v>
      </c>
      <c r="GH18" t="s">
        <v>334</v>
      </c>
      <c r="GI18" t="s">
        <v>345</v>
      </c>
      <c r="GJ18" t="s">
        <v>345</v>
      </c>
      <c r="GK18" t="s">
        <v>341</v>
      </c>
      <c r="GL18" t="s">
        <v>341</v>
      </c>
      <c r="GM18" t="s">
        <v>341</v>
      </c>
      <c r="GN18" t="s">
        <v>341</v>
      </c>
      <c r="GO18" t="s">
        <v>341</v>
      </c>
      <c r="GP18" t="s">
        <v>341</v>
      </c>
      <c r="GQ18" t="s">
        <v>329</v>
      </c>
      <c r="GR18" t="s">
        <v>341</v>
      </c>
      <c r="GT18" t="s">
        <v>332</v>
      </c>
      <c r="GU18" t="s">
        <v>332</v>
      </c>
      <c r="GV18" t="s">
        <v>329</v>
      </c>
      <c r="GW18" t="s">
        <v>329</v>
      </c>
      <c r="GX18" t="s">
        <v>329</v>
      </c>
      <c r="GY18" t="s">
        <v>329</v>
      </c>
      <c r="GZ18" t="s">
        <v>329</v>
      </c>
      <c r="HA18" t="s">
        <v>331</v>
      </c>
      <c r="HB18" t="s">
        <v>331</v>
      </c>
      <c r="HC18" t="s">
        <v>331</v>
      </c>
      <c r="HD18" t="s">
        <v>329</v>
      </c>
      <c r="HE18" t="s">
        <v>327</v>
      </c>
      <c r="HF18" t="s">
        <v>334</v>
      </c>
      <c r="HG18" t="s">
        <v>331</v>
      </c>
      <c r="HH18" t="s">
        <v>331</v>
      </c>
    </row>
    <row r="19" spans="1:216" x14ac:dyDescent="0.2">
      <c r="A19">
        <v>1</v>
      </c>
      <c r="B19">
        <v>1689811279</v>
      </c>
      <c r="C19">
        <v>0</v>
      </c>
      <c r="D19" t="s">
        <v>346</v>
      </c>
      <c r="E19" t="s">
        <v>347</v>
      </c>
      <c r="F19" t="s">
        <v>348</v>
      </c>
      <c r="G19" t="s">
        <v>349</v>
      </c>
      <c r="H19" t="s">
        <v>350</v>
      </c>
      <c r="I19" t="s">
        <v>351</v>
      </c>
      <c r="J19" t="s">
        <v>352</v>
      </c>
      <c r="K19" t="s">
        <v>353</v>
      </c>
      <c r="L19">
        <v>1689811279</v>
      </c>
      <c r="M19">
        <f t="shared" ref="M19:M36" si="0">(N19)/1000</f>
        <v>2.2868239240013315E-3</v>
      </c>
      <c r="N19">
        <f t="shared" ref="N19:N36" si="1">1000*AZ19*AL19*(AV19-AW19)/(100*$B$7*(1000-AL19*AV19))</f>
        <v>2.2868239240013315</v>
      </c>
      <c r="O19">
        <f t="shared" ref="O19:O36" si="2">AZ19*AL19*(AU19-AT19*(1000-AL19*AW19)/(1000-AL19*AV19))/(100*$B$7)</f>
        <v>16.133723187326598</v>
      </c>
      <c r="P19">
        <f t="shared" ref="P19:P36" si="3">AT19 - IF(AL19&gt;1, O19*$B$7*100/(AN19*BH19), 0)</f>
        <v>383.041</v>
      </c>
      <c r="Q19">
        <f t="shared" ref="Q19:Q36" si="4">((W19-M19/2)*P19-O19)/(W19+M19/2)</f>
        <v>303.47819540410654</v>
      </c>
      <c r="R19">
        <f t="shared" ref="R19:R36" si="5">Q19*(BA19+BB19)/1000</f>
        <v>30.745090069582144</v>
      </c>
      <c r="S19">
        <f t="shared" ref="S19:S36" si="6">(AT19 - IF(AL19&gt;1, O19*$B$7*100/(AN19*BH19), 0))*(BA19+BB19)/1000</f>
        <v>38.805522847073902</v>
      </c>
      <c r="T19">
        <f t="shared" ref="T19:T36" si="7">2/((1/V19-1/U19)+SIGN(V19)*SQRT((1/V19-1/U19)*(1/V19-1/U19) + 4*$C$7/(($C$7+1)*($C$7+1))*(2*1/V19*1/U19-1/U19*1/U19)))</f>
        <v>0.35990755711323968</v>
      </c>
      <c r="U19">
        <f t="shared" ref="U19:U36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2.947575262938865</v>
      </c>
      <c r="V19">
        <f t="shared" ref="V19:V36" si="9">M19*(1000-(1000*0.61365*EXP(17.502*Z19/(240.97+Z19))/(BA19+BB19)+AV19)/2)/(1000*0.61365*EXP(17.502*Z19/(240.97+Z19))/(BA19+BB19)-AV19)</f>
        <v>0.33715442753029995</v>
      </c>
      <c r="W19">
        <f t="shared" ref="W19:W36" si="10">1/(($C$7+1)/(T19/1.6)+1/(U19/1.37)) + $C$7/(($C$7+1)/(T19/1.6) + $C$7/(U19/1.37))</f>
        <v>0.21264581525784926</v>
      </c>
      <c r="X19">
        <f t="shared" ref="X19:X36" si="11">(AO19*AR19)</f>
        <v>297.66688799999997</v>
      </c>
      <c r="Y19">
        <f t="shared" ref="Y19:Y36" si="12">(BC19+(X19+2*0.95*0.0000000567*(((BC19+$B$9)+273)^4-(BC19+273)^4)-44100*M19)/(1.84*29.3*U19+8*0.95*0.0000000567*(BC19+273)^3))</f>
        <v>20.3006150344623</v>
      </c>
      <c r="Z19">
        <f t="shared" ref="Z19:Z36" si="13">($C$9*BD19+$D$9*BE19+$E$9*Y19)</f>
        <v>19.0076</v>
      </c>
      <c r="AA19">
        <f t="shared" ref="AA19:AA36" si="14">0.61365*EXP(17.502*Z19/(240.97+Z19))</f>
        <v>2.2062265270760597</v>
      </c>
      <c r="AB19">
        <f t="shared" ref="AB19:AB36" si="15">(AC19/AD19*100)</f>
        <v>68.855522434100052</v>
      </c>
      <c r="AC19">
        <f t="shared" ref="AC19:AC36" si="16">AV19*(BA19+BB19)/1000</f>
        <v>1.5317524318248399</v>
      </c>
      <c r="AD19">
        <f t="shared" ref="AD19:AD36" si="17">0.61365*EXP(17.502*BC19/(240.97+BC19))</f>
        <v>2.2245890782265763</v>
      </c>
      <c r="AE19">
        <f t="shared" ref="AE19:AE36" si="18">(AA19-AV19*(BA19+BB19)/1000)</f>
        <v>0.67447409525121982</v>
      </c>
      <c r="AF19">
        <f t="shared" ref="AF19:AF36" si="19">(-M19*44100)</f>
        <v>-100.84893504845871</v>
      </c>
      <c r="AG19">
        <f t="shared" ref="AG19:AG36" si="20">2*29.3*U19*0.92*(BC19-Z19)</f>
        <v>21.119096149791833</v>
      </c>
      <c r="AH19">
        <f t="shared" ref="AH19:AH36" si="21">2*0.95*0.0000000567*(((BC19+$B$9)+273)^4-(Z19+273)^4)</f>
        <v>1.426923114039671</v>
      </c>
      <c r="AI19">
        <f t="shared" ref="AI19:AI36" si="22">X19+AH19+AF19+AG19</f>
        <v>219.36397221537274</v>
      </c>
      <c r="AJ19">
        <v>0</v>
      </c>
      <c r="AK19">
        <v>0</v>
      </c>
      <c r="AL19">
        <f t="shared" ref="AL19:AL36" si="23">IF(AJ19*$H$15&gt;=AN19,1,(AN19/(AN19-AJ19*$H$15)))</f>
        <v>1</v>
      </c>
      <c r="AM19">
        <f t="shared" ref="AM19:AM36" si="24">(AL19-1)*100</f>
        <v>0</v>
      </c>
      <c r="AN19">
        <f t="shared" ref="AN19:AN36" si="25">MAX(0,($B$15+$C$15*BH19)/(1+$D$15*BH19)*BA19/(BC19+273)*$E$15)</f>
        <v>54864.672499103362</v>
      </c>
      <c r="AO19">
        <f t="shared" ref="AO19:AO36" si="26">$B$13*BI19+$C$13*BJ19+$F$13*BU19*(1-BX19)</f>
        <v>1799.78</v>
      </c>
      <c r="AP19">
        <f t="shared" ref="AP19:AP36" si="27">AO19*AQ19</f>
        <v>1517.2151999999999</v>
      </c>
      <c r="AQ19">
        <f t="shared" ref="AQ19:AQ36" si="28">($B$13*$D$11+$C$13*$D$11+$F$13*((CH19+BZ19)/MAX(CH19+BZ19+CI19, 0.1)*$I$11+CI19/MAX(CH19+BZ19+CI19, 0.1)*$J$11))/($B$13+$C$13+$F$13)</f>
        <v>0.84300036671148693</v>
      </c>
      <c r="AR19">
        <f t="shared" ref="AR19:AR36" si="29">($B$13*$K$11+$C$13*$K$11+$F$13*((CH19+BZ19)/MAX(CH19+BZ19+CI19, 0.1)*$P$11+CI19/MAX(CH19+BZ19+CI19, 0.1)*$Q$11))/($B$13+$C$13+$F$13)</f>
        <v>0.16539070775316983</v>
      </c>
      <c r="AS19">
        <v>1689811279</v>
      </c>
      <c r="AT19">
        <v>383.041</v>
      </c>
      <c r="AU19">
        <v>400.04199999999997</v>
      </c>
      <c r="AV19">
        <v>15.1196</v>
      </c>
      <c r="AW19">
        <v>12.868499999999999</v>
      </c>
      <c r="AX19">
        <v>386.83199999999999</v>
      </c>
      <c r="AY19">
        <v>15.246499999999999</v>
      </c>
      <c r="AZ19">
        <v>600.30600000000004</v>
      </c>
      <c r="BA19">
        <v>101.259</v>
      </c>
      <c r="BB19">
        <v>5.0057900000000002E-2</v>
      </c>
      <c r="BC19">
        <v>19.140499999999999</v>
      </c>
      <c r="BD19">
        <v>19.0076</v>
      </c>
      <c r="BE19">
        <v>999.9</v>
      </c>
      <c r="BF19">
        <v>0</v>
      </c>
      <c r="BG19">
        <v>0</v>
      </c>
      <c r="BH19">
        <v>9977.5</v>
      </c>
      <c r="BI19">
        <v>0</v>
      </c>
      <c r="BJ19">
        <v>944.07100000000003</v>
      </c>
      <c r="BK19">
        <v>-17.001300000000001</v>
      </c>
      <c r="BL19">
        <v>388.92099999999999</v>
      </c>
      <c r="BM19">
        <v>405.25700000000001</v>
      </c>
      <c r="BN19">
        <v>2.25101</v>
      </c>
      <c r="BO19">
        <v>400.04199999999997</v>
      </c>
      <c r="BP19">
        <v>12.868499999999999</v>
      </c>
      <c r="BQ19">
        <v>1.5309999999999999</v>
      </c>
      <c r="BR19">
        <v>1.3030600000000001</v>
      </c>
      <c r="BS19">
        <v>13.2813</v>
      </c>
      <c r="BT19">
        <v>10.834199999999999</v>
      </c>
      <c r="BU19">
        <v>1799.78</v>
      </c>
      <c r="BV19">
        <v>0.89998699999999998</v>
      </c>
      <c r="BW19">
        <v>0.100013</v>
      </c>
      <c r="BX19">
        <v>0</v>
      </c>
      <c r="BY19">
        <v>2.5640999999999998</v>
      </c>
      <c r="BZ19">
        <v>0</v>
      </c>
      <c r="CA19">
        <v>14991.5</v>
      </c>
      <c r="CB19">
        <v>17197.5</v>
      </c>
      <c r="CC19">
        <v>38.311999999999998</v>
      </c>
      <c r="CD19">
        <v>40.311999999999998</v>
      </c>
      <c r="CE19">
        <v>39.561999999999998</v>
      </c>
      <c r="CF19">
        <v>38.25</v>
      </c>
      <c r="CG19">
        <v>37.5</v>
      </c>
      <c r="CH19">
        <v>1619.78</v>
      </c>
      <c r="CI19">
        <v>180</v>
      </c>
      <c r="CJ19">
        <v>0</v>
      </c>
      <c r="CK19">
        <v>1689811283.4000001</v>
      </c>
      <c r="CL19">
        <v>0</v>
      </c>
      <c r="CM19">
        <v>1689811250.0999999</v>
      </c>
      <c r="CN19" t="s">
        <v>354</v>
      </c>
      <c r="CO19">
        <v>1689811242.0999999</v>
      </c>
      <c r="CP19">
        <v>1689811250.0999999</v>
      </c>
      <c r="CQ19">
        <v>46</v>
      </c>
      <c r="CR19">
        <v>0.189</v>
      </c>
      <c r="CS19">
        <v>4.0000000000000001E-3</v>
      </c>
      <c r="CT19">
        <v>-3.7930000000000001</v>
      </c>
      <c r="CU19">
        <v>-0.127</v>
      </c>
      <c r="CV19">
        <v>400</v>
      </c>
      <c r="CW19">
        <v>13</v>
      </c>
      <c r="CX19">
        <v>7.0000000000000007E-2</v>
      </c>
      <c r="CY19">
        <v>0.03</v>
      </c>
      <c r="CZ19">
        <v>16.101021331588001</v>
      </c>
      <c r="DA19">
        <v>0.26610467107699598</v>
      </c>
      <c r="DB19">
        <v>7.4855632346053996E-2</v>
      </c>
      <c r="DC19">
        <v>1</v>
      </c>
      <c r="DD19">
        <v>399.989380952381</v>
      </c>
      <c r="DE19">
        <v>4.1476010797934601E-2</v>
      </c>
      <c r="DF19">
        <v>3.4979553470532103E-2</v>
      </c>
      <c r="DG19">
        <v>1</v>
      </c>
      <c r="DH19">
        <v>1799.99761904762</v>
      </c>
      <c r="DI19">
        <v>-0.26907791006174803</v>
      </c>
      <c r="DJ19">
        <v>0.11463834486495</v>
      </c>
      <c r="DK19">
        <v>-1</v>
      </c>
      <c r="DL19">
        <v>2</v>
      </c>
      <c r="DM19">
        <v>2</v>
      </c>
      <c r="DN19" t="s">
        <v>355</v>
      </c>
      <c r="DO19">
        <v>3.1584599999999998</v>
      </c>
      <c r="DP19">
        <v>2.7816800000000002</v>
      </c>
      <c r="DQ19">
        <v>9.2923199999999997E-2</v>
      </c>
      <c r="DR19">
        <v>9.5657500000000006E-2</v>
      </c>
      <c r="DS19">
        <v>8.7612599999999999E-2</v>
      </c>
      <c r="DT19">
        <v>7.7609600000000001E-2</v>
      </c>
      <c r="DU19">
        <v>28832.2</v>
      </c>
      <c r="DV19">
        <v>30004</v>
      </c>
      <c r="DW19">
        <v>29526.400000000001</v>
      </c>
      <c r="DX19">
        <v>30927.5</v>
      </c>
      <c r="DY19">
        <v>35309.9</v>
      </c>
      <c r="DZ19">
        <v>37384.1</v>
      </c>
      <c r="EA19">
        <v>40540.300000000003</v>
      </c>
      <c r="EB19">
        <v>42886.8</v>
      </c>
      <c r="EC19">
        <v>2.2686000000000002</v>
      </c>
      <c r="ED19">
        <v>1.94967</v>
      </c>
      <c r="EE19">
        <v>4.1648700000000002E-3</v>
      </c>
      <c r="EF19">
        <v>0</v>
      </c>
      <c r="EG19">
        <v>18.938600000000001</v>
      </c>
      <c r="EH19">
        <v>999.9</v>
      </c>
      <c r="EI19">
        <v>50.634999999999998</v>
      </c>
      <c r="EJ19">
        <v>23.585000000000001</v>
      </c>
      <c r="EK19">
        <v>14.6074</v>
      </c>
      <c r="EL19">
        <v>61.3476</v>
      </c>
      <c r="EM19">
        <v>25.468800000000002</v>
      </c>
      <c r="EN19">
        <v>1</v>
      </c>
      <c r="EO19">
        <v>-0.28513699999999997</v>
      </c>
      <c r="EP19">
        <v>3.5157400000000001</v>
      </c>
      <c r="EQ19">
        <v>20.255199999999999</v>
      </c>
      <c r="ER19">
        <v>5.2403500000000003</v>
      </c>
      <c r="ES19">
        <v>11.8302</v>
      </c>
      <c r="ET19">
        <v>4.9820000000000002</v>
      </c>
      <c r="EU19">
        <v>3.2989999999999999</v>
      </c>
      <c r="EV19">
        <v>68.900000000000006</v>
      </c>
      <c r="EW19">
        <v>9999</v>
      </c>
      <c r="EX19">
        <v>4641.8</v>
      </c>
      <c r="EY19">
        <v>184.8</v>
      </c>
      <c r="EZ19">
        <v>1.8733200000000001</v>
      </c>
      <c r="FA19">
        <v>1.87904</v>
      </c>
      <c r="FB19">
        <v>1.8793</v>
      </c>
      <c r="FC19">
        <v>1.8798999999999999</v>
      </c>
      <c r="FD19">
        <v>1.8775900000000001</v>
      </c>
      <c r="FE19">
        <v>1.87683</v>
      </c>
      <c r="FF19">
        <v>1.8772899999999999</v>
      </c>
      <c r="FG19">
        <v>1.87497</v>
      </c>
      <c r="FH19">
        <v>0</v>
      </c>
      <c r="FI19">
        <v>0</v>
      </c>
      <c r="FJ19">
        <v>0</v>
      </c>
      <c r="FK19">
        <v>0</v>
      </c>
      <c r="FL19" t="s">
        <v>356</v>
      </c>
      <c r="FM19" t="s">
        <v>357</v>
      </c>
      <c r="FN19" t="s">
        <v>358</v>
      </c>
      <c r="FO19" t="s">
        <v>358</v>
      </c>
      <c r="FP19" t="s">
        <v>358</v>
      </c>
      <c r="FQ19" t="s">
        <v>358</v>
      </c>
      <c r="FR19">
        <v>0</v>
      </c>
      <c r="FS19">
        <v>100</v>
      </c>
      <c r="FT19">
        <v>100</v>
      </c>
      <c r="FU19">
        <v>-3.7909999999999999</v>
      </c>
      <c r="FV19">
        <v>-0.12690000000000001</v>
      </c>
      <c r="FW19">
        <v>-3.7945928205783299</v>
      </c>
      <c r="FX19">
        <v>1.4527828764109799E-4</v>
      </c>
      <c r="FY19">
        <v>-4.3579519040863002E-7</v>
      </c>
      <c r="FZ19">
        <v>2.0799061152897499E-10</v>
      </c>
      <c r="GA19">
        <v>-0.12690000000000101</v>
      </c>
      <c r="GB19">
        <v>0</v>
      </c>
      <c r="GC19">
        <v>0</v>
      </c>
      <c r="GD19">
        <v>0</v>
      </c>
      <c r="GE19">
        <v>4</v>
      </c>
      <c r="GF19">
        <v>2147</v>
      </c>
      <c r="GG19">
        <v>-1</v>
      </c>
      <c r="GH19">
        <v>-1</v>
      </c>
      <c r="GI19">
        <v>0.6</v>
      </c>
      <c r="GJ19">
        <v>0.5</v>
      </c>
      <c r="GK19">
        <v>1.03027</v>
      </c>
      <c r="GL19">
        <v>2.5317400000000001</v>
      </c>
      <c r="GM19">
        <v>1.54541</v>
      </c>
      <c r="GN19">
        <v>2.2888199999999999</v>
      </c>
      <c r="GO19">
        <v>1.5979000000000001</v>
      </c>
      <c r="GP19">
        <v>2.3120099999999999</v>
      </c>
      <c r="GQ19">
        <v>27.1206</v>
      </c>
      <c r="GR19">
        <v>16.023299999999999</v>
      </c>
      <c r="GS19">
        <v>18</v>
      </c>
      <c r="GT19">
        <v>638.64700000000005</v>
      </c>
      <c r="GU19">
        <v>403.92500000000001</v>
      </c>
      <c r="GV19">
        <v>15.7639</v>
      </c>
      <c r="GW19">
        <v>23.0976</v>
      </c>
      <c r="GX19">
        <v>30.000499999999999</v>
      </c>
      <c r="GY19">
        <v>23.024799999999999</v>
      </c>
      <c r="GZ19">
        <v>22.992999999999999</v>
      </c>
      <c r="HA19">
        <v>20.6752</v>
      </c>
      <c r="HB19">
        <v>20</v>
      </c>
      <c r="HC19">
        <v>-30</v>
      </c>
      <c r="HD19">
        <v>15.7591</v>
      </c>
      <c r="HE19">
        <v>400</v>
      </c>
      <c r="HF19">
        <v>0</v>
      </c>
      <c r="HG19">
        <v>100.54900000000001</v>
      </c>
      <c r="HH19">
        <v>99.411900000000003</v>
      </c>
    </row>
    <row r="20" spans="1:216" x14ac:dyDescent="0.2">
      <c r="A20">
        <v>2</v>
      </c>
      <c r="B20">
        <v>1689811372</v>
      </c>
      <c r="C20">
        <v>93</v>
      </c>
      <c r="D20" t="s">
        <v>359</v>
      </c>
      <c r="E20" t="s">
        <v>360</v>
      </c>
      <c r="F20" t="s">
        <v>348</v>
      </c>
      <c r="G20" t="s">
        <v>349</v>
      </c>
      <c r="H20" t="s">
        <v>350</v>
      </c>
      <c r="I20" t="s">
        <v>351</v>
      </c>
      <c r="J20" t="s">
        <v>352</v>
      </c>
      <c r="K20" t="s">
        <v>353</v>
      </c>
      <c r="L20">
        <v>1689811372</v>
      </c>
      <c r="M20">
        <f t="shared" si="0"/>
        <v>2.2418129613459362E-3</v>
      </c>
      <c r="N20">
        <f t="shared" si="1"/>
        <v>2.2418129613459361</v>
      </c>
      <c r="O20">
        <f t="shared" si="2"/>
        <v>12.144648666482873</v>
      </c>
      <c r="P20">
        <f t="shared" si="3"/>
        <v>287.14999999999998</v>
      </c>
      <c r="Q20">
        <f t="shared" si="4"/>
        <v>226.09279272964702</v>
      </c>
      <c r="R20">
        <f t="shared" si="5"/>
        <v>22.906702713932447</v>
      </c>
      <c r="S20">
        <f t="shared" si="6"/>
        <v>29.092743757519997</v>
      </c>
      <c r="T20">
        <f t="shared" si="7"/>
        <v>0.3521397296148629</v>
      </c>
      <c r="U20">
        <f t="shared" si="8"/>
        <v>2.9548307782018357</v>
      </c>
      <c r="V20">
        <f t="shared" si="9"/>
        <v>0.33037623628334434</v>
      </c>
      <c r="W20">
        <f t="shared" si="10"/>
        <v>0.20832832695229656</v>
      </c>
      <c r="X20">
        <f t="shared" si="11"/>
        <v>297.69039000000004</v>
      </c>
      <c r="Y20">
        <f t="shared" si="12"/>
        <v>20.268089516030354</v>
      </c>
      <c r="Z20">
        <f t="shared" si="13"/>
        <v>19.003699999999998</v>
      </c>
      <c r="AA20">
        <f t="shared" si="14"/>
        <v>2.205689684221551</v>
      </c>
      <c r="AB20">
        <f t="shared" si="15"/>
        <v>68.995315557151315</v>
      </c>
      <c r="AC20">
        <f t="shared" si="16"/>
        <v>1.5308770962080001</v>
      </c>
      <c r="AD20">
        <f t="shared" si="17"/>
        <v>2.2188130945497586</v>
      </c>
      <c r="AE20">
        <f t="shared" si="18"/>
        <v>0.67481258801355093</v>
      </c>
      <c r="AF20">
        <f t="shared" si="19"/>
        <v>-98.863951595355786</v>
      </c>
      <c r="AG20">
        <f t="shared" si="20"/>
        <v>15.149509590561443</v>
      </c>
      <c r="AH20">
        <f t="shared" si="21"/>
        <v>1.0208322641671459</v>
      </c>
      <c r="AI20">
        <f t="shared" si="22"/>
        <v>214.99678025937285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55089.921771579182</v>
      </c>
      <c r="AO20">
        <f t="shared" si="26"/>
        <v>1799.92</v>
      </c>
      <c r="AP20">
        <f t="shared" si="27"/>
        <v>1517.3334000000002</v>
      </c>
      <c r="AQ20">
        <f t="shared" si="28"/>
        <v>0.84300046668740836</v>
      </c>
      <c r="AR20">
        <f t="shared" si="29"/>
        <v>0.1653909007066981</v>
      </c>
      <c r="AS20">
        <v>1689811372</v>
      </c>
      <c r="AT20">
        <v>287.14999999999998</v>
      </c>
      <c r="AU20">
        <v>299.93700000000001</v>
      </c>
      <c r="AV20">
        <v>15.11</v>
      </c>
      <c r="AW20">
        <v>12.9023</v>
      </c>
      <c r="AX20">
        <v>290.54599999999999</v>
      </c>
      <c r="AY20">
        <v>15.2408</v>
      </c>
      <c r="AZ20">
        <v>600.06500000000005</v>
      </c>
      <c r="BA20">
        <v>101.265</v>
      </c>
      <c r="BB20">
        <v>5.0492799999999997E-2</v>
      </c>
      <c r="BC20">
        <v>19.098800000000001</v>
      </c>
      <c r="BD20">
        <v>19.003699999999998</v>
      </c>
      <c r="BE20">
        <v>999.9</v>
      </c>
      <c r="BF20">
        <v>0</v>
      </c>
      <c r="BG20">
        <v>0</v>
      </c>
      <c r="BH20">
        <v>10018.1</v>
      </c>
      <c r="BI20">
        <v>0</v>
      </c>
      <c r="BJ20">
        <v>976.27300000000002</v>
      </c>
      <c r="BK20">
        <v>-12.7873</v>
      </c>
      <c r="BL20">
        <v>291.55500000000001</v>
      </c>
      <c r="BM20">
        <v>303.858</v>
      </c>
      <c r="BN20">
        <v>2.2076899999999999</v>
      </c>
      <c r="BO20">
        <v>299.93700000000001</v>
      </c>
      <c r="BP20">
        <v>12.9023</v>
      </c>
      <c r="BQ20">
        <v>1.5301199999999999</v>
      </c>
      <c r="BR20">
        <v>1.3065500000000001</v>
      </c>
      <c r="BS20">
        <v>13.272500000000001</v>
      </c>
      <c r="BT20">
        <v>10.874499999999999</v>
      </c>
      <c r="BU20">
        <v>1799.92</v>
      </c>
      <c r="BV20">
        <v>0.89998699999999998</v>
      </c>
      <c r="BW20">
        <v>0.100013</v>
      </c>
      <c r="BX20">
        <v>0</v>
      </c>
      <c r="BY20">
        <v>2.4256000000000002</v>
      </c>
      <c r="BZ20">
        <v>0</v>
      </c>
      <c r="CA20">
        <v>14689.9</v>
      </c>
      <c r="CB20">
        <v>17198.8</v>
      </c>
      <c r="CC20">
        <v>38.186999999999998</v>
      </c>
      <c r="CD20">
        <v>40.186999999999998</v>
      </c>
      <c r="CE20">
        <v>39.5</v>
      </c>
      <c r="CF20">
        <v>38.186999999999998</v>
      </c>
      <c r="CG20">
        <v>37.375</v>
      </c>
      <c r="CH20">
        <v>1619.9</v>
      </c>
      <c r="CI20">
        <v>180.02</v>
      </c>
      <c r="CJ20">
        <v>0</v>
      </c>
      <c r="CK20">
        <v>1689811376.4000001</v>
      </c>
      <c r="CL20">
        <v>0</v>
      </c>
      <c r="CM20">
        <v>1689811343</v>
      </c>
      <c r="CN20" t="s">
        <v>361</v>
      </c>
      <c r="CO20">
        <v>1689811343</v>
      </c>
      <c r="CP20">
        <v>1689811341</v>
      </c>
      <c r="CQ20">
        <v>47</v>
      </c>
      <c r="CR20">
        <v>0.38900000000000001</v>
      </c>
      <c r="CS20">
        <v>-4.0000000000000001E-3</v>
      </c>
      <c r="CT20">
        <v>-3.3959999999999999</v>
      </c>
      <c r="CU20">
        <v>-0.13100000000000001</v>
      </c>
      <c r="CV20">
        <v>300</v>
      </c>
      <c r="CW20">
        <v>13</v>
      </c>
      <c r="CX20">
        <v>0.1</v>
      </c>
      <c r="CY20">
        <v>0.05</v>
      </c>
      <c r="CZ20">
        <v>12.192466610481301</v>
      </c>
      <c r="DA20">
        <v>-0.14769049110219901</v>
      </c>
      <c r="DB20">
        <v>4.0185315834717003E-2</v>
      </c>
      <c r="DC20">
        <v>1</v>
      </c>
      <c r="DD20">
        <v>299.96445</v>
      </c>
      <c r="DE20">
        <v>5.64360902256053E-2</v>
      </c>
      <c r="DF20">
        <v>2.4862572272389E-2</v>
      </c>
      <c r="DG20">
        <v>1</v>
      </c>
      <c r="DH20">
        <v>1799.9814285714299</v>
      </c>
      <c r="DI20">
        <v>0.41713523187118201</v>
      </c>
      <c r="DJ20">
        <v>0.145447935842413</v>
      </c>
      <c r="DK20">
        <v>-1</v>
      </c>
      <c r="DL20">
        <v>2</v>
      </c>
      <c r="DM20">
        <v>2</v>
      </c>
      <c r="DN20" t="s">
        <v>355</v>
      </c>
      <c r="DO20">
        <v>3.15788</v>
      </c>
      <c r="DP20">
        <v>2.78247</v>
      </c>
      <c r="DQ20">
        <v>7.4087899999999998E-2</v>
      </c>
      <c r="DR20">
        <v>7.62959E-2</v>
      </c>
      <c r="DS20">
        <v>8.7572399999999995E-2</v>
      </c>
      <c r="DT20">
        <v>7.7748200000000003E-2</v>
      </c>
      <c r="DU20">
        <v>29426.3</v>
      </c>
      <c r="DV20">
        <v>30640.7</v>
      </c>
      <c r="DW20">
        <v>29522</v>
      </c>
      <c r="DX20">
        <v>30922.1</v>
      </c>
      <c r="DY20">
        <v>35306</v>
      </c>
      <c r="DZ20">
        <v>37369.699999999997</v>
      </c>
      <c r="EA20">
        <v>40536</v>
      </c>
      <c r="EB20">
        <v>42879.1</v>
      </c>
      <c r="EC20">
        <v>2.26715</v>
      </c>
      <c r="ED20">
        <v>1.9478</v>
      </c>
      <c r="EE20">
        <v>2.2426199999999999E-3</v>
      </c>
      <c r="EF20">
        <v>0</v>
      </c>
      <c r="EG20">
        <v>18.9666</v>
      </c>
      <c r="EH20">
        <v>999.9</v>
      </c>
      <c r="EI20">
        <v>50.732999999999997</v>
      </c>
      <c r="EJ20">
        <v>23.655000000000001</v>
      </c>
      <c r="EK20">
        <v>14.6957</v>
      </c>
      <c r="EL20">
        <v>61.317599999999999</v>
      </c>
      <c r="EM20">
        <v>26.286100000000001</v>
      </c>
      <c r="EN20">
        <v>1</v>
      </c>
      <c r="EO20">
        <v>-0.27843699999999999</v>
      </c>
      <c r="EP20">
        <v>3.8354400000000002</v>
      </c>
      <c r="EQ20">
        <v>20.247900000000001</v>
      </c>
      <c r="ER20">
        <v>5.2408000000000001</v>
      </c>
      <c r="ES20">
        <v>11.8301</v>
      </c>
      <c r="ET20">
        <v>4.9814999999999996</v>
      </c>
      <c r="EU20">
        <v>3.2989999999999999</v>
      </c>
      <c r="EV20">
        <v>68.900000000000006</v>
      </c>
      <c r="EW20">
        <v>9999</v>
      </c>
      <c r="EX20">
        <v>4643.8</v>
      </c>
      <c r="EY20">
        <v>184.8</v>
      </c>
      <c r="EZ20">
        <v>1.8733200000000001</v>
      </c>
      <c r="FA20">
        <v>1.8790100000000001</v>
      </c>
      <c r="FB20">
        <v>1.8793</v>
      </c>
      <c r="FC20">
        <v>1.87988</v>
      </c>
      <c r="FD20">
        <v>1.8775900000000001</v>
      </c>
      <c r="FE20">
        <v>1.87683</v>
      </c>
      <c r="FF20">
        <v>1.8773</v>
      </c>
      <c r="FG20">
        <v>1.8749400000000001</v>
      </c>
      <c r="FH20">
        <v>0</v>
      </c>
      <c r="FI20">
        <v>0</v>
      </c>
      <c r="FJ20">
        <v>0</v>
      </c>
      <c r="FK20">
        <v>0</v>
      </c>
      <c r="FL20" t="s">
        <v>356</v>
      </c>
      <c r="FM20" t="s">
        <v>357</v>
      </c>
      <c r="FN20" t="s">
        <v>358</v>
      </c>
      <c r="FO20" t="s">
        <v>358</v>
      </c>
      <c r="FP20" t="s">
        <v>358</v>
      </c>
      <c r="FQ20" t="s">
        <v>358</v>
      </c>
      <c r="FR20">
        <v>0</v>
      </c>
      <c r="FS20">
        <v>100</v>
      </c>
      <c r="FT20">
        <v>100</v>
      </c>
      <c r="FU20">
        <v>-3.3959999999999999</v>
      </c>
      <c r="FV20">
        <v>-0.1308</v>
      </c>
      <c r="FW20">
        <v>-3.4060725293852401</v>
      </c>
      <c r="FX20">
        <v>1.4527828764109799E-4</v>
      </c>
      <c r="FY20">
        <v>-4.3579519040863002E-7</v>
      </c>
      <c r="FZ20">
        <v>2.0799061152897499E-10</v>
      </c>
      <c r="GA20">
        <v>-0.13075999999999999</v>
      </c>
      <c r="GB20">
        <v>0</v>
      </c>
      <c r="GC20">
        <v>0</v>
      </c>
      <c r="GD20">
        <v>0</v>
      </c>
      <c r="GE20">
        <v>4</v>
      </c>
      <c r="GF20">
        <v>2147</v>
      </c>
      <c r="GG20">
        <v>-1</v>
      </c>
      <c r="GH20">
        <v>-1</v>
      </c>
      <c r="GI20">
        <v>0.5</v>
      </c>
      <c r="GJ20">
        <v>0.5</v>
      </c>
      <c r="GK20">
        <v>0.82153299999999996</v>
      </c>
      <c r="GL20">
        <v>2.5329600000000001</v>
      </c>
      <c r="GM20">
        <v>1.54541</v>
      </c>
      <c r="GN20">
        <v>2.2888199999999999</v>
      </c>
      <c r="GO20">
        <v>1.5979000000000001</v>
      </c>
      <c r="GP20">
        <v>2.3144499999999999</v>
      </c>
      <c r="GQ20">
        <v>27.162199999999999</v>
      </c>
      <c r="GR20">
        <v>16.014600000000002</v>
      </c>
      <c r="GS20">
        <v>18</v>
      </c>
      <c r="GT20">
        <v>638.72</v>
      </c>
      <c r="GU20">
        <v>403.608</v>
      </c>
      <c r="GV20">
        <v>15.5223</v>
      </c>
      <c r="GW20">
        <v>23.175799999999999</v>
      </c>
      <c r="GX20">
        <v>30.000499999999999</v>
      </c>
      <c r="GY20">
        <v>23.1174</v>
      </c>
      <c r="GZ20">
        <v>23.087900000000001</v>
      </c>
      <c r="HA20">
        <v>16.4998</v>
      </c>
      <c r="HB20">
        <v>20</v>
      </c>
      <c r="HC20">
        <v>-30</v>
      </c>
      <c r="HD20">
        <v>15.518700000000001</v>
      </c>
      <c r="HE20">
        <v>300</v>
      </c>
      <c r="HF20">
        <v>0</v>
      </c>
      <c r="HG20">
        <v>100.536</v>
      </c>
      <c r="HH20">
        <v>99.394199999999998</v>
      </c>
    </row>
    <row r="21" spans="1:216" x14ac:dyDescent="0.2">
      <c r="A21">
        <v>3</v>
      </c>
      <c r="B21">
        <v>1689811463</v>
      </c>
      <c r="C21">
        <v>184</v>
      </c>
      <c r="D21" t="s">
        <v>362</v>
      </c>
      <c r="E21" t="s">
        <v>363</v>
      </c>
      <c r="F21" t="s">
        <v>348</v>
      </c>
      <c r="G21" t="s">
        <v>349</v>
      </c>
      <c r="H21" t="s">
        <v>350</v>
      </c>
      <c r="I21" t="s">
        <v>351</v>
      </c>
      <c r="J21" t="s">
        <v>352</v>
      </c>
      <c r="K21" t="s">
        <v>353</v>
      </c>
      <c r="L21">
        <v>1689811463</v>
      </c>
      <c r="M21">
        <f t="shared" si="0"/>
        <v>2.2257336968303388E-3</v>
      </c>
      <c r="N21">
        <f t="shared" si="1"/>
        <v>2.2257336968303387</v>
      </c>
      <c r="O21">
        <f t="shared" si="2"/>
        <v>10.066771333522302</v>
      </c>
      <c r="P21">
        <f t="shared" si="3"/>
        <v>239.37200000000001</v>
      </c>
      <c r="Q21">
        <f t="shared" si="4"/>
        <v>188.59943176444696</v>
      </c>
      <c r="R21">
        <f t="shared" si="5"/>
        <v>19.107766846951076</v>
      </c>
      <c r="S21">
        <f t="shared" si="6"/>
        <v>24.251739906623598</v>
      </c>
      <c r="T21">
        <f t="shared" si="7"/>
        <v>0.35094941333832497</v>
      </c>
      <c r="U21">
        <f t="shared" si="8"/>
        <v>2.9524025395546563</v>
      </c>
      <c r="V21">
        <f t="shared" si="9"/>
        <v>0.32931135022990043</v>
      </c>
      <c r="W21">
        <f t="shared" si="10"/>
        <v>0.20765241779948118</v>
      </c>
      <c r="X21">
        <f t="shared" si="11"/>
        <v>297.70156200000002</v>
      </c>
      <c r="Y21">
        <f t="shared" si="12"/>
        <v>20.263636870081271</v>
      </c>
      <c r="Z21">
        <f t="shared" si="13"/>
        <v>19.006699999999999</v>
      </c>
      <c r="AA21">
        <f t="shared" si="14"/>
        <v>2.2061026300970874</v>
      </c>
      <c r="AB21">
        <f t="shared" si="15"/>
        <v>69.176806271626759</v>
      </c>
      <c r="AC21">
        <f t="shared" si="16"/>
        <v>1.53398546510117</v>
      </c>
      <c r="AD21">
        <f t="shared" si="17"/>
        <v>2.2174852349758485</v>
      </c>
      <c r="AE21">
        <f t="shared" si="18"/>
        <v>0.67211716499591745</v>
      </c>
      <c r="AF21">
        <f t="shared" si="19"/>
        <v>-98.154856030217942</v>
      </c>
      <c r="AG21">
        <f t="shared" si="20"/>
        <v>13.131518871279326</v>
      </c>
      <c r="AH21">
        <f t="shared" si="21"/>
        <v>0.8855500148899752</v>
      </c>
      <c r="AI21">
        <f t="shared" si="22"/>
        <v>213.56377485595138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55018.947441137418</v>
      </c>
      <c r="AO21">
        <f t="shared" si="26"/>
        <v>1799.99</v>
      </c>
      <c r="AP21">
        <f t="shared" si="27"/>
        <v>1517.3922</v>
      </c>
      <c r="AQ21">
        <f t="shared" si="28"/>
        <v>0.8430003500019444</v>
      </c>
      <c r="AR21">
        <f t="shared" si="29"/>
        <v>0.1653906755037528</v>
      </c>
      <c r="AS21">
        <v>1689811463</v>
      </c>
      <c r="AT21">
        <v>239.37200000000001</v>
      </c>
      <c r="AU21">
        <v>249.96799999999999</v>
      </c>
      <c r="AV21">
        <v>15.1409</v>
      </c>
      <c r="AW21">
        <v>12.9496</v>
      </c>
      <c r="AX21">
        <v>242.70599999999999</v>
      </c>
      <c r="AY21">
        <v>15.2727</v>
      </c>
      <c r="AZ21">
        <v>600.20100000000002</v>
      </c>
      <c r="BA21">
        <v>101.264</v>
      </c>
      <c r="BB21">
        <v>5.0021299999999998E-2</v>
      </c>
      <c r="BC21">
        <v>19.089200000000002</v>
      </c>
      <c r="BD21">
        <v>19.006699999999999</v>
      </c>
      <c r="BE21">
        <v>999.9</v>
      </c>
      <c r="BF21">
        <v>0</v>
      </c>
      <c r="BG21">
        <v>0</v>
      </c>
      <c r="BH21">
        <v>10004.4</v>
      </c>
      <c r="BI21">
        <v>0</v>
      </c>
      <c r="BJ21">
        <v>872.86900000000003</v>
      </c>
      <c r="BK21">
        <v>-10.596</v>
      </c>
      <c r="BL21">
        <v>243.05199999999999</v>
      </c>
      <c r="BM21">
        <v>253.24799999999999</v>
      </c>
      <c r="BN21">
        <v>2.1913100000000001</v>
      </c>
      <c r="BO21">
        <v>249.96799999999999</v>
      </c>
      <c r="BP21">
        <v>12.9496</v>
      </c>
      <c r="BQ21">
        <v>1.53322</v>
      </c>
      <c r="BR21">
        <v>1.31132</v>
      </c>
      <c r="BS21">
        <v>13.303599999999999</v>
      </c>
      <c r="BT21">
        <v>10.9293</v>
      </c>
      <c r="BU21">
        <v>1799.99</v>
      </c>
      <c r="BV21">
        <v>0.89998800000000001</v>
      </c>
      <c r="BW21">
        <v>0.100012</v>
      </c>
      <c r="BX21">
        <v>0</v>
      </c>
      <c r="BY21">
        <v>2.6926999999999999</v>
      </c>
      <c r="BZ21">
        <v>0</v>
      </c>
      <c r="CA21">
        <v>14416.4</v>
      </c>
      <c r="CB21">
        <v>17199.5</v>
      </c>
      <c r="CC21">
        <v>38.061999999999998</v>
      </c>
      <c r="CD21">
        <v>40.125</v>
      </c>
      <c r="CE21">
        <v>39.375</v>
      </c>
      <c r="CF21">
        <v>38.061999999999998</v>
      </c>
      <c r="CG21">
        <v>37.311999999999998</v>
      </c>
      <c r="CH21">
        <v>1619.97</v>
      </c>
      <c r="CI21">
        <v>180.02</v>
      </c>
      <c r="CJ21">
        <v>0</v>
      </c>
      <c r="CK21">
        <v>1689811467</v>
      </c>
      <c r="CL21">
        <v>0</v>
      </c>
      <c r="CM21">
        <v>1689811434</v>
      </c>
      <c r="CN21" t="s">
        <v>364</v>
      </c>
      <c r="CO21">
        <v>1689811434</v>
      </c>
      <c r="CP21">
        <v>1689811433</v>
      </c>
      <c r="CQ21">
        <v>48</v>
      </c>
      <c r="CR21">
        <v>0.06</v>
      </c>
      <c r="CS21">
        <v>-1E-3</v>
      </c>
      <c r="CT21">
        <v>-3.3340000000000001</v>
      </c>
      <c r="CU21">
        <v>-0.13200000000000001</v>
      </c>
      <c r="CV21">
        <v>250</v>
      </c>
      <c r="CW21">
        <v>13</v>
      </c>
      <c r="CX21">
        <v>0.1</v>
      </c>
      <c r="CY21">
        <v>0.04</v>
      </c>
      <c r="CZ21">
        <v>10.0959426485433</v>
      </c>
      <c r="DA21">
        <v>-6.9035534501222601E-2</v>
      </c>
      <c r="DB21">
        <v>2.20218053761141E-2</v>
      </c>
      <c r="DC21">
        <v>1</v>
      </c>
      <c r="DD21">
        <v>249.95785714285699</v>
      </c>
      <c r="DE21">
        <v>0.246389610389699</v>
      </c>
      <c r="DF21">
        <v>3.1985540951059703E-2</v>
      </c>
      <c r="DG21">
        <v>1</v>
      </c>
      <c r="DH21">
        <v>1800.0166666666701</v>
      </c>
      <c r="DI21">
        <v>-0.33473722794668298</v>
      </c>
      <c r="DJ21">
        <v>0.100632917710765</v>
      </c>
      <c r="DK21">
        <v>-1</v>
      </c>
      <c r="DL21">
        <v>2</v>
      </c>
      <c r="DM21">
        <v>2</v>
      </c>
      <c r="DN21" t="s">
        <v>355</v>
      </c>
      <c r="DO21">
        <v>3.1581000000000001</v>
      </c>
      <c r="DP21">
        <v>2.7818800000000001</v>
      </c>
      <c r="DQ21">
        <v>6.3795699999999997E-2</v>
      </c>
      <c r="DR21">
        <v>6.56389E-2</v>
      </c>
      <c r="DS21">
        <v>8.7688000000000002E-2</v>
      </c>
      <c r="DT21">
        <v>7.7942300000000006E-2</v>
      </c>
      <c r="DU21">
        <v>29749.3</v>
      </c>
      <c r="DV21">
        <v>30989.7</v>
      </c>
      <c r="DW21">
        <v>29518.2</v>
      </c>
      <c r="DX21">
        <v>30917.8</v>
      </c>
      <c r="DY21">
        <v>35296.800000000003</v>
      </c>
      <c r="DZ21">
        <v>37356.699999999997</v>
      </c>
      <c r="EA21">
        <v>40531.699999999997</v>
      </c>
      <c r="EB21">
        <v>42874.5</v>
      </c>
      <c r="EC21">
        <v>2.2666200000000001</v>
      </c>
      <c r="ED21">
        <v>1.9456800000000001</v>
      </c>
      <c r="EE21">
        <v>1.3411E-4</v>
      </c>
      <c r="EF21">
        <v>0</v>
      </c>
      <c r="EG21">
        <v>19.0045</v>
      </c>
      <c r="EH21">
        <v>999.9</v>
      </c>
      <c r="EI21">
        <v>50.817999999999998</v>
      </c>
      <c r="EJ21">
        <v>23.706</v>
      </c>
      <c r="EK21">
        <v>14.763999999999999</v>
      </c>
      <c r="EL21">
        <v>61.067599999999999</v>
      </c>
      <c r="EM21">
        <v>25.468800000000002</v>
      </c>
      <c r="EN21">
        <v>1</v>
      </c>
      <c r="EO21">
        <v>-0.27278999999999998</v>
      </c>
      <c r="EP21">
        <v>3.7025100000000002</v>
      </c>
      <c r="EQ21">
        <v>20.251000000000001</v>
      </c>
      <c r="ER21">
        <v>5.2398999999999996</v>
      </c>
      <c r="ES21">
        <v>11.83</v>
      </c>
      <c r="ET21">
        <v>4.9814999999999996</v>
      </c>
      <c r="EU21">
        <v>3.2989999999999999</v>
      </c>
      <c r="EV21">
        <v>68.900000000000006</v>
      </c>
      <c r="EW21">
        <v>9999</v>
      </c>
      <c r="EX21">
        <v>4645.6000000000004</v>
      </c>
      <c r="EY21">
        <v>184.8</v>
      </c>
      <c r="EZ21">
        <v>1.8733200000000001</v>
      </c>
      <c r="FA21">
        <v>1.87906</v>
      </c>
      <c r="FB21">
        <v>1.8793200000000001</v>
      </c>
      <c r="FC21">
        <v>1.8799600000000001</v>
      </c>
      <c r="FD21">
        <v>1.8775900000000001</v>
      </c>
      <c r="FE21">
        <v>1.87683</v>
      </c>
      <c r="FF21">
        <v>1.87731</v>
      </c>
      <c r="FG21">
        <v>1.8749800000000001</v>
      </c>
      <c r="FH21">
        <v>0</v>
      </c>
      <c r="FI21">
        <v>0</v>
      </c>
      <c r="FJ21">
        <v>0</v>
      </c>
      <c r="FK21">
        <v>0</v>
      </c>
      <c r="FL21" t="s">
        <v>356</v>
      </c>
      <c r="FM21" t="s">
        <v>357</v>
      </c>
      <c r="FN21" t="s">
        <v>358</v>
      </c>
      <c r="FO21" t="s">
        <v>358</v>
      </c>
      <c r="FP21" t="s">
        <v>358</v>
      </c>
      <c r="FQ21" t="s">
        <v>358</v>
      </c>
      <c r="FR21">
        <v>0</v>
      </c>
      <c r="FS21">
        <v>100</v>
      </c>
      <c r="FT21">
        <v>100</v>
      </c>
      <c r="FU21">
        <v>-3.3340000000000001</v>
      </c>
      <c r="FV21">
        <v>-0.1318</v>
      </c>
      <c r="FW21">
        <v>-3.3464208380575902</v>
      </c>
      <c r="FX21">
        <v>1.4527828764109799E-4</v>
      </c>
      <c r="FY21">
        <v>-4.3579519040863002E-7</v>
      </c>
      <c r="FZ21">
        <v>2.0799061152897499E-10</v>
      </c>
      <c r="GA21">
        <v>-0.13188181818181899</v>
      </c>
      <c r="GB21">
        <v>0</v>
      </c>
      <c r="GC21">
        <v>0</v>
      </c>
      <c r="GD21">
        <v>0</v>
      </c>
      <c r="GE21">
        <v>4</v>
      </c>
      <c r="GF21">
        <v>2147</v>
      </c>
      <c r="GG21">
        <v>-1</v>
      </c>
      <c r="GH21">
        <v>-1</v>
      </c>
      <c r="GI21">
        <v>0.5</v>
      </c>
      <c r="GJ21">
        <v>0.5</v>
      </c>
      <c r="GK21">
        <v>0.71411100000000005</v>
      </c>
      <c r="GL21">
        <v>2.5280800000000001</v>
      </c>
      <c r="GM21">
        <v>1.54541</v>
      </c>
      <c r="GN21">
        <v>2.2888199999999999</v>
      </c>
      <c r="GO21">
        <v>1.5979000000000001</v>
      </c>
      <c r="GP21">
        <v>2.4072300000000002</v>
      </c>
      <c r="GQ21">
        <v>27.224499999999999</v>
      </c>
      <c r="GR21">
        <v>16.014600000000002</v>
      </c>
      <c r="GS21">
        <v>18</v>
      </c>
      <c r="GT21">
        <v>639.495</v>
      </c>
      <c r="GU21">
        <v>403.14800000000002</v>
      </c>
      <c r="GV21">
        <v>15.6478</v>
      </c>
      <c r="GW21">
        <v>23.264600000000002</v>
      </c>
      <c r="GX21">
        <v>30.000399999999999</v>
      </c>
      <c r="GY21">
        <v>23.212399999999999</v>
      </c>
      <c r="GZ21">
        <v>23.183199999999999</v>
      </c>
      <c r="HA21">
        <v>14.360300000000001</v>
      </c>
      <c r="HB21">
        <v>20</v>
      </c>
      <c r="HC21">
        <v>-30</v>
      </c>
      <c r="HD21">
        <v>15.644</v>
      </c>
      <c r="HE21">
        <v>250</v>
      </c>
      <c r="HF21">
        <v>0</v>
      </c>
      <c r="HG21">
        <v>100.524</v>
      </c>
      <c r="HH21">
        <v>99.382199999999997</v>
      </c>
    </row>
    <row r="22" spans="1:216" x14ac:dyDescent="0.2">
      <c r="A22">
        <v>4</v>
      </c>
      <c r="B22">
        <v>1689811564</v>
      </c>
      <c r="C22">
        <v>285</v>
      </c>
      <c r="D22" t="s">
        <v>365</v>
      </c>
      <c r="E22" t="s">
        <v>366</v>
      </c>
      <c r="F22" t="s">
        <v>348</v>
      </c>
      <c r="G22" t="s">
        <v>349</v>
      </c>
      <c r="H22" t="s">
        <v>350</v>
      </c>
      <c r="I22" t="s">
        <v>351</v>
      </c>
      <c r="J22" t="s">
        <v>352</v>
      </c>
      <c r="K22" t="s">
        <v>353</v>
      </c>
      <c r="L22">
        <v>1689811564</v>
      </c>
      <c r="M22">
        <f t="shared" si="0"/>
        <v>2.1860423183653701E-3</v>
      </c>
      <c r="N22">
        <f t="shared" si="1"/>
        <v>2.1860423183653701</v>
      </c>
      <c r="O22">
        <f t="shared" si="2"/>
        <v>6.5256870358491446</v>
      </c>
      <c r="P22">
        <f t="shared" si="3"/>
        <v>168.126</v>
      </c>
      <c r="Q22">
        <f t="shared" si="4"/>
        <v>134.68228416936506</v>
      </c>
      <c r="R22">
        <f t="shared" si="5"/>
        <v>13.645853298914883</v>
      </c>
      <c r="S22">
        <f t="shared" si="6"/>
        <v>17.034331915906201</v>
      </c>
      <c r="T22">
        <f t="shared" si="7"/>
        <v>0.34625985199206905</v>
      </c>
      <c r="U22">
        <f t="shared" si="8"/>
        <v>2.9518203893368211</v>
      </c>
      <c r="V22">
        <f t="shared" si="9"/>
        <v>0.32517368016493187</v>
      </c>
      <c r="W22">
        <f t="shared" si="10"/>
        <v>0.2050209651447063</v>
      </c>
      <c r="X22">
        <f t="shared" si="11"/>
        <v>297.70620899999994</v>
      </c>
      <c r="Y22">
        <f t="shared" si="12"/>
        <v>20.234715453205357</v>
      </c>
      <c r="Z22">
        <f t="shared" si="13"/>
        <v>19.002700000000001</v>
      </c>
      <c r="AA22">
        <f t="shared" si="14"/>
        <v>2.2055520506565527</v>
      </c>
      <c r="AB22">
        <f t="shared" si="15"/>
        <v>69.483571207442367</v>
      </c>
      <c r="AC22">
        <f t="shared" si="16"/>
        <v>1.5369967270446301</v>
      </c>
      <c r="AD22">
        <f t="shared" si="17"/>
        <v>2.2120289736633496</v>
      </c>
      <c r="AE22">
        <f t="shared" si="18"/>
        <v>0.6685553236119226</v>
      </c>
      <c r="AF22">
        <f t="shared" si="19"/>
        <v>-96.404466239912821</v>
      </c>
      <c r="AG22">
        <f t="shared" si="20"/>
        <v>7.4795114190066503</v>
      </c>
      <c r="AH22">
        <f t="shared" si="21"/>
        <v>0.50438244617019179</v>
      </c>
      <c r="AI22">
        <f t="shared" si="22"/>
        <v>209.28563662526398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55009.059337655723</v>
      </c>
      <c r="AO22">
        <f t="shared" si="26"/>
        <v>1800.03</v>
      </c>
      <c r="AP22">
        <f t="shared" si="27"/>
        <v>1517.4248999999998</v>
      </c>
      <c r="AQ22">
        <f t="shared" si="28"/>
        <v>0.84299978333694425</v>
      </c>
      <c r="AR22">
        <f t="shared" si="29"/>
        <v>0.16538958184030264</v>
      </c>
      <c r="AS22">
        <v>1689811564</v>
      </c>
      <c r="AT22">
        <v>168.126</v>
      </c>
      <c r="AU22">
        <v>175.018</v>
      </c>
      <c r="AV22">
        <v>15.1699</v>
      </c>
      <c r="AW22">
        <v>13.0174</v>
      </c>
      <c r="AX22">
        <v>171.126</v>
      </c>
      <c r="AY22">
        <v>15.3002</v>
      </c>
      <c r="AZ22">
        <v>600.10599999999999</v>
      </c>
      <c r="BA22">
        <v>101.26900000000001</v>
      </c>
      <c r="BB22">
        <v>4.9843699999999998E-2</v>
      </c>
      <c r="BC22">
        <v>19.049700000000001</v>
      </c>
      <c r="BD22">
        <v>19.002700000000001</v>
      </c>
      <c r="BE22">
        <v>999.9</v>
      </c>
      <c r="BF22">
        <v>0</v>
      </c>
      <c r="BG22">
        <v>0</v>
      </c>
      <c r="BH22">
        <v>10000.6</v>
      </c>
      <c r="BI22">
        <v>0</v>
      </c>
      <c r="BJ22">
        <v>924.75199999999995</v>
      </c>
      <c r="BK22">
        <v>-6.8926499999999997</v>
      </c>
      <c r="BL22">
        <v>170.715</v>
      </c>
      <c r="BM22">
        <v>177.327</v>
      </c>
      <c r="BN22">
        <v>2.1524299999999998</v>
      </c>
      <c r="BO22">
        <v>175.018</v>
      </c>
      <c r="BP22">
        <v>13.0174</v>
      </c>
      <c r="BQ22">
        <v>1.53623</v>
      </c>
      <c r="BR22">
        <v>1.31826</v>
      </c>
      <c r="BS22">
        <v>13.333600000000001</v>
      </c>
      <c r="BT22">
        <v>11.008599999999999</v>
      </c>
      <c r="BU22">
        <v>1800.03</v>
      </c>
      <c r="BV22">
        <v>0.90000599999999997</v>
      </c>
      <c r="BW22">
        <v>9.9994299999999994E-2</v>
      </c>
      <c r="BX22">
        <v>0</v>
      </c>
      <c r="BY22">
        <v>2.5232999999999999</v>
      </c>
      <c r="BZ22">
        <v>0</v>
      </c>
      <c r="CA22">
        <v>14415.2</v>
      </c>
      <c r="CB22">
        <v>17200</v>
      </c>
      <c r="CC22">
        <v>38</v>
      </c>
      <c r="CD22">
        <v>40.125</v>
      </c>
      <c r="CE22">
        <v>39.311999999999998</v>
      </c>
      <c r="CF22">
        <v>38.061999999999998</v>
      </c>
      <c r="CG22">
        <v>37.186999999999998</v>
      </c>
      <c r="CH22">
        <v>1620.04</v>
      </c>
      <c r="CI22">
        <v>179.99</v>
      </c>
      <c r="CJ22">
        <v>0</v>
      </c>
      <c r="CK22">
        <v>1689811568.4000001</v>
      </c>
      <c r="CL22">
        <v>0</v>
      </c>
      <c r="CM22">
        <v>1689811534</v>
      </c>
      <c r="CN22" t="s">
        <v>367</v>
      </c>
      <c r="CO22">
        <v>1689811534</v>
      </c>
      <c r="CP22">
        <v>1689811526</v>
      </c>
      <c r="CQ22">
        <v>49</v>
      </c>
      <c r="CR22">
        <v>0.33300000000000002</v>
      </c>
      <c r="CS22">
        <v>2E-3</v>
      </c>
      <c r="CT22">
        <v>-3.0009999999999999</v>
      </c>
      <c r="CU22">
        <v>-0.13</v>
      </c>
      <c r="CV22">
        <v>175</v>
      </c>
      <c r="CW22">
        <v>13</v>
      </c>
      <c r="CX22">
        <v>0.44</v>
      </c>
      <c r="CY22">
        <v>0.03</v>
      </c>
      <c r="CZ22">
        <v>6.5449445372508297</v>
      </c>
      <c r="DA22">
        <v>-4.2269354832367399E-2</v>
      </c>
      <c r="DB22">
        <v>2.17662012795302E-2</v>
      </c>
      <c r="DC22">
        <v>1</v>
      </c>
      <c r="DD22">
        <v>174.9811</v>
      </c>
      <c r="DE22">
        <v>8.9954887217999005E-2</v>
      </c>
      <c r="DF22">
        <v>1.7351945135922201E-2</v>
      </c>
      <c r="DG22">
        <v>1</v>
      </c>
      <c r="DH22">
        <v>1799.9980952380999</v>
      </c>
      <c r="DI22">
        <v>-0.24178890855257101</v>
      </c>
      <c r="DJ22">
        <v>8.8888321993642799E-2</v>
      </c>
      <c r="DK22">
        <v>-1</v>
      </c>
      <c r="DL22">
        <v>2</v>
      </c>
      <c r="DM22">
        <v>2</v>
      </c>
      <c r="DN22" t="s">
        <v>355</v>
      </c>
      <c r="DO22">
        <v>3.15781</v>
      </c>
      <c r="DP22">
        <v>2.7816700000000001</v>
      </c>
      <c r="DQ22">
        <v>4.7033400000000003E-2</v>
      </c>
      <c r="DR22">
        <v>4.8176900000000002E-2</v>
      </c>
      <c r="DS22">
        <v>8.7785100000000005E-2</v>
      </c>
      <c r="DT22">
        <v>7.8229999999999994E-2</v>
      </c>
      <c r="DU22">
        <v>30275.8</v>
      </c>
      <c r="DV22">
        <v>31561.7</v>
      </c>
      <c r="DW22">
        <v>29512.400000000001</v>
      </c>
      <c r="DX22">
        <v>30911.200000000001</v>
      </c>
      <c r="DY22">
        <v>35285.1</v>
      </c>
      <c r="DZ22">
        <v>37334.400000000001</v>
      </c>
      <c r="EA22">
        <v>40524.300000000003</v>
      </c>
      <c r="EB22">
        <v>42864.4</v>
      </c>
      <c r="EC22">
        <v>2.2652000000000001</v>
      </c>
      <c r="ED22">
        <v>1.94333</v>
      </c>
      <c r="EE22">
        <v>-3.3080599999999998E-3</v>
      </c>
      <c r="EF22">
        <v>0</v>
      </c>
      <c r="EG22">
        <v>19.057500000000001</v>
      </c>
      <c r="EH22">
        <v>999.9</v>
      </c>
      <c r="EI22">
        <v>50.890999999999998</v>
      </c>
      <c r="EJ22">
        <v>23.776</v>
      </c>
      <c r="EK22">
        <v>14.8484</v>
      </c>
      <c r="EL22">
        <v>61.197600000000001</v>
      </c>
      <c r="EM22">
        <v>26.222000000000001</v>
      </c>
      <c r="EN22">
        <v>1</v>
      </c>
      <c r="EO22">
        <v>-0.26387699999999997</v>
      </c>
      <c r="EP22">
        <v>3.83541</v>
      </c>
      <c r="EQ22">
        <v>20.2484</v>
      </c>
      <c r="ER22">
        <v>5.2408000000000001</v>
      </c>
      <c r="ES22">
        <v>11.8302</v>
      </c>
      <c r="ET22">
        <v>4.9816500000000001</v>
      </c>
      <c r="EU22">
        <v>3.2990300000000001</v>
      </c>
      <c r="EV22">
        <v>69</v>
      </c>
      <c r="EW22">
        <v>9999</v>
      </c>
      <c r="EX22">
        <v>4647.6000000000004</v>
      </c>
      <c r="EY22">
        <v>184.8</v>
      </c>
      <c r="EZ22">
        <v>1.8733200000000001</v>
      </c>
      <c r="FA22">
        <v>1.8790100000000001</v>
      </c>
      <c r="FB22">
        <v>1.8793</v>
      </c>
      <c r="FC22">
        <v>1.8798999999999999</v>
      </c>
      <c r="FD22">
        <v>1.8775900000000001</v>
      </c>
      <c r="FE22">
        <v>1.8768199999999999</v>
      </c>
      <c r="FF22">
        <v>1.87731</v>
      </c>
      <c r="FG22">
        <v>1.87497</v>
      </c>
      <c r="FH22">
        <v>0</v>
      </c>
      <c r="FI22">
        <v>0</v>
      </c>
      <c r="FJ22">
        <v>0</v>
      </c>
      <c r="FK22">
        <v>0</v>
      </c>
      <c r="FL22" t="s">
        <v>356</v>
      </c>
      <c r="FM22" t="s">
        <v>357</v>
      </c>
      <c r="FN22" t="s">
        <v>358</v>
      </c>
      <c r="FO22" t="s">
        <v>358</v>
      </c>
      <c r="FP22" t="s">
        <v>358</v>
      </c>
      <c r="FQ22" t="s">
        <v>358</v>
      </c>
      <c r="FR22">
        <v>0</v>
      </c>
      <c r="FS22">
        <v>100</v>
      </c>
      <c r="FT22">
        <v>100</v>
      </c>
      <c r="FU22">
        <v>-3</v>
      </c>
      <c r="FV22">
        <v>-0.1303</v>
      </c>
      <c r="FW22">
        <v>-3.0139512044535399</v>
      </c>
      <c r="FX22">
        <v>1.4527828764109799E-4</v>
      </c>
      <c r="FY22">
        <v>-4.3579519040863002E-7</v>
      </c>
      <c r="FZ22">
        <v>2.0799061152897499E-10</v>
      </c>
      <c r="GA22">
        <v>-0.13036363636363599</v>
      </c>
      <c r="GB22">
        <v>0</v>
      </c>
      <c r="GC22">
        <v>0</v>
      </c>
      <c r="GD22">
        <v>0</v>
      </c>
      <c r="GE22">
        <v>4</v>
      </c>
      <c r="GF22">
        <v>2147</v>
      </c>
      <c r="GG22">
        <v>-1</v>
      </c>
      <c r="GH22">
        <v>-1</v>
      </c>
      <c r="GI22">
        <v>0.5</v>
      </c>
      <c r="GJ22">
        <v>0.6</v>
      </c>
      <c r="GK22">
        <v>0.55053700000000005</v>
      </c>
      <c r="GL22">
        <v>2.5476100000000002</v>
      </c>
      <c r="GM22">
        <v>1.54541</v>
      </c>
      <c r="GN22">
        <v>2.2888199999999999</v>
      </c>
      <c r="GO22">
        <v>1.5979000000000001</v>
      </c>
      <c r="GP22">
        <v>2.34497</v>
      </c>
      <c r="GQ22">
        <v>27.286899999999999</v>
      </c>
      <c r="GR22">
        <v>15.997</v>
      </c>
      <c r="GS22">
        <v>18</v>
      </c>
      <c r="GT22">
        <v>639.81700000000001</v>
      </c>
      <c r="GU22">
        <v>402.702</v>
      </c>
      <c r="GV22">
        <v>15.5275</v>
      </c>
      <c r="GW22">
        <v>23.3782</v>
      </c>
      <c r="GX22">
        <v>30.000499999999999</v>
      </c>
      <c r="GY22">
        <v>23.3246</v>
      </c>
      <c r="GZ22">
        <v>23.296700000000001</v>
      </c>
      <c r="HA22">
        <v>11.057</v>
      </c>
      <c r="HB22">
        <v>20</v>
      </c>
      <c r="HC22">
        <v>-30</v>
      </c>
      <c r="HD22">
        <v>15.525399999999999</v>
      </c>
      <c r="HE22">
        <v>175</v>
      </c>
      <c r="HF22">
        <v>0</v>
      </c>
      <c r="HG22">
        <v>100.505</v>
      </c>
      <c r="HH22">
        <v>99.359700000000004</v>
      </c>
    </row>
    <row r="23" spans="1:216" x14ac:dyDescent="0.2">
      <c r="A23">
        <v>5</v>
      </c>
      <c r="B23">
        <v>1689811657</v>
      </c>
      <c r="C23">
        <v>378</v>
      </c>
      <c r="D23" t="s">
        <v>368</v>
      </c>
      <c r="E23" t="s">
        <v>369</v>
      </c>
      <c r="F23" t="s">
        <v>348</v>
      </c>
      <c r="G23" t="s">
        <v>349</v>
      </c>
      <c r="H23" t="s">
        <v>350</v>
      </c>
      <c r="I23" t="s">
        <v>351</v>
      </c>
      <c r="J23" t="s">
        <v>352</v>
      </c>
      <c r="K23" t="s">
        <v>353</v>
      </c>
      <c r="L23">
        <v>1689811657</v>
      </c>
      <c r="M23">
        <f t="shared" si="0"/>
        <v>2.1627067134743728E-3</v>
      </c>
      <c r="N23">
        <f t="shared" si="1"/>
        <v>2.1627067134743729</v>
      </c>
      <c r="O23">
        <f t="shared" si="2"/>
        <v>4.1999059086494563</v>
      </c>
      <c r="P23">
        <f t="shared" si="3"/>
        <v>120.57599999999999</v>
      </c>
      <c r="Q23">
        <f t="shared" si="4"/>
        <v>98.910679263773559</v>
      </c>
      <c r="R23">
        <f t="shared" si="5"/>
        <v>10.022176227558568</v>
      </c>
      <c r="S23">
        <f t="shared" si="6"/>
        <v>12.2174261647872</v>
      </c>
      <c r="T23">
        <f t="shared" si="7"/>
        <v>0.34589316711278495</v>
      </c>
      <c r="U23">
        <f t="shared" si="8"/>
        <v>2.9500572805814373</v>
      </c>
      <c r="V23">
        <f t="shared" si="9"/>
        <v>0.3248384205464922</v>
      </c>
      <c r="W23">
        <f t="shared" si="10"/>
        <v>0.20480881035889498</v>
      </c>
      <c r="X23">
        <f t="shared" si="11"/>
        <v>297.71796000000001</v>
      </c>
      <c r="Y23">
        <f t="shared" si="12"/>
        <v>20.220525830367862</v>
      </c>
      <c r="Z23">
        <f t="shared" si="13"/>
        <v>18.982600000000001</v>
      </c>
      <c r="AA23">
        <f t="shared" si="14"/>
        <v>2.2027872121972916</v>
      </c>
      <c r="AB23">
        <f t="shared" si="15"/>
        <v>69.739778112160039</v>
      </c>
      <c r="AC23">
        <f t="shared" si="16"/>
        <v>1.54064443249878</v>
      </c>
      <c r="AD23">
        <f t="shared" si="17"/>
        <v>2.2091329714600119</v>
      </c>
      <c r="AE23">
        <f t="shared" si="18"/>
        <v>0.66214277969851154</v>
      </c>
      <c r="AF23">
        <f t="shared" si="19"/>
        <v>-95.375366064219847</v>
      </c>
      <c r="AG23">
        <f t="shared" si="20"/>
        <v>7.3319048019034305</v>
      </c>
      <c r="AH23">
        <f t="shared" si="21"/>
        <v>0.49461962434405043</v>
      </c>
      <c r="AI23">
        <f t="shared" si="22"/>
        <v>210.16911836202763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54960.336376258274</v>
      </c>
      <c r="AO23">
        <f t="shared" si="26"/>
        <v>1800.1</v>
      </c>
      <c r="AP23">
        <f t="shared" si="27"/>
        <v>1517.4839999999999</v>
      </c>
      <c r="AQ23">
        <f t="shared" si="28"/>
        <v>0.8429998333425921</v>
      </c>
      <c r="AR23">
        <f t="shared" si="29"/>
        <v>0.16538967835120272</v>
      </c>
      <c r="AS23">
        <v>1689811657</v>
      </c>
      <c r="AT23">
        <v>120.57599999999999</v>
      </c>
      <c r="AU23">
        <v>125.036</v>
      </c>
      <c r="AV23">
        <v>15.2049</v>
      </c>
      <c r="AW23">
        <v>13.0754</v>
      </c>
      <c r="AX23">
        <v>123.42400000000001</v>
      </c>
      <c r="AY23">
        <v>15.3347</v>
      </c>
      <c r="AZ23">
        <v>600.09100000000001</v>
      </c>
      <c r="BA23">
        <v>101.27500000000001</v>
      </c>
      <c r="BB23">
        <v>5.0522200000000003E-2</v>
      </c>
      <c r="BC23">
        <v>19.028700000000001</v>
      </c>
      <c r="BD23">
        <v>18.982600000000001</v>
      </c>
      <c r="BE23">
        <v>999.9</v>
      </c>
      <c r="BF23">
        <v>0</v>
      </c>
      <c r="BG23">
        <v>0</v>
      </c>
      <c r="BH23">
        <v>9990</v>
      </c>
      <c r="BI23">
        <v>0</v>
      </c>
      <c r="BJ23">
        <v>933.51499999999999</v>
      </c>
      <c r="BK23">
        <v>-4.4603900000000003</v>
      </c>
      <c r="BL23">
        <v>122.437</v>
      </c>
      <c r="BM23">
        <v>126.693</v>
      </c>
      <c r="BN23">
        <v>2.1294900000000001</v>
      </c>
      <c r="BO23">
        <v>125.036</v>
      </c>
      <c r="BP23">
        <v>13.0754</v>
      </c>
      <c r="BQ23">
        <v>1.5398700000000001</v>
      </c>
      <c r="BR23">
        <v>1.3242100000000001</v>
      </c>
      <c r="BS23">
        <v>13.369899999999999</v>
      </c>
      <c r="BT23">
        <v>11.0764</v>
      </c>
      <c r="BU23">
        <v>1800.1</v>
      </c>
      <c r="BV23">
        <v>0.90000500000000005</v>
      </c>
      <c r="BW23">
        <v>9.9994700000000006E-2</v>
      </c>
      <c r="BX23">
        <v>0</v>
      </c>
      <c r="BY23">
        <v>2.5291000000000001</v>
      </c>
      <c r="BZ23">
        <v>0</v>
      </c>
      <c r="CA23">
        <v>14432.3</v>
      </c>
      <c r="CB23">
        <v>17200.599999999999</v>
      </c>
      <c r="CC23">
        <v>37.875</v>
      </c>
      <c r="CD23">
        <v>40.061999999999998</v>
      </c>
      <c r="CE23">
        <v>39.186999999999998</v>
      </c>
      <c r="CF23">
        <v>38</v>
      </c>
      <c r="CG23">
        <v>37.186999999999998</v>
      </c>
      <c r="CH23">
        <v>1620.1</v>
      </c>
      <c r="CI23">
        <v>180</v>
      </c>
      <c r="CJ23">
        <v>0</v>
      </c>
      <c r="CK23">
        <v>1689811661.4000001</v>
      </c>
      <c r="CL23">
        <v>0</v>
      </c>
      <c r="CM23">
        <v>1689811628</v>
      </c>
      <c r="CN23" t="s">
        <v>370</v>
      </c>
      <c r="CO23">
        <v>1689811622</v>
      </c>
      <c r="CP23">
        <v>1689811628</v>
      </c>
      <c r="CQ23">
        <v>50</v>
      </c>
      <c r="CR23">
        <v>0.155</v>
      </c>
      <c r="CS23">
        <v>1E-3</v>
      </c>
      <c r="CT23">
        <v>-2.847</v>
      </c>
      <c r="CU23">
        <v>-0.13</v>
      </c>
      <c r="CV23">
        <v>125</v>
      </c>
      <c r="CW23">
        <v>13</v>
      </c>
      <c r="CX23">
        <v>0.17</v>
      </c>
      <c r="CY23">
        <v>0.04</v>
      </c>
      <c r="CZ23">
        <v>4.1864965269055201</v>
      </c>
      <c r="DA23">
        <v>-0.17080051554509099</v>
      </c>
      <c r="DB23">
        <v>2.0657232555624901E-2</v>
      </c>
      <c r="DC23">
        <v>1</v>
      </c>
      <c r="DD23">
        <v>124.98033333333299</v>
      </c>
      <c r="DE23">
        <v>-2.28311688312447E-2</v>
      </c>
      <c r="DF23">
        <v>1.16836610917955E-2</v>
      </c>
      <c r="DG23">
        <v>1</v>
      </c>
      <c r="DH23">
        <v>1799.9609523809499</v>
      </c>
      <c r="DI23">
        <v>-0.19203248902607101</v>
      </c>
      <c r="DJ23">
        <v>0.14638191281400201</v>
      </c>
      <c r="DK23">
        <v>-1</v>
      </c>
      <c r="DL23">
        <v>2</v>
      </c>
      <c r="DM23">
        <v>2</v>
      </c>
      <c r="DN23" t="s">
        <v>355</v>
      </c>
      <c r="DO23">
        <v>3.1576900000000001</v>
      </c>
      <c r="DP23">
        <v>2.7822499999999999</v>
      </c>
      <c r="DQ23">
        <v>3.48527E-2</v>
      </c>
      <c r="DR23">
        <v>3.5422799999999997E-2</v>
      </c>
      <c r="DS23">
        <v>8.7916900000000006E-2</v>
      </c>
      <c r="DT23">
        <v>7.8477000000000005E-2</v>
      </c>
      <c r="DU23">
        <v>30659.4</v>
      </c>
      <c r="DV23">
        <v>31978.400000000001</v>
      </c>
      <c r="DW23">
        <v>29509.3</v>
      </c>
      <c r="DX23">
        <v>30905.3</v>
      </c>
      <c r="DY23">
        <v>35275.800000000003</v>
      </c>
      <c r="DZ23">
        <v>37316.699999999997</v>
      </c>
      <c r="EA23">
        <v>40520.800000000003</v>
      </c>
      <c r="EB23">
        <v>42857.1</v>
      </c>
      <c r="EC23">
        <v>2.2635800000000001</v>
      </c>
      <c r="ED23">
        <v>1.94123</v>
      </c>
      <c r="EE23">
        <v>-3.6805900000000001E-3</v>
      </c>
      <c r="EF23">
        <v>0</v>
      </c>
      <c r="EG23">
        <v>19.043600000000001</v>
      </c>
      <c r="EH23">
        <v>999.9</v>
      </c>
      <c r="EI23">
        <v>51.000999999999998</v>
      </c>
      <c r="EJ23">
        <v>23.837</v>
      </c>
      <c r="EK23">
        <v>14.9343</v>
      </c>
      <c r="EL23">
        <v>61.617600000000003</v>
      </c>
      <c r="EM23">
        <v>26.0777</v>
      </c>
      <c r="EN23">
        <v>1</v>
      </c>
      <c r="EO23">
        <v>-0.25738800000000001</v>
      </c>
      <c r="EP23">
        <v>3.6924899999999998</v>
      </c>
      <c r="EQ23">
        <v>20.252099999999999</v>
      </c>
      <c r="ER23">
        <v>5.2398999999999996</v>
      </c>
      <c r="ES23">
        <v>11.8301</v>
      </c>
      <c r="ET23">
        <v>4.9817</v>
      </c>
      <c r="EU23">
        <v>3.2989999999999999</v>
      </c>
      <c r="EV23">
        <v>69</v>
      </c>
      <c r="EW23">
        <v>9999</v>
      </c>
      <c r="EX23">
        <v>4649.7</v>
      </c>
      <c r="EY23">
        <v>184.8</v>
      </c>
      <c r="EZ23">
        <v>1.8733299999999999</v>
      </c>
      <c r="FA23">
        <v>1.8791100000000001</v>
      </c>
      <c r="FB23">
        <v>1.87934</v>
      </c>
      <c r="FC23">
        <v>1.87999</v>
      </c>
      <c r="FD23">
        <v>1.8775999999999999</v>
      </c>
      <c r="FE23">
        <v>1.87683</v>
      </c>
      <c r="FF23">
        <v>1.8774</v>
      </c>
      <c r="FG23">
        <v>1.875</v>
      </c>
      <c r="FH23">
        <v>0</v>
      </c>
      <c r="FI23">
        <v>0</v>
      </c>
      <c r="FJ23">
        <v>0</v>
      </c>
      <c r="FK23">
        <v>0</v>
      </c>
      <c r="FL23" t="s">
        <v>356</v>
      </c>
      <c r="FM23" t="s">
        <v>357</v>
      </c>
      <c r="FN23" t="s">
        <v>358</v>
      </c>
      <c r="FO23" t="s">
        <v>358</v>
      </c>
      <c r="FP23" t="s">
        <v>358</v>
      </c>
      <c r="FQ23" t="s">
        <v>358</v>
      </c>
      <c r="FR23">
        <v>0</v>
      </c>
      <c r="FS23">
        <v>100</v>
      </c>
      <c r="FT23">
        <v>100</v>
      </c>
      <c r="FU23">
        <v>-2.8479999999999999</v>
      </c>
      <c r="FV23">
        <v>-0.1298</v>
      </c>
      <c r="FW23">
        <v>-2.85937915382357</v>
      </c>
      <c r="FX23">
        <v>1.4527828764109799E-4</v>
      </c>
      <c r="FY23">
        <v>-4.3579519040863002E-7</v>
      </c>
      <c r="FZ23">
        <v>2.0799061152897499E-10</v>
      </c>
      <c r="GA23">
        <v>-0.12981999999999999</v>
      </c>
      <c r="GB23">
        <v>0</v>
      </c>
      <c r="GC23">
        <v>0</v>
      </c>
      <c r="GD23">
        <v>0</v>
      </c>
      <c r="GE23">
        <v>4</v>
      </c>
      <c r="GF23">
        <v>2147</v>
      </c>
      <c r="GG23">
        <v>-1</v>
      </c>
      <c r="GH23">
        <v>-1</v>
      </c>
      <c r="GI23">
        <v>0.6</v>
      </c>
      <c r="GJ23">
        <v>0.5</v>
      </c>
      <c r="GK23">
        <v>0.43701200000000001</v>
      </c>
      <c r="GL23">
        <v>2.5573700000000001</v>
      </c>
      <c r="GM23">
        <v>1.54541</v>
      </c>
      <c r="GN23">
        <v>2.2888199999999999</v>
      </c>
      <c r="GO23">
        <v>1.5979000000000001</v>
      </c>
      <c r="GP23">
        <v>2.3864700000000001</v>
      </c>
      <c r="GQ23">
        <v>27.328499999999998</v>
      </c>
      <c r="GR23">
        <v>15.988300000000001</v>
      </c>
      <c r="GS23">
        <v>18</v>
      </c>
      <c r="GT23">
        <v>639.79200000000003</v>
      </c>
      <c r="GU23">
        <v>402.25099999999998</v>
      </c>
      <c r="GV23">
        <v>15.579599999999999</v>
      </c>
      <c r="GW23">
        <v>23.474399999999999</v>
      </c>
      <c r="GX23">
        <v>30.000399999999999</v>
      </c>
      <c r="GY23">
        <v>23.420400000000001</v>
      </c>
      <c r="GZ23">
        <v>23.3918</v>
      </c>
      <c r="HA23">
        <v>8.8106500000000008</v>
      </c>
      <c r="HB23">
        <v>20</v>
      </c>
      <c r="HC23">
        <v>-30</v>
      </c>
      <c r="HD23">
        <v>15.5892</v>
      </c>
      <c r="HE23">
        <v>125</v>
      </c>
      <c r="HF23">
        <v>0</v>
      </c>
      <c r="HG23">
        <v>100.496</v>
      </c>
      <c r="HH23">
        <v>99.341999999999999</v>
      </c>
    </row>
    <row r="24" spans="1:216" x14ac:dyDescent="0.2">
      <c r="A24">
        <v>6</v>
      </c>
      <c r="B24">
        <v>1689811748</v>
      </c>
      <c r="C24">
        <v>469</v>
      </c>
      <c r="D24" t="s">
        <v>371</v>
      </c>
      <c r="E24" t="s">
        <v>372</v>
      </c>
      <c r="F24" t="s">
        <v>348</v>
      </c>
      <c r="G24" t="s">
        <v>349</v>
      </c>
      <c r="H24" t="s">
        <v>350</v>
      </c>
      <c r="I24" t="s">
        <v>351</v>
      </c>
      <c r="J24" t="s">
        <v>352</v>
      </c>
      <c r="K24" t="s">
        <v>353</v>
      </c>
      <c r="L24">
        <v>1689811748</v>
      </c>
      <c r="M24">
        <f t="shared" si="0"/>
        <v>2.1405728914965887E-3</v>
      </c>
      <c r="N24">
        <f t="shared" si="1"/>
        <v>2.1405728914965887</v>
      </c>
      <c r="O24">
        <f t="shared" si="2"/>
        <v>1.4561599710404962</v>
      </c>
      <c r="P24">
        <f t="shared" si="3"/>
        <v>68.445700000000002</v>
      </c>
      <c r="Q24">
        <f t="shared" si="4"/>
        <v>60.574696431675129</v>
      </c>
      <c r="R24">
        <f t="shared" si="5"/>
        <v>6.1374260799406608</v>
      </c>
      <c r="S24">
        <f t="shared" si="6"/>
        <v>6.9349158804885098</v>
      </c>
      <c r="T24">
        <f t="shared" si="7"/>
        <v>0.34183391562356197</v>
      </c>
      <c r="U24">
        <f t="shared" si="8"/>
        <v>2.9549177803755264</v>
      </c>
      <c r="V24">
        <f t="shared" si="9"/>
        <v>0.3212863406058834</v>
      </c>
      <c r="W24">
        <f t="shared" si="10"/>
        <v>0.20254707531604926</v>
      </c>
      <c r="X24">
        <f t="shared" si="11"/>
        <v>297.72971100000001</v>
      </c>
      <c r="Y24">
        <f t="shared" si="12"/>
        <v>20.240586282507682</v>
      </c>
      <c r="Z24">
        <f t="shared" si="13"/>
        <v>19.011600000000001</v>
      </c>
      <c r="AA24">
        <f t="shared" si="14"/>
        <v>2.2067772541254511</v>
      </c>
      <c r="AB24">
        <f t="shared" si="15"/>
        <v>69.831806509248906</v>
      </c>
      <c r="AC24">
        <f t="shared" si="16"/>
        <v>1.5442277078927298</v>
      </c>
      <c r="AD24">
        <f t="shared" si="17"/>
        <v>2.2113529422845501</v>
      </c>
      <c r="AE24">
        <f t="shared" si="18"/>
        <v>0.66254954623272133</v>
      </c>
      <c r="AF24">
        <f t="shared" si="19"/>
        <v>-94.399264514999558</v>
      </c>
      <c r="AG24">
        <f t="shared" si="20"/>
        <v>5.2889435088696581</v>
      </c>
      <c r="AH24">
        <f t="shared" si="21"/>
        <v>0.35629449394795049</v>
      </c>
      <c r="AI24">
        <f t="shared" si="22"/>
        <v>208.97568448781803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55102.828660935913</v>
      </c>
      <c r="AO24">
        <f t="shared" si="26"/>
        <v>1800.17</v>
      </c>
      <c r="AP24">
        <f t="shared" si="27"/>
        <v>1517.5431000000001</v>
      </c>
      <c r="AQ24">
        <f t="shared" si="28"/>
        <v>0.84299988334435083</v>
      </c>
      <c r="AR24">
        <f t="shared" si="29"/>
        <v>0.16538977485459705</v>
      </c>
      <c r="AS24">
        <v>1689811748</v>
      </c>
      <c r="AT24">
        <v>68.445700000000002</v>
      </c>
      <c r="AU24">
        <v>70.047499999999999</v>
      </c>
      <c r="AV24">
        <v>15.241099999999999</v>
      </c>
      <c r="AW24">
        <v>13.1343</v>
      </c>
      <c r="AX24">
        <v>71.102999999999994</v>
      </c>
      <c r="AY24">
        <v>15.370100000000001</v>
      </c>
      <c r="AZ24">
        <v>600.327</v>
      </c>
      <c r="BA24">
        <v>101.27</v>
      </c>
      <c r="BB24">
        <v>4.9964300000000003E-2</v>
      </c>
      <c r="BC24">
        <v>19.044799999999999</v>
      </c>
      <c r="BD24">
        <v>19.011600000000001</v>
      </c>
      <c r="BE24">
        <v>999.9</v>
      </c>
      <c r="BF24">
        <v>0</v>
      </c>
      <c r="BG24">
        <v>0</v>
      </c>
      <c r="BH24">
        <v>10018.1</v>
      </c>
      <c r="BI24">
        <v>0</v>
      </c>
      <c r="BJ24">
        <v>1028.5899999999999</v>
      </c>
      <c r="BK24">
        <v>-1.6017999999999999</v>
      </c>
      <c r="BL24">
        <v>69.504999999999995</v>
      </c>
      <c r="BM24">
        <v>70.979799999999997</v>
      </c>
      <c r="BN24">
        <v>2.10677</v>
      </c>
      <c r="BO24">
        <v>70.047499999999999</v>
      </c>
      <c r="BP24">
        <v>13.1343</v>
      </c>
      <c r="BQ24">
        <v>1.5434699999999999</v>
      </c>
      <c r="BR24">
        <v>1.33012</v>
      </c>
      <c r="BS24">
        <v>13.4057</v>
      </c>
      <c r="BT24">
        <v>11.143599999999999</v>
      </c>
      <c r="BU24">
        <v>1800.17</v>
      </c>
      <c r="BV24">
        <v>0.90000599999999997</v>
      </c>
      <c r="BW24">
        <v>9.9994299999999994E-2</v>
      </c>
      <c r="BX24">
        <v>0</v>
      </c>
      <c r="BY24">
        <v>2.2953999999999999</v>
      </c>
      <c r="BZ24">
        <v>0</v>
      </c>
      <c r="CA24">
        <v>14600.3</v>
      </c>
      <c r="CB24">
        <v>17201.2</v>
      </c>
      <c r="CC24">
        <v>37.875</v>
      </c>
      <c r="CD24">
        <v>40</v>
      </c>
      <c r="CE24">
        <v>39.061999999999998</v>
      </c>
      <c r="CF24">
        <v>37.936999999999998</v>
      </c>
      <c r="CG24">
        <v>37.061999999999998</v>
      </c>
      <c r="CH24">
        <v>1620.16</v>
      </c>
      <c r="CI24">
        <v>180.01</v>
      </c>
      <c r="CJ24">
        <v>0</v>
      </c>
      <c r="CK24">
        <v>1689811752</v>
      </c>
      <c r="CL24">
        <v>0</v>
      </c>
      <c r="CM24">
        <v>1689811721</v>
      </c>
      <c r="CN24" t="s">
        <v>373</v>
      </c>
      <c r="CO24">
        <v>1689811711</v>
      </c>
      <c r="CP24">
        <v>1689811721</v>
      </c>
      <c r="CQ24">
        <v>51</v>
      </c>
      <c r="CR24">
        <v>0.19400000000000001</v>
      </c>
      <c r="CS24">
        <v>1E-3</v>
      </c>
      <c r="CT24">
        <v>-2.657</v>
      </c>
      <c r="CU24">
        <v>-0.129</v>
      </c>
      <c r="CV24">
        <v>70</v>
      </c>
      <c r="CW24">
        <v>13</v>
      </c>
      <c r="CX24">
        <v>0.12</v>
      </c>
      <c r="CY24">
        <v>0.03</v>
      </c>
      <c r="CZ24">
        <v>1.36378226286564</v>
      </c>
      <c r="DA24">
        <v>0.79427784367021104</v>
      </c>
      <c r="DB24">
        <v>0.17135223058329499</v>
      </c>
      <c r="DC24">
        <v>1</v>
      </c>
      <c r="DD24">
        <v>69.968069999999997</v>
      </c>
      <c r="DE24">
        <v>0.33090225563908499</v>
      </c>
      <c r="DF24">
        <v>4.4330870733609598E-2</v>
      </c>
      <c r="DG24">
        <v>1</v>
      </c>
      <c r="DH24">
        <v>1799.96523809524</v>
      </c>
      <c r="DI24">
        <v>-0.26158957727641602</v>
      </c>
      <c r="DJ24">
        <v>0.14562244226638399</v>
      </c>
      <c r="DK24">
        <v>-1</v>
      </c>
      <c r="DL24">
        <v>2</v>
      </c>
      <c r="DM24">
        <v>2</v>
      </c>
      <c r="DN24" t="s">
        <v>355</v>
      </c>
      <c r="DO24">
        <v>3.15815</v>
      </c>
      <c r="DP24">
        <v>2.7819500000000001</v>
      </c>
      <c r="DQ24">
        <v>2.0566600000000001E-2</v>
      </c>
      <c r="DR24">
        <v>2.0358299999999999E-2</v>
      </c>
      <c r="DS24">
        <v>8.8047299999999995E-2</v>
      </c>
      <c r="DT24">
        <v>7.8723000000000001E-2</v>
      </c>
      <c r="DU24">
        <v>31109.5</v>
      </c>
      <c r="DV24">
        <v>32473</v>
      </c>
      <c r="DW24">
        <v>29505.7</v>
      </c>
      <c r="DX24">
        <v>30900.7</v>
      </c>
      <c r="DY24">
        <v>35265.9</v>
      </c>
      <c r="DZ24">
        <v>37299.4</v>
      </c>
      <c r="EA24">
        <v>40516.800000000003</v>
      </c>
      <c r="EB24">
        <v>42850.5</v>
      </c>
      <c r="EC24">
        <v>2.26267</v>
      </c>
      <c r="ED24">
        <v>1.9392499999999999</v>
      </c>
      <c r="EE24">
        <v>-5.2154100000000003E-5</v>
      </c>
      <c r="EF24">
        <v>0</v>
      </c>
      <c r="EG24">
        <v>19.012499999999999</v>
      </c>
      <c r="EH24">
        <v>999.9</v>
      </c>
      <c r="EI24">
        <v>51.061999999999998</v>
      </c>
      <c r="EJ24">
        <v>23.887</v>
      </c>
      <c r="EK24">
        <v>15.000299999999999</v>
      </c>
      <c r="EL24">
        <v>61.307600000000001</v>
      </c>
      <c r="EM24">
        <v>25.348600000000001</v>
      </c>
      <c r="EN24">
        <v>1</v>
      </c>
      <c r="EO24">
        <v>-0.25149899999999997</v>
      </c>
      <c r="EP24">
        <v>3.8887800000000001</v>
      </c>
      <c r="EQ24">
        <v>20.247499999999999</v>
      </c>
      <c r="ER24">
        <v>5.2411000000000003</v>
      </c>
      <c r="ES24">
        <v>11.8301</v>
      </c>
      <c r="ET24">
        <v>4.9814499999999997</v>
      </c>
      <c r="EU24">
        <v>3.2989999999999999</v>
      </c>
      <c r="EV24">
        <v>69</v>
      </c>
      <c r="EW24">
        <v>9999</v>
      </c>
      <c r="EX24">
        <v>4651.5</v>
      </c>
      <c r="EY24">
        <v>184.8</v>
      </c>
      <c r="EZ24">
        <v>1.8733200000000001</v>
      </c>
      <c r="FA24">
        <v>1.87906</v>
      </c>
      <c r="FB24">
        <v>1.8793500000000001</v>
      </c>
      <c r="FC24">
        <v>1.8799300000000001</v>
      </c>
      <c r="FD24">
        <v>1.8775900000000001</v>
      </c>
      <c r="FE24">
        <v>1.87683</v>
      </c>
      <c r="FF24">
        <v>1.8773299999999999</v>
      </c>
      <c r="FG24">
        <v>1.8749499999999999</v>
      </c>
      <c r="FH24">
        <v>0</v>
      </c>
      <c r="FI24">
        <v>0</v>
      </c>
      <c r="FJ24">
        <v>0</v>
      </c>
      <c r="FK24">
        <v>0</v>
      </c>
      <c r="FL24" t="s">
        <v>356</v>
      </c>
      <c r="FM24" t="s">
        <v>357</v>
      </c>
      <c r="FN24" t="s">
        <v>358</v>
      </c>
      <c r="FO24" t="s">
        <v>358</v>
      </c>
      <c r="FP24" t="s">
        <v>358</v>
      </c>
      <c r="FQ24" t="s">
        <v>358</v>
      </c>
      <c r="FR24">
        <v>0</v>
      </c>
      <c r="FS24">
        <v>100</v>
      </c>
      <c r="FT24">
        <v>100</v>
      </c>
      <c r="FU24">
        <v>-2.657</v>
      </c>
      <c r="FV24">
        <v>-0.129</v>
      </c>
      <c r="FW24">
        <v>-2.6655303531170902</v>
      </c>
      <c r="FX24">
        <v>1.4527828764109799E-4</v>
      </c>
      <c r="FY24">
        <v>-4.3579519040863002E-7</v>
      </c>
      <c r="FZ24">
        <v>2.0799061152897499E-10</v>
      </c>
      <c r="GA24">
        <v>-0.12897999999999901</v>
      </c>
      <c r="GB24">
        <v>0</v>
      </c>
      <c r="GC24">
        <v>0</v>
      </c>
      <c r="GD24">
        <v>0</v>
      </c>
      <c r="GE24">
        <v>4</v>
      </c>
      <c r="GF24">
        <v>2147</v>
      </c>
      <c r="GG24">
        <v>-1</v>
      </c>
      <c r="GH24">
        <v>-1</v>
      </c>
      <c r="GI24">
        <v>0.6</v>
      </c>
      <c r="GJ24">
        <v>0.5</v>
      </c>
      <c r="GK24">
        <v>0.3125</v>
      </c>
      <c r="GL24">
        <v>2.5708000000000002</v>
      </c>
      <c r="GM24">
        <v>1.54541</v>
      </c>
      <c r="GN24">
        <v>2.2888199999999999</v>
      </c>
      <c r="GO24">
        <v>1.5979000000000001</v>
      </c>
      <c r="GP24">
        <v>2.3071299999999999</v>
      </c>
      <c r="GQ24">
        <v>27.390999999999998</v>
      </c>
      <c r="GR24">
        <v>15.970800000000001</v>
      </c>
      <c r="GS24">
        <v>18</v>
      </c>
      <c r="GT24">
        <v>640.1</v>
      </c>
      <c r="GU24">
        <v>401.755</v>
      </c>
      <c r="GV24">
        <v>15.528499999999999</v>
      </c>
      <c r="GW24">
        <v>23.545500000000001</v>
      </c>
      <c r="GX24">
        <v>30.000499999999999</v>
      </c>
      <c r="GY24">
        <v>23.5002</v>
      </c>
      <c r="GZ24">
        <v>23.4724</v>
      </c>
      <c r="HA24">
        <v>6.3231799999999998</v>
      </c>
      <c r="HB24">
        <v>20</v>
      </c>
      <c r="HC24">
        <v>-30</v>
      </c>
      <c r="HD24">
        <v>15.5205</v>
      </c>
      <c r="HE24">
        <v>70</v>
      </c>
      <c r="HF24">
        <v>0</v>
      </c>
      <c r="HG24">
        <v>100.485</v>
      </c>
      <c r="HH24">
        <v>99.326899999999995</v>
      </c>
    </row>
    <row r="25" spans="1:216" x14ac:dyDescent="0.2">
      <c r="A25">
        <v>7</v>
      </c>
      <c r="B25">
        <v>1689811826</v>
      </c>
      <c r="C25">
        <v>547</v>
      </c>
      <c r="D25" t="s">
        <v>374</v>
      </c>
      <c r="E25" t="s">
        <v>375</v>
      </c>
      <c r="F25" t="s">
        <v>348</v>
      </c>
      <c r="G25" t="s">
        <v>349</v>
      </c>
      <c r="H25" t="s">
        <v>350</v>
      </c>
      <c r="I25" t="s">
        <v>351</v>
      </c>
      <c r="J25" t="s">
        <v>352</v>
      </c>
      <c r="K25" t="s">
        <v>353</v>
      </c>
      <c r="L25">
        <v>1689811826</v>
      </c>
      <c r="M25">
        <f t="shared" si="0"/>
        <v>2.2399758575612E-3</v>
      </c>
      <c r="N25">
        <f t="shared" si="1"/>
        <v>2.2399758575612001</v>
      </c>
      <c r="O25">
        <f t="shared" si="2"/>
        <v>0.30724785211807154</v>
      </c>
      <c r="P25">
        <f t="shared" si="3"/>
        <v>49.523499999999999</v>
      </c>
      <c r="Q25">
        <f t="shared" si="4"/>
        <v>47.420405913368512</v>
      </c>
      <c r="R25">
        <f t="shared" si="5"/>
        <v>4.8043564296014534</v>
      </c>
      <c r="S25">
        <f t="shared" si="6"/>
        <v>5.0174295444883992</v>
      </c>
      <c r="T25">
        <f t="shared" si="7"/>
        <v>0.33326123768195387</v>
      </c>
      <c r="U25">
        <f t="shared" si="8"/>
        <v>2.9537226261178526</v>
      </c>
      <c r="V25">
        <f t="shared" si="9"/>
        <v>0.31369228190290593</v>
      </c>
      <c r="W25">
        <f t="shared" si="10"/>
        <v>0.19772004455393152</v>
      </c>
      <c r="X25">
        <f t="shared" si="11"/>
        <v>297.68981100000002</v>
      </c>
      <c r="Y25">
        <f t="shared" si="12"/>
        <v>20.171347863846538</v>
      </c>
      <c r="Z25">
        <f t="shared" si="13"/>
        <v>19.016300000000001</v>
      </c>
      <c r="AA25">
        <f t="shared" si="14"/>
        <v>2.207424512414605</v>
      </c>
      <c r="AB25">
        <f t="shared" si="15"/>
        <v>67.889996601002352</v>
      </c>
      <c r="AC25">
        <f t="shared" si="16"/>
        <v>1.4971997197803197</v>
      </c>
      <c r="AD25">
        <f t="shared" si="17"/>
        <v>2.2053318526137833</v>
      </c>
      <c r="AE25">
        <f t="shared" si="18"/>
        <v>0.71022479263428528</v>
      </c>
      <c r="AF25">
        <f t="shared" si="19"/>
        <v>-98.782935318448921</v>
      </c>
      <c r="AG25">
        <f t="shared" si="20"/>
        <v>-2.4204646321328545</v>
      </c>
      <c r="AH25">
        <f t="shared" si="21"/>
        <v>-0.16309010486270167</v>
      </c>
      <c r="AI25">
        <f t="shared" si="22"/>
        <v>196.32332094455555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55075.110732255824</v>
      </c>
      <c r="AO25">
        <f t="shared" si="26"/>
        <v>1799.92</v>
      </c>
      <c r="AP25">
        <f t="shared" si="27"/>
        <v>1517.3331000000001</v>
      </c>
      <c r="AQ25">
        <f t="shared" si="28"/>
        <v>0.84300030001333393</v>
      </c>
      <c r="AR25">
        <f t="shared" si="29"/>
        <v>0.16539057902573448</v>
      </c>
      <c r="AS25">
        <v>1689811826</v>
      </c>
      <c r="AT25">
        <v>49.523499999999999</v>
      </c>
      <c r="AU25">
        <v>49.941400000000002</v>
      </c>
      <c r="AV25">
        <v>14.777799999999999</v>
      </c>
      <c r="AW25">
        <v>12.5724</v>
      </c>
      <c r="AX25">
        <v>52.168900000000001</v>
      </c>
      <c r="AY25">
        <v>14.923999999999999</v>
      </c>
      <c r="AZ25">
        <v>600.40099999999995</v>
      </c>
      <c r="BA25">
        <v>101.264</v>
      </c>
      <c r="BB25">
        <v>5.0114400000000003E-2</v>
      </c>
      <c r="BC25">
        <v>19.001100000000001</v>
      </c>
      <c r="BD25">
        <v>19.016300000000001</v>
      </c>
      <c r="BE25">
        <v>999.9</v>
      </c>
      <c r="BF25">
        <v>0</v>
      </c>
      <c r="BG25">
        <v>0</v>
      </c>
      <c r="BH25">
        <v>10011.9</v>
      </c>
      <c r="BI25">
        <v>0</v>
      </c>
      <c r="BJ25">
        <v>1083.98</v>
      </c>
      <c r="BK25">
        <v>-0.41788900000000001</v>
      </c>
      <c r="BL25">
        <v>50.266399999999997</v>
      </c>
      <c r="BM25">
        <v>50.577300000000001</v>
      </c>
      <c r="BN25">
        <v>2.2054399999999998</v>
      </c>
      <c r="BO25">
        <v>49.941400000000002</v>
      </c>
      <c r="BP25">
        <v>12.5724</v>
      </c>
      <c r="BQ25">
        <v>1.4964599999999999</v>
      </c>
      <c r="BR25">
        <v>1.2731300000000001</v>
      </c>
      <c r="BS25">
        <v>12.932</v>
      </c>
      <c r="BT25">
        <v>10.485300000000001</v>
      </c>
      <c r="BU25">
        <v>1799.92</v>
      </c>
      <c r="BV25">
        <v>0.89998900000000004</v>
      </c>
      <c r="BW25">
        <v>0.100011</v>
      </c>
      <c r="BX25">
        <v>0</v>
      </c>
      <c r="BY25">
        <v>2.274</v>
      </c>
      <c r="BZ25">
        <v>0</v>
      </c>
      <c r="CA25">
        <v>14736.6</v>
      </c>
      <c r="CB25">
        <v>17198.8</v>
      </c>
      <c r="CC25">
        <v>37.875</v>
      </c>
      <c r="CD25">
        <v>40</v>
      </c>
      <c r="CE25">
        <v>39.125</v>
      </c>
      <c r="CF25">
        <v>37.936999999999998</v>
      </c>
      <c r="CG25">
        <v>37.125</v>
      </c>
      <c r="CH25">
        <v>1619.91</v>
      </c>
      <c r="CI25">
        <v>180.01</v>
      </c>
      <c r="CJ25">
        <v>0</v>
      </c>
      <c r="CK25">
        <v>1689811830</v>
      </c>
      <c r="CL25">
        <v>0</v>
      </c>
      <c r="CM25">
        <v>1689811815</v>
      </c>
      <c r="CN25" t="s">
        <v>376</v>
      </c>
      <c r="CO25">
        <v>1689811800</v>
      </c>
      <c r="CP25">
        <v>1689811815</v>
      </c>
      <c r="CQ25">
        <v>52</v>
      </c>
      <c r="CR25">
        <v>1.4E-2</v>
      </c>
      <c r="CS25">
        <v>-1.7000000000000001E-2</v>
      </c>
      <c r="CT25">
        <v>-2.645</v>
      </c>
      <c r="CU25">
        <v>-0.14599999999999999</v>
      </c>
      <c r="CV25">
        <v>50</v>
      </c>
      <c r="CW25">
        <v>12</v>
      </c>
      <c r="CX25">
        <v>0.21</v>
      </c>
      <c r="CY25">
        <v>0.04</v>
      </c>
      <c r="CZ25">
        <v>9.6784597174110004E-2</v>
      </c>
      <c r="DA25">
        <v>1.2600413367166701</v>
      </c>
      <c r="DB25">
        <v>0.15903504902701901</v>
      </c>
      <c r="DC25">
        <v>1</v>
      </c>
      <c r="DD25">
        <v>50.150284999999997</v>
      </c>
      <c r="DE25">
        <v>-0.34306917293230799</v>
      </c>
      <c r="DF25">
        <v>5.0938092573240501E-2</v>
      </c>
      <c r="DG25">
        <v>1</v>
      </c>
      <c r="DH25">
        <v>1799.96333333333</v>
      </c>
      <c r="DI25">
        <v>-0.14616816860092199</v>
      </c>
      <c r="DJ25">
        <v>0.12866839377078099</v>
      </c>
      <c r="DK25">
        <v>-1</v>
      </c>
      <c r="DL25">
        <v>2</v>
      </c>
      <c r="DM25">
        <v>2</v>
      </c>
      <c r="DN25" t="s">
        <v>355</v>
      </c>
      <c r="DO25">
        <v>3.1582499999999998</v>
      </c>
      <c r="DP25">
        <v>2.7820399999999998</v>
      </c>
      <c r="DQ25">
        <v>1.5183800000000001E-2</v>
      </c>
      <c r="DR25">
        <v>1.46108E-2</v>
      </c>
      <c r="DS25">
        <v>8.6099700000000001E-2</v>
      </c>
      <c r="DT25">
        <v>7.6152200000000003E-2</v>
      </c>
      <c r="DU25">
        <v>31275.4</v>
      </c>
      <c r="DV25">
        <v>32658.5</v>
      </c>
      <c r="DW25">
        <v>29501.200000000001</v>
      </c>
      <c r="DX25">
        <v>30896.2</v>
      </c>
      <c r="DY25">
        <v>35337.800000000003</v>
      </c>
      <c r="DZ25">
        <v>37399.9</v>
      </c>
      <c r="EA25">
        <v>40511.300000000003</v>
      </c>
      <c r="EB25">
        <v>42845.3</v>
      </c>
      <c r="EC25">
        <v>2.25745</v>
      </c>
      <c r="ED25">
        <v>1.9359999999999999</v>
      </c>
      <c r="EE25">
        <v>-3.74764E-3</v>
      </c>
      <c r="EF25">
        <v>0</v>
      </c>
      <c r="EG25">
        <v>19.078399999999998</v>
      </c>
      <c r="EH25">
        <v>999.9</v>
      </c>
      <c r="EI25">
        <v>51.148000000000003</v>
      </c>
      <c r="EJ25">
        <v>23.937000000000001</v>
      </c>
      <c r="EK25">
        <v>15.0702</v>
      </c>
      <c r="EL25">
        <v>61.127600000000001</v>
      </c>
      <c r="EM25">
        <v>25.272400000000001</v>
      </c>
      <c r="EN25">
        <v>1</v>
      </c>
      <c r="EO25">
        <v>-0.24379300000000001</v>
      </c>
      <c r="EP25">
        <v>4.2463100000000003</v>
      </c>
      <c r="EQ25">
        <v>20.238499999999998</v>
      </c>
      <c r="ER25">
        <v>5.2391500000000004</v>
      </c>
      <c r="ES25">
        <v>11.83</v>
      </c>
      <c r="ET25">
        <v>4.9820000000000002</v>
      </c>
      <c r="EU25">
        <v>3.2986800000000001</v>
      </c>
      <c r="EV25">
        <v>69</v>
      </c>
      <c r="EW25">
        <v>9999</v>
      </c>
      <c r="EX25">
        <v>4653</v>
      </c>
      <c r="EY25">
        <v>184.8</v>
      </c>
      <c r="EZ25">
        <v>1.8733299999999999</v>
      </c>
      <c r="FA25">
        <v>1.8790899999999999</v>
      </c>
      <c r="FB25">
        <v>1.8793899999999999</v>
      </c>
      <c r="FC25">
        <v>1.8799699999999999</v>
      </c>
      <c r="FD25">
        <v>1.8775900000000001</v>
      </c>
      <c r="FE25">
        <v>1.87683</v>
      </c>
      <c r="FF25">
        <v>1.8773500000000001</v>
      </c>
      <c r="FG25">
        <v>1.87496</v>
      </c>
      <c r="FH25">
        <v>0</v>
      </c>
      <c r="FI25">
        <v>0</v>
      </c>
      <c r="FJ25">
        <v>0</v>
      </c>
      <c r="FK25">
        <v>0</v>
      </c>
      <c r="FL25" t="s">
        <v>356</v>
      </c>
      <c r="FM25" t="s">
        <v>357</v>
      </c>
      <c r="FN25" t="s">
        <v>358</v>
      </c>
      <c r="FO25" t="s">
        <v>358</v>
      </c>
      <c r="FP25" t="s">
        <v>358</v>
      </c>
      <c r="FQ25" t="s">
        <v>358</v>
      </c>
      <c r="FR25">
        <v>0</v>
      </c>
      <c r="FS25">
        <v>100</v>
      </c>
      <c r="FT25">
        <v>100</v>
      </c>
      <c r="FU25">
        <v>-2.645</v>
      </c>
      <c r="FV25">
        <v>-0.1462</v>
      </c>
      <c r="FW25">
        <v>-2.65178740123498</v>
      </c>
      <c r="FX25">
        <v>1.4527828764109799E-4</v>
      </c>
      <c r="FY25">
        <v>-4.3579519040863002E-7</v>
      </c>
      <c r="FZ25">
        <v>2.0799061152897499E-10</v>
      </c>
      <c r="GA25">
        <v>-0.146229999999999</v>
      </c>
      <c r="GB25">
        <v>0</v>
      </c>
      <c r="GC25">
        <v>0</v>
      </c>
      <c r="GD25">
        <v>0</v>
      </c>
      <c r="GE25">
        <v>4</v>
      </c>
      <c r="GF25">
        <v>2147</v>
      </c>
      <c r="GG25">
        <v>-1</v>
      </c>
      <c r="GH25">
        <v>-1</v>
      </c>
      <c r="GI25">
        <v>0.4</v>
      </c>
      <c r="GJ25">
        <v>0.2</v>
      </c>
      <c r="GK25">
        <v>0.26733400000000002</v>
      </c>
      <c r="GL25">
        <v>2.5647000000000002</v>
      </c>
      <c r="GM25">
        <v>1.54541</v>
      </c>
      <c r="GN25">
        <v>2.2888199999999999</v>
      </c>
      <c r="GO25">
        <v>1.5979000000000001</v>
      </c>
      <c r="GP25">
        <v>2.4401899999999999</v>
      </c>
      <c r="GQ25">
        <v>27.453399999999998</v>
      </c>
      <c r="GR25">
        <v>15.962</v>
      </c>
      <c r="GS25">
        <v>18</v>
      </c>
      <c r="GT25">
        <v>637.42700000000002</v>
      </c>
      <c r="GU25">
        <v>400.62</v>
      </c>
      <c r="GV25">
        <v>15.252700000000001</v>
      </c>
      <c r="GW25">
        <v>23.6281</v>
      </c>
      <c r="GX25">
        <v>30.000599999999999</v>
      </c>
      <c r="GY25">
        <v>23.595199999999998</v>
      </c>
      <c r="GZ25">
        <v>23.5641</v>
      </c>
      <c r="HA25">
        <v>5.42319</v>
      </c>
      <c r="HB25">
        <v>20</v>
      </c>
      <c r="HC25">
        <v>-30</v>
      </c>
      <c r="HD25">
        <v>15.2417</v>
      </c>
      <c r="HE25">
        <v>50</v>
      </c>
      <c r="HF25">
        <v>0</v>
      </c>
      <c r="HG25">
        <v>100.471</v>
      </c>
      <c r="HH25">
        <v>99.313900000000004</v>
      </c>
    </row>
    <row r="26" spans="1:216" x14ac:dyDescent="0.2">
      <c r="A26">
        <v>8</v>
      </c>
      <c r="B26">
        <v>1689811922</v>
      </c>
      <c r="C26">
        <v>643</v>
      </c>
      <c r="D26" t="s">
        <v>377</v>
      </c>
      <c r="E26" t="s">
        <v>378</v>
      </c>
      <c r="F26" t="s">
        <v>348</v>
      </c>
      <c r="G26" t="s">
        <v>349</v>
      </c>
      <c r="H26" t="s">
        <v>350</v>
      </c>
      <c r="I26" t="s">
        <v>351</v>
      </c>
      <c r="J26" t="s">
        <v>352</v>
      </c>
      <c r="K26" t="s">
        <v>353</v>
      </c>
      <c r="L26">
        <v>1689811922</v>
      </c>
      <c r="M26">
        <f t="shared" si="0"/>
        <v>2.5021189346687719E-3</v>
      </c>
      <c r="N26">
        <f t="shared" si="1"/>
        <v>2.502118934668772</v>
      </c>
      <c r="O26">
        <f t="shared" si="2"/>
        <v>14.928018645509949</v>
      </c>
      <c r="P26">
        <f t="shared" si="3"/>
        <v>384.15899999999999</v>
      </c>
      <c r="Q26">
        <f t="shared" si="4"/>
        <v>315.55074461287421</v>
      </c>
      <c r="R26">
        <f t="shared" si="5"/>
        <v>31.967835156709015</v>
      </c>
      <c r="S26">
        <f t="shared" si="6"/>
        <v>38.918404711839607</v>
      </c>
      <c r="T26">
        <f t="shared" si="7"/>
        <v>0.39167646520366139</v>
      </c>
      <c r="U26">
        <f t="shared" si="8"/>
        <v>2.9546915684893129</v>
      </c>
      <c r="V26">
        <f t="shared" si="9"/>
        <v>0.36494933543410102</v>
      </c>
      <c r="W26">
        <f t="shared" si="10"/>
        <v>0.23034250115707647</v>
      </c>
      <c r="X26">
        <f t="shared" si="11"/>
        <v>297.69140699999997</v>
      </c>
      <c r="Y26">
        <f t="shared" si="12"/>
        <v>20.037950044489758</v>
      </c>
      <c r="Z26">
        <f t="shared" si="13"/>
        <v>19.027200000000001</v>
      </c>
      <c r="AA26">
        <f t="shared" si="14"/>
        <v>2.2089262414122337</v>
      </c>
      <c r="AB26">
        <f t="shared" si="15"/>
        <v>69.530414381936495</v>
      </c>
      <c r="AC26">
        <f t="shared" si="16"/>
        <v>1.5271582859913602</v>
      </c>
      <c r="AD26">
        <f t="shared" si="17"/>
        <v>2.1963888746621723</v>
      </c>
      <c r="AE26">
        <f t="shared" si="18"/>
        <v>0.68176795542087354</v>
      </c>
      <c r="AF26">
        <f t="shared" si="19"/>
        <v>-110.34344501889284</v>
      </c>
      <c r="AG26">
        <f t="shared" si="20"/>
        <v>-14.527551863844199</v>
      </c>
      <c r="AH26">
        <f t="shared" si="21"/>
        <v>-0.97826823593596246</v>
      </c>
      <c r="AI26">
        <f t="shared" si="22"/>
        <v>171.84214188132697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55116.288456853312</v>
      </c>
      <c r="AO26">
        <f t="shared" si="26"/>
        <v>1799.93</v>
      </c>
      <c r="AP26">
        <f t="shared" si="27"/>
        <v>1517.3414999999998</v>
      </c>
      <c r="AQ26">
        <f t="shared" si="28"/>
        <v>0.84300028334435217</v>
      </c>
      <c r="AR26">
        <f t="shared" si="29"/>
        <v>0.16539054685459989</v>
      </c>
      <c r="AS26">
        <v>1689811922</v>
      </c>
      <c r="AT26">
        <v>384.15899999999999</v>
      </c>
      <c r="AU26">
        <v>400.04500000000002</v>
      </c>
      <c r="AV26">
        <v>15.074400000000001</v>
      </c>
      <c r="AW26">
        <v>12.6105</v>
      </c>
      <c r="AX26">
        <v>387.92599999999999</v>
      </c>
      <c r="AY26">
        <v>15.199</v>
      </c>
      <c r="AZ26">
        <v>600.12199999999996</v>
      </c>
      <c r="BA26">
        <v>101.25700000000001</v>
      </c>
      <c r="BB26">
        <v>5.1064400000000003E-2</v>
      </c>
      <c r="BC26">
        <v>18.936</v>
      </c>
      <c r="BD26">
        <v>19.027200000000001</v>
      </c>
      <c r="BE26">
        <v>999.9</v>
      </c>
      <c r="BF26">
        <v>0</v>
      </c>
      <c r="BG26">
        <v>0</v>
      </c>
      <c r="BH26">
        <v>10018.1</v>
      </c>
      <c r="BI26">
        <v>0</v>
      </c>
      <c r="BJ26">
        <v>1180.5999999999999</v>
      </c>
      <c r="BK26">
        <v>-15.885300000000001</v>
      </c>
      <c r="BL26">
        <v>390.03899999999999</v>
      </c>
      <c r="BM26">
        <v>405.154</v>
      </c>
      <c r="BN26">
        <v>2.4638800000000001</v>
      </c>
      <c r="BO26">
        <v>400.04500000000002</v>
      </c>
      <c r="BP26">
        <v>12.6105</v>
      </c>
      <c r="BQ26">
        <v>1.5263800000000001</v>
      </c>
      <c r="BR26">
        <v>1.2768999999999999</v>
      </c>
      <c r="BS26">
        <v>13.234999999999999</v>
      </c>
      <c r="BT26">
        <v>10.5297</v>
      </c>
      <c r="BU26">
        <v>1799.93</v>
      </c>
      <c r="BV26">
        <v>0.89998900000000004</v>
      </c>
      <c r="BW26">
        <v>0.100011</v>
      </c>
      <c r="BX26">
        <v>0</v>
      </c>
      <c r="BY26">
        <v>2.4163000000000001</v>
      </c>
      <c r="BZ26">
        <v>0</v>
      </c>
      <c r="CA26">
        <v>15205.1</v>
      </c>
      <c r="CB26">
        <v>17198.900000000001</v>
      </c>
      <c r="CC26">
        <v>37.875</v>
      </c>
      <c r="CD26">
        <v>40.125</v>
      </c>
      <c r="CE26">
        <v>39.125</v>
      </c>
      <c r="CF26">
        <v>38.061999999999998</v>
      </c>
      <c r="CG26">
        <v>37.125</v>
      </c>
      <c r="CH26">
        <v>1619.92</v>
      </c>
      <c r="CI26">
        <v>180.01</v>
      </c>
      <c r="CJ26">
        <v>0</v>
      </c>
      <c r="CK26">
        <v>1689811926</v>
      </c>
      <c r="CL26">
        <v>0</v>
      </c>
      <c r="CM26">
        <v>1689811892</v>
      </c>
      <c r="CN26" t="s">
        <v>379</v>
      </c>
      <c r="CO26">
        <v>1689811892</v>
      </c>
      <c r="CP26">
        <v>1689811892</v>
      </c>
      <c r="CQ26">
        <v>53</v>
      </c>
      <c r="CR26">
        <v>-1.1180000000000001</v>
      </c>
      <c r="CS26">
        <v>2.1999999999999999E-2</v>
      </c>
      <c r="CT26">
        <v>-3.7679999999999998</v>
      </c>
      <c r="CU26">
        <v>-0.125</v>
      </c>
      <c r="CV26">
        <v>400</v>
      </c>
      <c r="CW26">
        <v>13</v>
      </c>
      <c r="CX26">
        <v>0.13</v>
      </c>
      <c r="CY26">
        <v>0.06</v>
      </c>
      <c r="CZ26">
        <v>14.9595429930344</v>
      </c>
      <c r="DA26">
        <v>0.36469470531784698</v>
      </c>
      <c r="DB26">
        <v>0.109249457190296</v>
      </c>
      <c r="DC26">
        <v>1</v>
      </c>
      <c r="DD26">
        <v>400.10660000000001</v>
      </c>
      <c r="DE26">
        <v>0.20869172932350299</v>
      </c>
      <c r="DF26">
        <v>0.103666966773418</v>
      </c>
      <c r="DG26">
        <v>1</v>
      </c>
      <c r="DH26">
        <v>1799.9855</v>
      </c>
      <c r="DI26">
        <v>-0.26494315949826902</v>
      </c>
      <c r="DJ26">
        <v>0.12547808573609201</v>
      </c>
      <c r="DK26">
        <v>-1</v>
      </c>
      <c r="DL26">
        <v>2</v>
      </c>
      <c r="DM26">
        <v>2</v>
      </c>
      <c r="DN26" t="s">
        <v>355</v>
      </c>
      <c r="DO26">
        <v>3.1575299999999999</v>
      </c>
      <c r="DP26">
        <v>2.7830300000000001</v>
      </c>
      <c r="DQ26">
        <v>9.2955099999999999E-2</v>
      </c>
      <c r="DR26">
        <v>9.5481700000000003E-2</v>
      </c>
      <c r="DS26">
        <v>8.7253300000000006E-2</v>
      </c>
      <c r="DT26">
        <v>7.6297500000000004E-2</v>
      </c>
      <c r="DU26">
        <v>28797.4</v>
      </c>
      <c r="DV26">
        <v>29969.599999999999</v>
      </c>
      <c r="DW26">
        <v>29494.7</v>
      </c>
      <c r="DX26">
        <v>30889.3</v>
      </c>
      <c r="DY26">
        <v>35293.9</v>
      </c>
      <c r="DZ26">
        <v>37395.300000000003</v>
      </c>
      <c r="EA26">
        <v>40503.699999999997</v>
      </c>
      <c r="EB26">
        <v>42836.6</v>
      </c>
      <c r="EC26">
        <v>2.2597999999999998</v>
      </c>
      <c r="ED26">
        <v>1.93492</v>
      </c>
      <c r="EE26">
        <v>-1.0363799999999999E-2</v>
      </c>
      <c r="EF26">
        <v>0</v>
      </c>
      <c r="EG26">
        <v>19.198899999999998</v>
      </c>
      <c r="EH26">
        <v>999.9</v>
      </c>
      <c r="EI26">
        <v>51.256999999999998</v>
      </c>
      <c r="EJ26">
        <v>24.018000000000001</v>
      </c>
      <c r="EK26">
        <v>15.178100000000001</v>
      </c>
      <c r="EL26">
        <v>61.757599999999996</v>
      </c>
      <c r="EM26">
        <v>26.254000000000001</v>
      </c>
      <c r="EN26">
        <v>1</v>
      </c>
      <c r="EO26">
        <v>-0.23083100000000001</v>
      </c>
      <c r="EP26">
        <v>4.7936500000000004</v>
      </c>
      <c r="EQ26">
        <v>20.223500000000001</v>
      </c>
      <c r="ER26">
        <v>5.2409499999999998</v>
      </c>
      <c r="ES26">
        <v>11.8302</v>
      </c>
      <c r="ET26">
        <v>4.9819500000000003</v>
      </c>
      <c r="EU26">
        <v>3.2990499999999998</v>
      </c>
      <c r="EV26">
        <v>69.099999999999994</v>
      </c>
      <c r="EW26">
        <v>9999</v>
      </c>
      <c r="EX26">
        <v>4655.1000000000004</v>
      </c>
      <c r="EY26">
        <v>184.8</v>
      </c>
      <c r="EZ26">
        <v>1.8733200000000001</v>
      </c>
      <c r="FA26">
        <v>1.87897</v>
      </c>
      <c r="FB26">
        <v>1.87927</v>
      </c>
      <c r="FC26">
        <v>1.87988</v>
      </c>
      <c r="FD26">
        <v>1.87757</v>
      </c>
      <c r="FE26">
        <v>1.8768</v>
      </c>
      <c r="FF26">
        <v>1.8772899999999999</v>
      </c>
      <c r="FG26">
        <v>1.8748899999999999</v>
      </c>
      <c r="FH26">
        <v>0</v>
      </c>
      <c r="FI26">
        <v>0</v>
      </c>
      <c r="FJ26">
        <v>0</v>
      </c>
      <c r="FK26">
        <v>0</v>
      </c>
      <c r="FL26" t="s">
        <v>356</v>
      </c>
      <c r="FM26" t="s">
        <v>357</v>
      </c>
      <c r="FN26" t="s">
        <v>358</v>
      </c>
      <c r="FO26" t="s">
        <v>358</v>
      </c>
      <c r="FP26" t="s">
        <v>358</v>
      </c>
      <c r="FQ26" t="s">
        <v>358</v>
      </c>
      <c r="FR26">
        <v>0</v>
      </c>
      <c r="FS26">
        <v>100</v>
      </c>
      <c r="FT26">
        <v>100</v>
      </c>
      <c r="FU26">
        <v>-3.7669999999999999</v>
      </c>
      <c r="FV26">
        <v>-0.1246</v>
      </c>
      <c r="FW26">
        <v>-3.76953694825177</v>
      </c>
      <c r="FX26">
        <v>1.4527828764109799E-4</v>
      </c>
      <c r="FY26">
        <v>-4.3579519040863002E-7</v>
      </c>
      <c r="FZ26">
        <v>2.0799061152897499E-10</v>
      </c>
      <c r="GA26">
        <v>-0.124627272727272</v>
      </c>
      <c r="GB26">
        <v>0</v>
      </c>
      <c r="GC26">
        <v>0</v>
      </c>
      <c r="GD26">
        <v>0</v>
      </c>
      <c r="GE26">
        <v>4</v>
      </c>
      <c r="GF26">
        <v>2147</v>
      </c>
      <c r="GG26">
        <v>-1</v>
      </c>
      <c r="GH26">
        <v>-1</v>
      </c>
      <c r="GI26">
        <v>0.5</v>
      </c>
      <c r="GJ26">
        <v>0.5</v>
      </c>
      <c r="GK26">
        <v>1.03149</v>
      </c>
      <c r="GL26">
        <v>2.5549300000000001</v>
      </c>
      <c r="GM26">
        <v>1.54541</v>
      </c>
      <c r="GN26">
        <v>2.2888199999999999</v>
      </c>
      <c r="GO26">
        <v>1.5979000000000001</v>
      </c>
      <c r="GP26">
        <v>2.33887</v>
      </c>
      <c r="GQ26">
        <v>27.536799999999999</v>
      </c>
      <c r="GR26">
        <v>15.927</v>
      </c>
      <c r="GS26">
        <v>18</v>
      </c>
      <c r="GT26">
        <v>640.62099999999998</v>
      </c>
      <c r="GU26">
        <v>400.99900000000002</v>
      </c>
      <c r="GV26">
        <v>14.9429</v>
      </c>
      <c r="GW26">
        <v>23.775700000000001</v>
      </c>
      <c r="GX26">
        <v>30.000599999999999</v>
      </c>
      <c r="GY26">
        <v>23.717400000000001</v>
      </c>
      <c r="GZ26">
        <v>23.6919</v>
      </c>
      <c r="HA26">
        <v>20.691500000000001</v>
      </c>
      <c r="HB26">
        <v>25</v>
      </c>
      <c r="HC26">
        <v>-30</v>
      </c>
      <c r="HD26">
        <v>14.9291</v>
      </c>
      <c r="HE26">
        <v>400</v>
      </c>
      <c r="HF26">
        <v>0</v>
      </c>
      <c r="HG26">
        <v>100.45099999999999</v>
      </c>
      <c r="HH26">
        <v>99.292699999999996</v>
      </c>
    </row>
    <row r="27" spans="1:216" x14ac:dyDescent="0.2">
      <c r="A27">
        <v>9</v>
      </c>
      <c r="B27">
        <v>1689812034</v>
      </c>
      <c r="C27">
        <v>755</v>
      </c>
      <c r="D27" t="s">
        <v>380</v>
      </c>
      <c r="E27" t="s">
        <v>381</v>
      </c>
      <c r="F27" t="s">
        <v>348</v>
      </c>
      <c r="G27" t="s">
        <v>349</v>
      </c>
      <c r="H27" t="s">
        <v>350</v>
      </c>
      <c r="I27" t="s">
        <v>351</v>
      </c>
      <c r="J27" t="s">
        <v>352</v>
      </c>
      <c r="K27" t="s">
        <v>353</v>
      </c>
      <c r="L27">
        <v>1689812034</v>
      </c>
      <c r="M27">
        <f t="shared" si="0"/>
        <v>2.5344173803601741E-3</v>
      </c>
      <c r="N27">
        <f t="shared" si="1"/>
        <v>2.5344173803601739</v>
      </c>
      <c r="O27">
        <f t="shared" si="2"/>
        <v>15.455231585644547</v>
      </c>
      <c r="P27">
        <f t="shared" si="3"/>
        <v>383.59899999999999</v>
      </c>
      <c r="Q27">
        <f t="shared" si="4"/>
        <v>304.8591871911263</v>
      </c>
      <c r="R27">
        <f t="shared" si="5"/>
        <v>30.885480583649553</v>
      </c>
      <c r="S27">
        <f t="shared" si="6"/>
        <v>38.862661727755999</v>
      </c>
      <c r="T27">
        <f t="shared" si="7"/>
        <v>0.35048326967016769</v>
      </c>
      <c r="U27">
        <f t="shared" si="8"/>
        <v>2.9445961502173525</v>
      </c>
      <c r="V27">
        <f t="shared" si="9"/>
        <v>0.32884732539605938</v>
      </c>
      <c r="W27">
        <f t="shared" si="10"/>
        <v>0.20736208533935852</v>
      </c>
      <c r="X27">
        <f t="shared" si="11"/>
        <v>297.68821500000001</v>
      </c>
      <c r="Y27">
        <f t="shared" si="12"/>
        <v>19.998989733430932</v>
      </c>
      <c r="Z27">
        <f t="shared" si="13"/>
        <v>19.044699999999999</v>
      </c>
      <c r="AA27">
        <f t="shared" si="14"/>
        <v>2.2113391476120015</v>
      </c>
      <c r="AB27">
        <f t="shared" si="15"/>
        <v>65.913112503639454</v>
      </c>
      <c r="AC27">
        <f t="shared" si="16"/>
        <v>1.4446289970535999</v>
      </c>
      <c r="AD27">
        <f t="shared" si="17"/>
        <v>2.1917171594253468</v>
      </c>
      <c r="AE27">
        <f t="shared" si="18"/>
        <v>0.76671015055840153</v>
      </c>
      <c r="AF27">
        <f t="shared" si="19"/>
        <v>-111.76780647388368</v>
      </c>
      <c r="AG27">
        <f t="shared" si="20"/>
        <v>-22.669366860493575</v>
      </c>
      <c r="AH27">
        <f t="shared" si="21"/>
        <v>-1.5316315365460156</v>
      </c>
      <c r="AI27">
        <f t="shared" si="22"/>
        <v>161.71941012907675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54820.347033897502</v>
      </c>
      <c r="AO27">
        <f t="shared" si="26"/>
        <v>1799.91</v>
      </c>
      <c r="AP27">
        <f t="shared" si="27"/>
        <v>1517.3246999999999</v>
      </c>
      <c r="AQ27">
        <f t="shared" si="28"/>
        <v>0.84300031668250075</v>
      </c>
      <c r="AR27">
        <f t="shared" si="29"/>
        <v>0.16539061119722653</v>
      </c>
      <c r="AS27">
        <v>1689812034</v>
      </c>
      <c r="AT27">
        <v>383.59899999999999</v>
      </c>
      <c r="AU27">
        <v>400.02</v>
      </c>
      <c r="AV27">
        <v>14.259399999999999</v>
      </c>
      <c r="AW27">
        <v>11.7621</v>
      </c>
      <c r="AX27">
        <v>387.351</v>
      </c>
      <c r="AY27">
        <v>14.415900000000001</v>
      </c>
      <c r="AZ27">
        <v>600.23500000000001</v>
      </c>
      <c r="BA27">
        <v>101.259</v>
      </c>
      <c r="BB27">
        <v>5.1644000000000002E-2</v>
      </c>
      <c r="BC27">
        <v>18.901900000000001</v>
      </c>
      <c r="BD27">
        <v>19.044699999999999</v>
      </c>
      <c r="BE27">
        <v>999.9</v>
      </c>
      <c r="BF27">
        <v>0</v>
      </c>
      <c r="BG27">
        <v>0</v>
      </c>
      <c r="BH27">
        <v>9960.6200000000008</v>
      </c>
      <c r="BI27">
        <v>0</v>
      </c>
      <c r="BJ27">
        <v>1277.98</v>
      </c>
      <c r="BK27">
        <v>-16.421099999999999</v>
      </c>
      <c r="BL27">
        <v>389.14800000000002</v>
      </c>
      <c r="BM27">
        <v>404.78100000000001</v>
      </c>
      <c r="BN27">
        <v>2.49736</v>
      </c>
      <c r="BO27">
        <v>400.02</v>
      </c>
      <c r="BP27">
        <v>11.7621</v>
      </c>
      <c r="BQ27">
        <v>1.4438899999999999</v>
      </c>
      <c r="BR27">
        <v>1.1910099999999999</v>
      </c>
      <c r="BS27">
        <v>12.3866</v>
      </c>
      <c r="BT27">
        <v>9.4896999999999991</v>
      </c>
      <c r="BU27">
        <v>1799.91</v>
      </c>
      <c r="BV27">
        <v>0.89998900000000004</v>
      </c>
      <c r="BW27">
        <v>0.100011</v>
      </c>
      <c r="BX27">
        <v>0</v>
      </c>
      <c r="BY27">
        <v>2.5566</v>
      </c>
      <c r="BZ27">
        <v>0</v>
      </c>
      <c r="CA27">
        <v>15518.3</v>
      </c>
      <c r="CB27">
        <v>17198.7</v>
      </c>
      <c r="CC27">
        <v>38</v>
      </c>
      <c r="CD27">
        <v>40.25</v>
      </c>
      <c r="CE27">
        <v>39.25</v>
      </c>
      <c r="CF27">
        <v>38.186999999999998</v>
      </c>
      <c r="CG27">
        <v>37.25</v>
      </c>
      <c r="CH27">
        <v>1619.9</v>
      </c>
      <c r="CI27">
        <v>180.01</v>
      </c>
      <c r="CJ27">
        <v>0</v>
      </c>
      <c r="CK27">
        <v>1689812038.2</v>
      </c>
      <c r="CL27">
        <v>0</v>
      </c>
      <c r="CM27">
        <v>1689812003</v>
      </c>
      <c r="CN27" t="s">
        <v>382</v>
      </c>
      <c r="CO27">
        <v>1689812003</v>
      </c>
      <c r="CP27">
        <v>1689812003</v>
      </c>
      <c r="CQ27">
        <v>54</v>
      </c>
      <c r="CR27">
        <v>1.4999999999999999E-2</v>
      </c>
      <c r="CS27">
        <v>-3.2000000000000001E-2</v>
      </c>
      <c r="CT27">
        <v>-3.7530000000000001</v>
      </c>
      <c r="CU27">
        <v>-0.157</v>
      </c>
      <c r="CV27">
        <v>400</v>
      </c>
      <c r="CW27">
        <v>12</v>
      </c>
      <c r="CX27">
        <v>0.12</v>
      </c>
      <c r="CY27">
        <v>0.02</v>
      </c>
      <c r="CZ27">
        <v>15.355996893064001</v>
      </c>
      <c r="DA27">
        <v>0.40930173459992097</v>
      </c>
      <c r="DB27">
        <v>5.9868935288134202E-2</v>
      </c>
      <c r="DC27">
        <v>1</v>
      </c>
      <c r="DD27">
        <v>399.98604999999998</v>
      </c>
      <c r="DE27">
        <v>8.2330827067925799E-2</v>
      </c>
      <c r="DF27">
        <v>3.04178812542883E-2</v>
      </c>
      <c r="DG27">
        <v>1</v>
      </c>
      <c r="DH27">
        <v>1800.00761904762</v>
      </c>
      <c r="DI27">
        <v>0.22703008100014499</v>
      </c>
      <c r="DJ27">
        <v>0.14365649379201001</v>
      </c>
      <c r="DK27">
        <v>-1</v>
      </c>
      <c r="DL27">
        <v>2</v>
      </c>
      <c r="DM27">
        <v>2</v>
      </c>
      <c r="DN27" t="s">
        <v>355</v>
      </c>
      <c r="DO27">
        <v>3.1576200000000001</v>
      </c>
      <c r="DP27">
        <v>2.7831199999999998</v>
      </c>
      <c r="DQ27">
        <v>9.2798500000000006E-2</v>
      </c>
      <c r="DR27">
        <v>9.5424400000000006E-2</v>
      </c>
      <c r="DS27">
        <v>8.3814399999999997E-2</v>
      </c>
      <c r="DT27">
        <v>7.2344500000000006E-2</v>
      </c>
      <c r="DU27">
        <v>28790.3</v>
      </c>
      <c r="DV27">
        <v>29959.9</v>
      </c>
      <c r="DW27">
        <v>29483.4</v>
      </c>
      <c r="DX27">
        <v>30878.400000000001</v>
      </c>
      <c r="DY27">
        <v>35418.1</v>
      </c>
      <c r="DZ27">
        <v>37544.699999999997</v>
      </c>
      <c r="EA27">
        <v>40490</v>
      </c>
      <c r="EB27">
        <v>42821.8</v>
      </c>
      <c r="EC27">
        <v>2.25685</v>
      </c>
      <c r="ED27">
        <v>1.9288700000000001</v>
      </c>
      <c r="EE27">
        <v>-1.6685599999999998E-2</v>
      </c>
      <c r="EF27">
        <v>0</v>
      </c>
      <c r="EG27">
        <v>19.321100000000001</v>
      </c>
      <c r="EH27">
        <v>999.9</v>
      </c>
      <c r="EI27">
        <v>51.38</v>
      </c>
      <c r="EJ27">
        <v>24.088000000000001</v>
      </c>
      <c r="EK27">
        <v>15.276400000000001</v>
      </c>
      <c r="EL27">
        <v>62.017699999999998</v>
      </c>
      <c r="EM27">
        <v>25.380600000000001</v>
      </c>
      <c r="EN27">
        <v>1</v>
      </c>
      <c r="EO27">
        <v>-0.21454799999999999</v>
      </c>
      <c r="EP27">
        <v>4.88957</v>
      </c>
      <c r="EQ27">
        <v>20.2211</v>
      </c>
      <c r="ER27">
        <v>5.2406499999999996</v>
      </c>
      <c r="ES27">
        <v>11.8302</v>
      </c>
      <c r="ET27">
        <v>4.9815500000000004</v>
      </c>
      <c r="EU27">
        <v>3.2989999999999999</v>
      </c>
      <c r="EV27">
        <v>69.099999999999994</v>
      </c>
      <c r="EW27">
        <v>9999</v>
      </c>
      <c r="EX27">
        <v>4657.3999999999996</v>
      </c>
      <c r="EY27">
        <v>184.8</v>
      </c>
      <c r="EZ27">
        <v>1.8733200000000001</v>
      </c>
      <c r="FA27">
        <v>1.8790100000000001</v>
      </c>
      <c r="FB27">
        <v>1.8793299999999999</v>
      </c>
      <c r="FC27">
        <v>1.8799399999999999</v>
      </c>
      <c r="FD27">
        <v>1.8775900000000001</v>
      </c>
      <c r="FE27">
        <v>1.87683</v>
      </c>
      <c r="FF27">
        <v>1.87731</v>
      </c>
      <c r="FG27">
        <v>1.8749199999999999</v>
      </c>
      <c r="FH27">
        <v>0</v>
      </c>
      <c r="FI27">
        <v>0</v>
      </c>
      <c r="FJ27">
        <v>0</v>
      </c>
      <c r="FK27">
        <v>0</v>
      </c>
      <c r="FL27" t="s">
        <v>356</v>
      </c>
      <c r="FM27" t="s">
        <v>357</v>
      </c>
      <c r="FN27" t="s">
        <v>358</v>
      </c>
      <c r="FO27" t="s">
        <v>358</v>
      </c>
      <c r="FP27" t="s">
        <v>358</v>
      </c>
      <c r="FQ27" t="s">
        <v>358</v>
      </c>
      <c r="FR27">
        <v>0</v>
      </c>
      <c r="FS27">
        <v>100</v>
      </c>
      <c r="FT27">
        <v>100</v>
      </c>
      <c r="FU27">
        <v>-3.7519999999999998</v>
      </c>
      <c r="FV27">
        <v>-0.1565</v>
      </c>
      <c r="FW27">
        <v>-3.7546947201430698</v>
      </c>
      <c r="FX27">
        <v>1.4527828764109799E-4</v>
      </c>
      <c r="FY27">
        <v>-4.3579519040863002E-7</v>
      </c>
      <c r="FZ27">
        <v>2.0799061152897499E-10</v>
      </c>
      <c r="GA27">
        <v>-0.156500000000001</v>
      </c>
      <c r="GB27">
        <v>0</v>
      </c>
      <c r="GC27">
        <v>0</v>
      </c>
      <c r="GD27">
        <v>0</v>
      </c>
      <c r="GE27">
        <v>4</v>
      </c>
      <c r="GF27">
        <v>2147</v>
      </c>
      <c r="GG27">
        <v>-1</v>
      </c>
      <c r="GH27">
        <v>-1</v>
      </c>
      <c r="GI27">
        <v>0.5</v>
      </c>
      <c r="GJ27">
        <v>0.5</v>
      </c>
      <c r="GK27">
        <v>1.02905</v>
      </c>
      <c r="GL27">
        <v>2.5512700000000001</v>
      </c>
      <c r="GM27">
        <v>1.54541</v>
      </c>
      <c r="GN27">
        <v>2.2875999999999999</v>
      </c>
      <c r="GO27">
        <v>1.5979000000000001</v>
      </c>
      <c r="GP27">
        <v>2.33521</v>
      </c>
      <c r="GQ27">
        <v>27.641100000000002</v>
      </c>
      <c r="GR27">
        <v>15.9095</v>
      </c>
      <c r="GS27">
        <v>18</v>
      </c>
      <c r="GT27">
        <v>640.75800000000004</v>
      </c>
      <c r="GU27">
        <v>399.03699999999998</v>
      </c>
      <c r="GV27">
        <v>14.955</v>
      </c>
      <c r="GW27">
        <v>23.9938</v>
      </c>
      <c r="GX27">
        <v>30.001100000000001</v>
      </c>
      <c r="GY27">
        <v>23.9086</v>
      </c>
      <c r="GZ27">
        <v>23.883700000000001</v>
      </c>
      <c r="HA27">
        <v>20.6722</v>
      </c>
      <c r="HB27">
        <v>30</v>
      </c>
      <c r="HC27">
        <v>-30</v>
      </c>
      <c r="HD27">
        <v>14.9343</v>
      </c>
      <c r="HE27">
        <v>400</v>
      </c>
      <c r="HF27">
        <v>0</v>
      </c>
      <c r="HG27">
        <v>100.41500000000001</v>
      </c>
      <c r="HH27">
        <v>99.258099999999999</v>
      </c>
    </row>
    <row r="28" spans="1:216" x14ac:dyDescent="0.2">
      <c r="A28">
        <v>10</v>
      </c>
      <c r="B28">
        <v>1689812128</v>
      </c>
      <c r="C28">
        <v>849</v>
      </c>
      <c r="D28" t="s">
        <v>383</v>
      </c>
      <c r="E28" t="s">
        <v>384</v>
      </c>
      <c r="F28" t="s">
        <v>348</v>
      </c>
      <c r="G28" t="s">
        <v>349</v>
      </c>
      <c r="H28" t="s">
        <v>350</v>
      </c>
      <c r="I28" t="s">
        <v>351</v>
      </c>
      <c r="J28" t="s">
        <v>352</v>
      </c>
      <c r="K28" t="s">
        <v>353</v>
      </c>
      <c r="L28">
        <v>1689812128</v>
      </c>
      <c r="M28">
        <f t="shared" si="0"/>
        <v>2.7924074480179103E-3</v>
      </c>
      <c r="N28">
        <f t="shared" si="1"/>
        <v>2.7924074480179102</v>
      </c>
      <c r="O28">
        <f t="shared" si="2"/>
        <v>15.528470311095893</v>
      </c>
      <c r="P28">
        <f t="shared" si="3"/>
        <v>383.41800000000001</v>
      </c>
      <c r="Q28">
        <f t="shared" si="4"/>
        <v>306.05778714917176</v>
      </c>
      <c r="R28">
        <f t="shared" si="5"/>
        <v>31.009416692102661</v>
      </c>
      <c r="S28">
        <f t="shared" si="6"/>
        <v>38.847462892547398</v>
      </c>
      <c r="T28">
        <f t="shared" si="7"/>
        <v>0.36085447203673859</v>
      </c>
      <c r="U28">
        <f t="shared" si="8"/>
        <v>2.9471639064912938</v>
      </c>
      <c r="V28">
        <f t="shared" si="9"/>
        <v>0.33798256364189211</v>
      </c>
      <c r="W28">
        <f t="shared" si="10"/>
        <v>0.21317313338481847</v>
      </c>
      <c r="X28">
        <f t="shared" si="11"/>
        <v>297.71636399999994</v>
      </c>
      <c r="Y28">
        <f t="shared" si="12"/>
        <v>19.815156446452974</v>
      </c>
      <c r="Z28">
        <f t="shared" si="13"/>
        <v>19.011700000000001</v>
      </c>
      <c r="AA28">
        <f t="shared" si="14"/>
        <v>2.2067910238457795</v>
      </c>
      <c r="AB28">
        <f t="shared" si="15"/>
        <v>63.630993176398277</v>
      </c>
      <c r="AC28">
        <f t="shared" si="16"/>
        <v>1.38453193426743</v>
      </c>
      <c r="AD28">
        <f t="shared" si="17"/>
        <v>2.1758766681972435</v>
      </c>
      <c r="AE28">
        <f t="shared" si="18"/>
        <v>0.82225908957834948</v>
      </c>
      <c r="AF28">
        <f t="shared" si="19"/>
        <v>-123.14516845758985</v>
      </c>
      <c r="AG28">
        <f t="shared" si="20"/>
        <v>-35.892686368995228</v>
      </c>
      <c r="AH28">
        <f t="shared" si="21"/>
        <v>-2.4210828578009944</v>
      </c>
      <c r="AI28">
        <f t="shared" si="22"/>
        <v>136.25742631561388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54919.220312743055</v>
      </c>
      <c r="AO28">
        <f t="shared" si="26"/>
        <v>1800.09</v>
      </c>
      <c r="AP28">
        <f t="shared" si="27"/>
        <v>1517.4755999999998</v>
      </c>
      <c r="AQ28">
        <f t="shared" si="28"/>
        <v>0.84299985000749955</v>
      </c>
      <c r="AR28">
        <f t="shared" si="29"/>
        <v>0.16538971051447426</v>
      </c>
      <c r="AS28">
        <v>1689812128</v>
      </c>
      <c r="AT28">
        <v>383.41800000000001</v>
      </c>
      <c r="AU28">
        <v>400.00900000000001</v>
      </c>
      <c r="AV28">
        <v>13.665100000000001</v>
      </c>
      <c r="AW28">
        <v>10.9122</v>
      </c>
      <c r="AX28">
        <v>387.04399999999998</v>
      </c>
      <c r="AY28">
        <v>13.840199999999999</v>
      </c>
      <c r="AZ28">
        <v>600.29399999999998</v>
      </c>
      <c r="BA28">
        <v>101.267</v>
      </c>
      <c r="BB28">
        <v>5.1829300000000002E-2</v>
      </c>
      <c r="BC28">
        <v>18.785799999999998</v>
      </c>
      <c r="BD28">
        <v>19.011700000000001</v>
      </c>
      <c r="BE28">
        <v>999.9</v>
      </c>
      <c r="BF28">
        <v>0</v>
      </c>
      <c r="BG28">
        <v>0</v>
      </c>
      <c r="BH28">
        <v>9974.3799999999992</v>
      </c>
      <c r="BI28">
        <v>0</v>
      </c>
      <c r="BJ28">
        <v>1298.1600000000001</v>
      </c>
      <c r="BK28">
        <v>-16.590800000000002</v>
      </c>
      <c r="BL28">
        <v>388.73099999999999</v>
      </c>
      <c r="BM28">
        <v>404.42200000000003</v>
      </c>
      <c r="BN28">
        <v>2.7528800000000002</v>
      </c>
      <c r="BO28">
        <v>400.00900000000001</v>
      </c>
      <c r="BP28">
        <v>10.9122</v>
      </c>
      <c r="BQ28">
        <v>1.38381</v>
      </c>
      <c r="BR28">
        <v>1.10504</v>
      </c>
      <c r="BS28">
        <v>11.741400000000001</v>
      </c>
      <c r="BT28">
        <v>8.3802000000000003</v>
      </c>
      <c r="BU28">
        <v>1800.09</v>
      </c>
      <c r="BV28">
        <v>0.90000599999999997</v>
      </c>
      <c r="BW28">
        <v>9.9994299999999994E-2</v>
      </c>
      <c r="BX28">
        <v>0</v>
      </c>
      <c r="BY28">
        <v>2.3060999999999998</v>
      </c>
      <c r="BZ28">
        <v>0</v>
      </c>
      <c r="CA28">
        <v>15563.2</v>
      </c>
      <c r="CB28">
        <v>17200.5</v>
      </c>
      <c r="CC28">
        <v>38.061999999999998</v>
      </c>
      <c r="CD28">
        <v>40.436999999999998</v>
      </c>
      <c r="CE28">
        <v>39.5</v>
      </c>
      <c r="CF28">
        <v>38.375</v>
      </c>
      <c r="CG28">
        <v>37.375</v>
      </c>
      <c r="CH28">
        <v>1620.09</v>
      </c>
      <c r="CI28">
        <v>180</v>
      </c>
      <c r="CJ28">
        <v>0</v>
      </c>
      <c r="CK28">
        <v>1689812132.4000001</v>
      </c>
      <c r="CL28">
        <v>0</v>
      </c>
      <c r="CM28">
        <v>1689812098</v>
      </c>
      <c r="CN28" t="s">
        <v>385</v>
      </c>
      <c r="CO28">
        <v>1689812098</v>
      </c>
      <c r="CP28">
        <v>1689812098</v>
      </c>
      <c r="CQ28">
        <v>55</v>
      </c>
      <c r="CR28">
        <v>0.126</v>
      </c>
      <c r="CS28">
        <v>-1.9E-2</v>
      </c>
      <c r="CT28">
        <v>-3.6280000000000001</v>
      </c>
      <c r="CU28">
        <v>-0.17499999999999999</v>
      </c>
      <c r="CV28">
        <v>400</v>
      </c>
      <c r="CW28">
        <v>11</v>
      </c>
      <c r="CX28">
        <v>0.14000000000000001</v>
      </c>
      <c r="CY28">
        <v>0.02</v>
      </c>
      <c r="CZ28">
        <v>15.449997842039</v>
      </c>
      <c r="DA28">
        <v>0.23608020830396401</v>
      </c>
      <c r="DB28">
        <v>5.3724391842584603E-2</v>
      </c>
      <c r="DC28">
        <v>1</v>
      </c>
      <c r="DD28">
        <v>399.96730000000002</v>
      </c>
      <c r="DE28">
        <v>3.21203007519014E-2</v>
      </c>
      <c r="DF28">
        <v>4.30605387797241E-2</v>
      </c>
      <c r="DG28">
        <v>1</v>
      </c>
      <c r="DH28">
        <v>1800.0119999999999</v>
      </c>
      <c r="DI28">
        <v>0.26966753020102302</v>
      </c>
      <c r="DJ28">
        <v>0.135816052070419</v>
      </c>
      <c r="DK28">
        <v>-1</v>
      </c>
      <c r="DL28">
        <v>2</v>
      </c>
      <c r="DM28">
        <v>2</v>
      </c>
      <c r="DN28" t="s">
        <v>355</v>
      </c>
      <c r="DO28">
        <v>3.1575500000000001</v>
      </c>
      <c r="DP28">
        <v>2.78342</v>
      </c>
      <c r="DQ28">
        <v>9.2698100000000005E-2</v>
      </c>
      <c r="DR28">
        <v>9.5374899999999999E-2</v>
      </c>
      <c r="DS28">
        <v>8.1238699999999997E-2</v>
      </c>
      <c r="DT28">
        <v>6.8288199999999993E-2</v>
      </c>
      <c r="DU28">
        <v>28782.2</v>
      </c>
      <c r="DV28">
        <v>29951.200000000001</v>
      </c>
      <c r="DW28">
        <v>29472.799999999999</v>
      </c>
      <c r="DX28">
        <v>30868.799999999999</v>
      </c>
      <c r="DY28">
        <v>35509</v>
      </c>
      <c r="DZ28">
        <v>37700.400000000001</v>
      </c>
      <c r="EA28">
        <v>40477.4</v>
      </c>
      <c r="EB28">
        <v>42809.599999999999</v>
      </c>
      <c r="EC28">
        <v>2.2536200000000002</v>
      </c>
      <c r="ED28">
        <v>1.92235</v>
      </c>
      <c r="EE28">
        <v>-2.82302E-2</v>
      </c>
      <c r="EF28">
        <v>0</v>
      </c>
      <c r="EG28">
        <v>19.479299999999999</v>
      </c>
      <c r="EH28">
        <v>999.9</v>
      </c>
      <c r="EI28">
        <v>51.502000000000002</v>
      </c>
      <c r="EJ28">
        <v>24.158999999999999</v>
      </c>
      <c r="EK28">
        <v>15.3775</v>
      </c>
      <c r="EL28">
        <v>62.097700000000003</v>
      </c>
      <c r="EM28">
        <v>25.617000000000001</v>
      </c>
      <c r="EN28">
        <v>1</v>
      </c>
      <c r="EO28">
        <v>-0.199624</v>
      </c>
      <c r="EP28">
        <v>4.9014699999999998</v>
      </c>
      <c r="EQ28">
        <v>20.222000000000001</v>
      </c>
      <c r="ER28">
        <v>5.24125</v>
      </c>
      <c r="ES28">
        <v>11.8302</v>
      </c>
      <c r="ET28">
        <v>4.9819000000000004</v>
      </c>
      <c r="EU28">
        <v>3.2989999999999999</v>
      </c>
      <c r="EV28">
        <v>69.099999999999994</v>
      </c>
      <c r="EW28">
        <v>9999</v>
      </c>
      <c r="EX28">
        <v>4659.2</v>
      </c>
      <c r="EY28">
        <v>184.8</v>
      </c>
      <c r="EZ28">
        <v>1.8733200000000001</v>
      </c>
      <c r="FA28">
        <v>1.8790800000000001</v>
      </c>
      <c r="FB28">
        <v>1.87934</v>
      </c>
      <c r="FC28">
        <v>1.8799600000000001</v>
      </c>
      <c r="FD28">
        <v>1.8775900000000001</v>
      </c>
      <c r="FE28">
        <v>1.8768100000000001</v>
      </c>
      <c r="FF28">
        <v>1.87731</v>
      </c>
      <c r="FG28">
        <v>1.87496</v>
      </c>
      <c r="FH28">
        <v>0</v>
      </c>
      <c r="FI28">
        <v>0</v>
      </c>
      <c r="FJ28">
        <v>0</v>
      </c>
      <c r="FK28">
        <v>0</v>
      </c>
      <c r="FL28" t="s">
        <v>356</v>
      </c>
      <c r="FM28" t="s">
        <v>357</v>
      </c>
      <c r="FN28" t="s">
        <v>358</v>
      </c>
      <c r="FO28" t="s">
        <v>358</v>
      </c>
      <c r="FP28" t="s">
        <v>358</v>
      </c>
      <c r="FQ28" t="s">
        <v>358</v>
      </c>
      <c r="FR28">
        <v>0</v>
      </c>
      <c r="FS28">
        <v>100</v>
      </c>
      <c r="FT28">
        <v>100</v>
      </c>
      <c r="FU28">
        <v>-3.6259999999999999</v>
      </c>
      <c r="FV28">
        <v>-0.17510000000000001</v>
      </c>
      <c r="FW28">
        <v>-3.62900742628669</v>
      </c>
      <c r="FX28">
        <v>1.4527828764109799E-4</v>
      </c>
      <c r="FY28">
        <v>-4.3579519040863002E-7</v>
      </c>
      <c r="FZ28">
        <v>2.0799061152897499E-10</v>
      </c>
      <c r="GA28">
        <v>-0.17516000000000001</v>
      </c>
      <c r="GB28">
        <v>0</v>
      </c>
      <c r="GC28">
        <v>0</v>
      </c>
      <c r="GD28">
        <v>0</v>
      </c>
      <c r="GE28">
        <v>4</v>
      </c>
      <c r="GF28">
        <v>2147</v>
      </c>
      <c r="GG28">
        <v>-1</v>
      </c>
      <c r="GH28">
        <v>-1</v>
      </c>
      <c r="GI28">
        <v>0.5</v>
      </c>
      <c r="GJ28">
        <v>0.5</v>
      </c>
      <c r="GK28">
        <v>1.02905</v>
      </c>
      <c r="GL28">
        <v>2.5488300000000002</v>
      </c>
      <c r="GM28">
        <v>1.54541</v>
      </c>
      <c r="GN28">
        <v>2.2875999999999999</v>
      </c>
      <c r="GO28">
        <v>1.5979000000000001</v>
      </c>
      <c r="GP28">
        <v>2.33643</v>
      </c>
      <c r="GQ28">
        <v>27.7455</v>
      </c>
      <c r="GR28">
        <v>15.891999999999999</v>
      </c>
      <c r="GS28">
        <v>18</v>
      </c>
      <c r="GT28">
        <v>640.67999999999995</v>
      </c>
      <c r="GU28">
        <v>396.78699999999998</v>
      </c>
      <c r="GV28">
        <v>14.7784</v>
      </c>
      <c r="GW28">
        <v>24.2133</v>
      </c>
      <c r="GX28">
        <v>30.001300000000001</v>
      </c>
      <c r="GY28">
        <v>24.099599999999999</v>
      </c>
      <c r="GZ28">
        <v>24.073699999999999</v>
      </c>
      <c r="HA28">
        <v>20.659500000000001</v>
      </c>
      <c r="HB28">
        <v>35</v>
      </c>
      <c r="HC28">
        <v>-30</v>
      </c>
      <c r="HD28">
        <v>14.742699999999999</v>
      </c>
      <c r="HE28">
        <v>400</v>
      </c>
      <c r="HF28">
        <v>0</v>
      </c>
      <c r="HG28">
        <v>100.38200000000001</v>
      </c>
      <c r="HH28">
        <v>99.228800000000007</v>
      </c>
    </row>
    <row r="29" spans="1:216" x14ac:dyDescent="0.2">
      <c r="A29">
        <v>11</v>
      </c>
      <c r="B29">
        <v>1689812230</v>
      </c>
      <c r="C29">
        <v>951</v>
      </c>
      <c r="D29" t="s">
        <v>386</v>
      </c>
      <c r="E29" t="s">
        <v>387</v>
      </c>
      <c r="F29" t="s">
        <v>348</v>
      </c>
      <c r="G29" t="s">
        <v>349</v>
      </c>
      <c r="H29" t="s">
        <v>350</v>
      </c>
      <c r="I29" t="s">
        <v>351</v>
      </c>
      <c r="J29" t="s">
        <v>352</v>
      </c>
      <c r="K29" t="s">
        <v>353</v>
      </c>
      <c r="L29">
        <v>1689812230</v>
      </c>
      <c r="M29">
        <f t="shared" si="0"/>
        <v>2.7687930853027998E-3</v>
      </c>
      <c r="N29">
        <f t="shared" si="1"/>
        <v>2.7687930853028</v>
      </c>
      <c r="O29">
        <f t="shared" si="2"/>
        <v>17.224224265867843</v>
      </c>
      <c r="P29">
        <f t="shared" si="3"/>
        <v>456.4</v>
      </c>
      <c r="Q29">
        <f t="shared" si="4"/>
        <v>370.11219100409818</v>
      </c>
      <c r="R29">
        <f t="shared" si="5"/>
        <v>37.50289275297704</v>
      </c>
      <c r="S29">
        <f t="shared" si="6"/>
        <v>46.246302252359996</v>
      </c>
      <c r="T29">
        <f t="shared" si="7"/>
        <v>0.3602848511674282</v>
      </c>
      <c r="U29">
        <f t="shared" si="8"/>
        <v>2.952047787657631</v>
      </c>
      <c r="V29">
        <f t="shared" si="9"/>
        <v>0.33751781351613347</v>
      </c>
      <c r="W29">
        <f t="shared" si="10"/>
        <v>0.21287416031650025</v>
      </c>
      <c r="X29">
        <f t="shared" si="11"/>
        <v>297.69663299999996</v>
      </c>
      <c r="Y29">
        <f t="shared" si="12"/>
        <v>19.772407295772851</v>
      </c>
      <c r="Z29">
        <f t="shared" si="13"/>
        <v>19.009799999999998</v>
      </c>
      <c r="AA29">
        <f t="shared" si="14"/>
        <v>2.2065294120399734</v>
      </c>
      <c r="AB29">
        <f t="shared" si="15"/>
        <v>64.073102332039795</v>
      </c>
      <c r="AC29">
        <f t="shared" si="16"/>
        <v>1.39004387282718</v>
      </c>
      <c r="AD29">
        <f t="shared" si="17"/>
        <v>2.1694655358245196</v>
      </c>
      <c r="AE29">
        <f t="shared" si="18"/>
        <v>0.81648553921279343</v>
      </c>
      <c r="AF29">
        <f t="shared" si="19"/>
        <v>-122.10377506185347</v>
      </c>
      <c r="AG29">
        <f t="shared" si="20"/>
        <v>-43.16169704900684</v>
      </c>
      <c r="AH29">
        <f t="shared" si="21"/>
        <v>-2.9058524121157028</v>
      </c>
      <c r="AI29">
        <f t="shared" si="22"/>
        <v>129.52530847702397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55074.694512042908</v>
      </c>
      <c r="AO29">
        <f t="shared" si="26"/>
        <v>1799.97</v>
      </c>
      <c r="AP29">
        <f t="shared" si="27"/>
        <v>1517.3744999999999</v>
      </c>
      <c r="AQ29">
        <f t="shared" si="28"/>
        <v>0.84299988333138876</v>
      </c>
      <c r="AR29">
        <f t="shared" si="29"/>
        <v>0.16538977482958048</v>
      </c>
      <c r="AS29">
        <v>1689812230</v>
      </c>
      <c r="AT29">
        <v>456.4</v>
      </c>
      <c r="AU29">
        <v>474.87700000000001</v>
      </c>
      <c r="AV29">
        <v>13.7182</v>
      </c>
      <c r="AW29">
        <v>10.989000000000001</v>
      </c>
      <c r="AX29">
        <v>460.33300000000003</v>
      </c>
      <c r="AY29">
        <v>13.8847</v>
      </c>
      <c r="AZ29">
        <v>600.35400000000004</v>
      </c>
      <c r="BA29">
        <v>101.276</v>
      </c>
      <c r="BB29">
        <v>5.2444900000000003E-2</v>
      </c>
      <c r="BC29">
        <v>18.738600000000002</v>
      </c>
      <c r="BD29">
        <v>19.009799999999998</v>
      </c>
      <c r="BE29">
        <v>999.9</v>
      </c>
      <c r="BF29">
        <v>0</v>
      </c>
      <c r="BG29">
        <v>0</v>
      </c>
      <c r="BH29">
        <v>10001.200000000001</v>
      </c>
      <c r="BI29">
        <v>0</v>
      </c>
      <c r="BJ29">
        <v>1290.18</v>
      </c>
      <c r="BK29">
        <v>-18.4771</v>
      </c>
      <c r="BL29">
        <v>462.74799999999999</v>
      </c>
      <c r="BM29">
        <v>480.15300000000002</v>
      </c>
      <c r="BN29">
        <v>2.72919</v>
      </c>
      <c r="BO29">
        <v>474.87700000000001</v>
      </c>
      <c r="BP29">
        <v>10.989000000000001</v>
      </c>
      <c r="BQ29">
        <v>1.38933</v>
      </c>
      <c r="BR29">
        <v>1.11293</v>
      </c>
      <c r="BS29">
        <v>11.8017</v>
      </c>
      <c r="BT29">
        <v>8.4851200000000002</v>
      </c>
      <c r="BU29">
        <v>1799.97</v>
      </c>
      <c r="BV29">
        <v>0.90000599999999997</v>
      </c>
      <c r="BW29">
        <v>9.9994299999999994E-2</v>
      </c>
      <c r="BX29">
        <v>0</v>
      </c>
      <c r="BY29">
        <v>2.4512</v>
      </c>
      <c r="BZ29">
        <v>0</v>
      </c>
      <c r="CA29">
        <v>15705.5</v>
      </c>
      <c r="CB29">
        <v>17199.3</v>
      </c>
      <c r="CC29">
        <v>38.311999999999998</v>
      </c>
      <c r="CD29">
        <v>40.75</v>
      </c>
      <c r="CE29">
        <v>39.625</v>
      </c>
      <c r="CF29">
        <v>38.625</v>
      </c>
      <c r="CG29">
        <v>37.5</v>
      </c>
      <c r="CH29">
        <v>1619.98</v>
      </c>
      <c r="CI29">
        <v>179.99</v>
      </c>
      <c r="CJ29">
        <v>0</v>
      </c>
      <c r="CK29">
        <v>1689812234.4000001</v>
      </c>
      <c r="CL29">
        <v>0</v>
      </c>
      <c r="CM29">
        <v>1689812200</v>
      </c>
      <c r="CN29" t="s">
        <v>388</v>
      </c>
      <c r="CO29">
        <v>1689812200</v>
      </c>
      <c r="CP29">
        <v>1689812194</v>
      </c>
      <c r="CQ29">
        <v>56</v>
      </c>
      <c r="CR29">
        <v>-0.29899999999999999</v>
      </c>
      <c r="CS29">
        <v>8.9999999999999993E-3</v>
      </c>
      <c r="CT29">
        <v>-3.9359999999999999</v>
      </c>
      <c r="CU29">
        <v>-0.16600000000000001</v>
      </c>
      <c r="CV29">
        <v>475</v>
      </c>
      <c r="CW29">
        <v>11</v>
      </c>
      <c r="CX29">
        <v>7.0000000000000007E-2</v>
      </c>
      <c r="CY29">
        <v>0.04</v>
      </c>
      <c r="CZ29">
        <v>17.286876277984099</v>
      </c>
      <c r="DA29">
        <v>0.13605208181748801</v>
      </c>
      <c r="DB29">
        <v>6.2632329150491994E-2</v>
      </c>
      <c r="DC29">
        <v>1</v>
      </c>
      <c r="DD29">
        <v>474.97989999999999</v>
      </c>
      <c r="DE29">
        <v>-0.46430075188025199</v>
      </c>
      <c r="DF29">
        <v>6.2493919704236497E-2</v>
      </c>
      <c r="DG29">
        <v>1</v>
      </c>
      <c r="DH29">
        <v>1799.99476190476</v>
      </c>
      <c r="DI29">
        <v>-9.8252575327072197E-2</v>
      </c>
      <c r="DJ29">
        <v>1.2196427118908599E-2</v>
      </c>
      <c r="DK29">
        <v>-1</v>
      </c>
      <c r="DL29">
        <v>2</v>
      </c>
      <c r="DM29">
        <v>2</v>
      </c>
      <c r="DN29" t="s">
        <v>355</v>
      </c>
      <c r="DO29">
        <v>3.1574599999999999</v>
      </c>
      <c r="DP29">
        <v>2.7842699999999998</v>
      </c>
      <c r="DQ29">
        <v>0.105577</v>
      </c>
      <c r="DR29">
        <v>0.10836999999999999</v>
      </c>
      <c r="DS29">
        <v>8.1395499999999996E-2</v>
      </c>
      <c r="DT29">
        <v>6.8622199999999994E-2</v>
      </c>
      <c r="DU29">
        <v>28359.4</v>
      </c>
      <c r="DV29">
        <v>29505.5</v>
      </c>
      <c r="DW29">
        <v>29459.200000000001</v>
      </c>
      <c r="DX29">
        <v>30854</v>
      </c>
      <c r="DY29">
        <v>35489.300000000003</v>
      </c>
      <c r="DZ29">
        <v>37671.800000000003</v>
      </c>
      <c r="EA29">
        <v>40459.9</v>
      </c>
      <c r="EB29">
        <v>42790.6</v>
      </c>
      <c r="EC29">
        <v>2.2504200000000001</v>
      </c>
      <c r="ED29">
        <v>1.9182999999999999</v>
      </c>
      <c r="EE29">
        <v>-3.67537E-2</v>
      </c>
      <c r="EF29">
        <v>0</v>
      </c>
      <c r="EG29">
        <v>19.618500000000001</v>
      </c>
      <c r="EH29">
        <v>999.9</v>
      </c>
      <c r="EI29">
        <v>51.636000000000003</v>
      </c>
      <c r="EJ29">
        <v>24.248999999999999</v>
      </c>
      <c r="EK29">
        <v>15.500999999999999</v>
      </c>
      <c r="EL29">
        <v>62.427700000000002</v>
      </c>
      <c r="EM29">
        <v>25.336500000000001</v>
      </c>
      <c r="EN29">
        <v>1</v>
      </c>
      <c r="EO29">
        <v>-0.177152</v>
      </c>
      <c r="EP29">
        <v>5.4085599999999996</v>
      </c>
      <c r="EQ29">
        <v>20.206700000000001</v>
      </c>
      <c r="ER29">
        <v>5.2409499999999998</v>
      </c>
      <c r="ES29">
        <v>11.8302</v>
      </c>
      <c r="ET29">
        <v>4.9821999999999997</v>
      </c>
      <c r="EU29">
        <v>3.2989999999999999</v>
      </c>
      <c r="EV29">
        <v>69.099999999999994</v>
      </c>
      <c r="EW29">
        <v>9999</v>
      </c>
      <c r="EX29">
        <v>4661.5</v>
      </c>
      <c r="EY29">
        <v>184.8</v>
      </c>
      <c r="EZ29">
        <v>1.8733200000000001</v>
      </c>
      <c r="FA29">
        <v>1.8789800000000001</v>
      </c>
      <c r="FB29">
        <v>1.8792899999999999</v>
      </c>
      <c r="FC29">
        <v>1.8798999999999999</v>
      </c>
      <c r="FD29">
        <v>1.87758</v>
      </c>
      <c r="FE29">
        <v>1.8767799999999999</v>
      </c>
      <c r="FF29">
        <v>1.8772899999999999</v>
      </c>
      <c r="FG29">
        <v>1.8748899999999999</v>
      </c>
      <c r="FH29">
        <v>0</v>
      </c>
      <c r="FI29">
        <v>0</v>
      </c>
      <c r="FJ29">
        <v>0</v>
      </c>
      <c r="FK29">
        <v>0</v>
      </c>
      <c r="FL29" t="s">
        <v>356</v>
      </c>
      <c r="FM29" t="s">
        <v>357</v>
      </c>
      <c r="FN29" t="s">
        <v>358</v>
      </c>
      <c r="FO29" t="s">
        <v>358</v>
      </c>
      <c r="FP29" t="s">
        <v>358</v>
      </c>
      <c r="FQ29" t="s">
        <v>358</v>
      </c>
      <c r="FR29">
        <v>0</v>
      </c>
      <c r="FS29">
        <v>100</v>
      </c>
      <c r="FT29">
        <v>100</v>
      </c>
      <c r="FU29">
        <v>-3.9329999999999998</v>
      </c>
      <c r="FV29">
        <v>-0.16650000000000001</v>
      </c>
      <c r="FW29">
        <v>-3.9284337835960801</v>
      </c>
      <c r="FX29">
        <v>1.4527828764109799E-4</v>
      </c>
      <c r="FY29">
        <v>-4.3579519040863002E-7</v>
      </c>
      <c r="FZ29">
        <v>2.0799061152897499E-10</v>
      </c>
      <c r="GA29">
        <v>-0.16645000000000301</v>
      </c>
      <c r="GB29">
        <v>0</v>
      </c>
      <c r="GC29">
        <v>0</v>
      </c>
      <c r="GD29">
        <v>0</v>
      </c>
      <c r="GE29">
        <v>4</v>
      </c>
      <c r="GF29">
        <v>2147</v>
      </c>
      <c r="GG29">
        <v>-1</v>
      </c>
      <c r="GH29">
        <v>-1</v>
      </c>
      <c r="GI29">
        <v>0.5</v>
      </c>
      <c r="GJ29">
        <v>0.6</v>
      </c>
      <c r="GK29">
        <v>1.18164</v>
      </c>
      <c r="GL29">
        <v>2.5610400000000002</v>
      </c>
      <c r="GM29">
        <v>1.54541</v>
      </c>
      <c r="GN29">
        <v>2.2863799999999999</v>
      </c>
      <c r="GO29">
        <v>1.5979000000000001</v>
      </c>
      <c r="GP29">
        <v>2.34253</v>
      </c>
      <c r="GQ29">
        <v>27.870999999999999</v>
      </c>
      <c r="GR29">
        <v>15.8569</v>
      </c>
      <c r="GS29">
        <v>18</v>
      </c>
      <c r="GT29">
        <v>641.16499999999996</v>
      </c>
      <c r="GU29">
        <v>396.279</v>
      </c>
      <c r="GV29">
        <v>14.540900000000001</v>
      </c>
      <c r="GW29">
        <v>24.4879</v>
      </c>
      <c r="GX29">
        <v>30.001300000000001</v>
      </c>
      <c r="GY29">
        <v>24.337</v>
      </c>
      <c r="GZ29">
        <v>24.309000000000001</v>
      </c>
      <c r="HA29">
        <v>23.703900000000001</v>
      </c>
      <c r="HB29">
        <v>35</v>
      </c>
      <c r="HC29">
        <v>-30</v>
      </c>
      <c r="HD29">
        <v>14.5139</v>
      </c>
      <c r="HE29">
        <v>475</v>
      </c>
      <c r="HF29">
        <v>0</v>
      </c>
      <c r="HG29">
        <v>100.337</v>
      </c>
      <c r="HH29">
        <v>99.183400000000006</v>
      </c>
    </row>
    <row r="30" spans="1:216" x14ac:dyDescent="0.2">
      <c r="A30">
        <v>12</v>
      </c>
      <c r="B30">
        <v>1689812321</v>
      </c>
      <c r="C30">
        <v>1042</v>
      </c>
      <c r="D30" t="s">
        <v>389</v>
      </c>
      <c r="E30" t="s">
        <v>390</v>
      </c>
      <c r="F30" t="s">
        <v>348</v>
      </c>
      <c r="G30" t="s">
        <v>349</v>
      </c>
      <c r="H30" t="s">
        <v>350</v>
      </c>
      <c r="I30" t="s">
        <v>351</v>
      </c>
      <c r="J30" t="s">
        <v>352</v>
      </c>
      <c r="K30" t="s">
        <v>353</v>
      </c>
      <c r="L30">
        <v>1689812321</v>
      </c>
      <c r="M30">
        <f t="shared" si="0"/>
        <v>2.7548901923200942E-3</v>
      </c>
      <c r="N30">
        <f t="shared" si="1"/>
        <v>2.7548901923200941</v>
      </c>
      <c r="O30">
        <f t="shared" si="2"/>
        <v>18.646455798548036</v>
      </c>
      <c r="P30">
        <f t="shared" si="3"/>
        <v>554.86599999999999</v>
      </c>
      <c r="Q30">
        <f t="shared" si="4"/>
        <v>460.99420602248097</v>
      </c>
      <c r="R30">
        <f t="shared" si="5"/>
        <v>46.710125258243934</v>
      </c>
      <c r="S30">
        <f t="shared" si="6"/>
        <v>56.221661840749597</v>
      </c>
      <c r="T30">
        <f t="shared" si="7"/>
        <v>0.36147481623665795</v>
      </c>
      <c r="U30">
        <f t="shared" si="8"/>
        <v>2.9533162377459115</v>
      </c>
      <c r="V30">
        <f t="shared" si="9"/>
        <v>0.33857144017588459</v>
      </c>
      <c r="W30">
        <f t="shared" si="10"/>
        <v>0.21354388371994387</v>
      </c>
      <c r="X30">
        <f t="shared" si="11"/>
        <v>297.67313100000001</v>
      </c>
      <c r="Y30">
        <f t="shared" si="12"/>
        <v>19.735887799347541</v>
      </c>
      <c r="Z30">
        <f t="shared" si="13"/>
        <v>18.9833</v>
      </c>
      <c r="AA30">
        <f t="shared" si="14"/>
        <v>2.2028834490097573</v>
      </c>
      <c r="AB30">
        <f t="shared" si="15"/>
        <v>64.371036422125485</v>
      </c>
      <c r="AC30">
        <f t="shared" si="16"/>
        <v>1.3930532698910401</v>
      </c>
      <c r="AD30">
        <f t="shared" si="17"/>
        <v>2.1640994884031768</v>
      </c>
      <c r="AE30">
        <f t="shared" si="18"/>
        <v>0.80983017911871724</v>
      </c>
      <c r="AF30">
        <f t="shared" si="19"/>
        <v>-121.49065748131615</v>
      </c>
      <c r="AG30">
        <f t="shared" si="20"/>
        <v>-45.26601429816008</v>
      </c>
      <c r="AH30">
        <f t="shared" si="21"/>
        <v>-3.045181606231349</v>
      </c>
      <c r="AI30">
        <f t="shared" si="22"/>
        <v>127.87127761429247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55120.135079090382</v>
      </c>
      <c r="AO30">
        <f t="shared" si="26"/>
        <v>1799.83</v>
      </c>
      <c r="AP30">
        <f t="shared" si="27"/>
        <v>1517.2562999999998</v>
      </c>
      <c r="AQ30">
        <f t="shared" si="28"/>
        <v>0.8429997833128684</v>
      </c>
      <c r="AR30">
        <f t="shared" si="29"/>
        <v>0.16538958179383609</v>
      </c>
      <c r="AS30">
        <v>1689812321</v>
      </c>
      <c r="AT30">
        <v>554.86599999999999</v>
      </c>
      <c r="AU30">
        <v>575.03499999999997</v>
      </c>
      <c r="AV30">
        <v>13.7484</v>
      </c>
      <c r="AW30">
        <v>11.0322</v>
      </c>
      <c r="AX30">
        <v>559.10500000000002</v>
      </c>
      <c r="AY30">
        <v>13.913600000000001</v>
      </c>
      <c r="AZ30">
        <v>600.17999999999995</v>
      </c>
      <c r="BA30">
        <v>101.27200000000001</v>
      </c>
      <c r="BB30">
        <v>5.27556E-2</v>
      </c>
      <c r="BC30">
        <v>18.699000000000002</v>
      </c>
      <c r="BD30">
        <v>18.9833</v>
      </c>
      <c r="BE30">
        <v>999.9</v>
      </c>
      <c r="BF30">
        <v>0</v>
      </c>
      <c r="BG30">
        <v>0</v>
      </c>
      <c r="BH30">
        <v>10008.799999999999</v>
      </c>
      <c r="BI30">
        <v>0</v>
      </c>
      <c r="BJ30">
        <v>1224.97</v>
      </c>
      <c r="BK30">
        <v>-20.168900000000001</v>
      </c>
      <c r="BL30">
        <v>562.601</v>
      </c>
      <c r="BM30">
        <v>581.45000000000005</v>
      </c>
      <c r="BN30">
        <v>2.7162099999999998</v>
      </c>
      <c r="BO30">
        <v>575.03499999999997</v>
      </c>
      <c r="BP30">
        <v>11.0322</v>
      </c>
      <c r="BQ30">
        <v>1.3923300000000001</v>
      </c>
      <c r="BR30">
        <v>1.1172599999999999</v>
      </c>
      <c r="BS30">
        <v>11.8344</v>
      </c>
      <c r="BT30">
        <v>8.5424100000000003</v>
      </c>
      <c r="BU30">
        <v>1799.83</v>
      </c>
      <c r="BV30">
        <v>0.90000599999999997</v>
      </c>
      <c r="BW30">
        <v>9.9994299999999994E-2</v>
      </c>
      <c r="BX30">
        <v>0</v>
      </c>
      <c r="BY30">
        <v>2.6732</v>
      </c>
      <c r="BZ30">
        <v>0</v>
      </c>
      <c r="CA30">
        <v>15598.3</v>
      </c>
      <c r="CB30">
        <v>17198</v>
      </c>
      <c r="CC30">
        <v>38.5</v>
      </c>
      <c r="CD30">
        <v>40.811999999999998</v>
      </c>
      <c r="CE30">
        <v>39.75</v>
      </c>
      <c r="CF30">
        <v>38.75</v>
      </c>
      <c r="CG30">
        <v>37.686999999999998</v>
      </c>
      <c r="CH30">
        <v>1619.86</v>
      </c>
      <c r="CI30">
        <v>179.97</v>
      </c>
      <c r="CJ30">
        <v>0</v>
      </c>
      <c r="CK30">
        <v>1689812325</v>
      </c>
      <c r="CL30">
        <v>0</v>
      </c>
      <c r="CM30">
        <v>1689812292</v>
      </c>
      <c r="CN30" t="s">
        <v>391</v>
      </c>
      <c r="CO30">
        <v>1689812289</v>
      </c>
      <c r="CP30">
        <v>1689812292</v>
      </c>
      <c r="CQ30">
        <v>57</v>
      </c>
      <c r="CR30">
        <v>-0.29199999999999998</v>
      </c>
      <c r="CS30">
        <v>1E-3</v>
      </c>
      <c r="CT30">
        <v>-4.242</v>
      </c>
      <c r="CU30">
        <v>-0.16500000000000001</v>
      </c>
      <c r="CV30">
        <v>575</v>
      </c>
      <c r="CW30">
        <v>11</v>
      </c>
      <c r="CX30">
        <v>0.1</v>
      </c>
      <c r="CY30">
        <v>0.02</v>
      </c>
      <c r="CZ30">
        <v>18.545080860199999</v>
      </c>
      <c r="DA30">
        <v>0.79026774429622004</v>
      </c>
      <c r="DB30">
        <v>8.7475865964295907E-2</v>
      </c>
      <c r="DC30">
        <v>1</v>
      </c>
      <c r="DD30">
        <v>575.02533333333304</v>
      </c>
      <c r="DE30">
        <v>-4.4025974026034899E-2</v>
      </c>
      <c r="DF30">
        <v>5.4540795856838298E-2</v>
      </c>
      <c r="DG30">
        <v>1</v>
      </c>
      <c r="DH30">
        <v>1799.9580000000001</v>
      </c>
      <c r="DI30">
        <v>-0.30165593651022699</v>
      </c>
      <c r="DJ30">
        <v>0.141124058898561</v>
      </c>
      <c r="DK30">
        <v>-1</v>
      </c>
      <c r="DL30">
        <v>2</v>
      </c>
      <c r="DM30">
        <v>2</v>
      </c>
      <c r="DN30" t="s">
        <v>355</v>
      </c>
      <c r="DO30">
        <v>3.1568800000000001</v>
      </c>
      <c r="DP30">
        <v>2.78464</v>
      </c>
      <c r="DQ30">
        <v>0.121472</v>
      </c>
      <c r="DR30">
        <v>0.124295</v>
      </c>
      <c r="DS30">
        <v>8.1474500000000005E-2</v>
      </c>
      <c r="DT30">
        <v>6.8787500000000001E-2</v>
      </c>
      <c r="DU30">
        <v>27843.5</v>
      </c>
      <c r="DV30">
        <v>28965.1</v>
      </c>
      <c r="DW30">
        <v>29447.599999999999</v>
      </c>
      <c r="DX30">
        <v>30840.799999999999</v>
      </c>
      <c r="DY30">
        <v>35476.1</v>
      </c>
      <c r="DZ30">
        <v>37651</v>
      </c>
      <c r="EA30">
        <v>40446</v>
      </c>
      <c r="EB30">
        <v>42772.3</v>
      </c>
      <c r="EC30">
        <v>2.2477</v>
      </c>
      <c r="ED30">
        <v>1.91448</v>
      </c>
      <c r="EE30">
        <v>-3.9912799999999998E-2</v>
      </c>
      <c r="EF30">
        <v>0</v>
      </c>
      <c r="EG30">
        <v>19.644300000000001</v>
      </c>
      <c r="EH30">
        <v>999.9</v>
      </c>
      <c r="EI30">
        <v>51.691000000000003</v>
      </c>
      <c r="EJ30">
        <v>24.34</v>
      </c>
      <c r="EK30">
        <v>15.604200000000001</v>
      </c>
      <c r="EL30">
        <v>62.267699999999998</v>
      </c>
      <c r="EM30">
        <v>25.853400000000001</v>
      </c>
      <c r="EN30">
        <v>1</v>
      </c>
      <c r="EO30">
        <v>-0.16006400000000001</v>
      </c>
      <c r="EP30">
        <v>5.3083799999999997</v>
      </c>
      <c r="EQ30">
        <v>20.210599999999999</v>
      </c>
      <c r="ER30">
        <v>5.2411000000000003</v>
      </c>
      <c r="ES30">
        <v>11.8302</v>
      </c>
      <c r="ET30">
        <v>4.9820500000000001</v>
      </c>
      <c r="EU30">
        <v>3.29908</v>
      </c>
      <c r="EV30">
        <v>69.2</v>
      </c>
      <c r="EW30">
        <v>9999</v>
      </c>
      <c r="EX30">
        <v>4663.2</v>
      </c>
      <c r="EY30">
        <v>184.8</v>
      </c>
      <c r="EZ30">
        <v>1.8733200000000001</v>
      </c>
      <c r="FA30">
        <v>1.879</v>
      </c>
      <c r="FB30">
        <v>1.8793</v>
      </c>
      <c r="FC30">
        <v>1.8798999999999999</v>
      </c>
      <c r="FD30">
        <v>1.8775900000000001</v>
      </c>
      <c r="FE30">
        <v>1.8768</v>
      </c>
      <c r="FF30">
        <v>1.8772899999999999</v>
      </c>
      <c r="FG30">
        <v>1.87493</v>
      </c>
      <c r="FH30">
        <v>0</v>
      </c>
      <c r="FI30">
        <v>0</v>
      </c>
      <c r="FJ30">
        <v>0</v>
      </c>
      <c r="FK30">
        <v>0</v>
      </c>
      <c r="FL30" t="s">
        <v>356</v>
      </c>
      <c r="FM30" t="s">
        <v>357</v>
      </c>
      <c r="FN30" t="s">
        <v>358</v>
      </c>
      <c r="FO30" t="s">
        <v>358</v>
      </c>
      <c r="FP30" t="s">
        <v>358</v>
      </c>
      <c r="FQ30" t="s">
        <v>358</v>
      </c>
      <c r="FR30">
        <v>0</v>
      </c>
      <c r="FS30">
        <v>100</v>
      </c>
      <c r="FT30">
        <v>100</v>
      </c>
      <c r="FU30">
        <v>-4.2389999999999999</v>
      </c>
      <c r="FV30">
        <v>-0.16520000000000001</v>
      </c>
      <c r="FW30">
        <v>-4.2203244160683102</v>
      </c>
      <c r="FX30">
        <v>1.4527828764109799E-4</v>
      </c>
      <c r="FY30">
        <v>-4.3579519040863002E-7</v>
      </c>
      <c r="FZ30">
        <v>2.0799061152897499E-10</v>
      </c>
      <c r="GA30">
        <v>-0.16514000000000101</v>
      </c>
      <c r="GB30">
        <v>0</v>
      </c>
      <c r="GC30">
        <v>0</v>
      </c>
      <c r="GD30">
        <v>0</v>
      </c>
      <c r="GE30">
        <v>4</v>
      </c>
      <c r="GF30">
        <v>2147</v>
      </c>
      <c r="GG30">
        <v>-1</v>
      </c>
      <c r="GH30">
        <v>-1</v>
      </c>
      <c r="GI30">
        <v>0.5</v>
      </c>
      <c r="GJ30">
        <v>0.5</v>
      </c>
      <c r="GK30">
        <v>1.3781699999999999</v>
      </c>
      <c r="GL30">
        <v>2.5549300000000001</v>
      </c>
      <c r="GM30">
        <v>1.54541</v>
      </c>
      <c r="GN30">
        <v>2.2863799999999999</v>
      </c>
      <c r="GO30">
        <v>1.5979000000000001</v>
      </c>
      <c r="GP30">
        <v>2.4487299999999999</v>
      </c>
      <c r="GQ30">
        <v>27.996500000000001</v>
      </c>
      <c r="GR30">
        <v>15.8482</v>
      </c>
      <c r="GS30">
        <v>18</v>
      </c>
      <c r="GT30">
        <v>641.73900000000003</v>
      </c>
      <c r="GU30">
        <v>395.721</v>
      </c>
      <c r="GV30">
        <v>14.544600000000001</v>
      </c>
      <c r="GW30">
        <v>24.7241</v>
      </c>
      <c r="GX30">
        <v>30.000900000000001</v>
      </c>
      <c r="GY30">
        <v>24.553699999999999</v>
      </c>
      <c r="GZ30">
        <v>24.522200000000002</v>
      </c>
      <c r="HA30">
        <v>27.629200000000001</v>
      </c>
      <c r="HB30">
        <v>35</v>
      </c>
      <c r="HC30">
        <v>-30</v>
      </c>
      <c r="HD30">
        <v>14.546799999999999</v>
      </c>
      <c r="HE30">
        <v>575</v>
      </c>
      <c r="HF30">
        <v>0</v>
      </c>
      <c r="HG30">
        <v>100.3</v>
      </c>
      <c r="HH30">
        <v>99.140799999999999</v>
      </c>
    </row>
    <row r="31" spans="1:216" x14ac:dyDescent="0.2">
      <c r="A31">
        <v>13</v>
      </c>
      <c r="B31">
        <v>1689812421</v>
      </c>
      <c r="C31">
        <v>1142</v>
      </c>
      <c r="D31" t="s">
        <v>392</v>
      </c>
      <c r="E31" t="s">
        <v>393</v>
      </c>
      <c r="F31" t="s">
        <v>348</v>
      </c>
      <c r="G31" t="s">
        <v>349</v>
      </c>
      <c r="H31" t="s">
        <v>350</v>
      </c>
      <c r="I31" t="s">
        <v>351</v>
      </c>
      <c r="J31" t="s">
        <v>352</v>
      </c>
      <c r="K31" t="s">
        <v>353</v>
      </c>
      <c r="L31">
        <v>1689812421</v>
      </c>
      <c r="M31">
        <f t="shared" si="0"/>
        <v>2.7209896026459237E-3</v>
      </c>
      <c r="N31">
        <f t="shared" si="1"/>
        <v>2.7209896026459237</v>
      </c>
      <c r="O31">
        <f t="shared" si="2"/>
        <v>19.694140455866624</v>
      </c>
      <c r="P31">
        <f t="shared" si="3"/>
        <v>653.61500000000001</v>
      </c>
      <c r="Q31">
        <f t="shared" si="4"/>
        <v>553.24355935598737</v>
      </c>
      <c r="R31">
        <f t="shared" si="5"/>
        <v>56.05912706075717</v>
      </c>
      <c r="S31">
        <f t="shared" si="6"/>
        <v>66.229575951086503</v>
      </c>
      <c r="T31">
        <f t="shared" si="7"/>
        <v>0.35973071807327139</v>
      </c>
      <c r="U31">
        <f t="shared" si="8"/>
        <v>2.9537200101955481</v>
      </c>
      <c r="V31">
        <f t="shared" si="9"/>
        <v>0.33704327485143604</v>
      </c>
      <c r="W31">
        <f t="shared" si="10"/>
        <v>0.21257107714011203</v>
      </c>
      <c r="X31">
        <f t="shared" si="11"/>
        <v>297.70998000000003</v>
      </c>
      <c r="Y31">
        <f t="shared" si="12"/>
        <v>19.761358080510746</v>
      </c>
      <c r="Z31">
        <f t="shared" si="13"/>
        <v>18.945399999999999</v>
      </c>
      <c r="AA31">
        <f t="shared" si="14"/>
        <v>2.197678212916681</v>
      </c>
      <c r="AB31">
        <f t="shared" si="15"/>
        <v>64.354548574015396</v>
      </c>
      <c r="AC31">
        <f t="shared" si="16"/>
        <v>1.3941431372263702</v>
      </c>
      <c r="AD31">
        <f t="shared" si="17"/>
        <v>2.1663474736722601</v>
      </c>
      <c r="AE31">
        <f t="shared" si="18"/>
        <v>0.8035350756903108</v>
      </c>
      <c r="AF31">
        <f t="shared" si="19"/>
        <v>-119.99564147668524</v>
      </c>
      <c r="AG31">
        <f t="shared" si="20"/>
        <v>-36.593571042984564</v>
      </c>
      <c r="AH31">
        <f t="shared" si="21"/>
        <v>-2.4611539500575579</v>
      </c>
      <c r="AI31">
        <f t="shared" si="22"/>
        <v>138.65961353027265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55129.225031162467</v>
      </c>
      <c r="AO31">
        <f t="shared" si="26"/>
        <v>1800.05</v>
      </c>
      <c r="AP31">
        <f t="shared" si="27"/>
        <v>1517.442</v>
      </c>
      <c r="AQ31">
        <f t="shared" si="28"/>
        <v>0.84299991666898144</v>
      </c>
      <c r="AR31">
        <f t="shared" si="29"/>
        <v>0.16538983917113415</v>
      </c>
      <c r="AS31">
        <v>1689812421</v>
      </c>
      <c r="AT31">
        <v>653.61500000000001</v>
      </c>
      <c r="AU31">
        <v>675.08</v>
      </c>
      <c r="AV31">
        <v>13.758699999999999</v>
      </c>
      <c r="AW31">
        <v>11.0761</v>
      </c>
      <c r="AX31">
        <v>658.03700000000003</v>
      </c>
      <c r="AY31">
        <v>13.924799999999999</v>
      </c>
      <c r="AZ31">
        <v>600.21299999999997</v>
      </c>
      <c r="BA31">
        <v>101.277</v>
      </c>
      <c r="BB31">
        <v>5.1115099999999997E-2</v>
      </c>
      <c r="BC31">
        <v>18.715599999999998</v>
      </c>
      <c r="BD31">
        <v>18.945399999999999</v>
      </c>
      <c r="BE31">
        <v>999.9</v>
      </c>
      <c r="BF31">
        <v>0</v>
      </c>
      <c r="BG31">
        <v>0</v>
      </c>
      <c r="BH31">
        <v>10010.6</v>
      </c>
      <c r="BI31">
        <v>0</v>
      </c>
      <c r="BJ31">
        <v>1000.31</v>
      </c>
      <c r="BK31">
        <v>-21.464700000000001</v>
      </c>
      <c r="BL31">
        <v>662.73299999999995</v>
      </c>
      <c r="BM31">
        <v>682.64099999999996</v>
      </c>
      <c r="BN31">
        <v>2.6826300000000001</v>
      </c>
      <c r="BO31">
        <v>675.08</v>
      </c>
      <c r="BP31">
        <v>11.0761</v>
      </c>
      <c r="BQ31">
        <v>1.39344</v>
      </c>
      <c r="BR31">
        <v>1.12175</v>
      </c>
      <c r="BS31">
        <v>11.846399999999999</v>
      </c>
      <c r="BT31">
        <v>8.6017200000000003</v>
      </c>
      <c r="BU31">
        <v>1800.05</v>
      </c>
      <c r="BV31">
        <v>0.90000400000000003</v>
      </c>
      <c r="BW31">
        <v>9.9996100000000004E-2</v>
      </c>
      <c r="BX31">
        <v>0</v>
      </c>
      <c r="BY31">
        <v>2.5648</v>
      </c>
      <c r="BZ31">
        <v>0</v>
      </c>
      <c r="CA31">
        <v>15132.5</v>
      </c>
      <c r="CB31">
        <v>17200.099999999999</v>
      </c>
      <c r="CC31">
        <v>38.561999999999998</v>
      </c>
      <c r="CD31">
        <v>40.936999999999998</v>
      </c>
      <c r="CE31">
        <v>39.811999999999998</v>
      </c>
      <c r="CF31">
        <v>38.811999999999998</v>
      </c>
      <c r="CG31">
        <v>37.686999999999998</v>
      </c>
      <c r="CH31">
        <v>1620.05</v>
      </c>
      <c r="CI31">
        <v>180</v>
      </c>
      <c r="CJ31">
        <v>0</v>
      </c>
      <c r="CK31">
        <v>1689812425.2</v>
      </c>
      <c r="CL31">
        <v>0</v>
      </c>
      <c r="CM31">
        <v>1689812392</v>
      </c>
      <c r="CN31" t="s">
        <v>394</v>
      </c>
      <c r="CO31">
        <v>1689812392</v>
      </c>
      <c r="CP31">
        <v>1689812383</v>
      </c>
      <c r="CQ31">
        <v>58</v>
      </c>
      <c r="CR31">
        <v>-0.16800000000000001</v>
      </c>
      <c r="CS31">
        <v>-1E-3</v>
      </c>
      <c r="CT31">
        <v>-4.4249999999999998</v>
      </c>
      <c r="CU31">
        <v>-0.16600000000000001</v>
      </c>
      <c r="CV31">
        <v>675</v>
      </c>
      <c r="CW31">
        <v>11</v>
      </c>
      <c r="CX31">
        <v>0.09</v>
      </c>
      <c r="CY31">
        <v>0.03</v>
      </c>
      <c r="CZ31">
        <v>19.489105855764201</v>
      </c>
      <c r="DA31">
        <v>0.87487987603857198</v>
      </c>
      <c r="DB31">
        <v>9.4541479315239402E-2</v>
      </c>
      <c r="DC31">
        <v>1</v>
      </c>
      <c r="DD31">
        <v>674.96076190476197</v>
      </c>
      <c r="DE31">
        <v>0.17361038961082201</v>
      </c>
      <c r="DF31">
        <v>4.9294938175277303E-2</v>
      </c>
      <c r="DG31">
        <v>1</v>
      </c>
      <c r="DH31">
        <v>1799.9735000000001</v>
      </c>
      <c r="DI31">
        <v>-0.15816594341426601</v>
      </c>
      <c r="DJ31">
        <v>0.14248771876900099</v>
      </c>
      <c r="DK31">
        <v>-1</v>
      </c>
      <c r="DL31">
        <v>2</v>
      </c>
      <c r="DM31">
        <v>2</v>
      </c>
      <c r="DN31" t="s">
        <v>355</v>
      </c>
      <c r="DO31">
        <v>3.1568100000000001</v>
      </c>
      <c r="DP31">
        <v>2.7830300000000001</v>
      </c>
      <c r="DQ31">
        <v>0.13605600000000001</v>
      </c>
      <c r="DR31">
        <v>0.13888</v>
      </c>
      <c r="DS31">
        <v>8.1485699999999994E-2</v>
      </c>
      <c r="DT31">
        <v>6.8964499999999998E-2</v>
      </c>
      <c r="DU31">
        <v>27371.1</v>
      </c>
      <c r="DV31">
        <v>28472.3</v>
      </c>
      <c r="DW31">
        <v>29437.4</v>
      </c>
      <c r="DX31">
        <v>30830.400000000001</v>
      </c>
      <c r="DY31">
        <v>35467.300000000003</v>
      </c>
      <c r="DZ31">
        <v>37633.699999999997</v>
      </c>
      <c r="EA31">
        <v>40434.300000000003</v>
      </c>
      <c r="EB31">
        <v>42758.7</v>
      </c>
      <c r="EC31">
        <v>2.2453799999999999</v>
      </c>
      <c r="ED31">
        <v>1.9111800000000001</v>
      </c>
      <c r="EE31">
        <v>-3.9361399999999998E-2</v>
      </c>
      <c r="EF31">
        <v>0</v>
      </c>
      <c r="EG31">
        <v>19.597300000000001</v>
      </c>
      <c r="EH31">
        <v>999.9</v>
      </c>
      <c r="EI31">
        <v>51.74</v>
      </c>
      <c r="EJ31">
        <v>24.501000000000001</v>
      </c>
      <c r="EK31">
        <v>15.768000000000001</v>
      </c>
      <c r="EL31">
        <v>61.777700000000003</v>
      </c>
      <c r="EM31">
        <v>25.845400000000001</v>
      </c>
      <c r="EN31">
        <v>1</v>
      </c>
      <c r="EO31">
        <v>-0.14755099999999999</v>
      </c>
      <c r="EP31">
        <v>4.6120099999999997</v>
      </c>
      <c r="EQ31">
        <v>20.2317</v>
      </c>
      <c r="ER31">
        <v>5.2398999999999996</v>
      </c>
      <c r="ES31">
        <v>11.8302</v>
      </c>
      <c r="ET31">
        <v>4.9817999999999998</v>
      </c>
      <c r="EU31">
        <v>3.2991000000000001</v>
      </c>
      <c r="EV31">
        <v>69.2</v>
      </c>
      <c r="EW31">
        <v>9999</v>
      </c>
      <c r="EX31">
        <v>4665.2</v>
      </c>
      <c r="EY31">
        <v>184.8</v>
      </c>
      <c r="EZ31">
        <v>1.87334</v>
      </c>
      <c r="FA31">
        <v>1.87907</v>
      </c>
      <c r="FB31">
        <v>1.8794</v>
      </c>
      <c r="FC31">
        <v>1.88002</v>
      </c>
      <c r="FD31">
        <v>1.8775900000000001</v>
      </c>
      <c r="FE31">
        <v>1.87683</v>
      </c>
      <c r="FF31">
        <v>1.87731</v>
      </c>
      <c r="FG31">
        <v>1.8749899999999999</v>
      </c>
      <c r="FH31">
        <v>0</v>
      </c>
      <c r="FI31">
        <v>0</v>
      </c>
      <c r="FJ31">
        <v>0</v>
      </c>
      <c r="FK31">
        <v>0</v>
      </c>
      <c r="FL31" t="s">
        <v>356</v>
      </c>
      <c r="FM31" t="s">
        <v>357</v>
      </c>
      <c r="FN31" t="s">
        <v>358</v>
      </c>
      <c r="FO31" t="s">
        <v>358</v>
      </c>
      <c r="FP31" t="s">
        <v>358</v>
      </c>
      <c r="FQ31" t="s">
        <v>358</v>
      </c>
      <c r="FR31">
        <v>0</v>
      </c>
      <c r="FS31">
        <v>100</v>
      </c>
      <c r="FT31">
        <v>100</v>
      </c>
      <c r="FU31">
        <v>-4.4219999999999997</v>
      </c>
      <c r="FV31">
        <v>-0.1661</v>
      </c>
      <c r="FW31">
        <v>-4.3878376468943197</v>
      </c>
      <c r="FX31">
        <v>1.4527828764109799E-4</v>
      </c>
      <c r="FY31">
        <v>-4.3579519040863002E-7</v>
      </c>
      <c r="FZ31">
        <v>2.0799061152897499E-10</v>
      </c>
      <c r="GA31">
        <v>-0.16605</v>
      </c>
      <c r="GB31">
        <v>0</v>
      </c>
      <c r="GC31">
        <v>0</v>
      </c>
      <c r="GD31">
        <v>0</v>
      </c>
      <c r="GE31">
        <v>4</v>
      </c>
      <c r="GF31">
        <v>2147</v>
      </c>
      <c r="GG31">
        <v>-1</v>
      </c>
      <c r="GH31">
        <v>-1</v>
      </c>
      <c r="GI31">
        <v>0.5</v>
      </c>
      <c r="GJ31">
        <v>0.6</v>
      </c>
      <c r="GK31">
        <v>1.56982</v>
      </c>
      <c r="GL31">
        <v>2.5500500000000001</v>
      </c>
      <c r="GM31">
        <v>1.54541</v>
      </c>
      <c r="GN31">
        <v>2.2863799999999999</v>
      </c>
      <c r="GO31">
        <v>1.5979000000000001</v>
      </c>
      <c r="GP31">
        <v>2.3168899999999999</v>
      </c>
      <c r="GQ31">
        <v>28.2272</v>
      </c>
      <c r="GR31">
        <v>15.8482</v>
      </c>
      <c r="GS31">
        <v>18</v>
      </c>
      <c r="GT31">
        <v>642.43899999999996</v>
      </c>
      <c r="GU31">
        <v>395.35599999999999</v>
      </c>
      <c r="GV31">
        <v>14.9114</v>
      </c>
      <c r="GW31">
        <v>24.922999999999998</v>
      </c>
      <c r="GX31">
        <v>30.000499999999999</v>
      </c>
      <c r="GY31">
        <v>24.757100000000001</v>
      </c>
      <c r="GZ31">
        <v>24.722899999999999</v>
      </c>
      <c r="HA31">
        <v>31.469000000000001</v>
      </c>
      <c r="HB31">
        <v>35</v>
      </c>
      <c r="HC31">
        <v>-30</v>
      </c>
      <c r="HD31">
        <v>14.950100000000001</v>
      </c>
      <c r="HE31">
        <v>675</v>
      </c>
      <c r="HF31">
        <v>0</v>
      </c>
      <c r="HG31">
        <v>100.26900000000001</v>
      </c>
      <c r="HH31">
        <v>99.108599999999996</v>
      </c>
    </row>
    <row r="32" spans="1:216" x14ac:dyDescent="0.2">
      <c r="A32">
        <v>14</v>
      </c>
      <c r="B32">
        <v>1689812514</v>
      </c>
      <c r="C32">
        <v>1235</v>
      </c>
      <c r="D32" t="s">
        <v>395</v>
      </c>
      <c r="E32" t="s">
        <v>396</v>
      </c>
      <c r="F32" t="s">
        <v>348</v>
      </c>
      <c r="G32" t="s">
        <v>349</v>
      </c>
      <c r="H32" t="s">
        <v>350</v>
      </c>
      <c r="I32" t="s">
        <v>351</v>
      </c>
      <c r="J32" t="s">
        <v>352</v>
      </c>
      <c r="K32" t="s">
        <v>353</v>
      </c>
      <c r="L32">
        <v>1689812514</v>
      </c>
      <c r="M32">
        <f t="shared" si="0"/>
        <v>2.6372673206385682E-3</v>
      </c>
      <c r="N32">
        <f t="shared" si="1"/>
        <v>2.6372673206385682</v>
      </c>
      <c r="O32">
        <f t="shared" si="2"/>
        <v>20.340468044079326</v>
      </c>
      <c r="P32">
        <f t="shared" si="3"/>
        <v>777.69</v>
      </c>
      <c r="Q32">
        <f t="shared" si="4"/>
        <v>669.2086259023323</v>
      </c>
      <c r="R32">
        <f t="shared" si="5"/>
        <v>67.812742288980175</v>
      </c>
      <c r="S32">
        <f t="shared" si="6"/>
        <v>78.805456937450998</v>
      </c>
      <c r="T32">
        <f t="shared" si="7"/>
        <v>0.34634712234305814</v>
      </c>
      <c r="U32">
        <f t="shared" si="8"/>
        <v>2.9572189049382818</v>
      </c>
      <c r="V32">
        <f t="shared" si="9"/>
        <v>0.32528666721085198</v>
      </c>
      <c r="W32">
        <f t="shared" si="10"/>
        <v>0.20508955993895528</v>
      </c>
      <c r="X32">
        <f t="shared" si="11"/>
        <v>297.71476799999999</v>
      </c>
      <c r="Y32">
        <f t="shared" si="12"/>
        <v>19.884258427905941</v>
      </c>
      <c r="Z32">
        <f t="shared" si="13"/>
        <v>18.9345</v>
      </c>
      <c r="AA32">
        <f t="shared" si="14"/>
        <v>2.1961831905666913</v>
      </c>
      <c r="AB32">
        <f t="shared" si="15"/>
        <v>63.715356890422768</v>
      </c>
      <c r="AC32">
        <f t="shared" si="16"/>
        <v>1.3891603705973101</v>
      </c>
      <c r="AD32">
        <f t="shared" si="17"/>
        <v>2.1802598908554787</v>
      </c>
      <c r="AE32">
        <f t="shared" si="18"/>
        <v>0.80702281996938119</v>
      </c>
      <c r="AF32">
        <f t="shared" si="19"/>
        <v>-116.30348884016085</v>
      </c>
      <c r="AG32">
        <f t="shared" si="20"/>
        <v>-18.573546722753065</v>
      </c>
      <c r="AH32">
        <f t="shared" si="21"/>
        <v>-1.2482997034847938</v>
      </c>
      <c r="AI32">
        <f t="shared" si="22"/>
        <v>161.58943273360126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55214.984319064912</v>
      </c>
      <c r="AO32">
        <f t="shared" si="26"/>
        <v>1800.08</v>
      </c>
      <c r="AP32">
        <f t="shared" si="27"/>
        <v>1517.4671999999998</v>
      </c>
      <c r="AQ32">
        <f t="shared" si="28"/>
        <v>0.8429998666725923</v>
      </c>
      <c r="AR32">
        <f t="shared" si="29"/>
        <v>0.16538974267810319</v>
      </c>
      <c r="AS32">
        <v>1689812514</v>
      </c>
      <c r="AT32">
        <v>777.69</v>
      </c>
      <c r="AU32">
        <v>800.07100000000003</v>
      </c>
      <c r="AV32">
        <v>13.7089</v>
      </c>
      <c r="AW32">
        <v>11.109</v>
      </c>
      <c r="AX32">
        <v>782.37400000000002</v>
      </c>
      <c r="AY32">
        <v>13.8749</v>
      </c>
      <c r="AZ32">
        <v>600.28</v>
      </c>
      <c r="BA32">
        <v>101.282</v>
      </c>
      <c r="BB32">
        <v>5.0737900000000002E-2</v>
      </c>
      <c r="BC32">
        <v>18.818000000000001</v>
      </c>
      <c r="BD32">
        <v>18.9345</v>
      </c>
      <c r="BE32">
        <v>999.9</v>
      </c>
      <c r="BF32">
        <v>0</v>
      </c>
      <c r="BG32">
        <v>0</v>
      </c>
      <c r="BH32">
        <v>10030</v>
      </c>
      <c r="BI32">
        <v>0</v>
      </c>
      <c r="BJ32">
        <v>954.428</v>
      </c>
      <c r="BK32">
        <v>-22.3813</v>
      </c>
      <c r="BL32">
        <v>788.49900000000002</v>
      </c>
      <c r="BM32">
        <v>809.05899999999997</v>
      </c>
      <c r="BN32">
        <v>2.59992</v>
      </c>
      <c r="BO32">
        <v>800.07100000000003</v>
      </c>
      <c r="BP32">
        <v>11.109</v>
      </c>
      <c r="BQ32">
        <v>1.3884700000000001</v>
      </c>
      <c r="BR32">
        <v>1.12514</v>
      </c>
      <c r="BS32">
        <v>11.792199999999999</v>
      </c>
      <c r="BT32">
        <v>8.6462800000000009</v>
      </c>
      <c r="BU32">
        <v>1800.08</v>
      </c>
      <c r="BV32">
        <v>0.90000400000000003</v>
      </c>
      <c r="BW32">
        <v>9.9996100000000004E-2</v>
      </c>
      <c r="BX32">
        <v>0</v>
      </c>
      <c r="BY32">
        <v>2.3582999999999998</v>
      </c>
      <c r="BZ32">
        <v>0</v>
      </c>
      <c r="CA32">
        <v>15130.9</v>
      </c>
      <c r="CB32">
        <v>17200.400000000001</v>
      </c>
      <c r="CC32">
        <v>38.625</v>
      </c>
      <c r="CD32">
        <v>40.811999999999998</v>
      </c>
      <c r="CE32">
        <v>39.875</v>
      </c>
      <c r="CF32">
        <v>38.811999999999998</v>
      </c>
      <c r="CG32">
        <v>37.75</v>
      </c>
      <c r="CH32">
        <v>1620.08</v>
      </c>
      <c r="CI32">
        <v>180</v>
      </c>
      <c r="CJ32">
        <v>0</v>
      </c>
      <c r="CK32">
        <v>1689812518.2</v>
      </c>
      <c r="CL32">
        <v>0</v>
      </c>
      <c r="CM32">
        <v>1689812483</v>
      </c>
      <c r="CN32" t="s">
        <v>397</v>
      </c>
      <c r="CO32">
        <v>1689812476</v>
      </c>
      <c r="CP32">
        <v>1689812483</v>
      </c>
      <c r="CQ32">
        <v>59</v>
      </c>
      <c r="CR32">
        <v>-0.24199999999999999</v>
      </c>
      <c r="CS32">
        <v>0</v>
      </c>
      <c r="CT32">
        <v>-4.6870000000000003</v>
      </c>
      <c r="CU32">
        <v>-0.16600000000000001</v>
      </c>
      <c r="CV32">
        <v>800</v>
      </c>
      <c r="CW32">
        <v>11</v>
      </c>
      <c r="CX32">
        <v>0.09</v>
      </c>
      <c r="CY32">
        <v>0.02</v>
      </c>
      <c r="CZ32">
        <v>20.1299563670634</v>
      </c>
      <c r="DA32">
        <v>0.73129841779611804</v>
      </c>
      <c r="DB32">
        <v>9.1670313331113404E-2</v>
      </c>
      <c r="DC32">
        <v>1</v>
      </c>
      <c r="DD32">
        <v>800.00440000000003</v>
      </c>
      <c r="DE32">
        <v>-4.5834586465050502E-2</v>
      </c>
      <c r="DF32">
        <v>4.8637845347013202E-2</v>
      </c>
      <c r="DG32">
        <v>1</v>
      </c>
      <c r="DH32">
        <v>1799.99285714286</v>
      </c>
      <c r="DI32">
        <v>7.7908041852183293E-2</v>
      </c>
      <c r="DJ32">
        <v>0.12810497396173401</v>
      </c>
      <c r="DK32">
        <v>-1</v>
      </c>
      <c r="DL32">
        <v>2</v>
      </c>
      <c r="DM32">
        <v>2</v>
      </c>
      <c r="DN32" t="s">
        <v>355</v>
      </c>
      <c r="DO32">
        <v>3.1568700000000001</v>
      </c>
      <c r="DP32">
        <v>2.7828200000000001</v>
      </c>
      <c r="DQ32">
        <v>0.152917</v>
      </c>
      <c r="DR32">
        <v>0.15566199999999999</v>
      </c>
      <c r="DS32">
        <v>8.1242499999999995E-2</v>
      </c>
      <c r="DT32">
        <v>6.9102700000000003E-2</v>
      </c>
      <c r="DU32">
        <v>26830.7</v>
      </c>
      <c r="DV32">
        <v>27911</v>
      </c>
      <c r="DW32">
        <v>29430.799999999999</v>
      </c>
      <c r="DX32">
        <v>30823.5</v>
      </c>
      <c r="DY32">
        <v>35471.9</v>
      </c>
      <c r="DZ32">
        <v>37621.699999999997</v>
      </c>
      <c r="EA32">
        <v>40426.6</v>
      </c>
      <c r="EB32">
        <v>42749.3</v>
      </c>
      <c r="EC32">
        <v>2.24315</v>
      </c>
      <c r="ED32">
        <v>1.90985</v>
      </c>
      <c r="EE32">
        <v>-3.4764400000000001E-2</v>
      </c>
      <c r="EF32">
        <v>0</v>
      </c>
      <c r="EG32">
        <v>19.510400000000001</v>
      </c>
      <c r="EH32">
        <v>999.9</v>
      </c>
      <c r="EI32">
        <v>51.685000000000002</v>
      </c>
      <c r="EJ32">
        <v>24.672999999999998</v>
      </c>
      <c r="EK32">
        <v>15.912699999999999</v>
      </c>
      <c r="EL32">
        <v>61.3277</v>
      </c>
      <c r="EM32">
        <v>25.4207</v>
      </c>
      <c r="EN32">
        <v>1</v>
      </c>
      <c r="EO32">
        <v>-0.13966700000000001</v>
      </c>
      <c r="EP32">
        <v>4.5110599999999996</v>
      </c>
      <c r="EQ32">
        <v>20.234200000000001</v>
      </c>
      <c r="ER32">
        <v>5.2401999999999997</v>
      </c>
      <c r="ES32">
        <v>11.8301</v>
      </c>
      <c r="ET32">
        <v>4.9816000000000003</v>
      </c>
      <c r="EU32">
        <v>3.2990499999999998</v>
      </c>
      <c r="EV32">
        <v>69.2</v>
      </c>
      <c r="EW32">
        <v>9999</v>
      </c>
      <c r="EX32">
        <v>4667</v>
      </c>
      <c r="EY32">
        <v>184.8</v>
      </c>
      <c r="EZ32">
        <v>1.8734599999999999</v>
      </c>
      <c r="FA32">
        <v>1.8791100000000001</v>
      </c>
      <c r="FB32">
        <v>1.8794299999999999</v>
      </c>
      <c r="FC32">
        <v>1.8800399999999999</v>
      </c>
      <c r="FD32">
        <v>1.8775999999999999</v>
      </c>
      <c r="FE32">
        <v>1.87683</v>
      </c>
      <c r="FF32">
        <v>1.87741</v>
      </c>
      <c r="FG32">
        <v>1.875</v>
      </c>
      <c r="FH32">
        <v>0</v>
      </c>
      <c r="FI32">
        <v>0</v>
      </c>
      <c r="FJ32">
        <v>0</v>
      </c>
      <c r="FK32">
        <v>0</v>
      </c>
      <c r="FL32" t="s">
        <v>356</v>
      </c>
      <c r="FM32" t="s">
        <v>357</v>
      </c>
      <c r="FN32" t="s">
        <v>358</v>
      </c>
      <c r="FO32" t="s">
        <v>358</v>
      </c>
      <c r="FP32" t="s">
        <v>358</v>
      </c>
      <c r="FQ32" t="s">
        <v>358</v>
      </c>
      <c r="FR32">
        <v>0</v>
      </c>
      <c r="FS32">
        <v>100</v>
      </c>
      <c r="FT32">
        <v>100</v>
      </c>
      <c r="FU32">
        <v>-4.6840000000000002</v>
      </c>
      <c r="FV32">
        <v>-0.16600000000000001</v>
      </c>
      <c r="FW32">
        <v>-4.6302246000517</v>
      </c>
      <c r="FX32">
        <v>1.4527828764109799E-4</v>
      </c>
      <c r="FY32">
        <v>-4.3579519040863002E-7</v>
      </c>
      <c r="FZ32">
        <v>2.0799061152897499E-10</v>
      </c>
      <c r="GA32">
        <v>-0.16596999999999801</v>
      </c>
      <c r="GB32">
        <v>0</v>
      </c>
      <c r="GC32">
        <v>0</v>
      </c>
      <c r="GD32">
        <v>0</v>
      </c>
      <c r="GE32">
        <v>4</v>
      </c>
      <c r="GF32">
        <v>2147</v>
      </c>
      <c r="GG32">
        <v>-1</v>
      </c>
      <c r="GH32">
        <v>-1</v>
      </c>
      <c r="GI32">
        <v>0.6</v>
      </c>
      <c r="GJ32">
        <v>0.5</v>
      </c>
      <c r="GK32">
        <v>1.8042</v>
      </c>
      <c r="GL32">
        <v>2.5500500000000001</v>
      </c>
      <c r="GM32">
        <v>1.54541</v>
      </c>
      <c r="GN32">
        <v>2.2863799999999999</v>
      </c>
      <c r="GO32">
        <v>1.5979000000000001</v>
      </c>
      <c r="GP32">
        <v>2.4096700000000002</v>
      </c>
      <c r="GQ32">
        <v>28.4373</v>
      </c>
      <c r="GR32">
        <v>15.8307</v>
      </c>
      <c r="GS32">
        <v>18</v>
      </c>
      <c r="GT32">
        <v>642.30100000000004</v>
      </c>
      <c r="GU32">
        <v>395.54599999999999</v>
      </c>
      <c r="GV32">
        <v>14.994</v>
      </c>
      <c r="GW32">
        <v>25.017900000000001</v>
      </c>
      <c r="GX32">
        <v>29.9999</v>
      </c>
      <c r="GY32">
        <v>24.8843</v>
      </c>
      <c r="GZ32">
        <v>24.848700000000001</v>
      </c>
      <c r="HA32">
        <v>36.139400000000002</v>
      </c>
      <c r="HB32">
        <v>35</v>
      </c>
      <c r="HC32">
        <v>-30</v>
      </c>
      <c r="HD32">
        <v>15.0177</v>
      </c>
      <c r="HE32">
        <v>800</v>
      </c>
      <c r="HF32">
        <v>0</v>
      </c>
      <c r="HG32">
        <v>100.248</v>
      </c>
      <c r="HH32">
        <v>99.086600000000004</v>
      </c>
    </row>
    <row r="33" spans="1:216" x14ac:dyDescent="0.2">
      <c r="A33">
        <v>15</v>
      </c>
      <c r="B33">
        <v>1689812604</v>
      </c>
      <c r="C33">
        <v>1325</v>
      </c>
      <c r="D33" t="s">
        <v>398</v>
      </c>
      <c r="E33" t="s">
        <v>399</v>
      </c>
      <c r="F33" t="s">
        <v>348</v>
      </c>
      <c r="G33" t="s">
        <v>349</v>
      </c>
      <c r="H33" t="s">
        <v>350</v>
      </c>
      <c r="I33" t="s">
        <v>351</v>
      </c>
      <c r="J33" t="s">
        <v>352</v>
      </c>
      <c r="K33" t="s">
        <v>353</v>
      </c>
      <c r="L33">
        <v>1689812604</v>
      </c>
      <c r="M33">
        <f t="shared" si="0"/>
        <v>2.5040942810831066E-3</v>
      </c>
      <c r="N33">
        <f t="shared" si="1"/>
        <v>2.5040942810831064</v>
      </c>
      <c r="O33">
        <f t="shared" si="2"/>
        <v>20.891658251790801</v>
      </c>
      <c r="P33">
        <f t="shared" si="3"/>
        <v>976.68100000000004</v>
      </c>
      <c r="Q33">
        <f t="shared" si="4"/>
        <v>855.73156411492141</v>
      </c>
      <c r="R33">
        <f t="shared" si="5"/>
        <v>86.707985424255241</v>
      </c>
      <c r="S33">
        <f t="shared" si="6"/>
        <v>98.96332619182671</v>
      </c>
      <c r="T33">
        <f t="shared" si="7"/>
        <v>0.32260843550844748</v>
      </c>
      <c r="U33">
        <f t="shared" si="8"/>
        <v>2.9504978416230792</v>
      </c>
      <c r="V33">
        <f t="shared" si="9"/>
        <v>0.30421466741891168</v>
      </c>
      <c r="W33">
        <f t="shared" si="10"/>
        <v>0.19169932454264324</v>
      </c>
      <c r="X33">
        <f t="shared" si="11"/>
        <v>297.71157600000004</v>
      </c>
      <c r="Y33">
        <f t="shared" si="12"/>
        <v>20.003848325851003</v>
      </c>
      <c r="Z33">
        <f t="shared" si="13"/>
        <v>18.9589</v>
      </c>
      <c r="AA33">
        <f t="shared" si="14"/>
        <v>2.19953108296323</v>
      </c>
      <c r="AB33">
        <f t="shared" si="15"/>
        <v>62.978426445235478</v>
      </c>
      <c r="AC33">
        <f t="shared" si="16"/>
        <v>1.3802141617600499</v>
      </c>
      <c r="AD33">
        <f t="shared" si="17"/>
        <v>2.1915666040977553</v>
      </c>
      <c r="AE33">
        <f t="shared" si="18"/>
        <v>0.81931692120318012</v>
      </c>
      <c r="AF33">
        <f t="shared" si="19"/>
        <v>-110.430557795765</v>
      </c>
      <c r="AG33">
        <f t="shared" si="20"/>
        <v>-9.2418066229435354</v>
      </c>
      <c r="AH33">
        <f t="shared" si="21"/>
        <v>-0.62288561343064963</v>
      </c>
      <c r="AI33">
        <f t="shared" si="22"/>
        <v>177.41632596786087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54997.618232256915</v>
      </c>
      <c r="AO33">
        <f t="shared" si="26"/>
        <v>1800.06</v>
      </c>
      <c r="AP33">
        <f t="shared" si="27"/>
        <v>1517.4503999999999</v>
      </c>
      <c r="AQ33">
        <f t="shared" si="28"/>
        <v>0.84299990000333325</v>
      </c>
      <c r="AR33">
        <f t="shared" si="29"/>
        <v>0.16538980700643313</v>
      </c>
      <c r="AS33">
        <v>1689812604</v>
      </c>
      <c r="AT33">
        <v>976.68100000000004</v>
      </c>
      <c r="AU33">
        <v>1000.01</v>
      </c>
      <c r="AV33">
        <v>13.621499999999999</v>
      </c>
      <c r="AW33">
        <v>11.1524</v>
      </c>
      <c r="AX33">
        <v>981.86699999999996</v>
      </c>
      <c r="AY33">
        <v>13.7895</v>
      </c>
      <c r="AZ33">
        <v>600.21500000000003</v>
      </c>
      <c r="BA33">
        <v>101.27500000000001</v>
      </c>
      <c r="BB33">
        <v>5.11507E-2</v>
      </c>
      <c r="BC33">
        <v>18.9008</v>
      </c>
      <c r="BD33">
        <v>18.9589</v>
      </c>
      <c r="BE33">
        <v>999.9</v>
      </c>
      <c r="BF33">
        <v>0</v>
      </c>
      <c r="BG33">
        <v>0</v>
      </c>
      <c r="BH33">
        <v>9992.5</v>
      </c>
      <c r="BI33">
        <v>0</v>
      </c>
      <c r="BJ33">
        <v>803.61699999999996</v>
      </c>
      <c r="BK33">
        <v>-23.323699999999999</v>
      </c>
      <c r="BL33">
        <v>990.16899999999998</v>
      </c>
      <c r="BM33">
        <v>1011.28</v>
      </c>
      <c r="BN33">
        <v>2.4691100000000001</v>
      </c>
      <c r="BO33">
        <v>1000.01</v>
      </c>
      <c r="BP33">
        <v>11.1524</v>
      </c>
      <c r="BQ33">
        <v>1.3795200000000001</v>
      </c>
      <c r="BR33">
        <v>1.1294599999999999</v>
      </c>
      <c r="BS33">
        <v>11.6944</v>
      </c>
      <c r="BT33">
        <v>8.7029099999999993</v>
      </c>
      <c r="BU33">
        <v>1800.06</v>
      </c>
      <c r="BV33">
        <v>0.90000400000000003</v>
      </c>
      <c r="BW33">
        <v>9.9996100000000004E-2</v>
      </c>
      <c r="BX33">
        <v>0</v>
      </c>
      <c r="BY33">
        <v>2.4312999999999998</v>
      </c>
      <c r="BZ33">
        <v>0</v>
      </c>
      <c r="CA33">
        <v>14807.8</v>
      </c>
      <c r="CB33">
        <v>17200.2</v>
      </c>
      <c r="CC33">
        <v>38.5</v>
      </c>
      <c r="CD33">
        <v>40.75</v>
      </c>
      <c r="CE33">
        <v>39.811999999999998</v>
      </c>
      <c r="CF33">
        <v>38.75</v>
      </c>
      <c r="CG33">
        <v>37.75</v>
      </c>
      <c r="CH33">
        <v>1620.06</v>
      </c>
      <c r="CI33">
        <v>180</v>
      </c>
      <c r="CJ33">
        <v>0</v>
      </c>
      <c r="CK33">
        <v>1689812608.2</v>
      </c>
      <c r="CL33">
        <v>0</v>
      </c>
      <c r="CM33">
        <v>1689812575</v>
      </c>
      <c r="CN33" t="s">
        <v>400</v>
      </c>
      <c r="CO33">
        <v>1689812572</v>
      </c>
      <c r="CP33">
        <v>1689812575</v>
      </c>
      <c r="CQ33">
        <v>60</v>
      </c>
      <c r="CR33">
        <v>-0.47199999999999998</v>
      </c>
      <c r="CS33">
        <v>-2E-3</v>
      </c>
      <c r="CT33">
        <v>-5.1879999999999997</v>
      </c>
      <c r="CU33">
        <v>-0.16800000000000001</v>
      </c>
      <c r="CV33">
        <v>1000</v>
      </c>
      <c r="CW33">
        <v>11</v>
      </c>
      <c r="CX33">
        <v>0.19</v>
      </c>
      <c r="CY33">
        <v>0.04</v>
      </c>
      <c r="CZ33">
        <v>20.7748682187555</v>
      </c>
      <c r="DA33">
        <v>1.26525423291085</v>
      </c>
      <c r="DB33">
        <v>0.15446564538521501</v>
      </c>
      <c r="DC33">
        <v>1</v>
      </c>
      <c r="DD33">
        <v>999.99204999999995</v>
      </c>
      <c r="DE33">
        <v>4.7684210527225997E-2</v>
      </c>
      <c r="DF33">
        <v>9.1249917808187406E-2</v>
      </c>
      <c r="DG33">
        <v>1</v>
      </c>
      <c r="DH33">
        <v>1799.9819047619001</v>
      </c>
      <c r="DI33">
        <v>0.38039820773780803</v>
      </c>
      <c r="DJ33">
        <v>0.133617045092398</v>
      </c>
      <c r="DK33">
        <v>-1</v>
      </c>
      <c r="DL33">
        <v>2</v>
      </c>
      <c r="DM33">
        <v>2</v>
      </c>
      <c r="DN33" t="s">
        <v>355</v>
      </c>
      <c r="DO33">
        <v>3.1567099999999999</v>
      </c>
      <c r="DP33">
        <v>2.7829000000000002</v>
      </c>
      <c r="DQ33">
        <v>0.17730000000000001</v>
      </c>
      <c r="DR33">
        <v>0.179893</v>
      </c>
      <c r="DS33">
        <v>8.0843300000000007E-2</v>
      </c>
      <c r="DT33">
        <v>6.92913E-2</v>
      </c>
      <c r="DU33">
        <v>26057.4</v>
      </c>
      <c r="DV33">
        <v>27107.8</v>
      </c>
      <c r="DW33">
        <v>29429.3</v>
      </c>
      <c r="DX33">
        <v>30820.7</v>
      </c>
      <c r="DY33">
        <v>35488.9</v>
      </c>
      <c r="DZ33">
        <v>37613.4</v>
      </c>
      <c r="EA33">
        <v>40425.1</v>
      </c>
      <c r="EB33">
        <v>42745.599999999999</v>
      </c>
      <c r="EC33">
        <v>2.2423299999999999</v>
      </c>
      <c r="ED33">
        <v>1.9095500000000001</v>
      </c>
      <c r="EE33">
        <v>-2.76566E-2</v>
      </c>
      <c r="EF33">
        <v>0</v>
      </c>
      <c r="EG33">
        <v>19.417100000000001</v>
      </c>
      <c r="EH33">
        <v>999.9</v>
      </c>
      <c r="EI33">
        <v>51.575000000000003</v>
      </c>
      <c r="EJ33">
        <v>24.844000000000001</v>
      </c>
      <c r="EK33">
        <v>16.041799999999999</v>
      </c>
      <c r="EL33">
        <v>61.297699999999999</v>
      </c>
      <c r="EM33">
        <v>25.705100000000002</v>
      </c>
      <c r="EN33">
        <v>1</v>
      </c>
      <c r="EO33">
        <v>-0.13722100000000001</v>
      </c>
      <c r="EP33">
        <v>4.4808599999999998</v>
      </c>
      <c r="EQ33">
        <v>20.2349</v>
      </c>
      <c r="ER33">
        <v>5.2400500000000001</v>
      </c>
      <c r="ES33">
        <v>11.829800000000001</v>
      </c>
      <c r="ET33">
        <v>4.9816500000000001</v>
      </c>
      <c r="EU33">
        <v>3.2990300000000001</v>
      </c>
      <c r="EV33">
        <v>69.2</v>
      </c>
      <c r="EW33">
        <v>9999</v>
      </c>
      <c r="EX33">
        <v>4669</v>
      </c>
      <c r="EY33">
        <v>184.8</v>
      </c>
      <c r="EZ33">
        <v>1.87344</v>
      </c>
      <c r="FA33">
        <v>1.8791199999999999</v>
      </c>
      <c r="FB33">
        <v>1.8794299999999999</v>
      </c>
      <c r="FC33">
        <v>1.8800399999999999</v>
      </c>
      <c r="FD33">
        <v>1.87761</v>
      </c>
      <c r="FE33">
        <v>1.87683</v>
      </c>
      <c r="FF33">
        <v>1.87741</v>
      </c>
      <c r="FG33">
        <v>1.875</v>
      </c>
      <c r="FH33">
        <v>0</v>
      </c>
      <c r="FI33">
        <v>0</v>
      </c>
      <c r="FJ33">
        <v>0</v>
      </c>
      <c r="FK33">
        <v>0</v>
      </c>
      <c r="FL33" t="s">
        <v>356</v>
      </c>
      <c r="FM33" t="s">
        <v>357</v>
      </c>
      <c r="FN33" t="s">
        <v>358</v>
      </c>
      <c r="FO33" t="s">
        <v>358</v>
      </c>
      <c r="FP33" t="s">
        <v>358</v>
      </c>
      <c r="FQ33" t="s">
        <v>358</v>
      </c>
      <c r="FR33">
        <v>0</v>
      </c>
      <c r="FS33">
        <v>100</v>
      </c>
      <c r="FT33">
        <v>100</v>
      </c>
      <c r="FU33">
        <v>-5.1859999999999999</v>
      </c>
      <c r="FV33">
        <v>-0.16800000000000001</v>
      </c>
      <c r="FW33">
        <v>-5.1051004787190202</v>
      </c>
      <c r="FX33">
        <v>1.4527828764109799E-4</v>
      </c>
      <c r="FY33">
        <v>-4.3579519040863002E-7</v>
      </c>
      <c r="FZ33">
        <v>2.0799061152897499E-10</v>
      </c>
      <c r="GA33">
        <v>-0.16800999999999899</v>
      </c>
      <c r="GB33">
        <v>0</v>
      </c>
      <c r="GC33">
        <v>0</v>
      </c>
      <c r="GD33">
        <v>0</v>
      </c>
      <c r="GE33">
        <v>4</v>
      </c>
      <c r="GF33">
        <v>2147</v>
      </c>
      <c r="GG33">
        <v>-1</v>
      </c>
      <c r="GH33">
        <v>-1</v>
      </c>
      <c r="GI33">
        <v>0.5</v>
      </c>
      <c r="GJ33">
        <v>0.5</v>
      </c>
      <c r="GK33">
        <v>2.16675</v>
      </c>
      <c r="GL33">
        <v>2.5488300000000002</v>
      </c>
      <c r="GM33">
        <v>1.54541</v>
      </c>
      <c r="GN33">
        <v>2.2851599999999999</v>
      </c>
      <c r="GO33">
        <v>1.5979000000000001</v>
      </c>
      <c r="GP33">
        <v>2.3010299999999999</v>
      </c>
      <c r="GQ33">
        <v>28.605799999999999</v>
      </c>
      <c r="GR33">
        <v>15.804399999999999</v>
      </c>
      <c r="GS33">
        <v>18</v>
      </c>
      <c r="GT33">
        <v>642.55399999999997</v>
      </c>
      <c r="GU33">
        <v>395.947</v>
      </c>
      <c r="GV33">
        <v>15.1364</v>
      </c>
      <c r="GW33">
        <v>25.0502</v>
      </c>
      <c r="GX33">
        <v>29.9999</v>
      </c>
      <c r="GY33">
        <v>24.9572</v>
      </c>
      <c r="GZ33">
        <v>24.9251</v>
      </c>
      <c r="HA33">
        <v>43.3932</v>
      </c>
      <c r="HB33">
        <v>35</v>
      </c>
      <c r="HC33">
        <v>-30</v>
      </c>
      <c r="HD33">
        <v>15.1493</v>
      </c>
      <c r="HE33">
        <v>1000</v>
      </c>
      <c r="HF33">
        <v>0</v>
      </c>
      <c r="HG33">
        <v>100.244</v>
      </c>
      <c r="HH33">
        <v>99.0779</v>
      </c>
    </row>
    <row r="34" spans="1:216" x14ac:dyDescent="0.2">
      <c r="A34">
        <v>16</v>
      </c>
      <c r="B34">
        <v>1689812702</v>
      </c>
      <c r="C34">
        <v>1423</v>
      </c>
      <c r="D34" t="s">
        <v>401</v>
      </c>
      <c r="E34" t="s">
        <v>402</v>
      </c>
      <c r="F34" t="s">
        <v>348</v>
      </c>
      <c r="G34" t="s">
        <v>349</v>
      </c>
      <c r="H34" t="s">
        <v>350</v>
      </c>
      <c r="I34" t="s">
        <v>351</v>
      </c>
      <c r="J34" t="s">
        <v>352</v>
      </c>
      <c r="K34" t="s">
        <v>353</v>
      </c>
      <c r="L34">
        <v>1689812702</v>
      </c>
      <c r="M34">
        <f t="shared" si="0"/>
        <v>2.2898238269574902E-3</v>
      </c>
      <c r="N34">
        <f t="shared" si="1"/>
        <v>2.2898238269574902</v>
      </c>
      <c r="O34">
        <f t="shared" si="2"/>
        <v>21.667668724929705</v>
      </c>
      <c r="P34">
        <f t="shared" si="3"/>
        <v>1375.21</v>
      </c>
      <c r="Q34">
        <f t="shared" si="4"/>
        <v>1231.5207780200585</v>
      </c>
      <c r="R34">
        <f t="shared" si="5"/>
        <v>124.78769293629077</v>
      </c>
      <c r="S34">
        <f t="shared" si="6"/>
        <v>139.34745256902301</v>
      </c>
      <c r="T34">
        <f t="shared" si="7"/>
        <v>0.28715897468014379</v>
      </c>
      <c r="U34">
        <f t="shared" si="8"/>
        <v>2.9527516755014869</v>
      </c>
      <c r="V34">
        <f t="shared" si="9"/>
        <v>0.27249734862798974</v>
      </c>
      <c r="W34">
        <f t="shared" si="10"/>
        <v>0.17156572711736107</v>
      </c>
      <c r="X34">
        <f t="shared" si="11"/>
        <v>297.71955600000001</v>
      </c>
      <c r="Y34">
        <f t="shared" si="12"/>
        <v>20.157047434134594</v>
      </c>
      <c r="Z34">
        <f t="shared" si="13"/>
        <v>18.963999999999999</v>
      </c>
      <c r="AA34">
        <f t="shared" si="14"/>
        <v>2.2002314124436846</v>
      </c>
      <c r="AB34">
        <f t="shared" si="15"/>
        <v>61.845405265842487</v>
      </c>
      <c r="AC34">
        <f t="shared" si="16"/>
        <v>1.3637347206211803</v>
      </c>
      <c r="AD34">
        <f t="shared" si="17"/>
        <v>2.2050703924716255</v>
      </c>
      <c r="AE34">
        <f t="shared" si="18"/>
        <v>0.8364966918225043</v>
      </c>
      <c r="AF34">
        <f t="shared" si="19"/>
        <v>-100.98123076882531</v>
      </c>
      <c r="AG34">
        <f t="shared" si="20"/>
        <v>5.6034439412031407</v>
      </c>
      <c r="AH34">
        <f t="shared" si="21"/>
        <v>0.37757720603235223</v>
      </c>
      <c r="AI34">
        <f t="shared" si="22"/>
        <v>202.71934637841022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55046.680086900844</v>
      </c>
      <c r="AO34">
        <f t="shared" si="26"/>
        <v>1800.11</v>
      </c>
      <c r="AP34">
        <f t="shared" si="27"/>
        <v>1517.4923999999999</v>
      </c>
      <c r="AQ34">
        <f t="shared" si="28"/>
        <v>0.84299981667786961</v>
      </c>
      <c r="AR34">
        <f t="shared" si="29"/>
        <v>0.1653896461882885</v>
      </c>
      <c r="AS34">
        <v>1689812702</v>
      </c>
      <c r="AT34">
        <v>1375.21</v>
      </c>
      <c r="AU34">
        <v>1400.02</v>
      </c>
      <c r="AV34">
        <v>13.458600000000001</v>
      </c>
      <c r="AW34">
        <v>11.200200000000001</v>
      </c>
      <c r="AX34">
        <v>1381.6</v>
      </c>
      <c r="AY34">
        <v>13.629200000000001</v>
      </c>
      <c r="AZ34">
        <v>600.16099999999994</v>
      </c>
      <c r="BA34">
        <v>101.27800000000001</v>
      </c>
      <c r="BB34">
        <v>5.0126299999999999E-2</v>
      </c>
      <c r="BC34">
        <v>18.999199999999998</v>
      </c>
      <c r="BD34">
        <v>18.963999999999999</v>
      </c>
      <c r="BE34">
        <v>999.9</v>
      </c>
      <c r="BF34">
        <v>0</v>
      </c>
      <c r="BG34">
        <v>0</v>
      </c>
      <c r="BH34">
        <v>10005</v>
      </c>
      <c r="BI34">
        <v>0</v>
      </c>
      <c r="BJ34">
        <v>874.34199999999998</v>
      </c>
      <c r="BK34">
        <v>-24.8081</v>
      </c>
      <c r="BL34">
        <v>1393.97</v>
      </c>
      <c r="BM34">
        <v>1415.88</v>
      </c>
      <c r="BN34">
        <v>2.25847</v>
      </c>
      <c r="BO34">
        <v>1400.02</v>
      </c>
      <c r="BP34">
        <v>11.200200000000001</v>
      </c>
      <c r="BQ34">
        <v>1.36307</v>
      </c>
      <c r="BR34">
        <v>1.1343300000000001</v>
      </c>
      <c r="BS34">
        <v>11.5129</v>
      </c>
      <c r="BT34">
        <v>8.7665299999999995</v>
      </c>
      <c r="BU34">
        <v>1800.11</v>
      </c>
      <c r="BV34">
        <v>0.90000400000000003</v>
      </c>
      <c r="BW34">
        <v>9.9996100000000004E-2</v>
      </c>
      <c r="BX34">
        <v>0</v>
      </c>
      <c r="BY34">
        <v>2.5299999999999998</v>
      </c>
      <c r="BZ34">
        <v>0</v>
      </c>
      <c r="CA34">
        <v>15003.8</v>
      </c>
      <c r="CB34">
        <v>17200.7</v>
      </c>
      <c r="CC34">
        <v>38.5</v>
      </c>
      <c r="CD34">
        <v>40.686999999999998</v>
      </c>
      <c r="CE34">
        <v>39.75</v>
      </c>
      <c r="CF34">
        <v>38.686999999999998</v>
      </c>
      <c r="CG34">
        <v>37.686999999999998</v>
      </c>
      <c r="CH34">
        <v>1620.11</v>
      </c>
      <c r="CI34">
        <v>180</v>
      </c>
      <c r="CJ34">
        <v>0</v>
      </c>
      <c r="CK34">
        <v>1689812706</v>
      </c>
      <c r="CL34">
        <v>0</v>
      </c>
      <c r="CM34">
        <v>1689812669</v>
      </c>
      <c r="CN34" t="s">
        <v>403</v>
      </c>
      <c r="CO34">
        <v>1689812669</v>
      </c>
      <c r="CP34">
        <v>1689812659</v>
      </c>
      <c r="CQ34">
        <v>61</v>
      </c>
      <c r="CR34">
        <v>-1.2010000000000001</v>
      </c>
      <c r="CS34">
        <v>-3.0000000000000001E-3</v>
      </c>
      <c r="CT34">
        <v>-6.3890000000000002</v>
      </c>
      <c r="CU34">
        <v>-0.17100000000000001</v>
      </c>
      <c r="CV34">
        <v>1401</v>
      </c>
      <c r="CW34">
        <v>11</v>
      </c>
      <c r="CX34">
        <v>0.09</v>
      </c>
      <c r="CY34">
        <v>0.02</v>
      </c>
      <c r="CZ34">
        <v>21.438426854313299</v>
      </c>
      <c r="DA34">
        <v>1.5199769533863201</v>
      </c>
      <c r="DB34">
        <v>0.189668570221036</v>
      </c>
      <c r="DC34">
        <v>1</v>
      </c>
      <c r="DD34">
        <v>1400.0615</v>
      </c>
      <c r="DE34">
        <v>0.152932330826167</v>
      </c>
      <c r="DF34">
        <v>0.101797593291768</v>
      </c>
      <c r="DG34">
        <v>1</v>
      </c>
      <c r="DH34">
        <v>1800.01</v>
      </c>
      <c r="DI34">
        <v>0.113832723893514</v>
      </c>
      <c r="DJ34">
        <v>0.13183322798139399</v>
      </c>
      <c r="DK34">
        <v>-1</v>
      </c>
      <c r="DL34">
        <v>2</v>
      </c>
      <c r="DM34">
        <v>2</v>
      </c>
      <c r="DN34" t="s">
        <v>355</v>
      </c>
      <c r="DO34">
        <v>3.1566000000000001</v>
      </c>
      <c r="DP34">
        <v>2.7819799999999999</v>
      </c>
      <c r="DQ34">
        <v>0.219168</v>
      </c>
      <c r="DR34">
        <v>0.22150700000000001</v>
      </c>
      <c r="DS34">
        <v>8.0124299999999996E-2</v>
      </c>
      <c r="DT34">
        <v>6.9513800000000001E-2</v>
      </c>
      <c r="DU34">
        <v>24733.1</v>
      </c>
      <c r="DV34">
        <v>25733.3</v>
      </c>
      <c r="DW34">
        <v>29430</v>
      </c>
      <c r="DX34">
        <v>30820.400000000001</v>
      </c>
      <c r="DY34">
        <v>35522.5</v>
      </c>
      <c r="DZ34">
        <v>37607.9</v>
      </c>
      <c r="EA34">
        <v>40426.400000000001</v>
      </c>
      <c r="EB34">
        <v>42744.5</v>
      </c>
      <c r="EC34">
        <v>2.2426499999999998</v>
      </c>
      <c r="ED34">
        <v>1.9106000000000001</v>
      </c>
      <c r="EE34">
        <v>-1.91554E-2</v>
      </c>
      <c r="EF34">
        <v>0</v>
      </c>
      <c r="EG34">
        <v>19.281400000000001</v>
      </c>
      <c r="EH34">
        <v>999.9</v>
      </c>
      <c r="EI34">
        <v>51.427999999999997</v>
      </c>
      <c r="EJ34">
        <v>25.035</v>
      </c>
      <c r="EK34">
        <v>16.180099999999999</v>
      </c>
      <c r="EL34">
        <v>61.547699999999999</v>
      </c>
      <c r="EM34">
        <v>25.785299999999999</v>
      </c>
      <c r="EN34">
        <v>1</v>
      </c>
      <c r="EO34">
        <v>-0.138575</v>
      </c>
      <c r="EP34">
        <v>4.2722300000000004</v>
      </c>
      <c r="EQ34">
        <v>20.239599999999999</v>
      </c>
      <c r="ER34">
        <v>5.2375100000000003</v>
      </c>
      <c r="ES34">
        <v>11.8302</v>
      </c>
      <c r="ET34">
        <v>4.9804000000000004</v>
      </c>
      <c r="EU34">
        <v>3.2985799999999998</v>
      </c>
      <c r="EV34">
        <v>69.3</v>
      </c>
      <c r="EW34">
        <v>9999</v>
      </c>
      <c r="EX34">
        <v>4671</v>
      </c>
      <c r="EY34">
        <v>184.8</v>
      </c>
      <c r="EZ34">
        <v>1.8734599999999999</v>
      </c>
      <c r="FA34">
        <v>1.8791199999999999</v>
      </c>
      <c r="FB34">
        <v>1.8794299999999999</v>
      </c>
      <c r="FC34">
        <v>1.8800399999999999</v>
      </c>
      <c r="FD34">
        <v>1.8776200000000001</v>
      </c>
      <c r="FE34">
        <v>1.87683</v>
      </c>
      <c r="FF34">
        <v>1.8773899999999999</v>
      </c>
      <c r="FG34">
        <v>1.875</v>
      </c>
      <c r="FH34">
        <v>0</v>
      </c>
      <c r="FI34">
        <v>0</v>
      </c>
      <c r="FJ34">
        <v>0</v>
      </c>
      <c r="FK34">
        <v>0</v>
      </c>
      <c r="FL34" t="s">
        <v>356</v>
      </c>
      <c r="FM34" t="s">
        <v>357</v>
      </c>
      <c r="FN34" t="s">
        <v>358</v>
      </c>
      <c r="FO34" t="s">
        <v>358</v>
      </c>
      <c r="FP34" t="s">
        <v>358</v>
      </c>
      <c r="FQ34" t="s">
        <v>358</v>
      </c>
      <c r="FR34">
        <v>0</v>
      </c>
      <c r="FS34">
        <v>100</v>
      </c>
      <c r="FT34">
        <v>100</v>
      </c>
      <c r="FU34">
        <v>-6.39</v>
      </c>
      <c r="FV34">
        <v>-0.1706</v>
      </c>
      <c r="FW34">
        <v>-6.3100062575021303</v>
      </c>
      <c r="FX34">
        <v>1.4527828764109799E-4</v>
      </c>
      <c r="FY34">
        <v>-4.3579519040863002E-7</v>
      </c>
      <c r="FZ34">
        <v>2.0799061152897499E-10</v>
      </c>
      <c r="GA34">
        <v>-0.170540000000001</v>
      </c>
      <c r="GB34">
        <v>0</v>
      </c>
      <c r="GC34">
        <v>0</v>
      </c>
      <c r="GD34">
        <v>0</v>
      </c>
      <c r="GE34">
        <v>4</v>
      </c>
      <c r="GF34">
        <v>2147</v>
      </c>
      <c r="GG34">
        <v>-1</v>
      </c>
      <c r="GH34">
        <v>-1</v>
      </c>
      <c r="GI34">
        <v>0.6</v>
      </c>
      <c r="GJ34">
        <v>0.7</v>
      </c>
      <c r="GK34">
        <v>2.8552200000000001</v>
      </c>
      <c r="GL34">
        <v>2.5390600000000001</v>
      </c>
      <c r="GM34">
        <v>1.54541</v>
      </c>
      <c r="GN34">
        <v>2.2851599999999999</v>
      </c>
      <c r="GO34">
        <v>1.5979000000000001</v>
      </c>
      <c r="GP34">
        <v>2.4230999999999998</v>
      </c>
      <c r="GQ34">
        <v>28.753399999999999</v>
      </c>
      <c r="GR34">
        <v>15.804399999999999</v>
      </c>
      <c r="GS34">
        <v>18</v>
      </c>
      <c r="GT34">
        <v>643.19899999999996</v>
      </c>
      <c r="GU34">
        <v>396.81700000000001</v>
      </c>
      <c r="GV34">
        <v>15.310600000000001</v>
      </c>
      <c r="GW34">
        <v>25.0352</v>
      </c>
      <c r="GX34">
        <v>29.999199999999998</v>
      </c>
      <c r="GY34">
        <v>24.991199999999999</v>
      </c>
      <c r="GZ34">
        <v>24.961400000000001</v>
      </c>
      <c r="HA34">
        <v>57.174399999999999</v>
      </c>
      <c r="HB34">
        <v>35</v>
      </c>
      <c r="HC34">
        <v>-30</v>
      </c>
      <c r="HD34">
        <v>15.3546</v>
      </c>
      <c r="HE34">
        <v>1400</v>
      </c>
      <c r="HF34">
        <v>0</v>
      </c>
      <c r="HG34">
        <v>100.247</v>
      </c>
      <c r="HH34">
        <v>99.076099999999997</v>
      </c>
    </row>
    <row r="35" spans="1:216" x14ac:dyDescent="0.2">
      <c r="A35">
        <v>17</v>
      </c>
      <c r="B35">
        <v>1689812823</v>
      </c>
      <c r="C35">
        <v>1544</v>
      </c>
      <c r="D35" t="s">
        <v>404</v>
      </c>
      <c r="E35" t="s">
        <v>405</v>
      </c>
      <c r="F35" t="s">
        <v>348</v>
      </c>
      <c r="G35" t="s">
        <v>349</v>
      </c>
      <c r="H35" t="s">
        <v>350</v>
      </c>
      <c r="I35" t="s">
        <v>351</v>
      </c>
      <c r="J35" t="s">
        <v>352</v>
      </c>
      <c r="K35" t="s">
        <v>353</v>
      </c>
      <c r="L35">
        <v>1689812823</v>
      </c>
      <c r="M35">
        <f t="shared" si="0"/>
        <v>2.0322828789601137E-3</v>
      </c>
      <c r="N35">
        <f t="shared" si="1"/>
        <v>2.0322828789601139</v>
      </c>
      <c r="O35">
        <f t="shared" si="2"/>
        <v>22.415063779300723</v>
      </c>
      <c r="P35">
        <f t="shared" si="3"/>
        <v>1773.8</v>
      </c>
      <c r="Q35">
        <f t="shared" si="4"/>
        <v>1597.9488110832308</v>
      </c>
      <c r="R35">
        <f t="shared" si="5"/>
        <v>161.90884626086631</v>
      </c>
      <c r="S35">
        <f t="shared" si="6"/>
        <v>179.72660294596</v>
      </c>
      <c r="T35">
        <f t="shared" si="7"/>
        <v>0.24436417409207062</v>
      </c>
      <c r="U35">
        <f t="shared" si="8"/>
        <v>2.9472334147921728</v>
      </c>
      <c r="V35">
        <f t="shared" si="9"/>
        <v>0.23364029316948676</v>
      </c>
      <c r="W35">
        <f t="shared" si="10"/>
        <v>0.14694946124015532</v>
      </c>
      <c r="X35">
        <f t="shared" si="11"/>
        <v>297.68502300000006</v>
      </c>
      <c r="Y35">
        <f t="shared" si="12"/>
        <v>20.261604980274079</v>
      </c>
      <c r="Z35">
        <f t="shared" si="13"/>
        <v>19.02</v>
      </c>
      <c r="AA35">
        <f t="shared" si="14"/>
        <v>2.2079341732548494</v>
      </c>
      <c r="AB35">
        <f t="shared" si="15"/>
        <v>60.725402681485562</v>
      </c>
      <c r="AC35">
        <f t="shared" si="16"/>
        <v>1.3420322633214201</v>
      </c>
      <c r="AD35">
        <f t="shared" si="17"/>
        <v>2.2100014228980807</v>
      </c>
      <c r="AE35">
        <f t="shared" si="18"/>
        <v>0.8659019099334293</v>
      </c>
      <c r="AF35">
        <f t="shared" si="19"/>
        <v>-89.62367496214101</v>
      </c>
      <c r="AG35">
        <f t="shared" si="20"/>
        <v>2.3833687178742249</v>
      </c>
      <c r="AH35">
        <f t="shared" si="21"/>
        <v>0.16097526998244757</v>
      </c>
      <c r="AI35">
        <f t="shared" si="22"/>
        <v>210.60569202571568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54874.523946077701</v>
      </c>
      <c r="AO35">
        <f t="shared" si="26"/>
        <v>1799.89</v>
      </c>
      <c r="AP35">
        <f t="shared" si="27"/>
        <v>1517.3079</v>
      </c>
      <c r="AQ35">
        <f t="shared" si="28"/>
        <v>0.84300035002139018</v>
      </c>
      <c r="AR35">
        <f t="shared" si="29"/>
        <v>0.16539067554128309</v>
      </c>
      <c r="AS35">
        <v>1689812823</v>
      </c>
      <c r="AT35">
        <v>1773.8</v>
      </c>
      <c r="AU35">
        <v>1799.81</v>
      </c>
      <c r="AV35">
        <v>13.245100000000001</v>
      </c>
      <c r="AW35">
        <v>11.240500000000001</v>
      </c>
      <c r="AX35">
        <v>1780.86</v>
      </c>
      <c r="AY35">
        <v>13.4125</v>
      </c>
      <c r="AZ35">
        <v>600.22900000000004</v>
      </c>
      <c r="BA35">
        <v>101.271</v>
      </c>
      <c r="BB35">
        <v>5.1924199999999997E-2</v>
      </c>
      <c r="BC35">
        <v>19.035</v>
      </c>
      <c r="BD35">
        <v>19.02</v>
      </c>
      <c r="BE35">
        <v>999.9</v>
      </c>
      <c r="BF35">
        <v>0</v>
      </c>
      <c r="BG35">
        <v>0</v>
      </c>
      <c r="BH35">
        <v>9974.3799999999992</v>
      </c>
      <c r="BI35">
        <v>0</v>
      </c>
      <c r="BJ35">
        <v>763.38199999999995</v>
      </c>
      <c r="BK35">
        <v>-26.009899999999998</v>
      </c>
      <c r="BL35">
        <v>1797.61</v>
      </c>
      <c r="BM35">
        <v>1820.28</v>
      </c>
      <c r="BN35">
        <v>2.0046200000000001</v>
      </c>
      <c r="BO35">
        <v>1799.81</v>
      </c>
      <c r="BP35">
        <v>11.240500000000001</v>
      </c>
      <c r="BQ35">
        <v>1.34135</v>
      </c>
      <c r="BR35">
        <v>1.1383399999999999</v>
      </c>
      <c r="BS35">
        <v>11.270300000000001</v>
      </c>
      <c r="BT35">
        <v>8.8186599999999995</v>
      </c>
      <c r="BU35">
        <v>1799.89</v>
      </c>
      <c r="BV35">
        <v>0.89998699999999998</v>
      </c>
      <c r="BW35">
        <v>0.100013</v>
      </c>
      <c r="BX35">
        <v>0</v>
      </c>
      <c r="BY35">
        <v>2.6240999999999999</v>
      </c>
      <c r="BZ35">
        <v>0</v>
      </c>
      <c r="CA35">
        <v>14747.4</v>
      </c>
      <c r="CB35">
        <v>17198.599999999999</v>
      </c>
      <c r="CC35">
        <v>38.375</v>
      </c>
      <c r="CD35">
        <v>40.561999999999998</v>
      </c>
      <c r="CE35">
        <v>39.686999999999998</v>
      </c>
      <c r="CF35">
        <v>38.561999999999998</v>
      </c>
      <c r="CG35">
        <v>37.561999999999998</v>
      </c>
      <c r="CH35">
        <v>1619.88</v>
      </c>
      <c r="CI35">
        <v>180.01</v>
      </c>
      <c r="CJ35">
        <v>0</v>
      </c>
      <c r="CK35">
        <v>1689812827.2</v>
      </c>
      <c r="CL35">
        <v>0</v>
      </c>
      <c r="CM35">
        <v>1689812791</v>
      </c>
      <c r="CN35" t="s">
        <v>406</v>
      </c>
      <c r="CO35">
        <v>1689812791</v>
      </c>
      <c r="CP35">
        <v>1689812774</v>
      </c>
      <c r="CQ35">
        <v>62</v>
      </c>
      <c r="CR35">
        <v>-0.80100000000000005</v>
      </c>
      <c r="CS35">
        <v>3.0000000000000001E-3</v>
      </c>
      <c r="CT35">
        <v>-7.0439999999999996</v>
      </c>
      <c r="CU35">
        <v>-0.16700000000000001</v>
      </c>
      <c r="CV35">
        <v>1800</v>
      </c>
      <c r="CW35">
        <v>11</v>
      </c>
      <c r="CX35">
        <v>0.21</v>
      </c>
      <c r="CY35">
        <v>0.05</v>
      </c>
      <c r="CZ35">
        <v>22.4581831668037</v>
      </c>
      <c r="DA35">
        <v>1.28588392887905</v>
      </c>
      <c r="DB35">
        <v>0.22673199396100399</v>
      </c>
      <c r="DC35">
        <v>0</v>
      </c>
      <c r="DD35">
        <v>1799.9980952380999</v>
      </c>
      <c r="DE35">
        <v>8.8831168828605395E-2</v>
      </c>
      <c r="DF35">
        <v>0.13478798334240999</v>
      </c>
      <c r="DG35">
        <v>1</v>
      </c>
      <c r="DH35">
        <v>1800.01714285714</v>
      </c>
      <c r="DI35">
        <v>-6.58250532808142E-2</v>
      </c>
      <c r="DJ35">
        <v>0.154461980439736</v>
      </c>
      <c r="DK35">
        <v>-1</v>
      </c>
      <c r="DL35">
        <v>1</v>
      </c>
      <c r="DM35">
        <v>2</v>
      </c>
      <c r="DN35" t="s">
        <v>407</v>
      </c>
      <c r="DO35">
        <v>3.1568100000000001</v>
      </c>
      <c r="DP35">
        <v>2.7835200000000002</v>
      </c>
      <c r="DQ35">
        <v>0.25432700000000003</v>
      </c>
      <c r="DR35">
        <v>0.25650400000000001</v>
      </c>
      <c r="DS35">
        <v>7.91544E-2</v>
      </c>
      <c r="DT35">
        <v>6.9704199999999994E-2</v>
      </c>
      <c r="DU35">
        <v>23623.7</v>
      </c>
      <c r="DV35">
        <v>24581.5</v>
      </c>
      <c r="DW35">
        <v>29433.200000000001</v>
      </c>
      <c r="DX35">
        <v>30824.6</v>
      </c>
      <c r="DY35">
        <v>35567.5</v>
      </c>
      <c r="DZ35">
        <v>37608.400000000001</v>
      </c>
      <c r="EA35">
        <v>40430.300000000003</v>
      </c>
      <c r="EB35">
        <v>42749.9</v>
      </c>
      <c r="EC35">
        <v>2.24315</v>
      </c>
      <c r="ED35">
        <v>1.9122300000000001</v>
      </c>
      <c r="EE35">
        <v>-1.093E-2</v>
      </c>
      <c r="EF35">
        <v>0</v>
      </c>
      <c r="EG35">
        <v>19.2011</v>
      </c>
      <c r="EH35">
        <v>999.9</v>
      </c>
      <c r="EI35">
        <v>51.232999999999997</v>
      </c>
      <c r="EJ35">
        <v>25.216000000000001</v>
      </c>
      <c r="EK35">
        <v>16.295000000000002</v>
      </c>
      <c r="EL35">
        <v>61.867699999999999</v>
      </c>
      <c r="EM35">
        <v>25.0761</v>
      </c>
      <c r="EN35">
        <v>1</v>
      </c>
      <c r="EO35">
        <v>-0.14310999999999999</v>
      </c>
      <c r="EP35">
        <v>4.7895899999999996</v>
      </c>
      <c r="EQ35">
        <v>20.225200000000001</v>
      </c>
      <c r="ER35">
        <v>5.2384000000000004</v>
      </c>
      <c r="ES35">
        <v>11.8302</v>
      </c>
      <c r="ET35">
        <v>4.9813000000000001</v>
      </c>
      <c r="EU35">
        <v>3.2988</v>
      </c>
      <c r="EV35">
        <v>69.3</v>
      </c>
      <c r="EW35">
        <v>9999</v>
      </c>
      <c r="EX35">
        <v>4673.5</v>
      </c>
      <c r="EY35">
        <v>184.8</v>
      </c>
      <c r="EZ35">
        <v>1.87347</v>
      </c>
      <c r="FA35">
        <v>1.8791199999999999</v>
      </c>
      <c r="FB35">
        <v>1.8794299999999999</v>
      </c>
      <c r="FC35">
        <v>1.8800399999999999</v>
      </c>
      <c r="FD35">
        <v>1.87768</v>
      </c>
      <c r="FE35">
        <v>1.87683</v>
      </c>
      <c r="FF35">
        <v>1.8773899999999999</v>
      </c>
      <c r="FG35">
        <v>1.875</v>
      </c>
      <c r="FH35">
        <v>0</v>
      </c>
      <c r="FI35">
        <v>0</v>
      </c>
      <c r="FJ35">
        <v>0</v>
      </c>
      <c r="FK35">
        <v>0</v>
      </c>
      <c r="FL35" t="s">
        <v>356</v>
      </c>
      <c r="FM35" t="s">
        <v>357</v>
      </c>
      <c r="FN35" t="s">
        <v>358</v>
      </c>
      <c r="FO35" t="s">
        <v>358</v>
      </c>
      <c r="FP35" t="s">
        <v>358</v>
      </c>
      <c r="FQ35" t="s">
        <v>358</v>
      </c>
      <c r="FR35">
        <v>0</v>
      </c>
      <c r="FS35">
        <v>100</v>
      </c>
      <c r="FT35">
        <v>100</v>
      </c>
      <c r="FU35">
        <v>-7.06</v>
      </c>
      <c r="FV35">
        <v>-0.16739999999999999</v>
      </c>
      <c r="FW35">
        <v>-7.1106295298326296</v>
      </c>
      <c r="FX35">
        <v>1.4527828764109799E-4</v>
      </c>
      <c r="FY35">
        <v>-4.3579519040863002E-7</v>
      </c>
      <c r="FZ35">
        <v>2.0799061152897499E-10</v>
      </c>
      <c r="GA35">
        <v>-0.16740000000000099</v>
      </c>
      <c r="GB35">
        <v>0</v>
      </c>
      <c r="GC35">
        <v>0</v>
      </c>
      <c r="GD35">
        <v>0</v>
      </c>
      <c r="GE35">
        <v>4</v>
      </c>
      <c r="GF35">
        <v>2147</v>
      </c>
      <c r="GG35">
        <v>-1</v>
      </c>
      <c r="GH35">
        <v>-1</v>
      </c>
      <c r="GI35">
        <v>0.5</v>
      </c>
      <c r="GJ35">
        <v>0.8</v>
      </c>
      <c r="GK35">
        <v>3.4973100000000001</v>
      </c>
      <c r="GL35">
        <v>2.5305200000000001</v>
      </c>
      <c r="GM35">
        <v>1.54541</v>
      </c>
      <c r="GN35">
        <v>2.2851599999999999</v>
      </c>
      <c r="GO35">
        <v>1.5979000000000001</v>
      </c>
      <c r="GP35">
        <v>2.35229</v>
      </c>
      <c r="GQ35">
        <v>28.901299999999999</v>
      </c>
      <c r="GR35">
        <v>15.7606</v>
      </c>
      <c r="GS35">
        <v>18</v>
      </c>
      <c r="GT35">
        <v>643.24400000000003</v>
      </c>
      <c r="GU35">
        <v>397.58499999999998</v>
      </c>
      <c r="GV35">
        <v>15.172700000000001</v>
      </c>
      <c r="GW35">
        <v>24.953700000000001</v>
      </c>
      <c r="GX35">
        <v>30.0001</v>
      </c>
      <c r="GY35">
        <v>24.963699999999999</v>
      </c>
      <c r="GZ35">
        <v>24.940200000000001</v>
      </c>
      <c r="HA35">
        <v>70.020499999999998</v>
      </c>
      <c r="HB35">
        <v>35</v>
      </c>
      <c r="HC35">
        <v>-30</v>
      </c>
      <c r="HD35">
        <v>15.149699999999999</v>
      </c>
      <c r="HE35">
        <v>1800</v>
      </c>
      <c r="HF35">
        <v>0</v>
      </c>
      <c r="HG35">
        <v>100.25700000000001</v>
      </c>
      <c r="HH35">
        <v>99.088800000000006</v>
      </c>
    </row>
    <row r="36" spans="1:216" x14ac:dyDescent="0.2">
      <c r="A36">
        <v>18</v>
      </c>
      <c r="B36">
        <v>1689812922.0999999</v>
      </c>
      <c r="C36">
        <v>1643.0999999046301</v>
      </c>
      <c r="D36" t="s">
        <v>408</v>
      </c>
      <c r="E36" t="s">
        <v>409</v>
      </c>
      <c r="F36" t="s">
        <v>348</v>
      </c>
      <c r="G36" t="s">
        <v>349</v>
      </c>
      <c r="H36" t="s">
        <v>350</v>
      </c>
      <c r="I36" t="s">
        <v>351</v>
      </c>
      <c r="J36" t="s">
        <v>352</v>
      </c>
      <c r="K36" t="s">
        <v>353</v>
      </c>
      <c r="L36">
        <v>1689812922.0999999</v>
      </c>
      <c r="M36">
        <f t="shared" si="0"/>
        <v>1.8261268579959791E-3</v>
      </c>
      <c r="N36">
        <f t="shared" si="1"/>
        <v>1.8261268579959791</v>
      </c>
      <c r="O36">
        <f t="shared" si="2"/>
        <v>13.286290842746153</v>
      </c>
      <c r="P36">
        <f t="shared" si="3"/>
        <v>385.96899999999999</v>
      </c>
      <c r="Q36">
        <f t="shared" si="4"/>
        <v>277.86739030365703</v>
      </c>
      <c r="R36">
        <f t="shared" si="5"/>
        <v>28.152749819230404</v>
      </c>
      <c r="S36">
        <f t="shared" si="6"/>
        <v>39.105303731769098</v>
      </c>
      <c r="T36">
        <f t="shared" si="7"/>
        <v>0.21265806952952296</v>
      </c>
      <c r="U36">
        <f t="shared" si="8"/>
        <v>2.9475875565973633</v>
      </c>
      <c r="V36">
        <f t="shared" si="9"/>
        <v>0.20448739727504059</v>
      </c>
      <c r="W36">
        <f t="shared" si="10"/>
        <v>0.12851256898573674</v>
      </c>
      <c r="X36">
        <f t="shared" si="11"/>
        <v>297.69358199999999</v>
      </c>
      <c r="Y36">
        <f t="shared" si="12"/>
        <v>20.274642961995468</v>
      </c>
      <c r="Z36">
        <f t="shared" si="13"/>
        <v>18.984500000000001</v>
      </c>
      <c r="AA36">
        <f t="shared" si="14"/>
        <v>2.2030484349785247</v>
      </c>
      <c r="AB36">
        <f t="shared" si="15"/>
        <v>59.605721900864872</v>
      </c>
      <c r="AC36">
        <f t="shared" si="16"/>
        <v>1.3139626836263198</v>
      </c>
      <c r="AD36">
        <f t="shared" si="17"/>
        <v>2.2044237394048816</v>
      </c>
      <c r="AE36">
        <f t="shared" si="18"/>
        <v>0.8890857513522048</v>
      </c>
      <c r="AF36">
        <f t="shared" si="19"/>
        <v>-80.532194437622678</v>
      </c>
      <c r="AG36">
        <f t="shared" si="20"/>
        <v>1.5891034035124545</v>
      </c>
      <c r="AH36">
        <f t="shared" si="21"/>
        <v>0.10727495833886648</v>
      </c>
      <c r="AI36">
        <f t="shared" si="22"/>
        <v>218.85776592422863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54892.626349138096</v>
      </c>
      <c r="AO36">
        <f t="shared" si="26"/>
        <v>1799.94</v>
      </c>
      <c r="AP36">
        <f t="shared" si="27"/>
        <v>1517.3502000000001</v>
      </c>
      <c r="AQ36">
        <f t="shared" si="28"/>
        <v>0.8430004333477783</v>
      </c>
      <c r="AR36">
        <f t="shared" si="29"/>
        <v>0.16539083636121205</v>
      </c>
      <c r="AS36">
        <v>1689812922.0999999</v>
      </c>
      <c r="AT36">
        <v>385.96899999999999</v>
      </c>
      <c r="AU36">
        <v>399.959</v>
      </c>
      <c r="AV36">
        <v>12.9688</v>
      </c>
      <c r="AW36">
        <v>11.166499999999999</v>
      </c>
      <c r="AX36">
        <v>389.99</v>
      </c>
      <c r="AY36">
        <v>13.136900000000001</v>
      </c>
      <c r="AZ36">
        <v>600.048</v>
      </c>
      <c r="BA36">
        <v>101.26600000000001</v>
      </c>
      <c r="BB36">
        <v>5.12139E-2</v>
      </c>
      <c r="BC36">
        <v>18.994499999999999</v>
      </c>
      <c r="BD36">
        <v>18.984500000000001</v>
      </c>
      <c r="BE36">
        <v>999.9</v>
      </c>
      <c r="BF36">
        <v>0</v>
      </c>
      <c r="BG36">
        <v>0</v>
      </c>
      <c r="BH36">
        <v>9976.8799999999992</v>
      </c>
      <c r="BI36">
        <v>0</v>
      </c>
      <c r="BJ36">
        <v>799.32500000000005</v>
      </c>
      <c r="BK36">
        <v>-13.9894</v>
      </c>
      <c r="BL36">
        <v>391.041</v>
      </c>
      <c r="BM36">
        <v>404.47500000000002</v>
      </c>
      <c r="BN36">
        <v>1.8023499999999999</v>
      </c>
      <c r="BO36">
        <v>399.959</v>
      </c>
      <c r="BP36">
        <v>11.166499999999999</v>
      </c>
      <c r="BQ36">
        <v>1.3132999999999999</v>
      </c>
      <c r="BR36">
        <v>1.1307799999999999</v>
      </c>
      <c r="BS36">
        <v>10.952</v>
      </c>
      <c r="BT36">
        <v>8.7202199999999994</v>
      </c>
      <c r="BU36">
        <v>1799.94</v>
      </c>
      <c r="BV36">
        <v>0.89998699999999998</v>
      </c>
      <c r="BW36">
        <v>0.100013</v>
      </c>
      <c r="BX36">
        <v>0</v>
      </c>
      <c r="BY36">
        <v>2.2294</v>
      </c>
      <c r="BZ36">
        <v>0</v>
      </c>
      <c r="CA36">
        <v>14250.3</v>
      </c>
      <c r="CB36">
        <v>17199</v>
      </c>
      <c r="CC36">
        <v>38.25</v>
      </c>
      <c r="CD36">
        <v>40.311999999999998</v>
      </c>
      <c r="CE36">
        <v>39.436999999999998</v>
      </c>
      <c r="CF36">
        <v>38.375</v>
      </c>
      <c r="CG36">
        <v>37.5</v>
      </c>
      <c r="CH36">
        <v>1619.92</v>
      </c>
      <c r="CI36">
        <v>180.02</v>
      </c>
      <c r="CJ36">
        <v>0</v>
      </c>
      <c r="CK36">
        <v>1689812926.2</v>
      </c>
      <c r="CL36">
        <v>0</v>
      </c>
      <c r="CM36">
        <v>1689812885.0999999</v>
      </c>
      <c r="CN36" t="s">
        <v>410</v>
      </c>
      <c r="CO36">
        <v>1689812885.0999999</v>
      </c>
      <c r="CP36">
        <v>1689812880.0999999</v>
      </c>
      <c r="CQ36">
        <v>63</v>
      </c>
      <c r="CR36">
        <v>3.0880000000000001</v>
      </c>
      <c r="CS36">
        <v>-1E-3</v>
      </c>
      <c r="CT36">
        <v>-4.0220000000000002</v>
      </c>
      <c r="CU36">
        <v>-0.16800000000000001</v>
      </c>
      <c r="CV36">
        <v>398</v>
      </c>
      <c r="CW36">
        <v>11</v>
      </c>
      <c r="CX36">
        <v>0.37</v>
      </c>
      <c r="CY36">
        <v>0.04</v>
      </c>
      <c r="CZ36">
        <v>13.4098182123986</v>
      </c>
      <c r="DA36">
        <v>-1.30935279413593</v>
      </c>
      <c r="DB36">
        <v>0.16007303401628101</v>
      </c>
      <c r="DC36">
        <v>1</v>
      </c>
      <c r="DD36">
        <v>399.96614285714298</v>
      </c>
      <c r="DE36">
        <v>6.7558441558644503E-2</v>
      </c>
      <c r="DF36">
        <v>4.5476614308677499E-2</v>
      </c>
      <c r="DG36">
        <v>1</v>
      </c>
      <c r="DH36">
        <v>1799.9955</v>
      </c>
      <c r="DI36">
        <v>-0.10012929737262</v>
      </c>
      <c r="DJ36">
        <v>0.124758767226973</v>
      </c>
      <c r="DK36">
        <v>-1</v>
      </c>
      <c r="DL36">
        <v>2</v>
      </c>
      <c r="DM36">
        <v>2</v>
      </c>
      <c r="DN36" t="s">
        <v>355</v>
      </c>
      <c r="DO36">
        <v>3.1564700000000001</v>
      </c>
      <c r="DP36">
        <v>2.7828300000000001</v>
      </c>
      <c r="DQ36">
        <v>9.3036900000000006E-2</v>
      </c>
      <c r="DR36">
        <v>9.5168600000000006E-2</v>
      </c>
      <c r="DS36">
        <v>7.7918799999999996E-2</v>
      </c>
      <c r="DT36">
        <v>6.9358299999999998E-2</v>
      </c>
      <c r="DU36">
        <v>28733.5</v>
      </c>
      <c r="DV36">
        <v>29916.3</v>
      </c>
      <c r="DW36">
        <v>29436.799999999999</v>
      </c>
      <c r="DX36">
        <v>30829</v>
      </c>
      <c r="DY36">
        <v>35603.800000000003</v>
      </c>
      <c r="DZ36">
        <v>37610.1</v>
      </c>
      <c r="EA36">
        <v>40435.4</v>
      </c>
      <c r="EB36">
        <v>42755.7</v>
      </c>
      <c r="EC36">
        <v>2.2441499999999999</v>
      </c>
      <c r="ED36">
        <v>1.9069799999999999</v>
      </c>
      <c r="EE36">
        <v>-9.5218400000000002E-3</v>
      </c>
      <c r="EF36">
        <v>0</v>
      </c>
      <c r="EG36">
        <v>19.142199999999999</v>
      </c>
      <c r="EH36">
        <v>999.9</v>
      </c>
      <c r="EI36">
        <v>51.012999999999998</v>
      </c>
      <c r="EJ36">
        <v>25.356999999999999</v>
      </c>
      <c r="EK36">
        <v>16.362100000000002</v>
      </c>
      <c r="EL36">
        <v>61.436799999999998</v>
      </c>
      <c r="EM36">
        <v>25.977599999999999</v>
      </c>
      <c r="EN36">
        <v>1</v>
      </c>
      <c r="EO36">
        <v>-0.15423999999999999</v>
      </c>
      <c r="EP36">
        <v>3.8666200000000002</v>
      </c>
      <c r="EQ36">
        <v>20.250599999999999</v>
      </c>
      <c r="ER36">
        <v>5.2401999999999997</v>
      </c>
      <c r="ES36">
        <v>11.8302</v>
      </c>
      <c r="ET36">
        <v>4.9816500000000001</v>
      </c>
      <c r="EU36">
        <v>3.2990300000000001</v>
      </c>
      <c r="EV36">
        <v>69.3</v>
      </c>
      <c r="EW36">
        <v>9999</v>
      </c>
      <c r="EX36">
        <v>4675.5</v>
      </c>
      <c r="EY36">
        <v>184.8</v>
      </c>
      <c r="EZ36">
        <v>1.87347</v>
      </c>
      <c r="FA36">
        <v>1.87913</v>
      </c>
      <c r="FB36">
        <v>1.87944</v>
      </c>
      <c r="FC36">
        <v>1.8800399999999999</v>
      </c>
      <c r="FD36">
        <v>1.8777299999999999</v>
      </c>
      <c r="FE36">
        <v>1.87683</v>
      </c>
      <c r="FF36">
        <v>1.87744</v>
      </c>
      <c r="FG36">
        <v>1.875</v>
      </c>
      <c r="FH36">
        <v>0</v>
      </c>
      <c r="FI36">
        <v>0</v>
      </c>
      <c r="FJ36">
        <v>0</v>
      </c>
      <c r="FK36">
        <v>0</v>
      </c>
      <c r="FL36" t="s">
        <v>356</v>
      </c>
      <c r="FM36" t="s">
        <v>357</v>
      </c>
      <c r="FN36" t="s">
        <v>358</v>
      </c>
      <c r="FO36" t="s">
        <v>358</v>
      </c>
      <c r="FP36" t="s">
        <v>358</v>
      </c>
      <c r="FQ36" t="s">
        <v>358</v>
      </c>
      <c r="FR36">
        <v>0</v>
      </c>
      <c r="FS36">
        <v>100</v>
      </c>
      <c r="FT36">
        <v>100</v>
      </c>
      <c r="FU36">
        <v>-4.0209999999999999</v>
      </c>
      <c r="FV36">
        <v>-0.1681</v>
      </c>
      <c r="FW36">
        <v>-4.0231553256533799</v>
      </c>
      <c r="FX36">
        <v>1.4527828764109799E-4</v>
      </c>
      <c r="FY36">
        <v>-4.3579519040863002E-7</v>
      </c>
      <c r="FZ36">
        <v>2.0799061152897499E-10</v>
      </c>
      <c r="GA36">
        <v>-0.16804999999999901</v>
      </c>
      <c r="GB36">
        <v>0</v>
      </c>
      <c r="GC36">
        <v>0</v>
      </c>
      <c r="GD36">
        <v>0</v>
      </c>
      <c r="GE36">
        <v>4</v>
      </c>
      <c r="GF36">
        <v>2147</v>
      </c>
      <c r="GG36">
        <v>-1</v>
      </c>
      <c r="GH36">
        <v>-1</v>
      </c>
      <c r="GI36">
        <v>0.6</v>
      </c>
      <c r="GJ36">
        <v>0.7</v>
      </c>
      <c r="GK36">
        <v>1.02783</v>
      </c>
      <c r="GL36">
        <v>2.5427200000000001</v>
      </c>
      <c r="GM36">
        <v>1.54541</v>
      </c>
      <c r="GN36">
        <v>2.2851599999999999</v>
      </c>
      <c r="GO36">
        <v>1.5979000000000001</v>
      </c>
      <c r="GP36">
        <v>2.4365199999999998</v>
      </c>
      <c r="GQ36">
        <v>29.049399999999999</v>
      </c>
      <c r="GR36">
        <v>15.769399999999999</v>
      </c>
      <c r="GS36">
        <v>18</v>
      </c>
      <c r="GT36">
        <v>643.36699999999996</v>
      </c>
      <c r="GU36">
        <v>394.226</v>
      </c>
      <c r="GV36">
        <v>15.5657</v>
      </c>
      <c r="GW36">
        <v>24.873200000000001</v>
      </c>
      <c r="GX36">
        <v>29.999500000000001</v>
      </c>
      <c r="GY36">
        <v>24.9117</v>
      </c>
      <c r="GZ36">
        <v>24.8902</v>
      </c>
      <c r="HA36">
        <v>20.637599999999999</v>
      </c>
      <c r="HB36">
        <v>35</v>
      </c>
      <c r="HC36">
        <v>-30</v>
      </c>
      <c r="HD36">
        <v>15.5801</v>
      </c>
      <c r="HE36">
        <v>400</v>
      </c>
      <c r="HF36">
        <v>0</v>
      </c>
      <c r="HG36">
        <v>100.27</v>
      </c>
      <c r="HH36">
        <v>99.102699999999999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  <row r="17" spans="1:2" x14ac:dyDescent="0.2">
      <c r="A17" t="s">
        <v>29</v>
      </c>
      <c r="B17" t="s">
        <v>30</v>
      </c>
    </row>
    <row r="18" spans="1:2" x14ac:dyDescent="0.2">
      <c r="A18" t="s">
        <v>31</v>
      </c>
      <c r="B18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2023-07-19T16:29:24Z</dcterms:created>
  <dcterms:modified xsi:type="dcterms:W3CDTF">2023-07-21T05:09:53Z</dcterms:modified>
</cp:coreProperties>
</file>