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3C5AE047-2715-5D4F-99E1-139970086FB2}" xr6:coauthVersionLast="47" xr6:coauthVersionMax="47" xr10:uidLastSave="{00000000-0000-0000-0000-000000000000}"/>
  <bookViews>
    <workbookView xWindow="240" yWindow="760" windowWidth="20640" windowHeight="141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/>
  <c r="P36" i="1" s="1"/>
  <c r="AD36" i="1"/>
  <c r="AC36" i="1"/>
  <c r="AB36" i="1"/>
  <c r="U36" i="1"/>
  <c r="S36" i="1"/>
  <c r="AR35" i="1"/>
  <c r="AQ35" i="1"/>
  <c r="AO35" i="1"/>
  <c r="AP35" i="1" s="1"/>
  <c r="AN35" i="1"/>
  <c r="AL35" i="1"/>
  <c r="P35" i="1" s="1"/>
  <c r="AD35" i="1"/>
  <c r="AC35" i="1"/>
  <c r="AB35" i="1"/>
  <c r="U35" i="1"/>
  <c r="AR34" i="1"/>
  <c r="AQ34" i="1"/>
  <c r="AO34" i="1"/>
  <c r="AP34" i="1" s="1"/>
  <c r="AN34" i="1"/>
  <c r="AL34" i="1"/>
  <c r="N34" i="1" s="1"/>
  <c r="M34" i="1" s="1"/>
  <c r="AD34" i="1"/>
  <c r="AC34" i="1"/>
  <c r="AB34" i="1"/>
  <c r="U34" i="1"/>
  <c r="S34" i="1"/>
  <c r="P34" i="1"/>
  <c r="O34" i="1"/>
  <c r="AR33" i="1"/>
  <c r="AQ33" i="1"/>
  <c r="AP33" i="1"/>
  <c r="AO33" i="1"/>
  <c r="AN33" i="1"/>
  <c r="AL33" i="1" s="1"/>
  <c r="AD33" i="1"/>
  <c r="AC33" i="1"/>
  <c r="AB33" i="1" s="1"/>
  <c r="X33" i="1"/>
  <c r="U33" i="1"/>
  <c r="AR32" i="1"/>
  <c r="AQ32" i="1"/>
  <c r="AO32" i="1"/>
  <c r="AP32" i="1" s="1"/>
  <c r="AN32" i="1"/>
  <c r="AL32" i="1"/>
  <c r="P32" i="1" s="1"/>
  <c r="AD32" i="1"/>
  <c r="AC32" i="1"/>
  <c r="AB32" i="1"/>
  <c r="U32" i="1"/>
  <c r="S32" i="1"/>
  <c r="AR31" i="1"/>
  <c r="AQ31" i="1"/>
  <c r="AO31" i="1"/>
  <c r="AP31" i="1" s="1"/>
  <c r="AN31" i="1"/>
  <c r="AL31" i="1"/>
  <c r="P31" i="1" s="1"/>
  <c r="AD31" i="1"/>
  <c r="AC31" i="1"/>
  <c r="AB31" i="1"/>
  <c r="U31" i="1"/>
  <c r="AR30" i="1"/>
  <c r="AQ30" i="1"/>
  <c r="AO30" i="1"/>
  <c r="AP30" i="1" s="1"/>
  <c r="AN30" i="1"/>
  <c r="AL30" i="1"/>
  <c r="N30" i="1" s="1"/>
  <c r="M30" i="1" s="1"/>
  <c r="AD30" i="1"/>
  <c r="AC30" i="1"/>
  <c r="AB30" i="1"/>
  <c r="U30" i="1"/>
  <c r="S30" i="1"/>
  <c r="P30" i="1"/>
  <c r="O30" i="1"/>
  <c r="AR29" i="1"/>
  <c r="AQ29" i="1"/>
  <c r="AP29" i="1"/>
  <c r="AO29" i="1"/>
  <c r="AN29" i="1"/>
  <c r="AL29" i="1" s="1"/>
  <c r="AD29" i="1"/>
  <c r="AC29" i="1"/>
  <c r="AB29" i="1" s="1"/>
  <c r="X29" i="1"/>
  <c r="U29" i="1"/>
  <c r="AR28" i="1"/>
  <c r="AQ28" i="1"/>
  <c r="AO28" i="1"/>
  <c r="AP28" i="1" s="1"/>
  <c r="AN28" i="1"/>
  <c r="AL28" i="1"/>
  <c r="P28" i="1" s="1"/>
  <c r="AD28" i="1"/>
  <c r="AC28" i="1"/>
  <c r="AB28" i="1"/>
  <c r="U28" i="1"/>
  <c r="S28" i="1"/>
  <c r="AR27" i="1"/>
  <c r="AQ27" i="1"/>
  <c r="AO27" i="1"/>
  <c r="AP27" i="1" s="1"/>
  <c r="AN27" i="1"/>
  <c r="AL27" i="1"/>
  <c r="P27" i="1" s="1"/>
  <c r="AD27" i="1"/>
  <c r="AC27" i="1"/>
  <c r="AB27" i="1"/>
  <c r="U27" i="1"/>
  <c r="AR26" i="1"/>
  <c r="AQ26" i="1"/>
  <c r="AO26" i="1"/>
  <c r="AP26" i="1" s="1"/>
  <c r="AN26" i="1"/>
  <c r="AL26" i="1"/>
  <c r="N26" i="1" s="1"/>
  <c r="M26" i="1" s="1"/>
  <c r="AD26" i="1"/>
  <c r="AC26" i="1"/>
  <c r="AB26" i="1"/>
  <c r="U26" i="1"/>
  <c r="S26" i="1"/>
  <c r="P26" i="1"/>
  <c r="O26" i="1"/>
  <c r="AR25" i="1"/>
  <c r="AQ25" i="1"/>
  <c r="AP25" i="1"/>
  <c r="AO25" i="1"/>
  <c r="AN25" i="1"/>
  <c r="AL25" i="1" s="1"/>
  <c r="AD25" i="1"/>
  <c r="AC25" i="1"/>
  <c r="AB25" i="1" s="1"/>
  <c r="X25" i="1"/>
  <c r="U25" i="1"/>
  <c r="AR24" i="1"/>
  <c r="AQ24" i="1"/>
  <c r="AO24" i="1"/>
  <c r="AP24" i="1" s="1"/>
  <c r="AN24" i="1"/>
  <c r="AL24" i="1"/>
  <c r="O24" i="1" s="1"/>
  <c r="AD24" i="1"/>
  <c r="AC24" i="1"/>
  <c r="AB24" i="1"/>
  <c r="U24" i="1"/>
  <c r="S24" i="1"/>
  <c r="AR23" i="1"/>
  <c r="AQ23" i="1"/>
  <c r="AO23" i="1"/>
  <c r="AP23" i="1" s="1"/>
  <c r="AN23" i="1"/>
  <c r="AL23" i="1"/>
  <c r="P23" i="1" s="1"/>
  <c r="AD23" i="1"/>
  <c r="AC23" i="1"/>
  <c r="AB23" i="1"/>
  <c r="U23" i="1"/>
  <c r="AR22" i="1"/>
  <c r="AQ22" i="1"/>
  <c r="AO22" i="1"/>
  <c r="AP22" i="1" s="1"/>
  <c r="AN22" i="1"/>
  <c r="AL22" i="1"/>
  <c r="N22" i="1" s="1"/>
  <c r="M22" i="1" s="1"/>
  <c r="AD22" i="1"/>
  <c r="AC22" i="1"/>
  <c r="AB22" i="1"/>
  <c r="U22" i="1"/>
  <c r="S22" i="1"/>
  <c r="P22" i="1"/>
  <c r="O22" i="1"/>
  <c r="AR21" i="1"/>
  <c r="AQ21" i="1"/>
  <c r="AP21" i="1"/>
  <c r="AO21" i="1"/>
  <c r="AN21" i="1"/>
  <c r="AL21" i="1" s="1"/>
  <c r="AD21" i="1"/>
  <c r="AC21" i="1"/>
  <c r="AB21" i="1" s="1"/>
  <c r="X21" i="1"/>
  <c r="U21" i="1"/>
  <c r="AR20" i="1"/>
  <c r="AQ20" i="1"/>
  <c r="AO20" i="1"/>
  <c r="AP20" i="1" s="1"/>
  <c r="AN20" i="1"/>
  <c r="AL20" i="1"/>
  <c r="P20" i="1" s="1"/>
  <c r="AD20" i="1"/>
  <c r="AC20" i="1"/>
  <c r="AB20" i="1"/>
  <c r="U20" i="1"/>
  <c r="S20" i="1"/>
  <c r="AR19" i="1"/>
  <c r="AQ19" i="1"/>
  <c r="AO19" i="1"/>
  <c r="AP19" i="1" s="1"/>
  <c r="AN19" i="1"/>
  <c r="AL19" i="1"/>
  <c r="P19" i="1" s="1"/>
  <c r="AD19" i="1"/>
  <c r="AC19" i="1"/>
  <c r="AB19" i="1"/>
  <c r="U19" i="1"/>
  <c r="AF26" i="1" l="1"/>
  <c r="AF34" i="1"/>
  <c r="AF22" i="1"/>
  <c r="AF30" i="1"/>
  <c r="S21" i="1"/>
  <c r="AM21" i="1"/>
  <c r="P21" i="1"/>
  <c r="N21" i="1"/>
  <c r="M21" i="1" s="1"/>
  <c r="Y21" i="1" s="1"/>
  <c r="Z21" i="1" s="1"/>
  <c r="O21" i="1"/>
  <c r="S25" i="1"/>
  <c r="P25" i="1"/>
  <c r="O25" i="1"/>
  <c r="N25" i="1"/>
  <c r="M25" i="1" s="1"/>
  <c r="AM25" i="1"/>
  <c r="AM29" i="1"/>
  <c r="S29" i="1"/>
  <c r="N29" i="1"/>
  <c r="M29" i="1" s="1"/>
  <c r="Y29" i="1" s="1"/>
  <c r="Z29" i="1" s="1"/>
  <c r="P29" i="1"/>
  <c r="O29" i="1"/>
  <c r="AM33" i="1"/>
  <c r="S33" i="1"/>
  <c r="P33" i="1"/>
  <c r="O33" i="1"/>
  <c r="N33" i="1"/>
  <c r="M33" i="1" s="1"/>
  <c r="X34" i="1"/>
  <c r="X22" i="1"/>
  <c r="X26" i="1"/>
  <c r="X30" i="1"/>
  <c r="S19" i="1"/>
  <c r="AM20" i="1"/>
  <c r="S23" i="1"/>
  <c r="AM24" i="1"/>
  <c r="S27" i="1"/>
  <c r="AM28" i="1"/>
  <c r="S31" i="1"/>
  <c r="AM32" i="1"/>
  <c r="S35" i="1"/>
  <c r="AM36" i="1"/>
  <c r="N24" i="1"/>
  <c r="M24" i="1" s="1"/>
  <c r="N28" i="1"/>
  <c r="M28" i="1" s="1"/>
  <c r="N32" i="1"/>
  <c r="M32" i="1" s="1"/>
  <c r="N36" i="1"/>
  <c r="M36" i="1" s="1"/>
  <c r="O20" i="1"/>
  <c r="AM23" i="1"/>
  <c r="AM27" i="1"/>
  <c r="O28" i="1"/>
  <c r="AM31" i="1"/>
  <c r="O32" i="1"/>
  <c r="AM35" i="1"/>
  <c r="O36" i="1"/>
  <c r="N23" i="1"/>
  <c r="M23" i="1" s="1"/>
  <c r="P24" i="1"/>
  <c r="X24" i="1"/>
  <c r="N27" i="1"/>
  <c r="M27" i="1" s="1"/>
  <c r="X28" i="1"/>
  <c r="N31" i="1"/>
  <c r="M31" i="1" s="1"/>
  <c r="X32" i="1"/>
  <c r="N35" i="1"/>
  <c r="M35" i="1" s="1"/>
  <c r="X36" i="1"/>
  <c r="N20" i="1"/>
  <c r="M20" i="1" s="1"/>
  <c r="Y25" i="1"/>
  <c r="Z25" i="1" s="1"/>
  <c r="AG25" i="1" s="1"/>
  <c r="O19" i="1"/>
  <c r="O23" i="1"/>
  <c r="AM26" i="1"/>
  <c r="O27" i="1"/>
  <c r="AM30" i="1"/>
  <c r="O31" i="1"/>
  <c r="AM34" i="1"/>
  <c r="O35" i="1"/>
  <c r="AM19" i="1"/>
  <c r="N19" i="1"/>
  <c r="M19" i="1" s="1"/>
  <c r="X20" i="1"/>
  <c r="AM22" i="1"/>
  <c r="X19" i="1"/>
  <c r="X23" i="1"/>
  <c r="X27" i="1"/>
  <c r="X31" i="1"/>
  <c r="X35" i="1"/>
  <c r="AA29" i="1" l="1"/>
  <c r="AE29" i="1" s="1"/>
  <c r="AH29" i="1"/>
  <c r="AF24" i="1"/>
  <c r="AF20" i="1"/>
  <c r="AF29" i="1"/>
  <c r="V29" i="1"/>
  <c r="T29" i="1" s="1"/>
  <c r="W29" i="1" s="1"/>
  <c r="Q29" i="1" s="1"/>
  <c r="R29" i="1" s="1"/>
  <c r="Y20" i="1"/>
  <c r="Z20" i="1" s="1"/>
  <c r="V20" i="1" s="1"/>
  <c r="T20" i="1" s="1"/>
  <c r="W20" i="1" s="1"/>
  <c r="Q20" i="1" s="1"/>
  <c r="R20" i="1" s="1"/>
  <c r="Y26" i="1"/>
  <c r="Z26" i="1" s="1"/>
  <c r="AF33" i="1"/>
  <c r="V21" i="1"/>
  <c r="T21" i="1" s="1"/>
  <c r="W21" i="1" s="1"/>
  <c r="Q21" i="1" s="1"/>
  <c r="R21" i="1" s="1"/>
  <c r="AF21" i="1"/>
  <c r="AG29" i="1"/>
  <c r="Y19" i="1"/>
  <c r="Z19" i="1" s="1"/>
  <c r="V19" i="1" s="1"/>
  <c r="T19" i="1" s="1"/>
  <c r="W19" i="1" s="1"/>
  <c r="Q19" i="1" s="1"/>
  <c r="R19" i="1" s="1"/>
  <c r="AF35" i="1"/>
  <c r="Y30" i="1"/>
  <c r="Z30" i="1" s="1"/>
  <c r="AF31" i="1"/>
  <c r="Y33" i="1"/>
  <c r="Z33" i="1" s="1"/>
  <c r="V33" i="1" s="1"/>
  <c r="T33" i="1" s="1"/>
  <c r="W33" i="1" s="1"/>
  <c r="Q33" i="1" s="1"/>
  <c r="R33" i="1" s="1"/>
  <c r="AF36" i="1"/>
  <c r="Y22" i="1"/>
  <c r="Z22" i="1" s="1"/>
  <c r="AA21" i="1"/>
  <c r="AE21" i="1" s="1"/>
  <c r="AH21" i="1"/>
  <c r="AI21" i="1" s="1"/>
  <c r="Y36" i="1"/>
  <c r="Z36" i="1" s="1"/>
  <c r="V36" i="1" s="1"/>
  <c r="T36" i="1" s="1"/>
  <c r="W36" i="1" s="1"/>
  <c r="Q36" i="1" s="1"/>
  <c r="R36" i="1" s="1"/>
  <c r="Y32" i="1"/>
  <c r="Z32" i="1" s="1"/>
  <c r="Y35" i="1"/>
  <c r="Z35" i="1" s="1"/>
  <c r="V35" i="1" s="1"/>
  <c r="T35" i="1" s="1"/>
  <c r="W35" i="1" s="1"/>
  <c r="Q35" i="1" s="1"/>
  <c r="R35" i="1" s="1"/>
  <c r="Y28" i="1"/>
  <c r="Z28" i="1" s="1"/>
  <c r="AF32" i="1"/>
  <c r="Y34" i="1"/>
  <c r="Z34" i="1" s="1"/>
  <c r="Y27" i="1"/>
  <c r="Z27" i="1" s="1"/>
  <c r="Y24" i="1"/>
  <c r="Z24" i="1" s="1"/>
  <c r="Y23" i="1"/>
  <c r="Z23" i="1" s="1"/>
  <c r="V23" i="1" s="1"/>
  <c r="T23" i="1" s="1"/>
  <c r="W23" i="1" s="1"/>
  <c r="Q23" i="1" s="1"/>
  <c r="R23" i="1" s="1"/>
  <c r="AF23" i="1"/>
  <c r="AF19" i="1"/>
  <c r="Y31" i="1"/>
  <c r="Z31" i="1" s="1"/>
  <c r="AA25" i="1"/>
  <c r="AE25" i="1" s="1"/>
  <c r="AH25" i="1"/>
  <c r="AF27" i="1"/>
  <c r="AF28" i="1"/>
  <c r="AF25" i="1"/>
  <c r="V25" i="1"/>
  <c r="T25" i="1" s="1"/>
  <c r="W25" i="1" s="1"/>
  <c r="Q25" i="1" s="1"/>
  <c r="R25" i="1" s="1"/>
  <c r="AG21" i="1"/>
  <c r="AH24" i="1" l="1"/>
  <c r="AA24" i="1"/>
  <c r="AE24" i="1" s="1"/>
  <c r="AG24" i="1"/>
  <c r="AA30" i="1"/>
  <c r="AE30" i="1" s="1"/>
  <c r="AH30" i="1"/>
  <c r="AG30" i="1"/>
  <c r="V30" i="1"/>
  <c r="T30" i="1" s="1"/>
  <c r="W30" i="1" s="1"/>
  <c r="Q30" i="1" s="1"/>
  <c r="R30" i="1" s="1"/>
  <c r="AA27" i="1"/>
  <c r="AE27" i="1" s="1"/>
  <c r="AH27" i="1"/>
  <c r="AG27" i="1"/>
  <c r="V27" i="1"/>
  <c r="T27" i="1" s="1"/>
  <c r="W27" i="1" s="1"/>
  <c r="Q27" i="1" s="1"/>
  <c r="R27" i="1" s="1"/>
  <c r="AH26" i="1"/>
  <c r="AA26" i="1"/>
  <c r="AE26" i="1" s="1"/>
  <c r="AG26" i="1"/>
  <c r="V26" i="1"/>
  <c r="T26" i="1" s="1"/>
  <c r="W26" i="1" s="1"/>
  <c r="Q26" i="1" s="1"/>
  <c r="R26" i="1" s="1"/>
  <c r="V24" i="1"/>
  <c r="T24" i="1" s="1"/>
  <c r="W24" i="1" s="1"/>
  <c r="Q24" i="1" s="1"/>
  <c r="R24" i="1" s="1"/>
  <c r="AG31" i="1"/>
  <c r="AA31" i="1"/>
  <c r="AE31" i="1" s="1"/>
  <c r="AH31" i="1"/>
  <c r="AA22" i="1"/>
  <c r="AE22" i="1" s="1"/>
  <c r="AH22" i="1"/>
  <c r="AG22" i="1"/>
  <c r="V22" i="1"/>
  <c r="T22" i="1" s="1"/>
  <c r="W22" i="1" s="1"/>
  <c r="Q22" i="1" s="1"/>
  <c r="R22" i="1" s="1"/>
  <c r="AH32" i="1"/>
  <c r="AI32" i="1" s="1"/>
  <c r="AA32" i="1"/>
  <c r="AE32" i="1" s="1"/>
  <c r="AG32" i="1"/>
  <c r="AA34" i="1"/>
  <c r="AE34" i="1" s="1"/>
  <c r="AH34" i="1"/>
  <c r="AG34" i="1"/>
  <c r="V34" i="1"/>
  <c r="T34" i="1" s="1"/>
  <c r="W34" i="1" s="1"/>
  <c r="Q34" i="1" s="1"/>
  <c r="R34" i="1" s="1"/>
  <c r="AG23" i="1"/>
  <c r="AH23" i="1"/>
  <c r="AI23" i="1" s="1"/>
  <c r="AA23" i="1"/>
  <c r="AE23" i="1" s="1"/>
  <c r="AG19" i="1"/>
  <c r="AH19" i="1"/>
  <c r="AA19" i="1"/>
  <c r="AE19" i="1" s="1"/>
  <c r="AI29" i="1"/>
  <c r="AH28" i="1"/>
  <c r="AA28" i="1"/>
  <c r="AE28" i="1" s="1"/>
  <c r="AG28" i="1"/>
  <c r="V28" i="1"/>
  <c r="T28" i="1" s="1"/>
  <c r="W28" i="1" s="1"/>
  <c r="Q28" i="1" s="1"/>
  <c r="R28" i="1" s="1"/>
  <c r="AG35" i="1"/>
  <c r="AA35" i="1"/>
  <c r="AE35" i="1" s="1"/>
  <c r="AH35" i="1"/>
  <c r="AI25" i="1"/>
  <c r="V32" i="1"/>
  <c r="T32" i="1" s="1"/>
  <c r="W32" i="1" s="1"/>
  <c r="Q32" i="1" s="1"/>
  <c r="R32" i="1" s="1"/>
  <c r="AA33" i="1"/>
  <c r="AE33" i="1" s="1"/>
  <c r="AH33" i="1"/>
  <c r="AI33" i="1" s="1"/>
  <c r="AG33" i="1"/>
  <c r="AH36" i="1"/>
  <c r="AA36" i="1"/>
  <c r="AE36" i="1" s="1"/>
  <c r="AG36" i="1"/>
  <c r="V31" i="1"/>
  <c r="T31" i="1" s="1"/>
  <c r="W31" i="1" s="1"/>
  <c r="Q31" i="1" s="1"/>
  <c r="R31" i="1" s="1"/>
  <c r="AH20" i="1"/>
  <c r="AA20" i="1"/>
  <c r="AE20" i="1" s="1"/>
  <c r="AG20" i="1"/>
  <c r="AI35" i="1" l="1"/>
  <c r="AI19" i="1"/>
  <c r="AI31" i="1"/>
  <c r="AI26" i="1"/>
  <c r="AI20" i="1"/>
  <c r="AI28" i="1"/>
  <c r="AI30" i="1"/>
  <c r="AI22" i="1"/>
  <c r="AI34" i="1"/>
  <c r="AI36" i="1"/>
  <c r="AI27" i="1"/>
  <c r="AI24" i="1"/>
</calcChain>
</file>

<file path=xl/sharedStrings.xml><?xml version="1.0" encoding="utf-8"?>
<sst xmlns="http://schemas.openxmlformats.org/spreadsheetml/2006/main" count="984" uniqueCount="411">
  <si>
    <t>File opened</t>
  </si>
  <si>
    <t>2023-07-19 12:52:05</t>
  </si>
  <si>
    <t>Console s/n</t>
  </si>
  <si>
    <t>68C-702710</t>
  </si>
  <si>
    <t>Console ver</t>
  </si>
  <si>
    <t>Bluestem v.2.1.08</t>
  </si>
  <si>
    <t>Scripts ver</t>
  </si>
  <si>
    <t>2022.05  2.1.08, Aug 2022</t>
  </si>
  <si>
    <t>Head s/n</t>
  </si>
  <si>
    <t>68H-132700</t>
  </si>
  <si>
    <t>Head ver</t>
  </si>
  <si>
    <t>1.4.22</t>
  </si>
  <si>
    <t>Head cal</t>
  </si>
  <si>
    <t>{"oxygen": "21", "co2azero": "0.937793", "co2aspan1": "1.00152", "co2aspan2": "-0.0321776", "co2aspan2a": "0.29089", "co2aspan2b": "0.28861", "co2aspanconc1": "2491", "co2aspanconc2": "299.3", "co2bzero": "0.955587", "co2bspan1": "1.00103", "co2bspan2": "-0.0308328", "co2bspan2a": "0.289493", "co2bspan2b": "0.287208", "co2bspanconc1": "2491", "co2bspanconc2": "299.3", "h2oazero": "1.05327", "h2oaspan1": "1.00926", "h2oaspan2": "0", "h2oaspan2a": "0.0672159", "h2oaspan2b": "0.0678386", "h2oaspanconc1": "12.12", "h2oaspanconc2": "0", "h2obzero": "1.06268", "h2obspan1": "1.00042", "h2obspan2": "0", "h2obspan2a": "0.0667034", "h2obspan2b": "0.0667317", "h2obspanconc1": "12.12", "h2obspanconc2": "0", "tazero": "0.00764084", "tbzero": "0.0667534", "flowmeterzero": "1.00102", "flowazero": "0.25022", "flowbzero": "0.36914", "chamberpressurezero": "2.57423", "ssa_ref": "33606.5", "ssb_ref": "38438.2"}</t>
  </si>
  <si>
    <t>CO2 rangematch</t>
  </si>
  <si>
    <t>Mon Jul 10 11:01</t>
  </si>
  <si>
    <t>H2O rangematch</t>
  </si>
  <si>
    <t>Tue Jun  6 10:03</t>
  </si>
  <si>
    <t>Chamber type</t>
  </si>
  <si>
    <t>6800-01A</t>
  </si>
  <si>
    <t>Chamber s/n</t>
  </si>
  <si>
    <t>MPF-842310</t>
  </si>
  <si>
    <t>Chamber rev</t>
  </si>
  <si>
    <t>0</t>
  </si>
  <si>
    <t>Chamber cal</t>
  </si>
  <si>
    <t>Fluorometer</t>
  </si>
  <si>
    <t>Flr. Version</t>
  </si>
  <si>
    <t>12:52:05</t>
  </si>
  <si>
    <t>Stability Definition:	CO2_r (Meas): Std&lt;0.75 Per=20	A (GasEx): Std&lt;0.2 Per=20	Qin (LeafQ):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</si>
  <si>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</si>
  <si>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</si>
  <si>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</si>
  <si>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</si>
  <si>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</si>
  <si>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</si>
  <si>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</si>
  <si>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</si>
  <si>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</si>
  <si>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</si>
  <si>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</si>
  <si>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</si>
  <si>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</si>
  <si>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</si>
  <si>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</si>
  <si>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</si>
  <si>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</si>
  <si>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</si>
  <si>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</si>
  <si>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</si>
  <si>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</si>
  <si>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</si>
  <si>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</si>
  <si>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</si>
  <si>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</si>
  <si>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</si>
  <si>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</si>
  <si>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</si>
  <si>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</si>
  <si>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</si>
  <si>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</si>
  <si>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</si>
  <si>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</si>
  <si>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</si>
  <si>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</si>
  <si>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</si>
  <si>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</si>
  <si>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</si>
  <si>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</si>
  <si>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</si>
  <si>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</si>
  <si>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</si>
  <si>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</si>
  <si>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</si>
  <si>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</si>
  <si>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</si>
  <si>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</si>
  <si>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</si>
  <si>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</si>
  <si>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</si>
  <si>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</si>
  <si>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</si>
  <si>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</si>
  <si>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</si>
  <si>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</si>
  <si>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</si>
  <si>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</si>
  <si>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</si>
  <si>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-3.49991 72.9012 374.158 621.594 878.699 1068.97 1282.3 1395.21</t>
  </si>
  <si>
    <t>Fs_true</t>
  </si>
  <si>
    <t>0.212971 100.337 401.724 600.836 803.198 1000.91 1201.56 1401.34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</si>
  <si>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</si>
  <si>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</si>
  <si>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</si>
  <si>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</si>
  <si>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</si>
  <si>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</si>
  <si>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</si>
  <si>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</si>
  <si>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</si>
  <si>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</si>
  <si>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</si>
  <si>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</si>
  <si>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</si>
  <si>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</si>
  <si>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</si>
  <si>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</si>
  <si>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</si>
  <si>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</si>
  <si>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</si>
  <si>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</si>
  <si>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</si>
  <si>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</si>
  <si>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</si>
  <si>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</si>
  <si>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</si>
  <si>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</si>
  <si>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</si>
  <si>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</si>
  <si>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</si>
  <si>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</si>
  <si>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</si>
  <si>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</si>
  <si>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</si>
  <si>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</si>
  <si>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</si>
  <si>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</si>
  <si>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</si>
  <si>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</si>
  <si>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</si>
  <si>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</si>
  <si>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</si>
  <si>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</si>
  <si>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</si>
  <si>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</si>
  <si>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</si>
  <si>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</si>
  <si>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</si>
  <si>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</si>
  <si>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</si>
  <si>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</si>
  <si>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</si>
  <si>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</si>
  <si>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</si>
  <si>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</si>
  <si>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</si>
  <si>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</si>
  <si>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</si>
  <si>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</si>
  <si>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</si>
  <si>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</si>
  <si>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</si>
  <si>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</si>
  <si>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</si>
  <si>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</si>
  <si>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</si>
  <si>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</si>
  <si>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</si>
  <si>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</si>
  <si>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</si>
  <si>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</si>
  <si>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</si>
  <si>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</si>
  <si>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</si>
  <si>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</si>
  <si>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</si>
  <si>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</si>
  <si>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</si>
  <si>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</si>
  <si>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</si>
  <si>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</si>
  <si>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</si>
  <si>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</si>
  <si>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</si>
  <si>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</si>
  <si>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</si>
  <si>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</si>
  <si>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</si>
  <si>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</si>
  <si>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</si>
  <si>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</si>
  <si>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</si>
  <si>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</si>
  <si>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</si>
  <si>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</si>
  <si>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</si>
  <si>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</si>
  <si>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</si>
  <si>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</si>
  <si>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</si>
  <si>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</si>
  <si>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</si>
  <si>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</si>
  <si>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</si>
  <si>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</si>
  <si>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</si>
  <si>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</si>
  <si>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</si>
  <si>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</si>
  <si>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</si>
  <si>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</si>
  <si>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</si>
  <si>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</si>
  <si>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</si>
  <si>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</si>
  <si>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</si>
  <si>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</si>
  <si>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</si>
  <si>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</si>
  <si>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</si>
  <si>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</si>
  <si>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</si>
  <si>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</si>
  <si>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</si>
  <si>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</si>
  <si>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</si>
  <si>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</si>
  <si>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</si>
  <si>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</si>
  <si>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</si>
  <si>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</si>
  <si>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</si>
  <si>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</si>
  <si>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</si>
  <si>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</si>
  <si>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</si>
  <si>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</si>
  <si>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</si>
  <si>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</si>
  <si>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</si>
  <si>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</si>
  <si>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</si>
  <si>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</si>
  <si>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</si>
  <si>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</si>
  <si>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</si>
  <si>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</si>
  <si>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</si>
  <si>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</si>
  <si>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</si>
  <si>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</si>
  <si>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</si>
  <si>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</si>
  <si>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</si>
  <si>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</si>
  <si>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</si>
  <si>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</si>
  <si>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</si>
  <si>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</si>
  <si>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</si>
  <si>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</si>
  <si>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</si>
  <si>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</si>
  <si>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</si>
  <si>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</si>
  <si>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</si>
  <si>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</si>
  <si>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</si>
  <si>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</si>
  <si>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</si>
  <si>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</si>
  <si>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</si>
  <si>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</si>
  <si>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</si>
  <si>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</si>
  <si>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</si>
  <si>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</si>
  <si>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</si>
  <si>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</si>
  <si>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</si>
  <si>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</si>
  <si>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</si>
  <si>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</si>
  <si>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</si>
  <si>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</si>
  <si>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</si>
  <si>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</si>
  <si>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</si>
  <si>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</si>
  <si>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</si>
  <si>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</si>
  <si>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</si>
  <si>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</si>
  <si>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</si>
  <si>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</si>
  <si>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</si>
  <si>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</si>
  <si>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</si>
  <si>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</si>
  <si>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</si>
  <si>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</si>
  <si>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</si>
  <si>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</si>
  <si>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</si>
  <si>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</si>
  <si>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</si>
  <si>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</si>
  <si>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</si>
  <si>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</si>
  <si>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</si>
  <si>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</si>
  <si>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</si>
  <si>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</si>
  <si>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</si>
  <si>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</si>
  <si>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</si>
  <si>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</si>
  <si>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</si>
  <si>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</si>
  <si>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</si>
  <si>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</si>
  <si>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</si>
  <si>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</si>
  <si>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</si>
  <si>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</si>
  <si>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</si>
  <si>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</si>
  <si>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</si>
  <si>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</si>
  <si>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</si>
  <si>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</si>
  <si>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</si>
  <si>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</si>
  <si>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</si>
  <si>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</si>
  <si>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</si>
  <si>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</si>
  <si>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</si>
  <si>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</si>
  <si>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</si>
  <si>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</si>
  <si>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</si>
  <si>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</si>
  <si>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</si>
  <si>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</si>
  <si>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</si>
  <si>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</si>
  <si>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</si>
  <si>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</si>
  <si>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</si>
  <si>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</si>
  <si>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</si>
  <si>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</si>
  <si>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20230719 13:26:23</t>
  </si>
  <si>
    <t>13:26:23</t>
  </si>
  <si>
    <t>none</t>
  </si>
  <si>
    <t>Picabo</t>
  </si>
  <si>
    <t>20230719</t>
  </si>
  <si>
    <t>kse</t>
  </si>
  <si>
    <t>LEPA11</t>
  </si>
  <si>
    <t>BNL21865</t>
  </si>
  <si>
    <t>13:25:56</t>
  </si>
  <si>
    <t>2/2</t>
  </si>
  <si>
    <t>00000000</t>
  </si>
  <si>
    <t>iiiiiiii</t>
  </si>
  <si>
    <t>off</t>
  </si>
  <si>
    <t>20230719 13:27:49</t>
  </si>
  <si>
    <t>13:27:49</t>
  </si>
  <si>
    <t>13:27:21</t>
  </si>
  <si>
    <t>20230719 13:29:17</t>
  </si>
  <si>
    <t>13:29:17</t>
  </si>
  <si>
    <t>13:28:50</t>
  </si>
  <si>
    <t>20230719 13:30:46</t>
  </si>
  <si>
    <t>13:30:46</t>
  </si>
  <si>
    <t>13:30:19</t>
  </si>
  <si>
    <t>20230719 13:31:52</t>
  </si>
  <si>
    <t>13:31:52</t>
  </si>
  <si>
    <t>13:31:47</t>
  </si>
  <si>
    <t>1/2</t>
  </si>
  <si>
    <t>20230719 13:33:04</t>
  </si>
  <si>
    <t>13:33:04</t>
  </si>
  <si>
    <t>13:32:59</t>
  </si>
  <si>
    <t>20230719 13:34:24</t>
  </si>
  <si>
    <t>13:34:24</t>
  </si>
  <si>
    <t>13:34:00</t>
  </si>
  <si>
    <t>20230719 13:35:51</t>
  </si>
  <si>
    <t>13:35:51</t>
  </si>
  <si>
    <t>13:35:25</t>
  </si>
  <si>
    <t>20230719 13:37:09</t>
  </si>
  <si>
    <t>13:37:09</t>
  </si>
  <si>
    <t>13:36:42</t>
  </si>
  <si>
    <t>20230719 13:38:27</t>
  </si>
  <si>
    <t>13:38:27</t>
  </si>
  <si>
    <t>13:38:00</t>
  </si>
  <si>
    <t>20230719 13:39:50</t>
  </si>
  <si>
    <t>13:39:50</t>
  </si>
  <si>
    <t>13:39:22</t>
  </si>
  <si>
    <t>20230719 13:41:19</t>
  </si>
  <si>
    <t>13:41:19</t>
  </si>
  <si>
    <t>13:40:52</t>
  </si>
  <si>
    <t>20230719 13:42:44</t>
  </si>
  <si>
    <t>13:42:44</t>
  </si>
  <si>
    <t>13:42:18</t>
  </si>
  <si>
    <t>20230719 13:44:14</t>
  </si>
  <si>
    <t>13:44:14</t>
  </si>
  <si>
    <t>13:43:48</t>
  </si>
  <si>
    <t>20230719 13:45:50</t>
  </si>
  <si>
    <t>13:45:50</t>
  </si>
  <si>
    <t>13:45:23</t>
  </si>
  <si>
    <t>20230719 13:47:26</t>
  </si>
  <si>
    <t>13:47:26</t>
  </si>
  <si>
    <t>13:46:59</t>
  </si>
  <si>
    <t>20230719 13:49:01</t>
  </si>
  <si>
    <t>13:49:01</t>
  </si>
  <si>
    <t>13:48:32</t>
  </si>
  <si>
    <t>20230719 13:50:44</t>
  </si>
  <si>
    <t>13:50:44</t>
  </si>
  <si>
    <t>13:50:02</t>
  </si>
  <si>
    <t>13:52:59</t>
  </si>
  <si>
    <t>Stability Definition:	CO2_r (Meas): Std&lt;0.75 Per=20	A (GasEx): Std&lt;0.2 Per=20	Qin (LeafQ): Std&lt;1 Per=20</t>
  </si>
  <si>
    <t>13:53:00</t>
  </si>
  <si>
    <t>Stability Definition:	CO2_r (Meas): Per=20	A (GasEx): Std&lt;0.2 Per=20	Qin (LeafQ): Std&lt;1 Per=20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</si>
</sst>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2" spans="1:216" x14ac:dyDescent="0.2">
      <c r="A2" t="s">
        <v>29</v>
      </c>
      <c r="B2" t="s">
        <v>30</v>
      </c>
      <c r="C2" t="s">
        <v>32</v>
      </c>
    </row>
    <row r="3" spans="1:216" x14ac:dyDescent="0.2">
      <c r="B3" t="s">
        <v>31</v>
      </c>
      <c r="C3">
        <v>21</v>
      </c>
    </row>
    <row r="4" spans="1:216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6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16" x14ac:dyDescent="0.2">
      <c r="B7">
        <v>2.492</v>
      </c>
      <c r="C7">
        <v>0.5</v>
      </c>
      <c r="D7" t="s">
        <v>49</v>
      </c>
      <c r="E7">
        <v>2</v>
      </c>
    </row>
    <row r="8" spans="1:216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16" x14ac:dyDescent="0.2">
      <c r="B11" t="s">
        <v>58</v>
      </c>
      <c r="C11" t="s">
        <v>60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87</v>
      </c>
      <c r="G15" t="s">
        <v>89</v>
      </c>
      <c r="H15">
        <v>0</v>
      </c>
    </row>
    <row r="16" spans="1:216" x14ac:dyDescent="0.2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95</v>
      </c>
      <c r="AP16" t="s">
        <v>95</v>
      </c>
      <c r="AQ16" t="s">
        <v>95</v>
      </c>
      <c r="AR16" t="s">
        <v>95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99</v>
      </c>
      <c r="CN16" t="s">
        <v>99</v>
      </c>
      <c r="CO16" t="s">
        <v>99</v>
      </c>
      <c r="CP16" t="s">
        <v>99</v>
      </c>
      <c r="CQ16" t="s">
        <v>99</v>
      </c>
      <c r="CR16" t="s">
        <v>99</v>
      </c>
      <c r="CS16" t="s">
        <v>99</v>
      </c>
      <c r="CT16" t="s">
        <v>99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102</v>
      </c>
      <c r="EH16" t="s">
        <v>102</v>
      </c>
      <c r="EI16" t="s">
        <v>102</v>
      </c>
      <c r="EJ16" t="s">
        <v>102</v>
      </c>
      <c r="EK16" t="s">
        <v>102</v>
      </c>
      <c r="EL16" t="s">
        <v>102</v>
      </c>
      <c r="EM16" t="s">
        <v>102</v>
      </c>
      <c r="EN16" t="s">
        <v>102</v>
      </c>
      <c r="EO16" t="s">
        <v>102</v>
      </c>
      <c r="EP16" t="s">
        <v>102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103</v>
      </c>
      <c r="FA16" t="s">
        <v>103</v>
      </c>
      <c r="FB16" t="s">
        <v>103</v>
      </c>
      <c r="FC16" t="s">
        <v>103</v>
      </c>
      <c r="FD16" t="s">
        <v>103</v>
      </c>
      <c r="FE16" t="s">
        <v>103</v>
      </c>
      <c r="FF16" t="s">
        <v>103</v>
      </c>
      <c r="FG16" t="s">
        <v>103</v>
      </c>
      <c r="FH16" t="s">
        <v>103</v>
      </c>
      <c r="FI16" t="s">
        <v>103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104</v>
      </c>
      <c r="FT16" t="s">
        <v>104</v>
      </c>
      <c r="FU16" t="s">
        <v>104</v>
      </c>
      <c r="FV16" t="s">
        <v>104</v>
      </c>
      <c r="FW16" t="s">
        <v>104</v>
      </c>
      <c r="FX16" t="s">
        <v>104</v>
      </c>
      <c r="FY16" t="s">
        <v>104</v>
      </c>
      <c r="FZ16" t="s">
        <v>104</v>
      </c>
      <c r="GA16" t="s">
        <v>104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104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106</v>
      </c>
      <c r="GT16" t="s">
        <v>106</v>
      </c>
      <c r="GU16" t="s">
        <v>106</v>
      </c>
      <c r="GV16" t="s">
        <v>106</v>
      </c>
      <c r="GW16" t="s">
        <v>106</v>
      </c>
      <c r="GX16" t="s">
        <v>106</v>
      </c>
      <c r="GY16" t="s">
        <v>106</v>
      </c>
      <c r="GZ16" t="s">
        <v>106</v>
      </c>
      <c r="HA16" t="s">
        <v>106</v>
      </c>
      <c r="HB16" t="s">
        <v>106</v>
      </c>
      <c r="HC16" t="s">
        <v>106</v>
      </c>
      <c r="HD16" t="s">
        <v>106</v>
      </c>
      <c r="HE16" t="s">
        <v>106</v>
      </c>
      <c r="HF16" t="s">
        <v>106</v>
      </c>
      <c r="HG16" t="s">
        <v>106</v>
      </c>
      <c r="HH16" t="s">
        <v>106</v>
      </c>
    </row>
    <row r="17" spans="1:216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124</v>
      </c>
      <c r="S17" t="s">
        <v>125</v>
      </c>
      <c r="T17" t="s">
        <v>126</v>
      </c>
      <c r="U17" t="s">
        <v>127</v>
      </c>
      <c r="V17" t="s">
        <v>128</v>
      </c>
      <c r="W17" t="s">
        <v>129</v>
      </c>
      <c r="X17" t="s">
        <v>130</v>
      </c>
      <c r="Y17" t="s">
        <v>131</v>
      </c>
      <c r="Z17" t="s">
        <v>132</v>
      </c>
      <c r="AA17" t="s">
        <v>133</v>
      </c>
      <c r="AB17" t="s">
        <v>134</v>
      </c>
      <c r="AC17" t="s">
        <v>135</v>
      </c>
      <c r="AD17" t="s">
        <v>136</v>
      </c>
      <c r="AE17" t="s">
        <v>137</v>
      </c>
      <c r="AF17" t="s">
        <v>138</v>
      </c>
      <c r="AG17" t="s">
        <v>139</v>
      </c>
      <c r="AH17" t="s">
        <v>140</v>
      </c>
      <c r="AI17" t="s">
        <v>141</v>
      </c>
      <c r="AJ17" t="s">
        <v>94</v>
      </c>
      <c r="AK17" t="s">
        <v>142</v>
      </c>
      <c r="AL17" t="s">
        <v>143</v>
      </c>
      <c r="AM17" t="s">
        <v>144</v>
      </c>
      <c r="AN17" t="s">
        <v>145</v>
      </c>
      <c r="AO17" t="s">
        <v>146</v>
      </c>
      <c r="AP17" t="s">
        <v>147</v>
      </c>
      <c r="AQ17" t="s">
        <v>148</v>
      </c>
      <c r="AR17" t="s">
        <v>149</v>
      </c>
      <c r="AS17" t="s">
        <v>118</v>
      </c>
      <c r="AT17" t="s">
        <v>150</v>
      </c>
      <c r="AU17" t="s">
        <v>151</v>
      </c>
      <c r="AV17" t="s">
        <v>152</v>
      </c>
      <c r="AW17" t="s">
        <v>153</v>
      </c>
      <c r="AX17" t="s">
        <v>154</v>
      </c>
      <c r="AY17" t="s">
        <v>155</v>
      </c>
      <c r="AZ17" t="s">
        <v>156</v>
      </c>
      <c r="BA17" t="s">
        <v>157</v>
      </c>
      <c r="BB17" t="s">
        <v>158</v>
      </c>
      <c r="BC17" t="s">
        <v>159</v>
      </c>
      <c r="BD17" t="s">
        <v>160</v>
      </c>
      <c r="BE17" t="s">
        <v>161</v>
      </c>
      <c r="BF17" t="s">
        <v>162</v>
      </c>
      <c r="BG17" t="s">
        <v>163</v>
      </c>
      <c r="BH17" t="s">
        <v>164</v>
      </c>
      <c r="BI17" t="s">
        <v>165</v>
      </c>
      <c r="BJ17" t="s">
        <v>166</v>
      </c>
      <c r="BK17" t="s">
        <v>167</v>
      </c>
      <c r="BL17" t="s">
        <v>168</v>
      </c>
      <c r="BM17" t="s">
        <v>169</v>
      </c>
      <c r="BN17" t="s">
        <v>170</v>
      </c>
      <c r="BO17" t="s">
        <v>171</v>
      </c>
      <c r="BP17" t="s">
        <v>172</v>
      </c>
      <c r="BQ17" t="s">
        <v>173</v>
      </c>
      <c r="BR17" t="s">
        <v>174</v>
      </c>
      <c r="BS17" t="s">
        <v>175</v>
      </c>
      <c r="BT17" t="s">
        <v>176</v>
      </c>
      <c r="BU17" t="s">
        <v>177</v>
      </c>
      <c r="BV17" t="s">
        <v>178</v>
      </c>
      <c r="BW17" t="s">
        <v>179</v>
      </c>
      <c r="BX17" t="s">
        <v>180</v>
      </c>
      <c r="BY17" t="s">
        <v>181</v>
      </c>
      <c r="BZ17" t="s">
        <v>182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188</v>
      </c>
      <c r="CG17" t="s">
        <v>189</v>
      </c>
      <c r="CH17" t="s">
        <v>190</v>
      </c>
      <c r="CI17" t="s">
        <v>191</v>
      </c>
      <c r="CJ17" t="s">
        <v>192</v>
      </c>
      <c r="CK17" t="s">
        <v>193</v>
      </c>
      <c r="CL17" t="s">
        <v>194</v>
      </c>
      <c r="CM17" t="s">
        <v>108</v>
      </c>
      <c r="CN17" t="s">
        <v>111</v>
      </c>
      <c r="CO17" t="s">
        <v>195</v>
      </c>
      <c r="CP17" t="s">
        <v>196</v>
      </c>
      <c r="CQ17" t="s">
        <v>197</v>
      </c>
      <c r="CR17" t="s">
        <v>198</v>
      </c>
      <c r="CS17" t="s">
        <v>199</v>
      </c>
      <c r="CT17" t="s">
        <v>200</v>
      </c>
      <c r="CU17" t="s">
        <v>201</v>
      </c>
      <c r="CV17" t="s">
        <v>202</v>
      </c>
      <c r="CW17" t="s">
        <v>203</v>
      </c>
      <c r="CX17" t="s">
        <v>204</v>
      </c>
      <c r="CY17" t="s">
        <v>205</v>
      </c>
      <c r="CZ17" t="s">
        <v>206</v>
      </c>
      <c r="DA17" t="s">
        <v>207</v>
      </c>
      <c r="DB17" t="s">
        <v>208</v>
      </c>
      <c r="DC17" t="s">
        <v>209</v>
      </c>
      <c r="DD17" t="s">
        <v>210</v>
      </c>
      <c r="DE17" t="s">
        <v>211</v>
      </c>
      <c r="DF17" t="s">
        <v>212</v>
      </c>
      <c r="DG17" t="s">
        <v>213</v>
      </c>
      <c r="DH17" t="s">
        <v>214</v>
      </c>
      <c r="DI17" t="s">
        <v>215</v>
      </c>
      <c r="DJ17" t="s">
        <v>216</v>
      </c>
      <c r="DK17" t="s">
        <v>217</v>
      </c>
      <c r="DL17" t="s">
        <v>218</v>
      </c>
      <c r="DM17" t="s">
        <v>219</v>
      </c>
      <c r="DN17" t="s">
        <v>220</v>
      </c>
      <c r="DO17" t="s">
        <v>221</v>
      </c>
      <c r="DP17" t="s">
        <v>222</v>
      </c>
      <c r="DQ17" t="s">
        <v>223</v>
      </c>
      <c r="DR17" t="s">
        <v>224</v>
      </c>
      <c r="DS17" t="s">
        <v>225</v>
      </c>
      <c r="DT17" t="s">
        <v>226</v>
      </c>
      <c r="DU17" t="s">
        <v>227</v>
      </c>
      <c r="DV17" t="s">
        <v>228</v>
      </c>
      <c r="DW17" t="s">
        <v>229</v>
      </c>
      <c r="DX17" t="s">
        <v>230</v>
      </c>
      <c r="DY17" t="s">
        <v>231</v>
      </c>
      <c r="DZ17" t="s">
        <v>232</v>
      </c>
      <c r="EA17" t="s">
        <v>233</v>
      </c>
      <c r="EB17" t="s">
        <v>234</v>
      </c>
      <c r="EC17" t="s">
        <v>235</v>
      </c>
      <c r="ED17" t="s">
        <v>236</v>
      </c>
      <c r="EE17" t="s">
        <v>237</v>
      </c>
      <c r="EF17" t="s">
        <v>238</v>
      </c>
      <c r="EG17" t="s">
        <v>239</v>
      </c>
      <c r="EH17" t="s">
        <v>240</v>
      </c>
      <c r="EI17" t="s">
        <v>241</v>
      </c>
      <c r="EJ17" t="s">
        <v>242</v>
      </c>
      <c r="EK17" t="s">
        <v>243</v>
      </c>
      <c r="EL17" t="s">
        <v>244</v>
      </c>
      <c r="EM17" t="s">
        <v>245</v>
      </c>
      <c r="EN17" t="s">
        <v>246</v>
      </c>
      <c r="EO17" t="s">
        <v>247</v>
      </c>
      <c r="EP17" t="s">
        <v>248</v>
      </c>
      <c r="EQ17" t="s">
        <v>249</v>
      </c>
      <c r="ER17" t="s">
        <v>250</v>
      </c>
      <c r="ES17" t="s">
        <v>251</v>
      </c>
      <c r="ET17" t="s">
        <v>252</v>
      </c>
      <c r="EU17" t="s">
        <v>253</v>
      </c>
      <c r="EV17" t="s">
        <v>254</v>
      </c>
      <c r="EW17" t="s">
        <v>255</v>
      </c>
      <c r="EX17" t="s">
        <v>256</v>
      </c>
      <c r="EY17" t="s">
        <v>257</v>
      </c>
      <c r="EZ17" t="s">
        <v>258</v>
      </c>
      <c r="FA17" t="s">
        <v>259</v>
      </c>
      <c r="FB17" t="s">
        <v>260</v>
      </c>
      <c r="FC17" t="s">
        <v>261</v>
      </c>
      <c r="FD17" t="s">
        <v>262</v>
      </c>
      <c r="FE17" t="s">
        <v>263</v>
      </c>
      <c r="FF17" t="s">
        <v>264</v>
      </c>
      <c r="FG17" t="s">
        <v>265</v>
      </c>
      <c r="FH17" t="s">
        <v>266</v>
      </c>
      <c r="FI17" t="s">
        <v>267</v>
      </c>
      <c r="FJ17" t="s">
        <v>268</v>
      </c>
      <c r="FK17" t="s">
        <v>269</v>
      </c>
      <c r="FL17" t="s">
        <v>270</v>
      </c>
      <c r="FM17" t="s">
        <v>271</v>
      </c>
      <c r="FN17" t="s">
        <v>272</v>
      </c>
      <c r="FO17" t="s">
        <v>273</v>
      </c>
      <c r="FP17" t="s">
        <v>274</v>
      </c>
      <c r="FQ17" t="s">
        <v>275</v>
      </c>
      <c r="FR17" t="s">
        <v>276</v>
      </c>
      <c r="FS17" t="s">
        <v>277</v>
      </c>
      <c r="FT17" t="s">
        <v>278</v>
      </c>
      <c r="FU17" t="s">
        <v>279</v>
      </c>
      <c r="FV17" t="s">
        <v>280</v>
      </c>
      <c r="FW17" t="s">
        <v>281</v>
      </c>
      <c r="FX17" t="s">
        <v>282</v>
      </c>
      <c r="FY17" t="s">
        <v>283</v>
      </c>
      <c r="FZ17" t="s">
        <v>284</v>
      </c>
      <c r="GA17" t="s">
        <v>285</v>
      </c>
      <c r="GB17" t="s">
        <v>286</v>
      </c>
      <c r="GC17" t="s">
        <v>287</v>
      </c>
      <c r="GD17" t="s">
        <v>288</v>
      </c>
      <c r="GE17" t="s">
        <v>289</v>
      </c>
      <c r="GF17" t="s">
        <v>290</v>
      </c>
      <c r="GG17" t="s">
        <v>291</v>
      </c>
      <c r="GH17" t="s">
        <v>292</v>
      </c>
      <c r="GI17" t="s">
        <v>293</v>
      </c>
      <c r="GJ17" t="s">
        <v>294</v>
      </c>
      <c r="GK17" t="s">
        <v>295</v>
      </c>
      <c r="GL17" t="s">
        <v>296</v>
      </c>
      <c r="GM17" t="s">
        <v>297</v>
      </c>
      <c r="GN17" t="s">
        <v>298</v>
      </c>
      <c r="GO17" t="s">
        <v>299</v>
      </c>
      <c r="GP17" t="s">
        <v>300</v>
      </c>
      <c r="GQ17" t="s">
        <v>301</v>
      </c>
      <c r="GR17" t="s">
        <v>302</v>
      </c>
      <c r="GS17" t="s">
        <v>303</v>
      </c>
      <c r="GT17" t="s">
        <v>304</v>
      </c>
      <c r="GU17" t="s">
        <v>305</v>
      </c>
      <c r="GV17" t="s">
        <v>306</v>
      </c>
      <c r="GW17" t="s">
        <v>307</v>
      </c>
      <c r="GX17" t="s">
        <v>308</v>
      </c>
      <c r="GY17" t="s">
        <v>309</v>
      </c>
      <c r="GZ17" t="s">
        <v>310</v>
      </c>
      <c r="HA17" t="s">
        <v>311</v>
      </c>
      <c r="HB17" t="s">
        <v>312</v>
      </c>
      <c r="HC17" t="s">
        <v>313</v>
      </c>
      <c r="HD17" t="s">
        <v>314</v>
      </c>
      <c r="HE17" t="s">
        <v>315</v>
      </c>
      <c r="HF17" t="s">
        <v>316</v>
      </c>
      <c r="HG17" t="s">
        <v>317</v>
      </c>
      <c r="HH17" t="s">
        <v>318</v>
      </c>
    </row>
    <row r="18" spans="1:216" x14ac:dyDescent="0.2">
      <c r="B18" t="s">
        <v>319</v>
      </c>
      <c r="C18" t="s">
        <v>319</v>
      </c>
      <c r="F18" t="s">
        <v>319</v>
      </c>
      <c r="L18" t="s">
        <v>319</v>
      </c>
      <c r="M18" t="s">
        <v>320</v>
      </c>
      <c r="N18" t="s">
        <v>321</v>
      </c>
      <c r="O18" t="s">
        <v>322</v>
      </c>
      <c r="P18" t="s">
        <v>323</v>
      </c>
      <c r="Q18" t="s">
        <v>323</v>
      </c>
      <c r="R18" t="s">
        <v>157</v>
      </c>
      <c r="S18" t="s">
        <v>157</v>
      </c>
      <c r="T18" t="s">
        <v>320</v>
      </c>
      <c r="U18" t="s">
        <v>320</v>
      </c>
      <c r="V18" t="s">
        <v>320</v>
      </c>
      <c r="W18" t="s">
        <v>320</v>
      </c>
      <c r="X18" t="s">
        <v>324</v>
      </c>
      <c r="Y18" t="s">
        <v>325</v>
      </c>
      <c r="Z18" t="s">
        <v>325</v>
      </c>
      <c r="AA18" t="s">
        <v>326</v>
      </c>
      <c r="AB18" t="s">
        <v>327</v>
      </c>
      <c r="AC18" t="s">
        <v>326</v>
      </c>
      <c r="AD18" t="s">
        <v>326</v>
      </c>
      <c r="AE18" t="s">
        <v>326</v>
      </c>
      <c r="AF18" t="s">
        <v>324</v>
      </c>
      <c r="AG18" t="s">
        <v>324</v>
      </c>
      <c r="AH18" t="s">
        <v>324</v>
      </c>
      <c r="AI18" t="s">
        <v>324</v>
      </c>
      <c r="AJ18" t="s">
        <v>328</v>
      </c>
      <c r="AK18" t="s">
        <v>327</v>
      </c>
      <c r="AM18" t="s">
        <v>327</v>
      </c>
      <c r="AN18" t="s">
        <v>328</v>
      </c>
      <c r="AO18" t="s">
        <v>322</v>
      </c>
      <c r="AP18" t="s">
        <v>322</v>
      </c>
      <c r="AR18" t="s">
        <v>329</v>
      </c>
      <c r="AS18" t="s">
        <v>319</v>
      </c>
      <c r="AT18" t="s">
        <v>323</v>
      </c>
      <c r="AU18" t="s">
        <v>323</v>
      </c>
      <c r="AV18" t="s">
        <v>330</v>
      </c>
      <c r="AW18" t="s">
        <v>330</v>
      </c>
      <c r="AX18" t="s">
        <v>323</v>
      </c>
      <c r="AY18" t="s">
        <v>330</v>
      </c>
      <c r="AZ18" t="s">
        <v>328</v>
      </c>
      <c r="BA18" t="s">
        <v>326</v>
      </c>
      <c r="BB18" t="s">
        <v>326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331</v>
      </c>
      <c r="BI18" t="s">
        <v>322</v>
      </c>
      <c r="BJ18" t="s">
        <v>322</v>
      </c>
      <c r="BK18" t="s">
        <v>323</v>
      </c>
      <c r="BL18" t="s">
        <v>323</v>
      </c>
      <c r="BM18" t="s">
        <v>323</v>
      </c>
      <c r="BN18" t="s">
        <v>330</v>
      </c>
      <c r="BO18" t="s">
        <v>323</v>
      </c>
      <c r="BP18" t="s">
        <v>330</v>
      </c>
      <c r="BQ18" t="s">
        <v>326</v>
      </c>
      <c r="BR18" t="s">
        <v>326</v>
      </c>
      <c r="BS18" t="s">
        <v>325</v>
      </c>
      <c r="BT18" t="s">
        <v>325</v>
      </c>
      <c r="BU18" t="s">
        <v>322</v>
      </c>
      <c r="BZ18" t="s">
        <v>322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322</v>
      </c>
      <c r="CI18" t="s">
        <v>322</v>
      </c>
      <c r="CJ18" t="s">
        <v>322</v>
      </c>
      <c r="CK18" t="s">
        <v>319</v>
      </c>
      <c r="CM18" t="s">
        <v>332</v>
      </c>
      <c r="CO18" t="s">
        <v>319</v>
      </c>
      <c r="CP18" t="s">
        <v>319</v>
      </c>
      <c r="CR18" t="s">
        <v>333</v>
      </c>
      <c r="CS18" t="s">
        <v>334</v>
      </c>
      <c r="CT18" t="s">
        <v>333</v>
      </c>
      <c r="CU18" t="s">
        <v>334</v>
      </c>
      <c r="CV18" t="s">
        <v>333</v>
      </c>
      <c r="CW18" t="s">
        <v>334</v>
      </c>
      <c r="CX18" t="s">
        <v>327</v>
      </c>
      <c r="CY18" t="s">
        <v>327</v>
      </c>
      <c r="CZ18" t="s">
        <v>322</v>
      </c>
      <c r="DA18" t="s">
        <v>335</v>
      </c>
      <c r="DB18" t="s">
        <v>322</v>
      </c>
      <c r="DD18" t="s">
        <v>323</v>
      </c>
      <c r="DE18" t="s">
        <v>336</v>
      </c>
      <c r="DF18" t="s">
        <v>323</v>
      </c>
      <c r="DH18" t="s">
        <v>322</v>
      </c>
      <c r="DI18" t="s">
        <v>335</v>
      </c>
      <c r="DJ18" t="s">
        <v>322</v>
      </c>
      <c r="DO18" t="s">
        <v>337</v>
      </c>
      <c r="DP18" t="s">
        <v>337</v>
      </c>
      <c r="EC18" t="s">
        <v>337</v>
      </c>
      <c r="ED18" t="s">
        <v>337</v>
      </c>
      <c r="EE18" t="s">
        <v>338</v>
      </c>
      <c r="EF18" t="s">
        <v>338</v>
      </c>
      <c r="EG18" t="s">
        <v>325</v>
      </c>
      <c r="EH18" t="s">
        <v>325</v>
      </c>
      <c r="EI18" t="s">
        <v>327</v>
      </c>
      <c r="EJ18" t="s">
        <v>325</v>
      </c>
      <c r="EK18" t="s">
        <v>330</v>
      </c>
      <c r="EL18" t="s">
        <v>327</v>
      </c>
      <c r="EM18" t="s">
        <v>327</v>
      </c>
      <c r="EO18" t="s">
        <v>337</v>
      </c>
      <c r="EP18" t="s">
        <v>337</v>
      </c>
      <c r="EQ18" t="s">
        <v>337</v>
      </c>
      <c r="ER18" t="s">
        <v>337</v>
      </c>
      <c r="ES18" t="s">
        <v>337</v>
      </c>
      <c r="ET18" t="s">
        <v>337</v>
      </c>
      <c r="EU18" t="s">
        <v>337</v>
      </c>
      <c r="EV18" t="s">
        <v>339</v>
      </c>
      <c r="EW18" t="s">
        <v>339</v>
      </c>
      <c r="EX18" t="s">
        <v>339</v>
      </c>
      <c r="EY18" t="s">
        <v>340</v>
      </c>
      <c r="EZ18" t="s">
        <v>337</v>
      </c>
      <c r="FA18" t="s">
        <v>337</v>
      </c>
      <c r="FB18" t="s">
        <v>337</v>
      </c>
      <c r="FC18" t="s">
        <v>337</v>
      </c>
      <c r="FD18" t="s">
        <v>337</v>
      </c>
      <c r="FE18" t="s">
        <v>337</v>
      </c>
      <c r="FF18" t="s">
        <v>337</v>
      </c>
      <c r="FG18" t="s">
        <v>337</v>
      </c>
      <c r="FH18" t="s">
        <v>337</v>
      </c>
      <c r="FI18" t="s">
        <v>337</v>
      </c>
      <c r="FJ18" t="s">
        <v>337</v>
      </c>
      <c r="FK18" t="s">
        <v>337</v>
      </c>
      <c r="FR18" t="s">
        <v>337</v>
      </c>
      <c r="FS18" t="s">
        <v>327</v>
      </c>
      <c r="FT18" t="s">
        <v>327</v>
      </c>
      <c r="FU18" t="s">
        <v>333</v>
      </c>
      <c r="FV18" t="s">
        <v>334</v>
      </c>
      <c r="FW18" t="s">
        <v>334</v>
      </c>
      <c r="GA18" t="s">
        <v>334</v>
      </c>
      <c r="GE18" t="s">
        <v>323</v>
      </c>
      <c r="GF18" t="s">
        <v>323</v>
      </c>
      <c r="GG18" t="s">
        <v>330</v>
      </c>
      <c r="GH18" t="s">
        <v>330</v>
      </c>
      <c r="GI18" t="s">
        <v>341</v>
      </c>
      <c r="GJ18" t="s">
        <v>341</v>
      </c>
      <c r="GK18" t="s">
        <v>337</v>
      </c>
      <c r="GL18" t="s">
        <v>337</v>
      </c>
      <c r="GM18" t="s">
        <v>337</v>
      </c>
      <c r="GN18" t="s">
        <v>337</v>
      </c>
      <c r="GO18" t="s">
        <v>337</v>
      </c>
      <c r="GP18" t="s">
        <v>337</v>
      </c>
      <c r="GQ18" t="s">
        <v>325</v>
      </c>
      <c r="GR18" t="s">
        <v>337</v>
      </c>
      <c r="GT18" t="s">
        <v>328</v>
      </c>
      <c r="GU18" t="s">
        <v>328</v>
      </c>
      <c r="GV18" t="s">
        <v>325</v>
      </c>
      <c r="GW18" t="s">
        <v>325</v>
      </c>
      <c r="GX18" t="s">
        <v>325</v>
      </c>
      <c r="GY18" t="s">
        <v>325</v>
      </c>
      <c r="GZ18" t="s">
        <v>325</v>
      </c>
      <c r="HA18" t="s">
        <v>327</v>
      </c>
      <c r="HB18" t="s">
        <v>327</v>
      </c>
      <c r="HC18" t="s">
        <v>327</v>
      </c>
      <c r="HD18" t="s">
        <v>325</v>
      </c>
      <c r="HE18" t="s">
        <v>323</v>
      </c>
      <c r="HF18" t="s">
        <v>330</v>
      </c>
      <c r="HG18" t="s">
        <v>327</v>
      </c>
      <c r="HH18" t="s">
        <v>327</v>
      </c>
    </row>
    <row r="19" spans="1:216" x14ac:dyDescent="0.2">
      <c r="A19">
        <v>1</v>
      </c>
      <c r="B19">
        <v>1689801983.5</v>
      </c>
      <c r="C19">
        <v>0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  <c r="J19" t="s">
        <v>348</v>
      </c>
      <c r="K19" t="s">
        <v>349</v>
      </c>
      <c r="L19">
        <v>1689801983.5</v>
      </c>
      <c r="M19">
        <f t="shared" ref="M19:M36" si="0">(N19)/1000</f>
        <v>1.3729653734360302E-3</v>
      </c>
      <c r="N19">
        <f t="shared" ref="N19:N36" si="1">1000*AZ19*AL19*(AV19-AW19)/(100*$B$7*(1000-AL19*AV19))</f>
        <v>1.3729653734360303</v>
      </c>
      <c r="O19">
        <f t="shared" ref="O19:O36" si="2">AZ19*AL19*(AU19-AT19*(1000-AL19*AW19)/(1000-AL19*AV19))/(100*$B$7)</f>
        <v>13.217771318426685</v>
      </c>
      <c r="P19">
        <f t="shared" ref="P19:P36" si="3">AT19 - IF(AL19&gt;1, O19*$B$7*100/(AN19*BH19), 0)</f>
        <v>391.43200000000002</v>
      </c>
      <c r="Q19">
        <f t="shared" ref="Q19:Q36" si="4">((W19-M19/2)*P19-O19)/(W19+M19/2)</f>
        <v>234.66129025191333</v>
      </c>
      <c r="R19">
        <f t="shared" ref="R19:R36" si="5">Q19*(BA19+BB19)/1000</f>
        <v>23.742175931508203</v>
      </c>
      <c r="S19">
        <f t="shared" ref="S19:S36" si="6">(AT19 - IF(AL19&gt;1, O19*$B$7*100/(AN19*BH19), 0))*(BA19+BB19)/1000</f>
        <v>39.603666200102403</v>
      </c>
      <c r="T19">
        <f t="shared" ref="T19:T36" si="7">2/((1/V19-1/U19)+SIGN(V19)*SQRT((1/V19-1/U19)*(1/V19-1/U19) + 4*$C$7/(($C$7+1)*($C$7+1))*(2*1/V19*1/U19-1/U19*1/U19)))</f>
        <v>0.14160034735056887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4.0502927527664641</v>
      </c>
      <c r="V19">
        <f t="shared" ref="V19:V36" si="9">M19*(1000-(1000*0.61365*EXP(17.502*Z19/(240.97+Z19))/(BA19+BB19)+AV19)/2)/(1000*0.61365*EXP(17.502*Z19/(240.97+Z19))/(BA19+BB19)-AV19)</f>
        <v>0.13890656088615477</v>
      </c>
      <c r="W19">
        <f t="shared" ref="W19:W36" si="10">1/(($C$7+1)/(T19/1.6)+1/(U19/1.37)) + $C$7/(($C$7+1)/(T19/1.6) + $C$7/(U19/1.37))</f>
        <v>8.7054358204954857E-2</v>
      </c>
      <c r="X19">
        <f t="shared" ref="X19:X36" si="11">(AO19*AR19)</f>
        <v>297.70620899999994</v>
      </c>
      <c r="Y19">
        <f t="shared" ref="Y19:Y36" si="12">(BC19+(X19+2*0.95*0.0000000567*(((BC19+$B$9)+273)^4-(BC19+273)^4)-44100*M19)/(1.84*29.3*U19+8*0.95*0.0000000567*(BC19+273)^3))</f>
        <v>20.055418315999116</v>
      </c>
      <c r="Z19">
        <f t="shared" ref="Z19:Z36" si="13">($C$9*BD19+$D$9*BE19+$E$9*Y19)</f>
        <v>20.055418315999116</v>
      </c>
      <c r="AA19">
        <f t="shared" ref="AA19:AA36" si="14">0.61365*EXP(17.502*Z19/(240.97+Z19))</f>
        <v>2.3546783354343224</v>
      </c>
      <c r="AB19">
        <f t="shared" ref="AB19:AB36" si="15">(AC19/AD19*100)</f>
        <v>62.186966792684608</v>
      </c>
      <c r="AC19">
        <f t="shared" ref="AC19:AC36" si="16">AV19*(BA19+BB19)/1000</f>
        <v>1.3730644249871999</v>
      </c>
      <c r="AD19">
        <f t="shared" ref="AD19:AD36" si="17">0.61365*EXP(17.502*BC19/(240.97+BC19))</f>
        <v>2.2079617254281665</v>
      </c>
      <c r="AE19">
        <f t="shared" ref="AE19:AE36" si="18">(AA19-AV19*(BA19+BB19)/1000)</f>
        <v>0.98161391044712243</v>
      </c>
      <c r="AF19">
        <f t="shared" ref="AF19:AF36" si="19">(-M19*44100)</f>
        <v>-60.547772968528932</v>
      </c>
      <c r="AG19">
        <f t="shared" ref="AG19:AG36" si="20">2*29.3*U19*0.92*(BC19-Z19)</f>
        <v>-226.04963263503734</v>
      </c>
      <c r="AH19">
        <f t="shared" ref="AH19:AH36" si="21">2*0.95*0.0000000567*(((BC19+$B$9)+273)^4-(Z19+273)^4)</f>
        <v>-11.168014571353725</v>
      </c>
      <c r="AI19">
        <f t="shared" ref="AI19:AI36" si="22">X19+AH19+AF19+AG19</f>
        <v>-5.9211174920079657E-2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54838.67959897394</v>
      </c>
      <c r="AO19">
        <f t="shared" ref="AO19:AO36" si="26">$B$13*BI19+$C$13*BJ19+$F$13*BU19*(1-BX19)</f>
        <v>1800.03</v>
      </c>
      <c r="AP19">
        <f t="shared" ref="AP19:AP36" si="27">AO19*AQ19</f>
        <v>1517.4248999999998</v>
      </c>
      <c r="AQ19">
        <f t="shared" ref="AQ19:AQ36" si="28">($B$13*$D$11+$C$13*$D$11+$F$13*((CH19+BZ19)/MAX(CH19+BZ19+CI19, 0.1)*$I$11+CI19/MAX(CH19+BZ19+CI19, 0.1)*$J$11))/($B$13+$C$13+$F$13)</f>
        <v>0.84299978333694425</v>
      </c>
      <c r="AR19">
        <f t="shared" ref="AR19:AR36" si="29">($B$13*$K$11+$C$13*$K$11+$F$13*((CH19+BZ19)/MAX(CH19+BZ19+CI19, 0.1)*$P$11+CI19/MAX(CH19+BZ19+CI19, 0.1)*$Q$11))/($B$13+$C$13+$F$13)</f>
        <v>0.16538958184030264</v>
      </c>
      <c r="AS19">
        <v>1689801983.5</v>
      </c>
      <c r="AT19">
        <v>391.43200000000002</v>
      </c>
      <c r="AU19">
        <v>400.00200000000001</v>
      </c>
      <c r="AV19">
        <v>13.571</v>
      </c>
      <c r="AW19">
        <v>12.7272</v>
      </c>
      <c r="AX19">
        <v>394.16399999999999</v>
      </c>
      <c r="AY19">
        <v>13.991199999999999</v>
      </c>
      <c r="AZ19">
        <v>399.976</v>
      </c>
      <c r="BA19">
        <v>101.139</v>
      </c>
      <c r="BB19">
        <v>3.7363199999999999E-2</v>
      </c>
      <c r="BC19">
        <v>19.020199999999999</v>
      </c>
      <c r="BD19">
        <v>19.283999999999999</v>
      </c>
      <c r="BE19">
        <v>999.9</v>
      </c>
      <c r="BF19">
        <v>0</v>
      </c>
      <c r="BG19">
        <v>0</v>
      </c>
      <c r="BH19">
        <v>9980.6200000000008</v>
      </c>
      <c r="BI19">
        <v>0</v>
      </c>
      <c r="BJ19">
        <v>204.15600000000001</v>
      </c>
      <c r="BK19">
        <v>-8.5697899999999994</v>
      </c>
      <c r="BL19">
        <v>396.81700000000001</v>
      </c>
      <c r="BM19">
        <v>405.15899999999999</v>
      </c>
      <c r="BN19">
        <v>0.84376899999999999</v>
      </c>
      <c r="BO19">
        <v>400.00200000000001</v>
      </c>
      <c r="BP19">
        <v>12.7272</v>
      </c>
      <c r="BQ19">
        <v>1.3725499999999999</v>
      </c>
      <c r="BR19">
        <v>1.28722</v>
      </c>
      <c r="BS19">
        <v>11.617800000000001</v>
      </c>
      <c r="BT19">
        <v>10.650399999999999</v>
      </c>
      <c r="BU19">
        <v>1800.03</v>
      </c>
      <c r="BV19">
        <v>0.90000500000000005</v>
      </c>
      <c r="BW19">
        <v>9.9994899999999998E-2</v>
      </c>
      <c r="BX19">
        <v>0</v>
      </c>
      <c r="BY19">
        <v>2.3871000000000002</v>
      </c>
      <c r="BZ19">
        <v>0</v>
      </c>
      <c r="CA19">
        <v>8125.4</v>
      </c>
      <c r="CB19">
        <v>14600.6</v>
      </c>
      <c r="CC19">
        <v>41.5</v>
      </c>
      <c r="CD19">
        <v>40</v>
      </c>
      <c r="CE19">
        <v>41.436999999999998</v>
      </c>
      <c r="CF19">
        <v>35.125</v>
      </c>
      <c r="CG19">
        <v>39.125</v>
      </c>
      <c r="CH19">
        <v>1620.04</v>
      </c>
      <c r="CI19">
        <v>179.99</v>
      </c>
      <c r="CJ19">
        <v>0</v>
      </c>
      <c r="CK19">
        <v>1689801996.9000001</v>
      </c>
      <c r="CL19">
        <v>0</v>
      </c>
      <c r="CM19">
        <v>1689801956</v>
      </c>
      <c r="CN19" t="s">
        <v>350</v>
      </c>
      <c r="CO19">
        <v>1689801956</v>
      </c>
      <c r="CP19">
        <v>1689801955</v>
      </c>
      <c r="CQ19">
        <v>23</v>
      </c>
      <c r="CR19">
        <v>3.0000000000000001E-3</v>
      </c>
      <c r="CS19">
        <v>-1E-3</v>
      </c>
      <c r="CT19">
        <v>-2.76</v>
      </c>
      <c r="CU19">
        <v>-0.42</v>
      </c>
      <c r="CV19">
        <v>400</v>
      </c>
      <c r="CW19">
        <v>13</v>
      </c>
      <c r="CX19">
        <v>0.28999999999999998</v>
      </c>
      <c r="CY19">
        <v>0.1</v>
      </c>
      <c r="CZ19">
        <v>10.996822217654501</v>
      </c>
      <c r="DA19">
        <v>0.22786339219362869</v>
      </c>
      <c r="DB19">
        <v>5.5663347291680043E-2</v>
      </c>
      <c r="DC19">
        <v>1</v>
      </c>
      <c r="DD19">
        <v>399.99373170731712</v>
      </c>
      <c r="DE19">
        <v>-7.1916376305790217E-2</v>
      </c>
      <c r="DF19">
        <v>2.2447797860646442E-2</v>
      </c>
      <c r="DG19">
        <v>1</v>
      </c>
      <c r="DH19">
        <v>1800.1077499999999</v>
      </c>
      <c r="DI19">
        <v>0.96299959235080901</v>
      </c>
      <c r="DJ19">
        <v>0.17517830202392601</v>
      </c>
      <c r="DK19">
        <v>-1</v>
      </c>
      <c r="DL19">
        <v>2</v>
      </c>
      <c r="DM19">
        <v>2</v>
      </c>
      <c r="DN19" t="s">
        <v>351</v>
      </c>
      <c r="DO19">
        <v>2.6951700000000001</v>
      </c>
      <c r="DP19">
        <v>2.6588400000000001</v>
      </c>
      <c r="DQ19">
        <v>9.3971100000000002E-2</v>
      </c>
      <c r="DR19">
        <v>9.4603000000000007E-2</v>
      </c>
      <c r="DS19">
        <v>7.89686E-2</v>
      </c>
      <c r="DT19">
        <v>7.2966100000000006E-2</v>
      </c>
      <c r="DU19">
        <v>27444.9</v>
      </c>
      <c r="DV19">
        <v>30956.799999999999</v>
      </c>
      <c r="DW19">
        <v>28501.200000000001</v>
      </c>
      <c r="DX19">
        <v>32779.300000000003</v>
      </c>
      <c r="DY19">
        <v>36490.5</v>
      </c>
      <c r="DZ19">
        <v>41098.9</v>
      </c>
      <c r="EA19">
        <v>41824.800000000003</v>
      </c>
      <c r="EB19">
        <v>47193.8</v>
      </c>
      <c r="EC19">
        <v>1.8245800000000001</v>
      </c>
      <c r="ED19">
        <v>2.2345000000000002</v>
      </c>
      <c r="EE19">
        <v>4.1201700000000001E-2</v>
      </c>
      <c r="EF19">
        <v>0</v>
      </c>
      <c r="EG19">
        <v>18.601199999999999</v>
      </c>
      <c r="EH19">
        <v>999.9</v>
      </c>
      <c r="EI19">
        <v>49.3</v>
      </c>
      <c r="EJ19">
        <v>23.6</v>
      </c>
      <c r="EK19">
        <v>14.2522</v>
      </c>
      <c r="EL19">
        <v>62.720300000000002</v>
      </c>
      <c r="EM19">
        <v>3.16506</v>
      </c>
      <c r="EN19">
        <v>1</v>
      </c>
      <c r="EO19">
        <v>-0.39535599999999999</v>
      </c>
      <c r="EP19">
        <v>2.84917</v>
      </c>
      <c r="EQ19">
        <v>20.210799999999999</v>
      </c>
      <c r="ER19">
        <v>5.2271700000000001</v>
      </c>
      <c r="ES19">
        <v>12.0099</v>
      </c>
      <c r="ET19">
        <v>4.9898499999999997</v>
      </c>
      <c r="EU19">
        <v>3.3050000000000002</v>
      </c>
      <c r="EV19">
        <v>6669.4</v>
      </c>
      <c r="EW19">
        <v>9999</v>
      </c>
      <c r="EX19">
        <v>514.70000000000005</v>
      </c>
      <c r="EY19">
        <v>65.3</v>
      </c>
      <c r="EZ19">
        <v>1.85242</v>
      </c>
      <c r="FA19">
        <v>1.8614299999999999</v>
      </c>
      <c r="FB19">
        <v>1.8603499999999999</v>
      </c>
      <c r="FC19">
        <v>1.8563799999999999</v>
      </c>
      <c r="FD19">
        <v>1.8608100000000001</v>
      </c>
      <c r="FE19">
        <v>1.8571200000000001</v>
      </c>
      <c r="FF19">
        <v>1.8591299999999999</v>
      </c>
      <c r="FG19">
        <v>1.8620099999999999</v>
      </c>
      <c r="FH19">
        <v>0</v>
      </c>
      <c r="FI19">
        <v>0</v>
      </c>
      <c r="FJ19">
        <v>0</v>
      </c>
      <c r="FK19">
        <v>0</v>
      </c>
      <c r="FL19" t="s">
        <v>352</v>
      </c>
      <c r="FM19" t="s">
        <v>353</v>
      </c>
      <c r="FN19" t="s">
        <v>354</v>
      </c>
      <c r="FO19" t="s">
        <v>354</v>
      </c>
      <c r="FP19" t="s">
        <v>354</v>
      </c>
      <c r="FQ19" t="s">
        <v>354</v>
      </c>
      <c r="FR19">
        <v>0</v>
      </c>
      <c r="FS19">
        <v>100</v>
      </c>
      <c r="FT19">
        <v>100</v>
      </c>
      <c r="FU19">
        <v>-2.7320000000000002</v>
      </c>
      <c r="FV19">
        <v>-0.42020000000000002</v>
      </c>
      <c r="FW19">
        <v>-1.3146182401202879</v>
      </c>
      <c r="FX19">
        <v>-4.0117494158234393E-3</v>
      </c>
      <c r="FY19">
        <v>1.087516141204025E-6</v>
      </c>
      <c r="FZ19">
        <v>-8.657206703991749E-11</v>
      </c>
      <c r="GA19">
        <v>-0.42020499999999927</v>
      </c>
      <c r="GB19">
        <v>0</v>
      </c>
      <c r="GC19">
        <v>0</v>
      </c>
      <c r="GD19">
        <v>0</v>
      </c>
      <c r="GE19">
        <v>4</v>
      </c>
      <c r="GF19">
        <v>2094</v>
      </c>
      <c r="GG19">
        <v>-1</v>
      </c>
      <c r="GH19">
        <v>-1</v>
      </c>
      <c r="GI19">
        <v>0.5</v>
      </c>
      <c r="GJ19">
        <v>0.5</v>
      </c>
      <c r="GK19">
        <v>0.99365199999999998</v>
      </c>
      <c r="GL19">
        <v>2.3559600000000001</v>
      </c>
      <c r="GM19">
        <v>1.5942400000000001</v>
      </c>
      <c r="GN19">
        <v>2.31934</v>
      </c>
      <c r="GO19">
        <v>1.40015</v>
      </c>
      <c r="GP19">
        <v>2.3303199999999999</v>
      </c>
      <c r="GQ19">
        <v>26.7681</v>
      </c>
      <c r="GR19">
        <v>14.7537</v>
      </c>
      <c r="GS19">
        <v>18</v>
      </c>
      <c r="GT19">
        <v>413.827</v>
      </c>
      <c r="GU19">
        <v>637.995</v>
      </c>
      <c r="GV19">
        <v>15.574299999999999</v>
      </c>
      <c r="GW19">
        <v>21.906300000000002</v>
      </c>
      <c r="GX19">
        <v>30.000499999999999</v>
      </c>
      <c r="GY19">
        <v>21.8429</v>
      </c>
      <c r="GZ19">
        <v>21.7851</v>
      </c>
      <c r="HA19">
        <v>19.952200000000001</v>
      </c>
      <c r="HB19">
        <v>0</v>
      </c>
      <c r="HC19">
        <v>-30</v>
      </c>
      <c r="HD19">
        <v>15.561299999999999</v>
      </c>
      <c r="HE19">
        <v>400</v>
      </c>
      <c r="HF19">
        <v>0</v>
      </c>
      <c r="HG19">
        <v>104.63200000000001</v>
      </c>
      <c r="HH19">
        <v>104.02800000000001</v>
      </c>
    </row>
    <row r="20" spans="1:216" x14ac:dyDescent="0.2">
      <c r="A20">
        <v>2</v>
      </c>
      <c r="B20">
        <v>1689802069.5</v>
      </c>
      <c r="C20">
        <v>86</v>
      </c>
      <c r="D20" t="s">
        <v>355</v>
      </c>
      <c r="E20" t="s">
        <v>356</v>
      </c>
      <c r="F20" t="s">
        <v>344</v>
      </c>
      <c r="G20" t="s">
        <v>345</v>
      </c>
      <c r="H20" t="s">
        <v>346</v>
      </c>
      <c r="I20" t="s">
        <v>347</v>
      </c>
      <c r="J20" t="s">
        <v>348</v>
      </c>
      <c r="K20" t="s">
        <v>349</v>
      </c>
      <c r="L20">
        <v>1689802069.5</v>
      </c>
      <c r="M20">
        <f t="shared" si="0"/>
        <v>1.3963614811955203E-3</v>
      </c>
      <c r="N20">
        <f t="shared" si="1"/>
        <v>1.3963614811955203</v>
      </c>
      <c r="O20">
        <f t="shared" si="2"/>
        <v>9.9238393263668119</v>
      </c>
      <c r="P20">
        <f t="shared" si="3"/>
        <v>293.58</v>
      </c>
      <c r="Q20">
        <f t="shared" si="4"/>
        <v>179.26137772431798</v>
      </c>
      <c r="R20">
        <f t="shared" si="5"/>
        <v>18.136451648533995</v>
      </c>
      <c r="S20">
        <f t="shared" si="6"/>
        <v>29.702435307425997</v>
      </c>
      <c r="T20">
        <f t="shared" si="7"/>
        <v>0.14596803201009592</v>
      </c>
      <c r="U20">
        <f t="shared" si="8"/>
        <v>4.0555882182396061</v>
      </c>
      <c r="V20">
        <f t="shared" si="9"/>
        <v>0.14311096781056953</v>
      </c>
      <c r="W20">
        <f t="shared" si="10"/>
        <v>8.9696392989446289E-2</v>
      </c>
      <c r="X20">
        <f t="shared" si="11"/>
        <v>297.68705699999998</v>
      </c>
      <c r="Y20">
        <f t="shared" si="12"/>
        <v>20.022461598565346</v>
      </c>
      <c r="Z20">
        <f t="shared" si="13"/>
        <v>20.022461598565346</v>
      </c>
      <c r="AA20">
        <f t="shared" si="14"/>
        <v>2.3498790954207673</v>
      </c>
      <c r="AB20">
        <f t="shared" si="15"/>
        <v>62.648299975314714</v>
      </c>
      <c r="AC20">
        <f t="shared" si="16"/>
        <v>1.3809133439302999</v>
      </c>
      <c r="AD20">
        <f t="shared" si="17"/>
        <v>2.2042311514828343</v>
      </c>
      <c r="AE20">
        <f t="shared" si="18"/>
        <v>0.96896575149046749</v>
      </c>
      <c r="AF20">
        <f t="shared" si="19"/>
        <v>-61.579541320722448</v>
      </c>
      <c r="AG20">
        <f t="shared" si="20"/>
        <v>-225.06463498240774</v>
      </c>
      <c r="AH20">
        <f t="shared" si="21"/>
        <v>-11.101412161279608</v>
      </c>
      <c r="AI20">
        <f t="shared" si="22"/>
        <v>-5.8531464409810496E-2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54941.033815484625</v>
      </c>
      <c r="AO20">
        <f t="shared" si="26"/>
        <v>1799.91</v>
      </c>
      <c r="AP20">
        <f t="shared" si="27"/>
        <v>1517.3241</v>
      </c>
      <c r="AQ20">
        <f t="shared" si="28"/>
        <v>0.84299998333249992</v>
      </c>
      <c r="AR20">
        <f t="shared" si="29"/>
        <v>0.16538996783172491</v>
      </c>
      <c r="AS20">
        <v>1689802069.5</v>
      </c>
      <c r="AT20">
        <v>293.58</v>
      </c>
      <c r="AU20">
        <v>300.01600000000002</v>
      </c>
      <c r="AV20">
        <v>13.648999999999999</v>
      </c>
      <c r="AW20">
        <v>12.7912</v>
      </c>
      <c r="AX20">
        <v>296.13</v>
      </c>
      <c r="AY20">
        <v>14.070399999999999</v>
      </c>
      <c r="AZ20">
        <v>400.12099999999998</v>
      </c>
      <c r="BA20">
        <v>101.136</v>
      </c>
      <c r="BB20">
        <v>3.7224699999999999E-2</v>
      </c>
      <c r="BC20">
        <v>18.993099999999998</v>
      </c>
      <c r="BD20">
        <v>19.318999999999999</v>
      </c>
      <c r="BE20">
        <v>999.9</v>
      </c>
      <c r="BF20">
        <v>0</v>
      </c>
      <c r="BG20">
        <v>0</v>
      </c>
      <c r="BH20">
        <v>9999.3799999999992</v>
      </c>
      <c r="BI20">
        <v>0</v>
      </c>
      <c r="BJ20">
        <v>198.02799999999999</v>
      </c>
      <c r="BK20">
        <v>-6.4352999999999998</v>
      </c>
      <c r="BL20">
        <v>297.64299999999997</v>
      </c>
      <c r="BM20">
        <v>303.90300000000002</v>
      </c>
      <c r="BN20">
        <v>0.857819</v>
      </c>
      <c r="BO20">
        <v>300.01600000000002</v>
      </c>
      <c r="BP20">
        <v>12.7912</v>
      </c>
      <c r="BQ20">
        <v>1.3804099999999999</v>
      </c>
      <c r="BR20">
        <v>1.29366</v>
      </c>
      <c r="BS20">
        <v>11.7042</v>
      </c>
      <c r="BT20">
        <v>10.7254</v>
      </c>
      <c r="BU20">
        <v>1799.91</v>
      </c>
      <c r="BV20">
        <v>0.900003</v>
      </c>
      <c r="BW20">
        <v>9.9997100000000005E-2</v>
      </c>
      <c r="BX20">
        <v>0</v>
      </c>
      <c r="BY20">
        <v>2.2450999999999999</v>
      </c>
      <c r="BZ20">
        <v>0</v>
      </c>
      <c r="CA20">
        <v>7786.01</v>
      </c>
      <c r="CB20">
        <v>14599.6</v>
      </c>
      <c r="CC20">
        <v>38.311999999999998</v>
      </c>
      <c r="CD20">
        <v>38</v>
      </c>
      <c r="CE20">
        <v>38.561999999999998</v>
      </c>
      <c r="CF20">
        <v>34.936999999999998</v>
      </c>
      <c r="CG20">
        <v>36.75</v>
      </c>
      <c r="CH20">
        <v>1619.92</v>
      </c>
      <c r="CI20">
        <v>179.99</v>
      </c>
      <c r="CJ20">
        <v>0</v>
      </c>
      <c r="CK20">
        <v>1689802082.7</v>
      </c>
      <c r="CL20">
        <v>0</v>
      </c>
      <c r="CM20">
        <v>1689802041.5</v>
      </c>
      <c r="CN20" t="s">
        <v>357</v>
      </c>
      <c r="CO20">
        <v>1689802039</v>
      </c>
      <c r="CP20">
        <v>1689802041.5</v>
      </c>
      <c r="CQ20">
        <v>24</v>
      </c>
      <c r="CR20">
        <v>-0.14000000000000001</v>
      </c>
      <c r="CS20">
        <v>-1E-3</v>
      </c>
      <c r="CT20">
        <v>-2.5710000000000002</v>
      </c>
      <c r="CU20">
        <v>-0.42099999999999999</v>
      </c>
      <c r="CV20">
        <v>300</v>
      </c>
      <c r="CW20">
        <v>13</v>
      </c>
      <c r="CX20">
        <v>0.3</v>
      </c>
      <c r="CY20">
        <v>0.08</v>
      </c>
      <c r="CZ20">
        <v>8.1403111387566742</v>
      </c>
      <c r="DA20">
        <v>0.68213687905463782</v>
      </c>
      <c r="DB20">
        <v>7.9271591600699701E-2</v>
      </c>
      <c r="DC20">
        <v>1</v>
      </c>
      <c r="DD20">
        <v>299.98441463414628</v>
      </c>
      <c r="DE20">
        <v>0.1260627177702793</v>
      </c>
      <c r="DF20">
        <v>2.1042321593326259E-2</v>
      </c>
      <c r="DG20">
        <v>1</v>
      </c>
      <c r="DH20">
        <v>1800.0319512195119</v>
      </c>
      <c r="DI20">
        <v>6.4661485619492462E-2</v>
      </c>
      <c r="DJ20">
        <v>9.5540044271962818E-2</v>
      </c>
      <c r="DK20">
        <v>-1</v>
      </c>
      <c r="DL20">
        <v>2</v>
      </c>
      <c r="DM20">
        <v>2</v>
      </c>
      <c r="DN20" t="s">
        <v>351</v>
      </c>
      <c r="DO20">
        <v>2.6954199999999999</v>
      </c>
      <c r="DP20">
        <v>2.6588699999999998</v>
      </c>
      <c r="DQ20">
        <v>7.4984200000000001E-2</v>
      </c>
      <c r="DR20">
        <v>7.5456099999999998E-2</v>
      </c>
      <c r="DS20">
        <v>7.9279799999999997E-2</v>
      </c>
      <c r="DT20">
        <v>7.3219199999999998E-2</v>
      </c>
      <c r="DU20">
        <v>28014.9</v>
      </c>
      <c r="DV20">
        <v>31606.9</v>
      </c>
      <c r="DW20">
        <v>28496.2</v>
      </c>
      <c r="DX20">
        <v>32774.800000000003</v>
      </c>
      <c r="DY20">
        <v>36471.9</v>
      </c>
      <c r="DZ20">
        <v>41081.800000000003</v>
      </c>
      <c r="EA20">
        <v>41818.1</v>
      </c>
      <c r="EB20">
        <v>47187.3</v>
      </c>
      <c r="EC20">
        <v>1.8237000000000001</v>
      </c>
      <c r="ED20">
        <v>2.2318699999999998</v>
      </c>
      <c r="EE20">
        <v>2.9616099999999999E-2</v>
      </c>
      <c r="EF20">
        <v>0</v>
      </c>
      <c r="EG20">
        <v>18.828299999999999</v>
      </c>
      <c r="EH20">
        <v>999.9</v>
      </c>
      <c r="EI20">
        <v>49.2</v>
      </c>
      <c r="EJ20">
        <v>23.6</v>
      </c>
      <c r="EK20">
        <v>14.2227</v>
      </c>
      <c r="EL20">
        <v>63.090299999999999</v>
      </c>
      <c r="EM20">
        <v>3.1370200000000001</v>
      </c>
      <c r="EN20">
        <v>1</v>
      </c>
      <c r="EO20">
        <v>-0.38709300000000002</v>
      </c>
      <c r="EP20">
        <v>2.7011099999999999</v>
      </c>
      <c r="EQ20">
        <v>20.2134</v>
      </c>
      <c r="ER20">
        <v>5.2267200000000003</v>
      </c>
      <c r="ES20">
        <v>12.0099</v>
      </c>
      <c r="ET20">
        <v>4.9898999999999996</v>
      </c>
      <c r="EU20">
        <v>3.3050000000000002</v>
      </c>
      <c r="EV20">
        <v>6671.4</v>
      </c>
      <c r="EW20">
        <v>9999</v>
      </c>
      <c r="EX20">
        <v>514.70000000000005</v>
      </c>
      <c r="EY20">
        <v>65.400000000000006</v>
      </c>
      <c r="EZ20">
        <v>1.85242</v>
      </c>
      <c r="FA20">
        <v>1.8614200000000001</v>
      </c>
      <c r="FB20">
        <v>1.8603499999999999</v>
      </c>
      <c r="FC20">
        <v>1.8563799999999999</v>
      </c>
      <c r="FD20">
        <v>1.8608</v>
      </c>
      <c r="FE20">
        <v>1.8570599999999999</v>
      </c>
      <c r="FF20">
        <v>1.85914</v>
      </c>
      <c r="FG20">
        <v>1.8620300000000001</v>
      </c>
      <c r="FH20">
        <v>0</v>
      </c>
      <c r="FI20">
        <v>0</v>
      </c>
      <c r="FJ20">
        <v>0</v>
      </c>
      <c r="FK20">
        <v>0</v>
      </c>
      <c r="FL20" t="s">
        <v>352</v>
      </c>
      <c r="FM20" t="s">
        <v>353</v>
      </c>
      <c r="FN20" t="s">
        <v>354</v>
      </c>
      <c r="FO20" t="s">
        <v>354</v>
      </c>
      <c r="FP20" t="s">
        <v>354</v>
      </c>
      <c r="FQ20" t="s">
        <v>354</v>
      </c>
      <c r="FR20">
        <v>0</v>
      </c>
      <c r="FS20">
        <v>100</v>
      </c>
      <c r="FT20">
        <v>100</v>
      </c>
      <c r="FU20">
        <v>-2.5499999999999998</v>
      </c>
      <c r="FV20">
        <v>-0.4214</v>
      </c>
      <c r="FW20">
        <v>-1.4544561992190339</v>
      </c>
      <c r="FX20">
        <v>-4.0117494158234393E-3</v>
      </c>
      <c r="FY20">
        <v>1.087516141204025E-6</v>
      </c>
      <c r="FZ20">
        <v>-8.657206703991749E-11</v>
      </c>
      <c r="GA20">
        <v>-0.42133809523809163</v>
      </c>
      <c r="GB20">
        <v>0</v>
      </c>
      <c r="GC20">
        <v>0</v>
      </c>
      <c r="GD20">
        <v>0</v>
      </c>
      <c r="GE20">
        <v>4</v>
      </c>
      <c r="GF20">
        <v>2094</v>
      </c>
      <c r="GG20">
        <v>-1</v>
      </c>
      <c r="GH20">
        <v>-1</v>
      </c>
      <c r="GI20">
        <v>0.5</v>
      </c>
      <c r="GJ20">
        <v>0.5</v>
      </c>
      <c r="GK20">
        <v>0.79345699999999997</v>
      </c>
      <c r="GL20">
        <v>2.36816</v>
      </c>
      <c r="GM20">
        <v>1.5942400000000001</v>
      </c>
      <c r="GN20">
        <v>2.32056</v>
      </c>
      <c r="GO20">
        <v>1.40015</v>
      </c>
      <c r="GP20">
        <v>2.3327599999999999</v>
      </c>
      <c r="GQ20">
        <v>26.871700000000001</v>
      </c>
      <c r="GR20">
        <v>14.7362</v>
      </c>
      <c r="GS20">
        <v>18</v>
      </c>
      <c r="GT20">
        <v>414.12700000000001</v>
      </c>
      <c r="GU20">
        <v>637.03700000000003</v>
      </c>
      <c r="GV20">
        <v>15.734500000000001</v>
      </c>
      <c r="GW20">
        <v>22.016300000000001</v>
      </c>
      <c r="GX20">
        <v>30.000599999999999</v>
      </c>
      <c r="GY20">
        <v>21.939399999999999</v>
      </c>
      <c r="GZ20">
        <v>21.880199999999999</v>
      </c>
      <c r="HA20">
        <v>15.927099999999999</v>
      </c>
      <c r="HB20">
        <v>0</v>
      </c>
      <c r="HC20">
        <v>-30</v>
      </c>
      <c r="HD20">
        <v>15.735200000000001</v>
      </c>
      <c r="HE20">
        <v>300</v>
      </c>
      <c r="HF20">
        <v>0</v>
      </c>
      <c r="HG20">
        <v>104.614</v>
      </c>
      <c r="HH20">
        <v>104.014</v>
      </c>
    </row>
    <row r="21" spans="1:216" x14ac:dyDescent="0.2">
      <c r="A21">
        <v>3</v>
      </c>
      <c r="B21">
        <v>1689802157.5</v>
      </c>
      <c r="C21">
        <v>174</v>
      </c>
      <c r="D21" t="s">
        <v>358</v>
      </c>
      <c r="E21" t="s">
        <v>359</v>
      </c>
      <c r="F21" t="s">
        <v>344</v>
      </c>
      <c r="G21" t="s">
        <v>345</v>
      </c>
      <c r="H21" t="s">
        <v>346</v>
      </c>
      <c r="I21" t="s">
        <v>347</v>
      </c>
      <c r="J21" t="s">
        <v>348</v>
      </c>
      <c r="K21" t="s">
        <v>349</v>
      </c>
      <c r="L21">
        <v>1689802157.5</v>
      </c>
      <c r="M21">
        <f t="shared" si="0"/>
        <v>1.425921463875444E-3</v>
      </c>
      <c r="N21">
        <f t="shared" si="1"/>
        <v>1.4259214638754441</v>
      </c>
      <c r="O21">
        <f t="shared" si="2"/>
        <v>7.9704220535236736</v>
      </c>
      <c r="P21">
        <f t="shared" si="3"/>
        <v>244.821</v>
      </c>
      <c r="Q21">
        <f t="shared" si="4"/>
        <v>155.79843244960765</v>
      </c>
      <c r="R21">
        <f t="shared" si="5"/>
        <v>15.762872189753288</v>
      </c>
      <c r="S21">
        <f t="shared" si="6"/>
        <v>24.769710912308401</v>
      </c>
      <c r="T21">
        <f t="shared" si="7"/>
        <v>0.15101207572058437</v>
      </c>
      <c r="U21">
        <f t="shared" si="8"/>
        <v>4.0529268813453356</v>
      </c>
      <c r="V21">
        <f t="shared" si="9"/>
        <v>0.14795440820263794</v>
      </c>
      <c r="W21">
        <f t="shared" si="10"/>
        <v>9.2741067849317849E-2</v>
      </c>
      <c r="X21">
        <f t="shared" si="11"/>
        <v>297.69344100000001</v>
      </c>
      <c r="Y21">
        <f t="shared" si="12"/>
        <v>20.000255350624784</v>
      </c>
      <c r="Z21">
        <f t="shared" si="13"/>
        <v>20.000255350624784</v>
      </c>
      <c r="AA21">
        <f t="shared" si="14"/>
        <v>2.3466502010388086</v>
      </c>
      <c r="AB21">
        <f t="shared" si="15"/>
        <v>63.108959875318114</v>
      </c>
      <c r="AC21">
        <f t="shared" si="16"/>
        <v>1.3895749039257601</v>
      </c>
      <c r="AD21">
        <f t="shared" si="17"/>
        <v>2.2018662748856714</v>
      </c>
      <c r="AE21">
        <f t="shared" si="18"/>
        <v>0.95707529711304851</v>
      </c>
      <c r="AF21">
        <f t="shared" si="19"/>
        <v>-62.883136556907083</v>
      </c>
      <c r="AG21">
        <f t="shared" si="20"/>
        <v>-223.82307209062367</v>
      </c>
      <c r="AH21">
        <f t="shared" si="21"/>
        <v>-11.045188389097783</v>
      </c>
      <c r="AI21">
        <f t="shared" si="22"/>
        <v>-5.795603662855342E-2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54895.37127558222</v>
      </c>
      <c r="AO21">
        <f t="shared" si="26"/>
        <v>1799.95</v>
      </c>
      <c r="AP21">
        <f t="shared" si="27"/>
        <v>1517.3577</v>
      </c>
      <c r="AQ21">
        <f t="shared" si="28"/>
        <v>0.84299991666435181</v>
      </c>
      <c r="AR21">
        <f t="shared" si="29"/>
        <v>0.16538983916219896</v>
      </c>
      <c r="AS21">
        <v>1689802157.5</v>
      </c>
      <c r="AT21">
        <v>244.821</v>
      </c>
      <c r="AU21">
        <v>250.00200000000001</v>
      </c>
      <c r="AV21">
        <v>13.734400000000001</v>
      </c>
      <c r="AW21">
        <v>12.858599999999999</v>
      </c>
      <c r="AX21">
        <v>247.21799999999999</v>
      </c>
      <c r="AY21">
        <v>14.153700000000001</v>
      </c>
      <c r="AZ21">
        <v>400.15899999999999</v>
      </c>
      <c r="BA21">
        <v>101.137</v>
      </c>
      <c r="BB21">
        <v>3.7780399999999999E-2</v>
      </c>
      <c r="BC21">
        <v>18.975899999999999</v>
      </c>
      <c r="BD21">
        <v>19.3018</v>
      </c>
      <c r="BE21">
        <v>999.9</v>
      </c>
      <c r="BF21">
        <v>0</v>
      </c>
      <c r="BG21">
        <v>0</v>
      </c>
      <c r="BH21">
        <v>9990</v>
      </c>
      <c r="BI21">
        <v>0</v>
      </c>
      <c r="BJ21">
        <v>200.04499999999999</v>
      </c>
      <c r="BK21">
        <v>-5.1816300000000002</v>
      </c>
      <c r="BL21">
        <v>248.23</v>
      </c>
      <c r="BM21">
        <v>253.25899999999999</v>
      </c>
      <c r="BN21">
        <v>0.87573699999999999</v>
      </c>
      <c r="BO21">
        <v>250.00200000000001</v>
      </c>
      <c r="BP21">
        <v>12.858599999999999</v>
      </c>
      <c r="BQ21">
        <v>1.3890499999999999</v>
      </c>
      <c r="BR21">
        <v>1.3004800000000001</v>
      </c>
      <c r="BS21">
        <v>11.7986</v>
      </c>
      <c r="BT21">
        <v>10.804399999999999</v>
      </c>
      <c r="BU21">
        <v>1799.95</v>
      </c>
      <c r="BV21">
        <v>0.90000400000000003</v>
      </c>
      <c r="BW21">
        <v>9.9996399999999999E-2</v>
      </c>
      <c r="BX21">
        <v>0</v>
      </c>
      <c r="BY21">
        <v>2.4946999999999999</v>
      </c>
      <c r="BZ21">
        <v>0</v>
      </c>
      <c r="CA21">
        <v>7642.44</v>
      </c>
      <c r="CB21">
        <v>14600</v>
      </c>
      <c r="CC21">
        <v>38.311999999999998</v>
      </c>
      <c r="CD21">
        <v>38.625</v>
      </c>
      <c r="CE21">
        <v>38.811999999999998</v>
      </c>
      <c r="CF21">
        <v>34.311999999999998</v>
      </c>
      <c r="CG21">
        <v>36.811999999999998</v>
      </c>
      <c r="CH21">
        <v>1619.96</v>
      </c>
      <c r="CI21">
        <v>179.99</v>
      </c>
      <c r="CJ21">
        <v>0</v>
      </c>
      <c r="CK21">
        <v>1689802170.9000001</v>
      </c>
      <c r="CL21">
        <v>0</v>
      </c>
      <c r="CM21">
        <v>1689802130</v>
      </c>
      <c r="CN21" t="s">
        <v>360</v>
      </c>
      <c r="CO21">
        <v>1689802127</v>
      </c>
      <c r="CP21">
        <v>1689802130</v>
      </c>
      <c r="CQ21">
        <v>25</v>
      </c>
      <c r="CR21">
        <v>-1.6E-2</v>
      </c>
      <c r="CS21">
        <v>2E-3</v>
      </c>
      <c r="CT21">
        <v>-2.415</v>
      </c>
      <c r="CU21">
        <v>-0.41899999999999998</v>
      </c>
      <c r="CV21">
        <v>250</v>
      </c>
      <c r="CW21">
        <v>13</v>
      </c>
      <c r="CX21">
        <v>0.81</v>
      </c>
      <c r="CY21">
        <v>7.0000000000000007E-2</v>
      </c>
      <c r="CZ21">
        <v>6.5627680230883811</v>
      </c>
      <c r="DA21">
        <v>0.52809803783066123</v>
      </c>
      <c r="DB21">
        <v>6.1058852439153717E-2</v>
      </c>
      <c r="DC21">
        <v>1</v>
      </c>
      <c r="DD21">
        <v>249.98909756097561</v>
      </c>
      <c r="DE21">
        <v>7.1393728222783434E-2</v>
      </c>
      <c r="DF21">
        <v>1.9985122366457761E-2</v>
      </c>
      <c r="DG21">
        <v>1</v>
      </c>
      <c r="DH21">
        <v>1799.9960000000001</v>
      </c>
      <c r="DI21">
        <v>0.21801190976601831</v>
      </c>
      <c r="DJ21">
        <v>0.12705904139415181</v>
      </c>
      <c r="DK21">
        <v>-1</v>
      </c>
      <c r="DL21">
        <v>2</v>
      </c>
      <c r="DM21">
        <v>2</v>
      </c>
      <c r="DN21" t="s">
        <v>351</v>
      </c>
      <c r="DO21">
        <v>2.6953399999999998</v>
      </c>
      <c r="DP21">
        <v>2.6593399999999998</v>
      </c>
      <c r="DQ21">
        <v>6.4544500000000005E-2</v>
      </c>
      <c r="DR21">
        <v>6.4885499999999999E-2</v>
      </c>
      <c r="DS21">
        <v>7.9607399999999995E-2</v>
      </c>
      <c r="DT21">
        <v>7.3486899999999994E-2</v>
      </c>
      <c r="DU21">
        <v>28326.6</v>
      </c>
      <c r="DV21">
        <v>31963.3</v>
      </c>
      <c r="DW21">
        <v>28492</v>
      </c>
      <c r="DX21">
        <v>32770</v>
      </c>
      <c r="DY21">
        <v>36453.4</v>
      </c>
      <c r="DZ21">
        <v>41063.800000000003</v>
      </c>
      <c r="EA21">
        <v>41812.1</v>
      </c>
      <c r="EB21">
        <v>47180.6</v>
      </c>
      <c r="EC21">
        <v>1.82243</v>
      </c>
      <c r="ED21">
        <v>2.2296</v>
      </c>
      <c r="EE21">
        <v>2.64496E-2</v>
      </c>
      <c r="EF21">
        <v>0</v>
      </c>
      <c r="EG21">
        <v>18.863600000000002</v>
      </c>
      <c r="EH21">
        <v>999.9</v>
      </c>
      <c r="EI21">
        <v>49.2</v>
      </c>
      <c r="EJ21">
        <v>23.7</v>
      </c>
      <c r="EK21">
        <v>14.310600000000001</v>
      </c>
      <c r="EL21">
        <v>63.170299999999997</v>
      </c>
      <c r="EM21">
        <v>2.89263</v>
      </c>
      <c r="EN21">
        <v>1</v>
      </c>
      <c r="EO21">
        <v>-0.37950699999999998</v>
      </c>
      <c r="EP21">
        <v>2.2773099999999999</v>
      </c>
      <c r="EQ21">
        <v>20.221</v>
      </c>
      <c r="ER21">
        <v>5.2274700000000003</v>
      </c>
      <c r="ES21">
        <v>12.0099</v>
      </c>
      <c r="ET21">
        <v>4.9897</v>
      </c>
      <c r="EU21">
        <v>3.3050000000000002</v>
      </c>
      <c r="EV21">
        <v>6673.1</v>
      </c>
      <c r="EW21">
        <v>9999</v>
      </c>
      <c r="EX21">
        <v>514.70000000000005</v>
      </c>
      <c r="EY21">
        <v>65.400000000000006</v>
      </c>
      <c r="EZ21">
        <v>1.85242</v>
      </c>
      <c r="FA21">
        <v>1.8614200000000001</v>
      </c>
      <c r="FB21">
        <v>1.86036</v>
      </c>
      <c r="FC21">
        <v>1.8564099999999999</v>
      </c>
      <c r="FD21">
        <v>1.8608100000000001</v>
      </c>
      <c r="FE21">
        <v>1.8571299999999999</v>
      </c>
      <c r="FF21">
        <v>1.85914</v>
      </c>
      <c r="FG21">
        <v>1.8620300000000001</v>
      </c>
      <c r="FH21">
        <v>0</v>
      </c>
      <c r="FI21">
        <v>0</v>
      </c>
      <c r="FJ21">
        <v>0</v>
      </c>
      <c r="FK21">
        <v>0</v>
      </c>
      <c r="FL21" t="s">
        <v>352</v>
      </c>
      <c r="FM21" t="s">
        <v>353</v>
      </c>
      <c r="FN21" t="s">
        <v>354</v>
      </c>
      <c r="FO21" t="s">
        <v>354</v>
      </c>
      <c r="FP21" t="s">
        <v>354</v>
      </c>
      <c r="FQ21" t="s">
        <v>354</v>
      </c>
      <c r="FR21">
        <v>0</v>
      </c>
      <c r="FS21">
        <v>100</v>
      </c>
      <c r="FT21">
        <v>100</v>
      </c>
      <c r="FU21">
        <v>-2.3969999999999998</v>
      </c>
      <c r="FV21">
        <v>-0.41930000000000001</v>
      </c>
      <c r="FW21">
        <v>-1.4705350222435429</v>
      </c>
      <c r="FX21">
        <v>-4.0117494158234393E-3</v>
      </c>
      <c r="FY21">
        <v>1.087516141204025E-6</v>
      </c>
      <c r="FZ21">
        <v>-8.657206703991749E-11</v>
      </c>
      <c r="GA21">
        <v>-0.41936000000000462</v>
      </c>
      <c r="GB21">
        <v>0</v>
      </c>
      <c r="GC21">
        <v>0</v>
      </c>
      <c r="GD21">
        <v>0</v>
      </c>
      <c r="GE21">
        <v>4</v>
      </c>
      <c r="GF21">
        <v>2094</v>
      </c>
      <c r="GG21">
        <v>-1</v>
      </c>
      <c r="GH21">
        <v>-1</v>
      </c>
      <c r="GI21">
        <v>0.5</v>
      </c>
      <c r="GJ21">
        <v>0.5</v>
      </c>
      <c r="GK21">
        <v>0.689697</v>
      </c>
      <c r="GL21">
        <v>2.3742700000000001</v>
      </c>
      <c r="GM21">
        <v>1.5942400000000001</v>
      </c>
      <c r="GN21">
        <v>2.31934</v>
      </c>
      <c r="GO21">
        <v>1.40015</v>
      </c>
      <c r="GP21">
        <v>2.34741</v>
      </c>
      <c r="GQ21">
        <v>26.996099999999998</v>
      </c>
      <c r="GR21">
        <v>14.727399999999999</v>
      </c>
      <c r="GS21">
        <v>18</v>
      </c>
      <c r="GT21">
        <v>414.303</v>
      </c>
      <c r="GU21">
        <v>636.46199999999999</v>
      </c>
      <c r="GV21">
        <v>16.095700000000001</v>
      </c>
      <c r="GW21">
        <v>22.132899999999999</v>
      </c>
      <c r="GX21">
        <v>30.000499999999999</v>
      </c>
      <c r="GY21">
        <v>22.0474</v>
      </c>
      <c r="GZ21">
        <v>21.982199999999999</v>
      </c>
      <c r="HA21">
        <v>13.8499</v>
      </c>
      <c r="HB21">
        <v>0</v>
      </c>
      <c r="HC21">
        <v>-30</v>
      </c>
      <c r="HD21">
        <v>16.110299999999999</v>
      </c>
      <c r="HE21">
        <v>250</v>
      </c>
      <c r="HF21">
        <v>0</v>
      </c>
      <c r="HG21">
        <v>104.599</v>
      </c>
      <c r="HH21">
        <v>103.999</v>
      </c>
    </row>
    <row r="22" spans="1:216" x14ac:dyDescent="0.2">
      <c r="A22">
        <v>4</v>
      </c>
      <c r="B22">
        <v>1689802246.5</v>
      </c>
      <c r="C22">
        <v>263</v>
      </c>
      <c r="D22" t="s">
        <v>361</v>
      </c>
      <c r="E22" t="s">
        <v>362</v>
      </c>
      <c r="F22" t="s">
        <v>344</v>
      </c>
      <c r="G22" t="s">
        <v>345</v>
      </c>
      <c r="H22" t="s">
        <v>346</v>
      </c>
      <c r="I22" t="s">
        <v>347</v>
      </c>
      <c r="J22" t="s">
        <v>348</v>
      </c>
      <c r="K22" t="s">
        <v>349</v>
      </c>
      <c r="L22">
        <v>1689802246.5</v>
      </c>
      <c r="M22">
        <f t="shared" si="0"/>
        <v>1.3539186372748173E-3</v>
      </c>
      <c r="N22">
        <f t="shared" si="1"/>
        <v>1.3539186372748173</v>
      </c>
      <c r="O22">
        <f t="shared" si="2"/>
        <v>5.2036189671684543</v>
      </c>
      <c r="P22">
        <f t="shared" si="3"/>
        <v>171.602</v>
      </c>
      <c r="Q22">
        <f t="shared" si="4"/>
        <v>110.16640896026284</v>
      </c>
      <c r="R22">
        <f t="shared" si="5"/>
        <v>11.146823285597566</v>
      </c>
      <c r="S22">
        <f t="shared" si="6"/>
        <v>17.362980127137202</v>
      </c>
      <c r="T22">
        <f t="shared" si="7"/>
        <v>0.14283442465481677</v>
      </c>
      <c r="U22">
        <f t="shared" si="8"/>
        <v>4.0633280613167884</v>
      </c>
      <c r="V22">
        <f t="shared" si="9"/>
        <v>0.14010257969904805</v>
      </c>
      <c r="W22">
        <f t="shared" si="10"/>
        <v>8.780520584269487E-2</v>
      </c>
      <c r="X22">
        <f t="shared" si="11"/>
        <v>297.69024899999994</v>
      </c>
      <c r="Y22">
        <f t="shared" si="12"/>
        <v>20.030250940241395</v>
      </c>
      <c r="Z22">
        <f t="shared" si="13"/>
        <v>20.030250940241395</v>
      </c>
      <c r="AA22">
        <f t="shared" si="14"/>
        <v>2.3510126247635847</v>
      </c>
      <c r="AB22">
        <f t="shared" si="15"/>
        <v>63.113552162915255</v>
      </c>
      <c r="AC22">
        <f t="shared" si="16"/>
        <v>1.3912988090943001</v>
      </c>
      <c r="AD22">
        <f t="shared" si="17"/>
        <v>2.2044374962495143</v>
      </c>
      <c r="AE22">
        <f t="shared" si="18"/>
        <v>0.9597138156692846</v>
      </c>
      <c r="AF22">
        <f t="shared" si="19"/>
        <v>-59.70781190381944</v>
      </c>
      <c r="AG22">
        <f t="shared" si="20"/>
        <v>-226.87191379105238</v>
      </c>
      <c r="AH22">
        <f t="shared" si="21"/>
        <v>-11.169773660853682</v>
      </c>
      <c r="AI22">
        <f t="shared" si="22"/>
        <v>-5.9250355725595227E-2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55083.23299826611</v>
      </c>
      <c r="AO22">
        <f t="shared" si="26"/>
        <v>1799.93</v>
      </c>
      <c r="AP22">
        <f t="shared" si="27"/>
        <v>1517.3408999999999</v>
      </c>
      <c r="AQ22">
        <f t="shared" si="28"/>
        <v>0.84299994999805539</v>
      </c>
      <c r="AR22">
        <f t="shared" si="29"/>
        <v>0.16538990349624705</v>
      </c>
      <c r="AS22">
        <v>1689802246.5</v>
      </c>
      <c r="AT22">
        <v>171.602</v>
      </c>
      <c r="AU22">
        <v>174.98699999999999</v>
      </c>
      <c r="AV22">
        <v>13.750500000000001</v>
      </c>
      <c r="AW22">
        <v>12.919</v>
      </c>
      <c r="AX22">
        <v>173.74700000000001</v>
      </c>
      <c r="AY22">
        <v>14.1686</v>
      </c>
      <c r="AZ22">
        <v>400.18900000000002</v>
      </c>
      <c r="BA22">
        <v>101.14400000000001</v>
      </c>
      <c r="BB22">
        <v>3.7688600000000003E-2</v>
      </c>
      <c r="BC22">
        <v>18.994599999999998</v>
      </c>
      <c r="BD22">
        <v>19.312200000000001</v>
      </c>
      <c r="BE22">
        <v>999.9</v>
      </c>
      <c r="BF22">
        <v>0</v>
      </c>
      <c r="BG22">
        <v>0</v>
      </c>
      <c r="BH22">
        <v>10025.6</v>
      </c>
      <c r="BI22">
        <v>0</v>
      </c>
      <c r="BJ22">
        <v>175.036</v>
      </c>
      <c r="BK22">
        <v>-3.3852099999999998</v>
      </c>
      <c r="BL22">
        <v>173.994</v>
      </c>
      <c r="BM22">
        <v>177.27699999999999</v>
      </c>
      <c r="BN22">
        <v>0.83145800000000003</v>
      </c>
      <c r="BO22">
        <v>174.98699999999999</v>
      </c>
      <c r="BP22">
        <v>12.919</v>
      </c>
      <c r="BQ22">
        <v>1.3907799999999999</v>
      </c>
      <c r="BR22">
        <v>1.3066800000000001</v>
      </c>
      <c r="BS22">
        <v>11.817399999999999</v>
      </c>
      <c r="BT22">
        <v>10.8759</v>
      </c>
      <c r="BU22">
        <v>1799.93</v>
      </c>
      <c r="BV22">
        <v>0.90000400000000003</v>
      </c>
      <c r="BW22">
        <v>9.9995799999999996E-2</v>
      </c>
      <c r="BX22">
        <v>0</v>
      </c>
      <c r="BY22">
        <v>2.5436000000000001</v>
      </c>
      <c r="BZ22">
        <v>0</v>
      </c>
      <c r="CA22">
        <v>7079.65</v>
      </c>
      <c r="CB22">
        <v>14599.8</v>
      </c>
      <c r="CC22">
        <v>39.186999999999998</v>
      </c>
      <c r="CD22">
        <v>39.311999999999998</v>
      </c>
      <c r="CE22">
        <v>39.5</v>
      </c>
      <c r="CF22">
        <v>34.686999999999998</v>
      </c>
      <c r="CG22">
        <v>37.5</v>
      </c>
      <c r="CH22">
        <v>1619.94</v>
      </c>
      <c r="CI22">
        <v>179.99</v>
      </c>
      <c r="CJ22">
        <v>0</v>
      </c>
      <c r="CK22">
        <v>1689802259.7</v>
      </c>
      <c r="CL22">
        <v>0</v>
      </c>
      <c r="CM22">
        <v>1689802219</v>
      </c>
      <c r="CN22" t="s">
        <v>363</v>
      </c>
      <c r="CO22">
        <v>1689802213.5</v>
      </c>
      <c r="CP22">
        <v>1689802219</v>
      </c>
      <c r="CQ22">
        <v>26</v>
      </c>
      <c r="CR22">
        <v>-0.01</v>
      </c>
      <c r="CS22">
        <v>1E-3</v>
      </c>
      <c r="CT22">
        <v>-2.1579999999999999</v>
      </c>
      <c r="CU22">
        <v>-0.41799999999999998</v>
      </c>
      <c r="CV22">
        <v>175</v>
      </c>
      <c r="CW22">
        <v>13</v>
      </c>
      <c r="CX22">
        <v>0.52</v>
      </c>
      <c r="CY22">
        <v>0.1</v>
      </c>
      <c r="CZ22">
        <v>4.2590893161466647</v>
      </c>
      <c r="DA22">
        <v>0.49217353267157249</v>
      </c>
      <c r="DB22">
        <v>6.7086247505302746E-2</v>
      </c>
      <c r="DC22">
        <v>1</v>
      </c>
      <c r="DD22">
        <v>174.9930975609756</v>
      </c>
      <c r="DE22">
        <v>9.7630662021593678E-2</v>
      </c>
      <c r="DF22">
        <v>2.428168523709797E-2</v>
      </c>
      <c r="DG22">
        <v>1</v>
      </c>
      <c r="DH22">
        <v>1800.01243902439</v>
      </c>
      <c r="DI22">
        <v>-0.13114632431883</v>
      </c>
      <c r="DJ22">
        <v>6.3429641751353155E-2</v>
      </c>
      <c r="DK22">
        <v>-1</v>
      </c>
      <c r="DL22">
        <v>2</v>
      </c>
      <c r="DM22">
        <v>2</v>
      </c>
      <c r="DN22" t="s">
        <v>351</v>
      </c>
      <c r="DO22">
        <v>2.6952600000000002</v>
      </c>
      <c r="DP22">
        <v>2.6595599999999999</v>
      </c>
      <c r="DQ22">
        <v>4.7439700000000001E-2</v>
      </c>
      <c r="DR22">
        <v>4.7555399999999998E-2</v>
      </c>
      <c r="DS22">
        <v>7.96544E-2</v>
      </c>
      <c r="DT22">
        <v>7.3729100000000006E-2</v>
      </c>
      <c r="DU22">
        <v>28840.2</v>
      </c>
      <c r="DV22">
        <v>32552.2</v>
      </c>
      <c r="DW22">
        <v>28487.599999999999</v>
      </c>
      <c r="DX22">
        <v>32766.5</v>
      </c>
      <c r="DY22">
        <v>36445.599999999999</v>
      </c>
      <c r="DZ22">
        <v>41047.1</v>
      </c>
      <c r="EA22">
        <v>41805.5</v>
      </c>
      <c r="EB22">
        <v>47174.1</v>
      </c>
      <c r="EC22">
        <v>1.8217300000000001</v>
      </c>
      <c r="ED22">
        <v>2.2271000000000001</v>
      </c>
      <c r="EE22">
        <v>2.4065400000000001E-2</v>
      </c>
      <c r="EF22">
        <v>0</v>
      </c>
      <c r="EG22">
        <v>18.913499999999999</v>
      </c>
      <c r="EH22">
        <v>999.9</v>
      </c>
      <c r="EI22">
        <v>49.2</v>
      </c>
      <c r="EJ22">
        <v>23.8</v>
      </c>
      <c r="EK22">
        <v>14.394299999999999</v>
      </c>
      <c r="EL22">
        <v>63.270299999999999</v>
      </c>
      <c r="EM22">
        <v>3.3413499999999998</v>
      </c>
      <c r="EN22">
        <v>1</v>
      </c>
      <c r="EO22">
        <v>-0.37076700000000001</v>
      </c>
      <c r="EP22">
        <v>2.4022600000000001</v>
      </c>
      <c r="EQ22">
        <v>20.2197</v>
      </c>
      <c r="ER22">
        <v>5.2279200000000001</v>
      </c>
      <c r="ES22">
        <v>12.0099</v>
      </c>
      <c r="ET22">
        <v>4.9897499999999999</v>
      </c>
      <c r="EU22">
        <v>3.3050000000000002</v>
      </c>
      <c r="EV22">
        <v>6674.9</v>
      </c>
      <c r="EW22">
        <v>9999</v>
      </c>
      <c r="EX22">
        <v>514.70000000000005</v>
      </c>
      <c r="EY22">
        <v>65.400000000000006</v>
      </c>
      <c r="EZ22">
        <v>1.85242</v>
      </c>
      <c r="FA22">
        <v>1.86144</v>
      </c>
      <c r="FB22">
        <v>1.8603799999999999</v>
      </c>
      <c r="FC22">
        <v>1.8564099999999999</v>
      </c>
      <c r="FD22">
        <v>1.8608100000000001</v>
      </c>
      <c r="FE22">
        <v>1.85714</v>
      </c>
      <c r="FF22">
        <v>1.85921</v>
      </c>
      <c r="FG22">
        <v>1.8620300000000001</v>
      </c>
      <c r="FH22">
        <v>0</v>
      </c>
      <c r="FI22">
        <v>0</v>
      </c>
      <c r="FJ22">
        <v>0</v>
      </c>
      <c r="FK22">
        <v>0</v>
      </c>
      <c r="FL22" t="s">
        <v>352</v>
      </c>
      <c r="FM22" t="s">
        <v>353</v>
      </c>
      <c r="FN22" t="s">
        <v>354</v>
      </c>
      <c r="FO22" t="s">
        <v>354</v>
      </c>
      <c r="FP22" t="s">
        <v>354</v>
      </c>
      <c r="FQ22" t="s">
        <v>354</v>
      </c>
      <c r="FR22">
        <v>0</v>
      </c>
      <c r="FS22">
        <v>100</v>
      </c>
      <c r="FT22">
        <v>100</v>
      </c>
      <c r="FU22">
        <v>-2.145</v>
      </c>
      <c r="FV22">
        <v>-0.41810000000000003</v>
      </c>
      <c r="FW22">
        <v>-1.4806849535772699</v>
      </c>
      <c r="FX22">
        <v>-4.0117494158234393E-3</v>
      </c>
      <c r="FY22">
        <v>1.087516141204025E-6</v>
      </c>
      <c r="FZ22">
        <v>-8.657206703991749E-11</v>
      </c>
      <c r="GA22">
        <v>-0.41811428571428522</v>
      </c>
      <c r="GB22">
        <v>0</v>
      </c>
      <c r="GC22">
        <v>0</v>
      </c>
      <c r="GD22">
        <v>0</v>
      </c>
      <c r="GE22">
        <v>4</v>
      </c>
      <c r="GF22">
        <v>2094</v>
      </c>
      <c r="GG22">
        <v>-1</v>
      </c>
      <c r="GH22">
        <v>-1</v>
      </c>
      <c r="GI22">
        <v>0.6</v>
      </c>
      <c r="GJ22">
        <v>0.5</v>
      </c>
      <c r="GK22">
        <v>0.52978499999999995</v>
      </c>
      <c r="GL22">
        <v>2.3901400000000002</v>
      </c>
      <c r="GM22">
        <v>1.5942400000000001</v>
      </c>
      <c r="GN22">
        <v>2.31934</v>
      </c>
      <c r="GO22">
        <v>1.40015</v>
      </c>
      <c r="GP22">
        <v>2.2692899999999998</v>
      </c>
      <c r="GQ22">
        <v>27.141400000000001</v>
      </c>
      <c r="GR22">
        <v>14.7012</v>
      </c>
      <c r="GS22">
        <v>18</v>
      </c>
      <c r="GT22">
        <v>414.75</v>
      </c>
      <c r="GU22">
        <v>635.68799999999999</v>
      </c>
      <c r="GV22">
        <v>15.8347</v>
      </c>
      <c r="GW22">
        <v>22.239699999999999</v>
      </c>
      <c r="GX22">
        <v>29.9999</v>
      </c>
      <c r="GY22">
        <v>22.1508</v>
      </c>
      <c r="GZ22">
        <v>22.083600000000001</v>
      </c>
      <c r="HA22">
        <v>10.651400000000001</v>
      </c>
      <c r="HB22">
        <v>0</v>
      </c>
      <c r="HC22">
        <v>-30</v>
      </c>
      <c r="HD22">
        <v>15.8691</v>
      </c>
      <c r="HE22">
        <v>175</v>
      </c>
      <c r="HF22">
        <v>0</v>
      </c>
      <c r="HG22">
        <v>104.583</v>
      </c>
      <c r="HH22">
        <v>103.986</v>
      </c>
    </row>
    <row r="23" spans="1:216" x14ac:dyDescent="0.2">
      <c r="A23">
        <v>5</v>
      </c>
      <c r="B23">
        <v>1689802312.5</v>
      </c>
      <c r="C23">
        <v>329</v>
      </c>
      <c r="D23" t="s">
        <v>364</v>
      </c>
      <c r="E23" t="s">
        <v>365</v>
      </c>
      <c r="F23" t="s">
        <v>344</v>
      </c>
      <c r="G23" t="s">
        <v>345</v>
      </c>
      <c r="H23" t="s">
        <v>346</v>
      </c>
      <c r="I23" t="s">
        <v>347</v>
      </c>
      <c r="J23" t="s">
        <v>348</v>
      </c>
      <c r="K23" t="s">
        <v>349</v>
      </c>
      <c r="L23">
        <v>1689802312.5</v>
      </c>
      <c r="M23">
        <f t="shared" si="0"/>
        <v>1.2867428904144954E-3</v>
      </c>
      <c r="N23">
        <f t="shared" si="1"/>
        <v>1.2867428904144953</v>
      </c>
      <c r="O23">
        <f t="shared" si="2"/>
        <v>2.4055818402592504</v>
      </c>
      <c r="P23">
        <f t="shared" si="3"/>
        <v>123.352</v>
      </c>
      <c r="Q23">
        <f t="shared" si="4"/>
        <v>92.807551108088859</v>
      </c>
      <c r="R23">
        <f t="shared" si="5"/>
        <v>9.3904543137137697</v>
      </c>
      <c r="S23">
        <f t="shared" si="6"/>
        <v>12.481002964469601</v>
      </c>
      <c r="T23">
        <f t="shared" si="7"/>
        <v>0.1354031436260574</v>
      </c>
      <c r="U23">
        <f t="shared" si="8"/>
        <v>4.0689099532738719</v>
      </c>
      <c r="V23">
        <f t="shared" si="9"/>
        <v>0.13294883442289712</v>
      </c>
      <c r="W23">
        <f t="shared" si="10"/>
        <v>8.3309826019643554E-2</v>
      </c>
      <c r="X23">
        <f t="shared" si="11"/>
        <v>297.71476799999999</v>
      </c>
      <c r="Y23">
        <f t="shared" si="12"/>
        <v>20.032582781444702</v>
      </c>
      <c r="Z23">
        <f t="shared" si="13"/>
        <v>20.032582781444702</v>
      </c>
      <c r="AA23">
        <f t="shared" si="14"/>
        <v>2.3513520547521467</v>
      </c>
      <c r="AB23">
        <f t="shared" si="15"/>
        <v>63.098955251269558</v>
      </c>
      <c r="AC23">
        <f t="shared" si="16"/>
        <v>1.39016995289689</v>
      </c>
      <c r="AD23">
        <f t="shared" si="17"/>
        <v>2.2031584316428434</v>
      </c>
      <c r="AE23">
        <f t="shared" si="18"/>
        <v>0.96118210185525665</v>
      </c>
      <c r="AF23">
        <f t="shared" si="19"/>
        <v>-56.745361467279245</v>
      </c>
      <c r="AG23">
        <f t="shared" si="20"/>
        <v>-229.73516965755431</v>
      </c>
      <c r="AH23">
        <f t="shared" si="21"/>
        <v>-11.294823390703938</v>
      </c>
      <c r="AI23">
        <f t="shared" si="22"/>
        <v>-6.0586515537494279E-2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55187.673863020857</v>
      </c>
      <c r="AO23">
        <f t="shared" si="26"/>
        <v>1800.08</v>
      </c>
      <c r="AP23">
        <f t="shared" si="27"/>
        <v>1517.4671999999998</v>
      </c>
      <c r="AQ23">
        <f t="shared" si="28"/>
        <v>0.8429998666725923</v>
      </c>
      <c r="AR23">
        <f t="shared" si="29"/>
        <v>0.16538974267810319</v>
      </c>
      <c r="AS23">
        <v>1689802312.5</v>
      </c>
      <c r="AT23">
        <v>123.352</v>
      </c>
      <c r="AU23">
        <v>124.93899999999999</v>
      </c>
      <c r="AV23">
        <v>13.7393</v>
      </c>
      <c r="AW23">
        <v>12.953900000000001</v>
      </c>
      <c r="AX23">
        <v>125.209</v>
      </c>
      <c r="AY23">
        <v>14.157999999999999</v>
      </c>
      <c r="AZ23">
        <v>402.66199999999998</v>
      </c>
      <c r="BA23">
        <v>101.145</v>
      </c>
      <c r="BB23">
        <v>3.70073E-2</v>
      </c>
      <c r="BC23">
        <v>18.985299999999999</v>
      </c>
      <c r="BD23">
        <v>19.273399999999999</v>
      </c>
      <c r="BE23">
        <v>999.9</v>
      </c>
      <c r="BF23">
        <v>0</v>
      </c>
      <c r="BG23">
        <v>0</v>
      </c>
      <c r="BH23">
        <v>10045</v>
      </c>
      <c r="BI23">
        <v>0</v>
      </c>
      <c r="BJ23">
        <v>192.81800000000001</v>
      </c>
      <c r="BK23">
        <v>-1.5870299999999999</v>
      </c>
      <c r="BL23">
        <v>125.07</v>
      </c>
      <c r="BM23">
        <v>126.578</v>
      </c>
      <c r="BN23">
        <v>0.78543700000000005</v>
      </c>
      <c r="BO23">
        <v>124.93899999999999</v>
      </c>
      <c r="BP23">
        <v>12.953900000000001</v>
      </c>
      <c r="BQ23">
        <v>1.38967</v>
      </c>
      <c r="BR23">
        <v>1.31023</v>
      </c>
      <c r="BS23">
        <v>11.805400000000001</v>
      </c>
      <c r="BT23">
        <v>10.916700000000001</v>
      </c>
      <c r="BU23">
        <v>1800.08</v>
      </c>
      <c r="BV23">
        <v>0.90000400000000003</v>
      </c>
      <c r="BW23">
        <v>9.9995500000000001E-2</v>
      </c>
      <c r="BX23">
        <v>0</v>
      </c>
      <c r="BY23">
        <v>1.8931</v>
      </c>
      <c r="BZ23">
        <v>0</v>
      </c>
      <c r="CA23">
        <v>7602.46</v>
      </c>
      <c r="CB23">
        <v>14601</v>
      </c>
      <c r="CC23">
        <v>39.561999999999998</v>
      </c>
      <c r="CD23">
        <v>39.375</v>
      </c>
      <c r="CE23">
        <v>39.875</v>
      </c>
      <c r="CF23">
        <v>34.186999999999998</v>
      </c>
      <c r="CG23">
        <v>37.625</v>
      </c>
      <c r="CH23">
        <v>1620.08</v>
      </c>
      <c r="CI23">
        <v>180</v>
      </c>
      <c r="CJ23">
        <v>0</v>
      </c>
      <c r="CK23">
        <v>1689802325.7</v>
      </c>
      <c r="CL23">
        <v>0</v>
      </c>
      <c r="CM23">
        <v>1689802307</v>
      </c>
      <c r="CN23" t="s">
        <v>366</v>
      </c>
      <c r="CO23">
        <v>1689802305</v>
      </c>
      <c r="CP23">
        <v>1689802307</v>
      </c>
      <c r="CQ23">
        <v>27</v>
      </c>
      <c r="CR23">
        <v>0.109</v>
      </c>
      <c r="CS23">
        <v>0</v>
      </c>
      <c r="CT23">
        <v>-1.863</v>
      </c>
      <c r="CU23">
        <v>-0.41899999999999998</v>
      </c>
      <c r="CV23">
        <v>125</v>
      </c>
      <c r="CW23">
        <v>13</v>
      </c>
      <c r="CX23">
        <v>0.22</v>
      </c>
      <c r="CY23">
        <v>0.06</v>
      </c>
      <c r="CZ23">
        <v>0.1817208937832841</v>
      </c>
      <c r="DA23">
        <v>1.2724210680915311</v>
      </c>
      <c r="DB23">
        <v>0.27718972913172141</v>
      </c>
      <c r="DC23">
        <v>0</v>
      </c>
      <c r="DD23">
        <v>124.95337499999999</v>
      </c>
      <c r="DE23">
        <v>-4.9654784240398972E-2</v>
      </c>
      <c r="DF23">
        <v>1.2682049321775879E-2</v>
      </c>
      <c r="DG23">
        <v>1</v>
      </c>
      <c r="DH23">
        <v>1799.986585365853</v>
      </c>
      <c r="DI23">
        <v>2.3626653083539711E-2</v>
      </c>
      <c r="DJ23">
        <v>0.136981568211755</v>
      </c>
      <c r="DK23">
        <v>-1</v>
      </c>
      <c r="DL23">
        <v>1</v>
      </c>
      <c r="DM23">
        <v>2</v>
      </c>
      <c r="DN23" t="s">
        <v>367</v>
      </c>
      <c r="DO23">
        <v>2.7024400000000002</v>
      </c>
      <c r="DP23">
        <v>2.6590799999999999</v>
      </c>
      <c r="DQ23">
        <v>3.5098299999999999E-2</v>
      </c>
      <c r="DR23">
        <v>3.48942E-2</v>
      </c>
      <c r="DS23">
        <v>7.9596899999999998E-2</v>
      </c>
      <c r="DT23">
        <v>7.3865100000000003E-2</v>
      </c>
      <c r="DU23">
        <v>29212.9</v>
      </c>
      <c r="DV23">
        <v>32983.5</v>
      </c>
      <c r="DW23">
        <v>28486.6</v>
      </c>
      <c r="DX23">
        <v>32764.9</v>
      </c>
      <c r="DY23">
        <v>36446.699999999997</v>
      </c>
      <c r="DZ23">
        <v>41039.1</v>
      </c>
      <c r="EA23">
        <v>41804.1</v>
      </c>
      <c r="EB23">
        <v>47172</v>
      </c>
      <c r="EC23">
        <v>1.8221000000000001</v>
      </c>
      <c r="ED23">
        <v>2.2159800000000001</v>
      </c>
      <c r="EE23">
        <v>3.1199299999999999E-2</v>
      </c>
      <c r="EF23">
        <v>0</v>
      </c>
      <c r="EG23">
        <v>18.756399999999999</v>
      </c>
      <c r="EH23">
        <v>999.9</v>
      </c>
      <c r="EI23">
        <v>49.1</v>
      </c>
      <c r="EJ23">
        <v>23.9</v>
      </c>
      <c r="EK23">
        <v>14.452</v>
      </c>
      <c r="EL23">
        <v>63.000300000000003</v>
      </c>
      <c r="EM23">
        <v>3.4054500000000001</v>
      </c>
      <c r="EN23">
        <v>1</v>
      </c>
      <c r="EO23">
        <v>-0.36771599999999999</v>
      </c>
      <c r="EP23">
        <v>2.1760299999999999</v>
      </c>
      <c r="EQ23">
        <v>20.222200000000001</v>
      </c>
      <c r="ER23">
        <v>5.2214799999999997</v>
      </c>
      <c r="ES23">
        <v>12.0099</v>
      </c>
      <c r="ET23">
        <v>4.9892500000000002</v>
      </c>
      <c r="EU23">
        <v>3.3044799999999999</v>
      </c>
      <c r="EV23">
        <v>6676.4</v>
      </c>
      <c r="EW23">
        <v>9999</v>
      </c>
      <c r="EX23">
        <v>514.70000000000005</v>
      </c>
      <c r="EY23">
        <v>65.400000000000006</v>
      </c>
      <c r="EZ23">
        <v>1.85242</v>
      </c>
      <c r="FA23">
        <v>1.8614200000000001</v>
      </c>
      <c r="FB23">
        <v>1.8603499999999999</v>
      </c>
      <c r="FC23">
        <v>1.8563799999999999</v>
      </c>
      <c r="FD23">
        <v>1.8608100000000001</v>
      </c>
      <c r="FE23">
        <v>1.8570899999999999</v>
      </c>
      <c r="FF23">
        <v>1.85914</v>
      </c>
      <c r="FG23">
        <v>1.8620300000000001</v>
      </c>
      <c r="FH23">
        <v>0</v>
      </c>
      <c r="FI23">
        <v>0</v>
      </c>
      <c r="FJ23">
        <v>0</v>
      </c>
      <c r="FK23">
        <v>0</v>
      </c>
      <c r="FL23" t="s">
        <v>352</v>
      </c>
      <c r="FM23" t="s">
        <v>353</v>
      </c>
      <c r="FN23" t="s">
        <v>354</v>
      </c>
      <c r="FO23" t="s">
        <v>354</v>
      </c>
      <c r="FP23" t="s">
        <v>354</v>
      </c>
      <c r="FQ23" t="s">
        <v>354</v>
      </c>
      <c r="FR23">
        <v>0</v>
      </c>
      <c r="FS23">
        <v>100</v>
      </c>
      <c r="FT23">
        <v>100</v>
      </c>
      <c r="FU23">
        <v>-1.857</v>
      </c>
      <c r="FV23">
        <v>-0.41870000000000002</v>
      </c>
      <c r="FW23">
        <v>-1.3717858059243011</v>
      </c>
      <c r="FX23">
        <v>-4.0117494158234393E-3</v>
      </c>
      <c r="FY23">
        <v>1.087516141204025E-6</v>
      </c>
      <c r="FZ23">
        <v>-8.657206703991749E-11</v>
      </c>
      <c r="GA23">
        <v>-0.41861499999999913</v>
      </c>
      <c r="GB23">
        <v>0</v>
      </c>
      <c r="GC23">
        <v>0</v>
      </c>
      <c r="GD23">
        <v>0</v>
      </c>
      <c r="GE23">
        <v>4</v>
      </c>
      <c r="GF23">
        <v>2094</v>
      </c>
      <c r="GG23">
        <v>-1</v>
      </c>
      <c r="GH23">
        <v>-1</v>
      </c>
      <c r="GI23">
        <v>0.1</v>
      </c>
      <c r="GJ23">
        <v>0.1</v>
      </c>
      <c r="GK23">
        <v>0.42114299999999999</v>
      </c>
      <c r="GL23">
        <v>2.4047900000000002</v>
      </c>
      <c r="GM23">
        <v>1.5942400000000001</v>
      </c>
      <c r="GN23">
        <v>2.31934</v>
      </c>
      <c r="GO23">
        <v>1.40015</v>
      </c>
      <c r="GP23">
        <v>2.2814899999999998</v>
      </c>
      <c r="GQ23">
        <v>27.224499999999999</v>
      </c>
      <c r="GR23">
        <v>14.692399999999999</v>
      </c>
      <c r="GS23">
        <v>18</v>
      </c>
      <c r="GT23">
        <v>415.46199999999999</v>
      </c>
      <c r="GU23">
        <v>627.298</v>
      </c>
      <c r="GV23">
        <v>16.1676</v>
      </c>
      <c r="GW23">
        <v>22.2941</v>
      </c>
      <c r="GX23">
        <v>30.000299999999999</v>
      </c>
      <c r="GY23">
        <v>22.213200000000001</v>
      </c>
      <c r="GZ23">
        <v>22.151900000000001</v>
      </c>
      <c r="HA23">
        <v>8.4775600000000004</v>
      </c>
      <c r="HB23">
        <v>0</v>
      </c>
      <c r="HC23">
        <v>-30</v>
      </c>
      <c r="HD23">
        <v>16.1797</v>
      </c>
      <c r="HE23">
        <v>125</v>
      </c>
      <c r="HF23">
        <v>0</v>
      </c>
      <c r="HG23">
        <v>104.57899999999999</v>
      </c>
      <c r="HH23">
        <v>103.98099999999999</v>
      </c>
    </row>
    <row r="24" spans="1:216" x14ac:dyDescent="0.2">
      <c r="A24">
        <v>6</v>
      </c>
      <c r="B24">
        <v>1689802384.5</v>
      </c>
      <c r="C24">
        <v>401</v>
      </c>
      <c r="D24" t="s">
        <v>368</v>
      </c>
      <c r="E24" t="s">
        <v>369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>
        <v>1689802384.5</v>
      </c>
      <c r="M24">
        <f t="shared" si="0"/>
        <v>1.2611713498233484E-3</v>
      </c>
      <c r="N24">
        <f t="shared" si="1"/>
        <v>1.2611713498233483</v>
      </c>
      <c r="O24">
        <f t="shared" si="2"/>
        <v>0.42769878257296079</v>
      </c>
      <c r="P24">
        <f t="shared" si="3"/>
        <v>69.661699999999996</v>
      </c>
      <c r="Q24">
        <f t="shared" si="4"/>
        <v>63.360462457310128</v>
      </c>
      <c r="R24">
        <f t="shared" si="5"/>
        <v>6.4109502051143563</v>
      </c>
      <c r="S24">
        <f t="shared" si="6"/>
        <v>7.0485232049010893</v>
      </c>
      <c r="T24">
        <f t="shared" si="7"/>
        <v>0.13190720277030568</v>
      </c>
      <c r="U24">
        <f t="shared" si="8"/>
        <v>4.0553042965224426</v>
      </c>
      <c r="V24">
        <f t="shared" si="9"/>
        <v>0.12956914721206814</v>
      </c>
      <c r="W24">
        <f t="shared" si="10"/>
        <v>8.1187330139268266E-2</v>
      </c>
      <c r="X24">
        <f t="shared" si="11"/>
        <v>297.69300300000003</v>
      </c>
      <c r="Y24">
        <f t="shared" si="12"/>
        <v>20.092427807248026</v>
      </c>
      <c r="Z24">
        <f t="shared" si="13"/>
        <v>20.092427807248026</v>
      </c>
      <c r="AA24">
        <f t="shared" si="14"/>
        <v>2.3600779861190846</v>
      </c>
      <c r="AB24">
        <f t="shared" si="15"/>
        <v>63.045535594803134</v>
      </c>
      <c r="AC24">
        <f t="shared" si="16"/>
        <v>1.3934810890044</v>
      </c>
      <c r="AD24">
        <f t="shared" si="17"/>
        <v>2.2102771843519164</v>
      </c>
      <c r="AE24">
        <f t="shared" si="18"/>
        <v>0.96659689711468455</v>
      </c>
      <c r="AF24">
        <f t="shared" si="19"/>
        <v>-55.617656527209668</v>
      </c>
      <c r="AG24">
        <f t="shared" si="20"/>
        <v>-230.7477226346345</v>
      </c>
      <c r="AH24">
        <f t="shared" si="21"/>
        <v>-11.389179326702651</v>
      </c>
      <c r="AI24">
        <f t="shared" si="22"/>
        <v>-6.1555488546815695E-2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54927.756132754956</v>
      </c>
      <c r="AO24">
        <f t="shared" si="26"/>
        <v>1799.94</v>
      </c>
      <c r="AP24">
        <f t="shared" si="27"/>
        <v>1517.3498999999999</v>
      </c>
      <c r="AQ24">
        <f t="shared" si="28"/>
        <v>0.84300026667555583</v>
      </c>
      <c r="AR24">
        <f t="shared" si="29"/>
        <v>0.16539051468382279</v>
      </c>
      <c r="AS24">
        <v>1689802384.5</v>
      </c>
      <c r="AT24">
        <v>69.661699999999996</v>
      </c>
      <c r="AU24">
        <v>69.981899999999996</v>
      </c>
      <c r="AV24">
        <v>13.772</v>
      </c>
      <c r="AW24">
        <v>12.999499999999999</v>
      </c>
      <c r="AX24">
        <v>71.477099999999993</v>
      </c>
      <c r="AY24">
        <v>14.190799999999999</v>
      </c>
      <c r="AZ24">
        <v>401.23700000000002</v>
      </c>
      <c r="BA24">
        <v>101.145</v>
      </c>
      <c r="BB24">
        <v>3.7187699999999997E-2</v>
      </c>
      <c r="BC24">
        <v>19.036999999999999</v>
      </c>
      <c r="BD24">
        <v>19.341899999999999</v>
      </c>
      <c r="BE24">
        <v>999.9</v>
      </c>
      <c r="BF24">
        <v>0</v>
      </c>
      <c r="BG24">
        <v>0</v>
      </c>
      <c r="BH24">
        <v>9997.5</v>
      </c>
      <c r="BI24">
        <v>0</v>
      </c>
      <c r="BJ24">
        <v>196.67699999999999</v>
      </c>
      <c r="BK24">
        <v>-0.32018999999999997</v>
      </c>
      <c r="BL24">
        <v>70.634500000000003</v>
      </c>
      <c r="BM24">
        <v>70.903599999999997</v>
      </c>
      <c r="BN24">
        <v>0.77249500000000004</v>
      </c>
      <c r="BO24">
        <v>69.981899999999996</v>
      </c>
      <c r="BP24">
        <v>12.999499999999999</v>
      </c>
      <c r="BQ24">
        <v>1.39296</v>
      </c>
      <c r="BR24">
        <v>1.3148299999999999</v>
      </c>
      <c r="BS24">
        <v>11.8413</v>
      </c>
      <c r="BT24">
        <v>10.9695</v>
      </c>
      <c r="BU24">
        <v>1799.94</v>
      </c>
      <c r="BV24">
        <v>0.89998900000000004</v>
      </c>
      <c r="BW24">
        <v>0.100011</v>
      </c>
      <c r="BX24">
        <v>0</v>
      </c>
      <c r="BY24">
        <v>2.1335000000000002</v>
      </c>
      <c r="BZ24">
        <v>0</v>
      </c>
      <c r="CA24">
        <v>7619.84</v>
      </c>
      <c r="CB24">
        <v>14599.8</v>
      </c>
      <c r="CC24">
        <v>40</v>
      </c>
      <c r="CD24">
        <v>39.625</v>
      </c>
      <c r="CE24">
        <v>40.186999999999998</v>
      </c>
      <c r="CF24">
        <v>34.561999999999998</v>
      </c>
      <c r="CG24">
        <v>38.061999999999998</v>
      </c>
      <c r="CH24">
        <v>1619.93</v>
      </c>
      <c r="CI24">
        <v>180.01</v>
      </c>
      <c r="CJ24">
        <v>0</v>
      </c>
      <c r="CK24">
        <v>1689802397.7</v>
      </c>
      <c r="CL24">
        <v>0</v>
      </c>
      <c r="CM24">
        <v>1689802379</v>
      </c>
      <c r="CN24" t="s">
        <v>370</v>
      </c>
      <c r="CO24">
        <v>1689802379</v>
      </c>
      <c r="CP24">
        <v>1689802369.5</v>
      </c>
      <c r="CQ24">
        <v>28</v>
      </c>
      <c r="CR24">
        <v>-0.16200000000000001</v>
      </c>
      <c r="CS24">
        <v>0</v>
      </c>
      <c r="CT24">
        <v>-1.8169999999999999</v>
      </c>
      <c r="CU24">
        <v>-0.41899999999999998</v>
      </c>
      <c r="CV24">
        <v>70</v>
      </c>
      <c r="CW24">
        <v>13</v>
      </c>
      <c r="CX24">
        <v>0.2</v>
      </c>
      <c r="CY24">
        <v>0.11</v>
      </c>
      <c r="CZ24">
        <v>-0.20593253864003491</v>
      </c>
      <c r="DA24">
        <v>0.56687448101989724</v>
      </c>
      <c r="DB24">
        <v>7.6730943400398946E-2</v>
      </c>
      <c r="DC24">
        <v>1</v>
      </c>
      <c r="DD24">
        <v>69.990490243902443</v>
      </c>
      <c r="DE24">
        <v>-1.316655052251052E-2</v>
      </c>
      <c r="DF24">
        <v>1.377296405879702E-2</v>
      </c>
      <c r="DG24">
        <v>1</v>
      </c>
      <c r="DH24">
        <v>1799.971951219512</v>
      </c>
      <c r="DI24">
        <v>7.7674005361215645E-2</v>
      </c>
      <c r="DJ24">
        <v>7.5392291518845814E-2</v>
      </c>
      <c r="DK24">
        <v>-1</v>
      </c>
      <c r="DL24">
        <v>2</v>
      </c>
      <c r="DM24">
        <v>2</v>
      </c>
      <c r="DN24" t="s">
        <v>351</v>
      </c>
      <c r="DO24">
        <v>2.6981899999999999</v>
      </c>
      <c r="DP24">
        <v>2.65882</v>
      </c>
      <c r="DQ24">
        <v>2.0492799999999999E-2</v>
      </c>
      <c r="DR24">
        <v>2.0000899999999999E-2</v>
      </c>
      <c r="DS24">
        <v>7.97239E-2</v>
      </c>
      <c r="DT24">
        <v>7.4046399999999998E-2</v>
      </c>
      <c r="DU24">
        <v>29653.1</v>
      </c>
      <c r="DV24">
        <v>33490.9</v>
      </c>
      <c r="DW24">
        <v>28484.400000000001</v>
      </c>
      <c r="DX24">
        <v>32762.799999999999</v>
      </c>
      <c r="DY24">
        <v>36438</v>
      </c>
      <c r="DZ24">
        <v>41028</v>
      </c>
      <c r="EA24">
        <v>41800.1</v>
      </c>
      <c r="EB24">
        <v>47168.7</v>
      </c>
      <c r="EC24">
        <v>1.8189</v>
      </c>
      <c r="ED24">
        <v>2.2182300000000001</v>
      </c>
      <c r="EE24">
        <v>3.2410000000000001E-2</v>
      </c>
      <c r="EF24">
        <v>0</v>
      </c>
      <c r="EG24">
        <v>18.8049</v>
      </c>
      <c r="EH24">
        <v>999.9</v>
      </c>
      <c r="EI24">
        <v>49</v>
      </c>
      <c r="EJ24">
        <v>24</v>
      </c>
      <c r="EK24">
        <v>14.5091</v>
      </c>
      <c r="EL24">
        <v>62.760300000000001</v>
      </c>
      <c r="EM24">
        <v>3.2572100000000002</v>
      </c>
      <c r="EN24">
        <v>1</v>
      </c>
      <c r="EO24">
        <v>-0.36163099999999998</v>
      </c>
      <c r="EP24">
        <v>2.95526</v>
      </c>
      <c r="EQ24">
        <v>20.209800000000001</v>
      </c>
      <c r="ER24">
        <v>5.2253800000000004</v>
      </c>
      <c r="ES24">
        <v>12.0099</v>
      </c>
      <c r="ET24">
        <v>4.9890999999999996</v>
      </c>
      <c r="EU24">
        <v>3.3044799999999999</v>
      </c>
      <c r="EV24">
        <v>6677.9</v>
      </c>
      <c r="EW24">
        <v>9999</v>
      </c>
      <c r="EX24">
        <v>514.70000000000005</v>
      </c>
      <c r="EY24">
        <v>65.400000000000006</v>
      </c>
      <c r="EZ24">
        <v>1.85243</v>
      </c>
      <c r="FA24">
        <v>1.8614200000000001</v>
      </c>
      <c r="FB24">
        <v>1.8604000000000001</v>
      </c>
      <c r="FC24">
        <v>1.85642</v>
      </c>
      <c r="FD24">
        <v>1.8608100000000001</v>
      </c>
      <c r="FE24">
        <v>1.8571500000000001</v>
      </c>
      <c r="FF24">
        <v>1.8591599999999999</v>
      </c>
      <c r="FG24">
        <v>1.8620300000000001</v>
      </c>
      <c r="FH24">
        <v>0</v>
      </c>
      <c r="FI24">
        <v>0</v>
      </c>
      <c r="FJ24">
        <v>0</v>
      </c>
      <c r="FK24">
        <v>0</v>
      </c>
      <c r="FL24" t="s">
        <v>352</v>
      </c>
      <c r="FM24" t="s">
        <v>353</v>
      </c>
      <c r="FN24" t="s">
        <v>354</v>
      </c>
      <c r="FO24" t="s">
        <v>354</v>
      </c>
      <c r="FP24" t="s">
        <v>354</v>
      </c>
      <c r="FQ24" t="s">
        <v>354</v>
      </c>
      <c r="FR24">
        <v>0</v>
      </c>
      <c r="FS24">
        <v>100</v>
      </c>
      <c r="FT24">
        <v>100</v>
      </c>
      <c r="FU24">
        <v>-1.8149999999999999</v>
      </c>
      <c r="FV24">
        <v>-0.41880000000000001</v>
      </c>
      <c r="FW24">
        <v>-1.5341014963035451</v>
      </c>
      <c r="FX24">
        <v>-4.0117494158234393E-3</v>
      </c>
      <c r="FY24">
        <v>1.087516141204025E-6</v>
      </c>
      <c r="FZ24">
        <v>-8.657206703991749E-11</v>
      </c>
      <c r="GA24">
        <v>-0.41880952380952507</v>
      </c>
      <c r="GB24">
        <v>0</v>
      </c>
      <c r="GC24">
        <v>0</v>
      </c>
      <c r="GD24">
        <v>0</v>
      </c>
      <c r="GE24">
        <v>4</v>
      </c>
      <c r="GF24">
        <v>2094</v>
      </c>
      <c r="GG24">
        <v>-1</v>
      </c>
      <c r="GH24">
        <v>-1</v>
      </c>
      <c r="GI24">
        <v>0.1</v>
      </c>
      <c r="GJ24">
        <v>0.2</v>
      </c>
      <c r="GK24">
        <v>0.301514</v>
      </c>
      <c r="GL24">
        <v>2.4267599999999998</v>
      </c>
      <c r="GM24">
        <v>1.5942400000000001</v>
      </c>
      <c r="GN24">
        <v>2.31934</v>
      </c>
      <c r="GO24">
        <v>1.40015</v>
      </c>
      <c r="GP24">
        <v>2.2412100000000001</v>
      </c>
      <c r="GQ24">
        <v>27.307700000000001</v>
      </c>
      <c r="GR24">
        <v>14.6661</v>
      </c>
      <c r="GS24">
        <v>18</v>
      </c>
      <c r="GT24">
        <v>414.16</v>
      </c>
      <c r="GU24">
        <v>629.88800000000003</v>
      </c>
      <c r="GV24">
        <v>15.7362</v>
      </c>
      <c r="GW24">
        <v>22.341799999999999</v>
      </c>
      <c r="GX24">
        <v>30.000499999999999</v>
      </c>
      <c r="GY24">
        <v>22.2684</v>
      </c>
      <c r="GZ24">
        <v>22.209800000000001</v>
      </c>
      <c r="HA24">
        <v>6.0723599999999998</v>
      </c>
      <c r="HB24">
        <v>0</v>
      </c>
      <c r="HC24">
        <v>-30</v>
      </c>
      <c r="HD24">
        <v>15.7188</v>
      </c>
      <c r="HE24">
        <v>70</v>
      </c>
      <c r="HF24">
        <v>0</v>
      </c>
      <c r="HG24">
        <v>104.57</v>
      </c>
      <c r="HH24">
        <v>103.974</v>
      </c>
    </row>
    <row r="25" spans="1:216" x14ac:dyDescent="0.2">
      <c r="A25">
        <v>7</v>
      </c>
      <c r="B25">
        <v>1689802464.5</v>
      </c>
      <c r="C25">
        <v>481</v>
      </c>
      <c r="D25" t="s">
        <v>371</v>
      </c>
      <c r="E25" t="s">
        <v>372</v>
      </c>
      <c r="F25" t="s">
        <v>344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L25">
        <v>1689802464.5</v>
      </c>
      <c r="M25">
        <f t="shared" si="0"/>
        <v>1.3432438986096047E-3</v>
      </c>
      <c r="N25">
        <f t="shared" si="1"/>
        <v>1.3432438986096047</v>
      </c>
      <c r="O25">
        <f t="shared" si="2"/>
        <v>-5.6278856456122676E-2</v>
      </c>
      <c r="P25">
        <f t="shared" si="3"/>
        <v>50.023699999999998</v>
      </c>
      <c r="Q25">
        <f t="shared" si="4"/>
        <v>49.901175391759033</v>
      </c>
      <c r="R25">
        <f t="shared" si="5"/>
        <v>5.0488690622822059</v>
      </c>
      <c r="S25">
        <f t="shared" si="6"/>
        <v>5.0612657783727499</v>
      </c>
      <c r="T25">
        <f t="shared" si="7"/>
        <v>0.14384487390928469</v>
      </c>
      <c r="U25">
        <f t="shared" si="8"/>
        <v>4.0573126246594207</v>
      </c>
      <c r="V25">
        <f t="shared" si="9"/>
        <v>0.14107062278365337</v>
      </c>
      <c r="W25">
        <f t="shared" si="10"/>
        <v>8.8413938179869478E-2</v>
      </c>
      <c r="X25">
        <f t="shared" si="11"/>
        <v>297.71955600000001</v>
      </c>
      <c r="Y25">
        <f t="shared" si="12"/>
        <v>20.028096768906018</v>
      </c>
      <c r="Z25">
        <f t="shared" si="13"/>
        <v>20.028096768906018</v>
      </c>
      <c r="AA25">
        <f t="shared" si="14"/>
        <v>2.3506990951006994</v>
      </c>
      <c r="AB25">
        <f t="shared" si="15"/>
        <v>63.766848855207805</v>
      </c>
      <c r="AC25">
        <f t="shared" si="16"/>
        <v>1.4051916119029999</v>
      </c>
      <c r="AD25">
        <f t="shared" si="17"/>
        <v>2.2036397236653458</v>
      </c>
      <c r="AE25">
        <f t="shared" si="18"/>
        <v>0.94550748319769951</v>
      </c>
      <c r="AF25">
        <f t="shared" si="19"/>
        <v>-59.237055928683567</v>
      </c>
      <c r="AG25">
        <f t="shared" si="20"/>
        <v>-227.33352850019676</v>
      </c>
      <c r="AH25">
        <f t="shared" si="21"/>
        <v>-11.208637950994635</v>
      </c>
      <c r="AI25">
        <f t="shared" si="22"/>
        <v>-5.9666379874926179E-2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54973.632213412377</v>
      </c>
      <c r="AO25">
        <f t="shared" si="26"/>
        <v>1800.11</v>
      </c>
      <c r="AP25">
        <f t="shared" si="27"/>
        <v>1517.4923999999999</v>
      </c>
      <c r="AQ25">
        <f t="shared" si="28"/>
        <v>0.84299981667786961</v>
      </c>
      <c r="AR25">
        <f t="shared" si="29"/>
        <v>0.1653896461882885</v>
      </c>
      <c r="AS25">
        <v>1689802464.5</v>
      </c>
      <c r="AT25">
        <v>50.023699999999998</v>
      </c>
      <c r="AU25">
        <v>50.030500000000004</v>
      </c>
      <c r="AV25">
        <v>13.888400000000001</v>
      </c>
      <c r="AW25">
        <v>13.0632</v>
      </c>
      <c r="AX25">
        <v>51.794800000000002</v>
      </c>
      <c r="AY25">
        <v>14.3062</v>
      </c>
      <c r="AZ25">
        <v>400.00900000000001</v>
      </c>
      <c r="BA25">
        <v>101.14</v>
      </c>
      <c r="BB25">
        <v>3.7357500000000002E-2</v>
      </c>
      <c r="BC25">
        <v>18.988800000000001</v>
      </c>
      <c r="BD25">
        <v>19.295999999999999</v>
      </c>
      <c r="BE25">
        <v>999.9</v>
      </c>
      <c r="BF25">
        <v>0</v>
      </c>
      <c r="BG25">
        <v>0</v>
      </c>
      <c r="BH25">
        <v>10005</v>
      </c>
      <c r="BI25">
        <v>0</v>
      </c>
      <c r="BJ25">
        <v>203.60499999999999</v>
      </c>
      <c r="BK25">
        <v>-6.8130500000000002E-3</v>
      </c>
      <c r="BL25">
        <v>50.728200000000001</v>
      </c>
      <c r="BM25">
        <v>50.692700000000002</v>
      </c>
      <c r="BN25">
        <v>0.82522499999999999</v>
      </c>
      <c r="BO25">
        <v>50.030500000000004</v>
      </c>
      <c r="BP25">
        <v>13.0632</v>
      </c>
      <c r="BQ25">
        <v>1.4046700000000001</v>
      </c>
      <c r="BR25">
        <v>1.32121</v>
      </c>
      <c r="BS25">
        <v>11.9682</v>
      </c>
      <c r="BT25">
        <v>11.042299999999999</v>
      </c>
      <c r="BU25">
        <v>1800.11</v>
      </c>
      <c r="BV25">
        <v>0.90000500000000005</v>
      </c>
      <c r="BW25">
        <v>9.9995100000000003E-2</v>
      </c>
      <c r="BX25">
        <v>0</v>
      </c>
      <c r="BY25">
        <v>2.4830999999999999</v>
      </c>
      <c r="BZ25">
        <v>0</v>
      </c>
      <c r="CA25">
        <v>7784.12</v>
      </c>
      <c r="CB25">
        <v>14601.3</v>
      </c>
      <c r="CC25">
        <v>40.311999999999998</v>
      </c>
      <c r="CD25">
        <v>39.686999999999998</v>
      </c>
      <c r="CE25">
        <v>40.561999999999998</v>
      </c>
      <c r="CF25">
        <v>34.061999999999998</v>
      </c>
      <c r="CG25">
        <v>38.186999999999998</v>
      </c>
      <c r="CH25">
        <v>1620.11</v>
      </c>
      <c r="CI25">
        <v>180</v>
      </c>
      <c r="CJ25">
        <v>0</v>
      </c>
      <c r="CK25">
        <v>1689802478.0999999</v>
      </c>
      <c r="CL25">
        <v>0</v>
      </c>
      <c r="CM25">
        <v>1689802440</v>
      </c>
      <c r="CN25" t="s">
        <v>373</v>
      </c>
      <c r="CO25">
        <v>1689802440</v>
      </c>
      <c r="CP25">
        <v>1689802437</v>
      </c>
      <c r="CQ25">
        <v>29</v>
      </c>
      <c r="CR25">
        <v>-3.2000000000000001E-2</v>
      </c>
      <c r="CS25">
        <v>1E-3</v>
      </c>
      <c r="CT25">
        <v>-1.7709999999999999</v>
      </c>
      <c r="CU25">
        <v>-0.41799999999999998</v>
      </c>
      <c r="CV25">
        <v>50</v>
      </c>
      <c r="CW25">
        <v>13</v>
      </c>
      <c r="CX25">
        <v>0.2</v>
      </c>
      <c r="CY25">
        <v>0.05</v>
      </c>
      <c r="CZ25">
        <v>-0.20088773513391889</v>
      </c>
      <c r="DA25">
        <v>1.200158562144908</v>
      </c>
      <c r="DB25">
        <v>0.19417668606069741</v>
      </c>
      <c r="DC25">
        <v>1</v>
      </c>
      <c r="DD25">
        <v>49.984870731707318</v>
      </c>
      <c r="DE25">
        <v>1.0406968641182511E-2</v>
      </c>
      <c r="DF25">
        <v>2.202287329675914E-2</v>
      </c>
      <c r="DG25">
        <v>1</v>
      </c>
      <c r="DH25">
        <v>1800.0273170731709</v>
      </c>
      <c r="DI25">
        <v>0.17173142586243989</v>
      </c>
      <c r="DJ25">
        <v>0.12756680488477681</v>
      </c>
      <c r="DK25">
        <v>-1</v>
      </c>
      <c r="DL25">
        <v>2</v>
      </c>
      <c r="DM25">
        <v>2</v>
      </c>
      <c r="DN25" t="s">
        <v>351</v>
      </c>
      <c r="DO25">
        <v>2.6944400000000002</v>
      </c>
      <c r="DP25">
        <v>2.6590500000000001</v>
      </c>
      <c r="DQ25">
        <v>1.49307E-2</v>
      </c>
      <c r="DR25">
        <v>1.4376699999999999E-2</v>
      </c>
      <c r="DS25">
        <v>8.0187599999999998E-2</v>
      </c>
      <c r="DT25">
        <v>7.4299799999999999E-2</v>
      </c>
      <c r="DU25">
        <v>29817.8</v>
      </c>
      <c r="DV25">
        <v>33679.699999999997</v>
      </c>
      <c r="DW25">
        <v>28481</v>
      </c>
      <c r="DX25">
        <v>32759.599999999999</v>
      </c>
      <c r="DY25">
        <v>36414.699999999997</v>
      </c>
      <c r="DZ25">
        <v>41012.300000000003</v>
      </c>
      <c r="EA25">
        <v>41794.9</v>
      </c>
      <c r="EB25">
        <v>47163.7</v>
      </c>
      <c r="EC25">
        <v>1.81968</v>
      </c>
      <c r="ED25">
        <v>2.2233499999999999</v>
      </c>
      <c r="EE25">
        <v>2.7567100000000001E-2</v>
      </c>
      <c r="EF25">
        <v>0</v>
      </c>
      <c r="EG25">
        <v>18.839200000000002</v>
      </c>
      <c r="EH25">
        <v>999.9</v>
      </c>
      <c r="EI25">
        <v>49</v>
      </c>
      <c r="EJ25">
        <v>24.1</v>
      </c>
      <c r="EK25">
        <v>14.5976</v>
      </c>
      <c r="EL25">
        <v>62.890300000000003</v>
      </c>
      <c r="EM25">
        <v>2.9767600000000001</v>
      </c>
      <c r="EN25">
        <v>1</v>
      </c>
      <c r="EO25">
        <v>-0.35726400000000003</v>
      </c>
      <c r="EP25">
        <v>2.62066</v>
      </c>
      <c r="EQ25">
        <v>20.2164</v>
      </c>
      <c r="ER25">
        <v>5.2280699999999998</v>
      </c>
      <c r="ES25">
        <v>12.0099</v>
      </c>
      <c r="ET25">
        <v>4.9897999999999998</v>
      </c>
      <c r="EU25">
        <v>3.3050000000000002</v>
      </c>
      <c r="EV25">
        <v>6679.4</v>
      </c>
      <c r="EW25">
        <v>9999</v>
      </c>
      <c r="EX25">
        <v>514.70000000000005</v>
      </c>
      <c r="EY25">
        <v>65.5</v>
      </c>
      <c r="EZ25">
        <v>1.85242</v>
      </c>
      <c r="FA25">
        <v>1.8614200000000001</v>
      </c>
      <c r="FB25">
        <v>1.8603499999999999</v>
      </c>
      <c r="FC25">
        <v>1.8563799999999999</v>
      </c>
      <c r="FD25">
        <v>1.8608100000000001</v>
      </c>
      <c r="FE25">
        <v>1.85711</v>
      </c>
      <c r="FF25">
        <v>1.8591299999999999</v>
      </c>
      <c r="FG25">
        <v>1.8620300000000001</v>
      </c>
      <c r="FH25">
        <v>0</v>
      </c>
      <c r="FI25">
        <v>0</v>
      </c>
      <c r="FJ25">
        <v>0</v>
      </c>
      <c r="FK25">
        <v>0</v>
      </c>
      <c r="FL25" t="s">
        <v>352</v>
      </c>
      <c r="FM25" t="s">
        <v>353</v>
      </c>
      <c r="FN25" t="s">
        <v>354</v>
      </c>
      <c r="FO25" t="s">
        <v>354</v>
      </c>
      <c r="FP25" t="s">
        <v>354</v>
      </c>
      <c r="FQ25" t="s">
        <v>354</v>
      </c>
      <c r="FR25">
        <v>0</v>
      </c>
      <c r="FS25">
        <v>100</v>
      </c>
      <c r="FT25">
        <v>100</v>
      </c>
      <c r="FU25">
        <v>-1.7709999999999999</v>
      </c>
      <c r="FV25">
        <v>-0.4178</v>
      </c>
      <c r="FW25">
        <v>-1.566234684155146</v>
      </c>
      <c r="FX25">
        <v>-4.0117494158234393E-3</v>
      </c>
      <c r="FY25">
        <v>1.087516141204025E-6</v>
      </c>
      <c r="FZ25">
        <v>-8.657206703991749E-11</v>
      </c>
      <c r="GA25">
        <v>-0.41783000000000042</v>
      </c>
      <c r="GB25">
        <v>0</v>
      </c>
      <c r="GC25">
        <v>0</v>
      </c>
      <c r="GD25">
        <v>0</v>
      </c>
      <c r="GE25">
        <v>4</v>
      </c>
      <c r="GF25">
        <v>2094</v>
      </c>
      <c r="GG25">
        <v>-1</v>
      </c>
      <c r="GH25">
        <v>-1</v>
      </c>
      <c r="GI25">
        <v>0.4</v>
      </c>
      <c r="GJ25">
        <v>0.5</v>
      </c>
      <c r="GK25">
        <v>0.25878899999999999</v>
      </c>
      <c r="GL25">
        <v>2.4328599999999998</v>
      </c>
      <c r="GM25">
        <v>1.5942400000000001</v>
      </c>
      <c r="GN25">
        <v>2.32056</v>
      </c>
      <c r="GO25">
        <v>1.40015</v>
      </c>
      <c r="GP25">
        <v>2.2644000000000002</v>
      </c>
      <c r="GQ25">
        <v>27.411799999999999</v>
      </c>
      <c r="GR25">
        <v>14.6661</v>
      </c>
      <c r="GS25">
        <v>18</v>
      </c>
      <c r="GT25">
        <v>415.14</v>
      </c>
      <c r="GU25">
        <v>635.01300000000003</v>
      </c>
      <c r="GV25">
        <v>15.8339</v>
      </c>
      <c r="GW25">
        <v>22.4132</v>
      </c>
      <c r="GX25">
        <v>30.000399999999999</v>
      </c>
      <c r="GY25">
        <v>22.339099999999998</v>
      </c>
      <c r="GZ25">
        <v>22.273299999999999</v>
      </c>
      <c r="HA25">
        <v>5.21014</v>
      </c>
      <c r="HB25">
        <v>0</v>
      </c>
      <c r="HC25">
        <v>-30</v>
      </c>
      <c r="HD25">
        <v>15.837300000000001</v>
      </c>
      <c r="HE25">
        <v>50</v>
      </c>
      <c r="HF25">
        <v>0</v>
      </c>
      <c r="HG25">
        <v>104.557</v>
      </c>
      <c r="HH25">
        <v>103.96299999999999</v>
      </c>
    </row>
    <row r="26" spans="1:216" x14ac:dyDescent="0.2">
      <c r="A26">
        <v>8</v>
      </c>
      <c r="B26">
        <v>1689802551.5</v>
      </c>
      <c r="C26">
        <v>568</v>
      </c>
      <c r="D26" t="s">
        <v>374</v>
      </c>
      <c r="E26" t="s">
        <v>375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>
        <v>1689802551.5</v>
      </c>
      <c r="M26">
        <f t="shared" si="0"/>
        <v>1.3299796009726269E-3</v>
      </c>
      <c r="N26">
        <f t="shared" si="1"/>
        <v>1.329979600972627</v>
      </c>
      <c r="O26">
        <f t="shared" si="2"/>
        <v>13.407311855822146</v>
      </c>
      <c r="P26">
        <f t="shared" si="3"/>
        <v>391.30900000000003</v>
      </c>
      <c r="Q26">
        <f t="shared" si="4"/>
        <v>234.00577193500132</v>
      </c>
      <c r="R26">
        <f t="shared" si="5"/>
        <v>23.675278511422537</v>
      </c>
      <c r="S26">
        <f t="shared" si="6"/>
        <v>39.590260882964699</v>
      </c>
      <c r="T26">
        <f t="shared" si="7"/>
        <v>0.14296148493320632</v>
      </c>
      <c r="U26">
        <f t="shared" si="8"/>
        <v>4.0457246795887825</v>
      </c>
      <c r="V26">
        <f t="shared" si="9"/>
        <v>0.14021316692997193</v>
      </c>
      <c r="W26">
        <f t="shared" si="10"/>
        <v>8.7875754180585089E-2</v>
      </c>
      <c r="X26">
        <f t="shared" si="11"/>
        <v>297.70142100000004</v>
      </c>
      <c r="Y26">
        <f t="shared" si="12"/>
        <v>20.042506369986508</v>
      </c>
      <c r="Z26">
        <f t="shared" si="13"/>
        <v>20.042506369986508</v>
      </c>
      <c r="AA26">
        <f t="shared" si="14"/>
        <v>2.352797043126853</v>
      </c>
      <c r="AB26">
        <f t="shared" si="15"/>
        <v>63.992777693115386</v>
      </c>
      <c r="AC26">
        <f t="shared" si="16"/>
        <v>1.4109713251517999</v>
      </c>
      <c r="AD26">
        <f t="shared" si="17"/>
        <v>2.2048915143491232</v>
      </c>
      <c r="AE26">
        <f t="shared" si="18"/>
        <v>0.9418257179750531</v>
      </c>
      <c r="AF26">
        <f t="shared" si="19"/>
        <v>-58.652100402892849</v>
      </c>
      <c r="AG26">
        <f t="shared" si="20"/>
        <v>-227.84234296165053</v>
      </c>
      <c r="AH26">
        <f t="shared" si="21"/>
        <v>-11.267259707737335</v>
      </c>
      <c r="AI26">
        <f t="shared" si="22"/>
        <v>-6.0282072280642751E-2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54758.861695036976</v>
      </c>
      <c r="AO26">
        <f t="shared" si="26"/>
        <v>1800</v>
      </c>
      <c r="AP26">
        <f t="shared" si="27"/>
        <v>1517.3996999999999</v>
      </c>
      <c r="AQ26">
        <f t="shared" si="28"/>
        <v>0.84299983333333328</v>
      </c>
      <c r="AR26">
        <f t="shared" si="29"/>
        <v>0.16538967833333335</v>
      </c>
      <c r="AS26">
        <v>1689802551.5</v>
      </c>
      <c r="AT26">
        <v>391.30900000000003</v>
      </c>
      <c r="AU26">
        <v>399.99</v>
      </c>
      <c r="AV26">
        <v>13.946</v>
      </c>
      <c r="AW26">
        <v>13.1286</v>
      </c>
      <c r="AX26">
        <v>393.99599999999998</v>
      </c>
      <c r="AY26">
        <v>14.3626</v>
      </c>
      <c r="AZ26">
        <v>399.815</v>
      </c>
      <c r="BA26">
        <v>101.136</v>
      </c>
      <c r="BB26">
        <v>3.7908299999999999E-2</v>
      </c>
      <c r="BC26">
        <v>18.997900000000001</v>
      </c>
      <c r="BD26">
        <v>19.295200000000001</v>
      </c>
      <c r="BE26">
        <v>999.9</v>
      </c>
      <c r="BF26">
        <v>0</v>
      </c>
      <c r="BG26">
        <v>0</v>
      </c>
      <c r="BH26">
        <v>9965</v>
      </c>
      <c r="BI26">
        <v>0</v>
      </c>
      <c r="BJ26">
        <v>203.99799999999999</v>
      </c>
      <c r="BK26">
        <v>-8.6812699999999996</v>
      </c>
      <c r="BL26">
        <v>396.84300000000002</v>
      </c>
      <c r="BM26">
        <v>405.31099999999998</v>
      </c>
      <c r="BN26">
        <v>0.81738900000000003</v>
      </c>
      <c r="BO26">
        <v>399.99</v>
      </c>
      <c r="BP26">
        <v>13.1286</v>
      </c>
      <c r="BQ26">
        <v>1.4104300000000001</v>
      </c>
      <c r="BR26">
        <v>1.3277600000000001</v>
      </c>
      <c r="BS26">
        <v>12.0303</v>
      </c>
      <c r="BT26">
        <v>11.116899999999999</v>
      </c>
      <c r="BU26">
        <v>1800</v>
      </c>
      <c r="BV26">
        <v>0.90000500000000005</v>
      </c>
      <c r="BW26">
        <v>9.9995100000000003E-2</v>
      </c>
      <c r="BX26">
        <v>0</v>
      </c>
      <c r="BY26">
        <v>2.1318000000000001</v>
      </c>
      <c r="BZ26">
        <v>0</v>
      </c>
      <c r="CA26">
        <v>7897.5</v>
      </c>
      <c r="CB26">
        <v>14600.4</v>
      </c>
      <c r="CC26">
        <v>40.561999999999998</v>
      </c>
      <c r="CD26">
        <v>39.686999999999998</v>
      </c>
      <c r="CE26">
        <v>40.811999999999998</v>
      </c>
      <c r="CF26">
        <v>33.561999999999998</v>
      </c>
      <c r="CG26">
        <v>38.25</v>
      </c>
      <c r="CH26">
        <v>1620.01</v>
      </c>
      <c r="CI26">
        <v>179.99</v>
      </c>
      <c r="CJ26">
        <v>0</v>
      </c>
      <c r="CK26">
        <v>1689802565.0999999</v>
      </c>
      <c r="CL26">
        <v>0</v>
      </c>
      <c r="CM26">
        <v>1689802525</v>
      </c>
      <c r="CN26" t="s">
        <v>376</v>
      </c>
      <c r="CO26">
        <v>1689802525</v>
      </c>
      <c r="CP26">
        <v>1689802524.5</v>
      </c>
      <c r="CQ26">
        <v>30</v>
      </c>
      <c r="CR26">
        <v>0.29599999999999999</v>
      </c>
      <c r="CS26">
        <v>1E-3</v>
      </c>
      <c r="CT26">
        <v>-2.7160000000000002</v>
      </c>
      <c r="CU26">
        <v>-0.41699999999999998</v>
      </c>
      <c r="CV26">
        <v>400</v>
      </c>
      <c r="CW26">
        <v>13</v>
      </c>
      <c r="CX26">
        <v>0.09</v>
      </c>
      <c r="CY26">
        <v>0.09</v>
      </c>
      <c r="CZ26">
        <v>11.38468753847288</v>
      </c>
      <c r="DA26">
        <v>-1.005655323207183</v>
      </c>
      <c r="DB26">
        <v>0.12179554566235599</v>
      </c>
      <c r="DC26">
        <v>1</v>
      </c>
      <c r="DD26">
        <v>400.02687804878047</v>
      </c>
      <c r="DE26">
        <v>-7.0703832751586149E-2</v>
      </c>
      <c r="DF26">
        <v>3.6168437339863801E-2</v>
      </c>
      <c r="DG26">
        <v>1</v>
      </c>
      <c r="DH26">
        <v>1800.0085365853661</v>
      </c>
      <c r="DI26">
        <v>0.34474750216299821</v>
      </c>
      <c r="DJ26">
        <v>9.6438049762510858E-2</v>
      </c>
      <c r="DK26">
        <v>-1</v>
      </c>
      <c r="DL26">
        <v>2</v>
      </c>
      <c r="DM26">
        <v>2</v>
      </c>
      <c r="DN26" t="s">
        <v>351</v>
      </c>
      <c r="DO26">
        <v>2.6937799999999998</v>
      </c>
      <c r="DP26">
        <v>2.6592500000000001</v>
      </c>
      <c r="DQ26">
        <v>9.3805399999999997E-2</v>
      </c>
      <c r="DR26">
        <v>9.4467200000000001E-2</v>
      </c>
      <c r="DS26">
        <v>8.0405900000000002E-2</v>
      </c>
      <c r="DT26">
        <v>7.4559899999999998E-2</v>
      </c>
      <c r="DU26">
        <v>27427</v>
      </c>
      <c r="DV26">
        <v>30938.5</v>
      </c>
      <c r="DW26">
        <v>28479.5</v>
      </c>
      <c r="DX26">
        <v>32757.3</v>
      </c>
      <c r="DY26">
        <v>36404.800000000003</v>
      </c>
      <c r="DZ26">
        <v>40999</v>
      </c>
      <c r="EA26">
        <v>41793.199999999997</v>
      </c>
      <c r="EB26">
        <v>47161.3</v>
      </c>
      <c r="EC26">
        <v>1.8184499999999999</v>
      </c>
      <c r="ED26">
        <v>2.22342</v>
      </c>
      <c r="EE26">
        <v>3.0815599999999999E-2</v>
      </c>
      <c r="EF26">
        <v>0</v>
      </c>
      <c r="EG26">
        <v>18.784600000000001</v>
      </c>
      <c r="EH26">
        <v>999.9</v>
      </c>
      <c r="EI26">
        <v>48.9</v>
      </c>
      <c r="EJ26">
        <v>24.2</v>
      </c>
      <c r="EK26">
        <v>14.6548</v>
      </c>
      <c r="EL26">
        <v>63.130299999999998</v>
      </c>
      <c r="EM26">
        <v>3.2171500000000002</v>
      </c>
      <c r="EN26">
        <v>1</v>
      </c>
      <c r="EO26">
        <v>-0.35332799999999998</v>
      </c>
      <c r="EP26">
        <v>2.6098599999999998</v>
      </c>
      <c r="EQ26">
        <v>20.2164</v>
      </c>
      <c r="ER26">
        <v>5.2280699999999998</v>
      </c>
      <c r="ES26">
        <v>12.0099</v>
      </c>
      <c r="ET26">
        <v>4.9897499999999999</v>
      </c>
      <c r="EU26">
        <v>3.3050000000000002</v>
      </c>
      <c r="EV26">
        <v>6681.2</v>
      </c>
      <c r="EW26">
        <v>9999</v>
      </c>
      <c r="EX26">
        <v>514.70000000000005</v>
      </c>
      <c r="EY26">
        <v>65.5</v>
      </c>
      <c r="EZ26">
        <v>1.85242</v>
      </c>
      <c r="FA26">
        <v>1.8614200000000001</v>
      </c>
      <c r="FB26">
        <v>1.86036</v>
      </c>
      <c r="FC26">
        <v>1.8564000000000001</v>
      </c>
      <c r="FD26">
        <v>1.8608100000000001</v>
      </c>
      <c r="FE26">
        <v>1.8571200000000001</v>
      </c>
      <c r="FF26">
        <v>1.8591299999999999</v>
      </c>
      <c r="FG26">
        <v>1.8620300000000001</v>
      </c>
      <c r="FH26">
        <v>0</v>
      </c>
      <c r="FI26">
        <v>0</v>
      </c>
      <c r="FJ26">
        <v>0</v>
      </c>
      <c r="FK26">
        <v>0</v>
      </c>
      <c r="FL26" t="s">
        <v>352</v>
      </c>
      <c r="FM26" t="s">
        <v>353</v>
      </c>
      <c r="FN26" t="s">
        <v>354</v>
      </c>
      <c r="FO26" t="s">
        <v>354</v>
      </c>
      <c r="FP26" t="s">
        <v>354</v>
      </c>
      <c r="FQ26" t="s">
        <v>354</v>
      </c>
      <c r="FR26">
        <v>0</v>
      </c>
      <c r="FS26">
        <v>100</v>
      </c>
      <c r="FT26">
        <v>100</v>
      </c>
      <c r="FU26">
        <v>-2.6869999999999998</v>
      </c>
      <c r="FV26">
        <v>-0.41660000000000003</v>
      </c>
      <c r="FW26">
        <v>-1.2707818623756799</v>
      </c>
      <c r="FX26">
        <v>-4.0117494158234393E-3</v>
      </c>
      <c r="FY26">
        <v>1.087516141204025E-6</v>
      </c>
      <c r="FZ26">
        <v>-8.657206703991749E-11</v>
      </c>
      <c r="GA26">
        <v>-0.41660952380951949</v>
      </c>
      <c r="GB26">
        <v>0</v>
      </c>
      <c r="GC26">
        <v>0</v>
      </c>
      <c r="GD26">
        <v>0</v>
      </c>
      <c r="GE26">
        <v>4</v>
      </c>
      <c r="GF26">
        <v>2094</v>
      </c>
      <c r="GG26">
        <v>-1</v>
      </c>
      <c r="GH26">
        <v>-1</v>
      </c>
      <c r="GI26">
        <v>0.4</v>
      </c>
      <c r="GJ26">
        <v>0.5</v>
      </c>
      <c r="GK26">
        <v>0.99487300000000001</v>
      </c>
      <c r="GL26">
        <v>2.3840300000000001</v>
      </c>
      <c r="GM26">
        <v>1.5942400000000001</v>
      </c>
      <c r="GN26">
        <v>2.31934</v>
      </c>
      <c r="GO26">
        <v>1.40015</v>
      </c>
      <c r="GP26">
        <v>2.3327599999999999</v>
      </c>
      <c r="GQ26">
        <v>27.515999999999998</v>
      </c>
      <c r="GR26">
        <v>14.6486</v>
      </c>
      <c r="GS26">
        <v>18</v>
      </c>
      <c r="GT26">
        <v>414.97199999999998</v>
      </c>
      <c r="GU26">
        <v>635.91600000000005</v>
      </c>
      <c r="GV26">
        <v>15.8422</v>
      </c>
      <c r="GW26">
        <v>22.467400000000001</v>
      </c>
      <c r="GX26">
        <v>30.000299999999999</v>
      </c>
      <c r="GY26">
        <v>22.401399999999999</v>
      </c>
      <c r="GZ26">
        <v>22.337299999999999</v>
      </c>
      <c r="HA26">
        <v>19.965699999999998</v>
      </c>
      <c r="HB26">
        <v>0</v>
      </c>
      <c r="HC26">
        <v>-30</v>
      </c>
      <c r="HD26">
        <v>15.8393</v>
      </c>
      <c r="HE26">
        <v>400</v>
      </c>
      <c r="HF26">
        <v>0</v>
      </c>
      <c r="HG26">
        <v>104.55200000000001</v>
      </c>
      <c r="HH26">
        <v>103.95699999999999</v>
      </c>
    </row>
    <row r="27" spans="1:216" x14ac:dyDescent="0.2">
      <c r="A27">
        <v>9</v>
      </c>
      <c r="B27">
        <v>1689802629.5</v>
      </c>
      <c r="C27">
        <v>646</v>
      </c>
      <c r="D27" t="s">
        <v>377</v>
      </c>
      <c r="E27" t="s">
        <v>378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>
        <v>1689802629.5</v>
      </c>
      <c r="M27">
        <f t="shared" si="0"/>
        <v>1.2831199587262007E-3</v>
      </c>
      <c r="N27">
        <f t="shared" si="1"/>
        <v>1.2831199587262008</v>
      </c>
      <c r="O27">
        <f t="shared" si="2"/>
        <v>13.063186660667979</v>
      </c>
      <c r="P27">
        <f t="shared" si="3"/>
        <v>391.53500000000003</v>
      </c>
      <c r="Q27">
        <f t="shared" si="4"/>
        <v>232.14563105920163</v>
      </c>
      <c r="R27">
        <f t="shared" si="5"/>
        <v>23.487065583490466</v>
      </c>
      <c r="S27">
        <f t="shared" si="6"/>
        <v>39.613100540698007</v>
      </c>
      <c r="T27">
        <f t="shared" si="7"/>
        <v>0.1373192298462699</v>
      </c>
      <c r="U27">
        <f t="shared" si="8"/>
        <v>4.0625854841938827</v>
      </c>
      <c r="V27">
        <f t="shared" si="9"/>
        <v>0.13479181451242617</v>
      </c>
      <c r="W27">
        <f t="shared" si="10"/>
        <v>8.4468087695736702E-2</v>
      </c>
      <c r="X27">
        <f t="shared" si="11"/>
        <v>297.68023499999998</v>
      </c>
      <c r="Y27">
        <f t="shared" si="12"/>
        <v>20.073562550860789</v>
      </c>
      <c r="Z27">
        <f t="shared" si="13"/>
        <v>20.073562550860789</v>
      </c>
      <c r="AA27">
        <f t="shared" si="14"/>
        <v>2.3573242084841324</v>
      </c>
      <c r="AB27">
        <f t="shared" si="15"/>
        <v>63.94186361274965</v>
      </c>
      <c r="AC27">
        <f t="shared" si="16"/>
        <v>1.4121642630338402</v>
      </c>
      <c r="AD27">
        <f t="shared" si="17"/>
        <v>2.2085128321975631</v>
      </c>
      <c r="AE27">
        <f t="shared" si="18"/>
        <v>0.94515994545029214</v>
      </c>
      <c r="AF27">
        <f t="shared" si="19"/>
        <v>-56.585590179825452</v>
      </c>
      <c r="AG27">
        <f t="shared" si="20"/>
        <v>-229.83359860044308</v>
      </c>
      <c r="AH27">
        <f t="shared" si="21"/>
        <v>-11.321890086303082</v>
      </c>
      <c r="AI27">
        <f t="shared" si="22"/>
        <v>-6.0843866571644867E-2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55063.815407317619</v>
      </c>
      <c r="AO27">
        <f t="shared" si="26"/>
        <v>1799.86</v>
      </c>
      <c r="AP27">
        <f t="shared" si="27"/>
        <v>1517.2827</v>
      </c>
      <c r="AQ27">
        <f t="shared" si="28"/>
        <v>0.84300040003111354</v>
      </c>
      <c r="AR27">
        <f t="shared" si="29"/>
        <v>0.16539077206004912</v>
      </c>
      <c r="AS27">
        <v>1689802629.5</v>
      </c>
      <c r="AT27">
        <v>391.53500000000003</v>
      </c>
      <c r="AU27">
        <v>399.98500000000001</v>
      </c>
      <c r="AV27">
        <v>13.957800000000001</v>
      </c>
      <c r="AW27">
        <v>13.169700000000001</v>
      </c>
      <c r="AX27">
        <v>394.23899999999998</v>
      </c>
      <c r="AY27">
        <v>14.375</v>
      </c>
      <c r="AZ27">
        <v>400.06400000000002</v>
      </c>
      <c r="BA27">
        <v>101.136</v>
      </c>
      <c r="BB27">
        <v>3.7842800000000003E-2</v>
      </c>
      <c r="BC27">
        <v>19.0242</v>
      </c>
      <c r="BD27">
        <v>19.316199999999998</v>
      </c>
      <c r="BE27">
        <v>999.9</v>
      </c>
      <c r="BF27">
        <v>0</v>
      </c>
      <c r="BG27">
        <v>0</v>
      </c>
      <c r="BH27">
        <v>10023.799999999999</v>
      </c>
      <c r="BI27">
        <v>0</v>
      </c>
      <c r="BJ27">
        <v>188.667</v>
      </c>
      <c r="BK27">
        <v>-8.4504699999999993</v>
      </c>
      <c r="BL27">
        <v>397.077</v>
      </c>
      <c r="BM27">
        <v>405.32299999999998</v>
      </c>
      <c r="BN27">
        <v>0.78810999999999998</v>
      </c>
      <c r="BO27">
        <v>399.98500000000001</v>
      </c>
      <c r="BP27">
        <v>13.169700000000001</v>
      </c>
      <c r="BQ27">
        <v>1.4116299999999999</v>
      </c>
      <c r="BR27">
        <v>1.33192</v>
      </c>
      <c r="BS27">
        <v>12.043200000000001</v>
      </c>
      <c r="BT27">
        <v>11.164</v>
      </c>
      <c r="BU27">
        <v>1799.86</v>
      </c>
      <c r="BV27">
        <v>0.89998900000000004</v>
      </c>
      <c r="BW27">
        <v>0.100011</v>
      </c>
      <c r="BX27">
        <v>0</v>
      </c>
      <c r="BY27">
        <v>2.6015000000000001</v>
      </c>
      <c r="BZ27">
        <v>0</v>
      </c>
      <c r="CA27">
        <v>7563.15</v>
      </c>
      <c r="CB27">
        <v>14599.2</v>
      </c>
      <c r="CC27">
        <v>40.875</v>
      </c>
      <c r="CD27">
        <v>39.811999999999998</v>
      </c>
      <c r="CE27">
        <v>41</v>
      </c>
      <c r="CF27">
        <v>34.061999999999998</v>
      </c>
      <c r="CG27">
        <v>38.625</v>
      </c>
      <c r="CH27">
        <v>1619.85</v>
      </c>
      <c r="CI27">
        <v>180.01</v>
      </c>
      <c r="CJ27">
        <v>0</v>
      </c>
      <c r="CK27">
        <v>1689802643.0999999</v>
      </c>
      <c r="CL27">
        <v>0</v>
      </c>
      <c r="CM27">
        <v>1689802602.5</v>
      </c>
      <c r="CN27" t="s">
        <v>379</v>
      </c>
      <c r="CO27">
        <v>1689802601.5</v>
      </c>
      <c r="CP27">
        <v>1689802602.5</v>
      </c>
      <c r="CQ27">
        <v>31</v>
      </c>
      <c r="CR27">
        <v>-1.6E-2</v>
      </c>
      <c r="CS27">
        <v>-1E-3</v>
      </c>
      <c r="CT27">
        <v>-2.7320000000000002</v>
      </c>
      <c r="CU27">
        <v>-0.41699999999999998</v>
      </c>
      <c r="CV27">
        <v>400</v>
      </c>
      <c r="CW27">
        <v>13</v>
      </c>
      <c r="CX27">
        <v>0.31</v>
      </c>
      <c r="CY27">
        <v>0.13</v>
      </c>
      <c r="CZ27">
        <v>10.87266519432054</v>
      </c>
      <c r="DA27">
        <v>0.36596875641255078</v>
      </c>
      <c r="DB27">
        <v>7.1855571615563218E-2</v>
      </c>
      <c r="DC27">
        <v>1</v>
      </c>
      <c r="DD27">
        <v>400.00792682926829</v>
      </c>
      <c r="DE27">
        <v>1.189547038304949E-2</v>
      </c>
      <c r="DF27">
        <v>2.1495762763290779E-2</v>
      </c>
      <c r="DG27">
        <v>1</v>
      </c>
      <c r="DH27">
        <v>1799.992195121951</v>
      </c>
      <c r="DI27">
        <v>-3.0753120643427851E-2</v>
      </c>
      <c r="DJ27">
        <v>0.1412058209800498</v>
      </c>
      <c r="DK27">
        <v>-1</v>
      </c>
      <c r="DL27">
        <v>2</v>
      </c>
      <c r="DM27">
        <v>2</v>
      </c>
      <c r="DN27" t="s">
        <v>351</v>
      </c>
      <c r="DO27">
        <v>2.6944499999999998</v>
      </c>
      <c r="DP27">
        <v>2.6597</v>
      </c>
      <c r="DQ27">
        <v>9.3838400000000002E-2</v>
      </c>
      <c r="DR27">
        <v>9.4454499999999997E-2</v>
      </c>
      <c r="DS27">
        <v>8.0448000000000006E-2</v>
      </c>
      <c r="DT27">
        <v>7.4723200000000004E-2</v>
      </c>
      <c r="DU27">
        <v>27425</v>
      </c>
      <c r="DV27">
        <v>30938.3</v>
      </c>
      <c r="DW27">
        <v>28478.5</v>
      </c>
      <c r="DX27">
        <v>32756.799999999999</v>
      </c>
      <c r="DY27">
        <v>36401.4</v>
      </c>
      <c r="DZ27">
        <v>40990.6</v>
      </c>
      <c r="EA27">
        <v>41791.300000000003</v>
      </c>
      <c r="EB27">
        <v>47160.1</v>
      </c>
      <c r="EC27">
        <v>1.81837</v>
      </c>
      <c r="ED27">
        <v>2.2220200000000001</v>
      </c>
      <c r="EE27">
        <v>2.9809800000000001E-2</v>
      </c>
      <c r="EF27">
        <v>0</v>
      </c>
      <c r="EG27">
        <v>18.822299999999998</v>
      </c>
      <c r="EH27">
        <v>999.9</v>
      </c>
      <c r="EI27">
        <v>48.8</v>
      </c>
      <c r="EJ27">
        <v>24.3</v>
      </c>
      <c r="EK27">
        <v>14.7142</v>
      </c>
      <c r="EL27">
        <v>62.920299999999997</v>
      </c>
      <c r="EM27">
        <v>3.39744</v>
      </c>
      <c r="EN27">
        <v>1</v>
      </c>
      <c r="EO27">
        <v>-0.34876800000000002</v>
      </c>
      <c r="EP27">
        <v>3.00081</v>
      </c>
      <c r="EQ27">
        <v>20.209900000000001</v>
      </c>
      <c r="ER27">
        <v>5.2289700000000003</v>
      </c>
      <c r="ES27">
        <v>12.0099</v>
      </c>
      <c r="ET27">
        <v>4.9897499999999999</v>
      </c>
      <c r="EU27">
        <v>3.3050000000000002</v>
      </c>
      <c r="EV27">
        <v>6682.9</v>
      </c>
      <c r="EW27">
        <v>9999</v>
      </c>
      <c r="EX27">
        <v>514.70000000000005</v>
      </c>
      <c r="EY27">
        <v>65.5</v>
      </c>
      <c r="EZ27">
        <v>1.85242</v>
      </c>
      <c r="FA27">
        <v>1.8614200000000001</v>
      </c>
      <c r="FB27">
        <v>1.8603700000000001</v>
      </c>
      <c r="FC27">
        <v>1.8563799999999999</v>
      </c>
      <c r="FD27">
        <v>1.8608100000000001</v>
      </c>
      <c r="FE27">
        <v>1.8571500000000001</v>
      </c>
      <c r="FF27">
        <v>1.8591299999999999</v>
      </c>
      <c r="FG27">
        <v>1.8620300000000001</v>
      </c>
      <c r="FH27">
        <v>0</v>
      </c>
      <c r="FI27">
        <v>0</v>
      </c>
      <c r="FJ27">
        <v>0</v>
      </c>
      <c r="FK27">
        <v>0</v>
      </c>
      <c r="FL27" t="s">
        <v>352</v>
      </c>
      <c r="FM27" t="s">
        <v>353</v>
      </c>
      <c r="FN27" t="s">
        <v>354</v>
      </c>
      <c r="FO27" t="s">
        <v>354</v>
      </c>
      <c r="FP27" t="s">
        <v>354</v>
      </c>
      <c r="FQ27" t="s">
        <v>354</v>
      </c>
      <c r="FR27">
        <v>0</v>
      </c>
      <c r="FS27">
        <v>100</v>
      </c>
      <c r="FT27">
        <v>100</v>
      </c>
      <c r="FU27">
        <v>-2.7040000000000002</v>
      </c>
      <c r="FV27">
        <v>-0.41720000000000002</v>
      </c>
      <c r="FW27">
        <v>-1.286672924046883</v>
      </c>
      <c r="FX27">
        <v>-4.0117494158234393E-3</v>
      </c>
      <c r="FY27">
        <v>1.087516141204025E-6</v>
      </c>
      <c r="FZ27">
        <v>-8.657206703991749E-11</v>
      </c>
      <c r="GA27">
        <v>-0.41720952380952347</v>
      </c>
      <c r="GB27">
        <v>0</v>
      </c>
      <c r="GC27">
        <v>0</v>
      </c>
      <c r="GD27">
        <v>0</v>
      </c>
      <c r="GE27">
        <v>4</v>
      </c>
      <c r="GF27">
        <v>2094</v>
      </c>
      <c r="GG27">
        <v>-1</v>
      </c>
      <c r="GH27">
        <v>-1</v>
      </c>
      <c r="GI27">
        <v>0.5</v>
      </c>
      <c r="GJ27">
        <v>0.5</v>
      </c>
      <c r="GK27">
        <v>0.99487300000000001</v>
      </c>
      <c r="GL27">
        <v>2.3925800000000002</v>
      </c>
      <c r="GM27">
        <v>1.5942400000000001</v>
      </c>
      <c r="GN27">
        <v>2.31934</v>
      </c>
      <c r="GO27">
        <v>1.40015</v>
      </c>
      <c r="GP27">
        <v>2.2399900000000001</v>
      </c>
      <c r="GQ27">
        <v>27.599399999999999</v>
      </c>
      <c r="GR27">
        <v>14.622400000000001</v>
      </c>
      <c r="GS27">
        <v>18</v>
      </c>
      <c r="GT27">
        <v>415.31</v>
      </c>
      <c r="GU27">
        <v>635.40200000000004</v>
      </c>
      <c r="GV27">
        <v>15.6546</v>
      </c>
      <c r="GW27">
        <v>22.507200000000001</v>
      </c>
      <c r="GX27">
        <v>30.000399999999999</v>
      </c>
      <c r="GY27">
        <v>22.449100000000001</v>
      </c>
      <c r="GZ27">
        <v>22.388500000000001</v>
      </c>
      <c r="HA27">
        <v>19.963200000000001</v>
      </c>
      <c r="HB27">
        <v>0</v>
      </c>
      <c r="HC27">
        <v>-30</v>
      </c>
      <c r="HD27">
        <v>15.641500000000001</v>
      </c>
      <c r="HE27">
        <v>400</v>
      </c>
      <c r="HF27">
        <v>0</v>
      </c>
      <c r="HG27">
        <v>104.548</v>
      </c>
      <c r="HH27">
        <v>103.955</v>
      </c>
    </row>
    <row r="28" spans="1:216" x14ac:dyDescent="0.2">
      <c r="A28">
        <v>10</v>
      </c>
      <c r="B28">
        <v>1689802707.5</v>
      </c>
      <c r="C28">
        <v>724</v>
      </c>
      <c r="D28" t="s">
        <v>380</v>
      </c>
      <c r="E28" t="s">
        <v>381</v>
      </c>
      <c r="F28" t="s">
        <v>344</v>
      </c>
      <c r="G28" t="s">
        <v>345</v>
      </c>
      <c r="H28" t="s">
        <v>346</v>
      </c>
      <c r="I28" t="s">
        <v>347</v>
      </c>
      <c r="J28" t="s">
        <v>348</v>
      </c>
      <c r="K28" t="s">
        <v>349</v>
      </c>
      <c r="L28">
        <v>1689802707.5</v>
      </c>
      <c r="M28">
        <f t="shared" si="0"/>
        <v>1.34799553261085E-3</v>
      </c>
      <c r="N28">
        <f t="shared" si="1"/>
        <v>1.3479955326108499</v>
      </c>
      <c r="O28">
        <f t="shared" si="2"/>
        <v>13.241845151959968</v>
      </c>
      <c r="P28">
        <f t="shared" si="3"/>
        <v>391.45499999999998</v>
      </c>
      <c r="Q28">
        <f t="shared" si="4"/>
        <v>239.77058337418921</v>
      </c>
      <c r="R28">
        <f t="shared" si="5"/>
        <v>24.257803555556507</v>
      </c>
      <c r="S28">
        <f t="shared" si="6"/>
        <v>39.603851136404998</v>
      </c>
      <c r="T28">
        <f t="shared" si="7"/>
        <v>0.14663149588796734</v>
      </c>
      <c r="U28">
        <f t="shared" si="8"/>
        <v>4.0723161226174431</v>
      </c>
      <c r="V28">
        <f t="shared" si="9"/>
        <v>0.14376026871485975</v>
      </c>
      <c r="W28">
        <f t="shared" si="10"/>
        <v>9.0103453533428912E-2</v>
      </c>
      <c r="X28">
        <f t="shared" si="11"/>
        <v>297.70461299999999</v>
      </c>
      <c r="Y28">
        <f t="shared" si="12"/>
        <v>20.028668643311114</v>
      </c>
      <c r="Z28">
        <f t="shared" si="13"/>
        <v>20.028668643311114</v>
      </c>
      <c r="AA28">
        <f t="shared" si="14"/>
        <v>2.3507823252000075</v>
      </c>
      <c r="AB28">
        <f t="shared" si="15"/>
        <v>64.409411290641302</v>
      </c>
      <c r="AC28">
        <f t="shared" si="16"/>
        <v>1.4198120501157998</v>
      </c>
      <c r="AD28">
        <f t="shared" si="17"/>
        <v>2.204354956310707</v>
      </c>
      <c r="AE28">
        <f t="shared" si="18"/>
        <v>0.93097027508420771</v>
      </c>
      <c r="AF28">
        <f t="shared" si="19"/>
        <v>-59.446602988138487</v>
      </c>
      <c r="AG28">
        <f t="shared" si="20"/>
        <v>-227.15809327081911</v>
      </c>
      <c r="AH28">
        <f t="shared" si="21"/>
        <v>-11.159054378902633</v>
      </c>
      <c r="AI28">
        <f t="shared" si="22"/>
        <v>-5.9137637860231962E-2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55248.411296073937</v>
      </c>
      <c r="AO28">
        <f t="shared" si="26"/>
        <v>1800.02</v>
      </c>
      <c r="AP28">
        <f t="shared" si="27"/>
        <v>1517.4165</v>
      </c>
      <c r="AQ28">
        <f t="shared" si="28"/>
        <v>0.84299980000222219</v>
      </c>
      <c r="AR28">
        <f t="shared" si="29"/>
        <v>0.16538961400428884</v>
      </c>
      <c r="AS28">
        <v>1689802707.5</v>
      </c>
      <c r="AT28">
        <v>391.45499999999998</v>
      </c>
      <c r="AU28">
        <v>400.02600000000001</v>
      </c>
      <c r="AV28">
        <v>14.033799999999999</v>
      </c>
      <c r="AW28">
        <v>13.2065</v>
      </c>
      <c r="AX28">
        <v>394.221</v>
      </c>
      <c r="AY28">
        <v>14.452500000000001</v>
      </c>
      <c r="AZ28">
        <v>400.346</v>
      </c>
      <c r="BA28">
        <v>101.133</v>
      </c>
      <c r="BB28">
        <v>3.7891000000000001E-2</v>
      </c>
      <c r="BC28">
        <v>18.994</v>
      </c>
      <c r="BD28">
        <v>19.288399999999999</v>
      </c>
      <c r="BE28">
        <v>999.9</v>
      </c>
      <c r="BF28">
        <v>0</v>
      </c>
      <c r="BG28">
        <v>0</v>
      </c>
      <c r="BH28">
        <v>10058.1</v>
      </c>
      <c r="BI28">
        <v>0</v>
      </c>
      <c r="BJ28">
        <v>175.95099999999999</v>
      </c>
      <c r="BK28">
        <v>-8.5712899999999994</v>
      </c>
      <c r="BL28">
        <v>397.02600000000001</v>
      </c>
      <c r="BM28">
        <v>405.38</v>
      </c>
      <c r="BN28">
        <v>0.82726</v>
      </c>
      <c r="BO28">
        <v>400.02600000000001</v>
      </c>
      <c r="BP28">
        <v>13.2065</v>
      </c>
      <c r="BQ28">
        <v>1.4192800000000001</v>
      </c>
      <c r="BR28">
        <v>1.33562</v>
      </c>
      <c r="BS28">
        <v>12.1252</v>
      </c>
      <c r="BT28">
        <v>11.2058</v>
      </c>
      <c r="BU28">
        <v>1800.02</v>
      </c>
      <c r="BV28">
        <v>0.90000599999999997</v>
      </c>
      <c r="BW28">
        <v>9.9994399999999997E-2</v>
      </c>
      <c r="BX28">
        <v>0</v>
      </c>
      <c r="BY28">
        <v>2.0283000000000002</v>
      </c>
      <c r="BZ28">
        <v>0</v>
      </c>
      <c r="CA28">
        <v>7085.08</v>
      </c>
      <c r="CB28">
        <v>14600.5</v>
      </c>
      <c r="CC28">
        <v>41.186999999999998</v>
      </c>
      <c r="CD28">
        <v>40</v>
      </c>
      <c r="CE28">
        <v>41.186999999999998</v>
      </c>
      <c r="CF28">
        <v>34.436999999999998</v>
      </c>
      <c r="CG28">
        <v>38.875</v>
      </c>
      <c r="CH28">
        <v>1620.03</v>
      </c>
      <c r="CI28">
        <v>179.99</v>
      </c>
      <c r="CJ28">
        <v>0</v>
      </c>
      <c r="CK28">
        <v>1689802721.0999999</v>
      </c>
      <c r="CL28">
        <v>0</v>
      </c>
      <c r="CM28">
        <v>1689802680.5</v>
      </c>
      <c r="CN28" t="s">
        <v>382</v>
      </c>
      <c r="CO28">
        <v>1689802677</v>
      </c>
      <c r="CP28">
        <v>1689802680.5</v>
      </c>
      <c r="CQ28">
        <v>32</v>
      </c>
      <c r="CR28">
        <v>-6.2E-2</v>
      </c>
      <c r="CS28">
        <v>-2E-3</v>
      </c>
      <c r="CT28">
        <v>-2.794</v>
      </c>
      <c r="CU28">
        <v>-0.41899999999999998</v>
      </c>
      <c r="CV28">
        <v>400</v>
      </c>
      <c r="CW28">
        <v>13</v>
      </c>
      <c r="CX28">
        <v>0.24</v>
      </c>
      <c r="CY28">
        <v>0.14000000000000001</v>
      </c>
      <c r="CZ28">
        <v>10.89672082917618</v>
      </c>
      <c r="DA28">
        <v>0.14476411749216939</v>
      </c>
      <c r="DB28">
        <v>5.4702285966559863E-2</v>
      </c>
      <c r="DC28">
        <v>1</v>
      </c>
      <c r="DD28">
        <v>399.9957073170732</v>
      </c>
      <c r="DE28">
        <v>-0.1279024390249717</v>
      </c>
      <c r="DF28">
        <v>2.071436864622192E-2</v>
      </c>
      <c r="DG28">
        <v>1</v>
      </c>
      <c r="DH28">
        <v>1800.0017073170729</v>
      </c>
      <c r="DI28">
        <v>-4.4000791824909263E-2</v>
      </c>
      <c r="DJ28">
        <v>0.1248589924484455</v>
      </c>
      <c r="DK28">
        <v>-1</v>
      </c>
      <c r="DL28">
        <v>2</v>
      </c>
      <c r="DM28">
        <v>2</v>
      </c>
      <c r="DN28" t="s">
        <v>351</v>
      </c>
      <c r="DO28">
        <v>2.69523</v>
      </c>
      <c r="DP28">
        <v>2.66005</v>
      </c>
      <c r="DQ28">
        <v>9.3822699999999995E-2</v>
      </c>
      <c r="DR28">
        <v>9.4449099999999994E-2</v>
      </c>
      <c r="DS28">
        <v>8.0758800000000006E-2</v>
      </c>
      <c r="DT28">
        <v>7.4867799999999998E-2</v>
      </c>
      <c r="DU28">
        <v>27423.8</v>
      </c>
      <c r="DV28">
        <v>30935</v>
      </c>
      <c r="DW28">
        <v>28476.9</v>
      </c>
      <c r="DX28">
        <v>32753.200000000001</v>
      </c>
      <c r="DY28">
        <v>36386.699999999997</v>
      </c>
      <c r="DZ28">
        <v>40979.5</v>
      </c>
      <c r="EA28">
        <v>41788.800000000003</v>
      </c>
      <c r="EB28">
        <v>47154.7</v>
      </c>
      <c r="EC28">
        <v>1.8186800000000001</v>
      </c>
      <c r="ED28">
        <v>2.2207300000000001</v>
      </c>
      <c r="EE28">
        <v>3.0964599999999998E-2</v>
      </c>
      <c r="EF28">
        <v>0</v>
      </c>
      <c r="EG28">
        <v>18.775300000000001</v>
      </c>
      <c r="EH28">
        <v>999.9</v>
      </c>
      <c r="EI28">
        <v>48.7</v>
      </c>
      <c r="EJ28">
        <v>24.4</v>
      </c>
      <c r="EK28">
        <v>14.773999999999999</v>
      </c>
      <c r="EL28">
        <v>62.9803</v>
      </c>
      <c r="EM28">
        <v>2.6842999999999999</v>
      </c>
      <c r="EN28">
        <v>1</v>
      </c>
      <c r="EO28">
        <v>-0.34743600000000002</v>
      </c>
      <c r="EP28">
        <v>2.5516700000000001</v>
      </c>
      <c r="EQ28">
        <v>20.216999999999999</v>
      </c>
      <c r="ER28">
        <v>5.2285199999999996</v>
      </c>
      <c r="ES28">
        <v>12.0099</v>
      </c>
      <c r="ET28">
        <v>4.9896500000000001</v>
      </c>
      <c r="EU28">
        <v>3.3050000000000002</v>
      </c>
      <c r="EV28">
        <v>6684.4</v>
      </c>
      <c r="EW28">
        <v>9999</v>
      </c>
      <c r="EX28">
        <v>514.70000000000005</v>
      </c>
      <c r="EY28">
        <v>65.5</v>
      </c>
      <c r="EZ28">
        <v>1.85242</v>
      </c>
      <c r="FA28">
        <v>1.8614200000000001</v>
      </c>
      <c r="FB28">
        <v>1.8604000000000001</v>
      </c>
      <c r="FC28">
        <v>1.85639</v>
      </c>
      <c r="FD28">
        <v>1.8608100000000001</v>
      </c>
      <c r="FE28">
        <v>1.8571299999999999</v>
      </c>
      <c r="FF28">
        <v>1.8591299999999999</v>
      </c>
      <c r="FG28">
        <v>1.8620300000000001</v>
      </c>
      <c r="FH28">
        <v>0</v>
      </c>
      <c r="FI28">
        <v>0</v>
      </c>
      <c r="FJ28">
        <v>0</v>
      </c>
      <c r="FK28">
        <v>0</v>
      </c>
      <c r="FL28" t="s">
        <v>352</v>
      </c>
      <c r="FM28" t="s">
        <v>353</v>
      </c>
      <c r="FN28" t="s">
        <v>354</v>
      </c>
      <c r="FO28" t="s">
        <v>354</v>
      </c>
      <c r="FP28" t="s">
        <v>354</v>
      </c>
      <c r="FQ28" t="s">
        <v>354</v>
      </c>
      <c r="FR28">
        <v>0</v>
      </c>
      <c r="FS28">
        <v>100</v>
      </c>
      <c r="FT28">
        <v>100</v>
      </c>
      <c r="FU28">
        <v>-2.766</v>
      </c>
      <c r="FV28">
        <v>-0.41870000000000002</v>
      </c>
      <c r="FW28">
        <v>-1.3487434529204749</v>
      </c>
      <c r="FX28">
        <v>-4.0117494158234393E-3</v>
      </c>
      <c r="FY28">
        <v>1.087516141204025E-6</v>
      </c>
      <c r="FZ28">
        <v>-8.657206703991749E-11</v>
      </c>
      <c r="GA28">
        <v>-0.41872380952380972</v>
      </c>
      <c r="GB28">
        <v>0</v>
      </c>
      <c r="GC28">
        <v>0</v>
      </c>
      <c r="GD28">
        <v>0</v>
      </c>
      <c r="GE28">
        <v>4</v>
      </c>
      <c r="GF28">
        <v>2094</v>
      </c>
      <c r="GG28">
        <v>-1</v>
      </c>
      <c r="GH28">
        <v>-1</v>
      </c>
      <c r="GI28">
        <v>0.5</v>
      </c>
      <c r="GJ28">
        <v>0.5</v>
      </c>
      <c r="GK28">
        <v>0.99487300000000001</v>
      </c>
      <c r="GL28">
        <v>2.3815900000000001</v>
      </c>
      <c r="GM28">
        <v>1.5942400000000001</v>
      </c>
      <c r="GN28">
        <v>2.31934</v>
      </c>
      <c r="GO28">
        <v>1.40015</v>
      </c>
      <c r="GP28">
        <v>2.34985</v>
      </c>
      <c r="GQ28">
        <v>27.661999999999999</v>
      </c>
      <c r="GR28">
        <v>14.622400000000001</v>
      </c>
      <c r="GS28">
        <v>18</v>
      </c>
      <c r="GT28">
        <v>415.82499999999999</v>
      </c>
      <c r="GU28">
        <v>634.88199999999995</v>
      </c>
      <c r="GV28">
        <v>15.8506</v>
      </c>
      <c r="GW28">
        <v>22.545100000000001</v>
      </c>
      <c r="GX28">
        <v>30.000299999999999</v>
      </c>
      <c r="GY28">
        <v>22.493300000000001</v>
      </c>
      <c r="GZ28">
        <v>22.432600000000001</v>
      </c>
      <c r="HA28">
        <v>19.962900000000001</v>
      </c>
      <c r="HB28">
        <v>0</v>
      </c>
      <c r="HC28">
        <v>-30</v>
      </c>
      <c r="HD28">
        <v>15.857200000000001</v>
      </c>
      <c r="HE28">
        <v>400</v>
      </c>
      <c r="HF28">
        <v>0</v>
      </c>
      <c r="HG28">
        <v>104.542</v>
      </c>
      <c r="HH28">
        <v>103.943</v>
      </c>
    </row>
    <row r="29" spans="1:216" x14ac:dyDescent="0.2">
      <c r="A29">
        <v>11</v>
      </c>
      <c r="B29">
        <v>1689802790.5</v>
      </c>
      <c r="C29">
        <v>807</v>
      </c>
      <c r="D29" t="s">
        <v>383</v>
      </c>
      <c r="E29" t="s">
        <v>384</v>
      </c>
      <c r="F29" t="s">
        <v>344</v>
      </c>
      <c r="G29" t="s">
        <v>345</v>
      </c>
      <c r="H29" t="s">
        <v>346</v>
      </c>
      <c r="I29" t="s">
        <v>347</v>
      </c>
      <c r="J29" t="s">
        <v>348</v>
      </c>
      <c r="K29" t="s">
        <v>349</v>
      </c>
      <c r="L29">
        <v>1689802790.5</v>
      </c>
      <c r="M29">
        <f t="shared" si="0"/>
        <v>1.306260634268065E-3</v>
      </c>
      <c r="N29">
        <f t="shared" si="1"/>
        <v>1.3062606342680649</v>
      </c>
      <c r="O29">
        <f t="shared" si="2"/>
        <v>14.888249046610301</v>
      </c>
      <c r="P29">
        <f t="shared" si="3"/>
        <v>465.31299999999999</v>
      </c>
      <c r="Q29">
        <f t="shared" si="4"/>
        <v>288.76807125037874</v>
      </c>
      <c r="R29">
        <f t="shared" si="5"/>
        <v>29.215681510091443</v>
      </c>
      <c r="S29">
        <f t="shared" si="6"/>
        <v>47.077352948477497</v>
      </c>
      <c r="T29">
        <f t="shared" si="7"/>
        <v>0.14170606263670385</v>
      </c>
      <c r="U29">
        <f t="shared" si="8"/>
        <v>4.0578873598730851</v>
      </c>
      <c r="V29">
        <f t="shared" si="9"/>
        <v>0.13901323938282564</v>
      </c>
      <c r="W29">
        <f t="shared" si="10"/>
        <v>8.7120951956847548E-2</v>
      </c>
      <c r="X29">
        <f t="shared" si="11"/>
        <v>297.68821500000001</v>
      </c>
      <c r="Y29">
        <f t="shared" si="12"/>
        <v>20.050418802027139</v>
      </c>
      <c r="Z29">
        <f t="shared" si="13"/>
        <v>20.050418802027139</v>
      </c>
      <c r="AA29">
        <f t="shared" si="14"/>
        <v>2.3539497415025648</v>
      </c>
      <c r="AB29">
        <f t="shared" si="15"/>
        <v>64.421526703836747</v>
      </c>
      <c r="AC29">
        <f t="shared" si="16"/>
        <v>1.4209921706392499</v>
      </c>
      <c r="AD29">
        <f t="shared" si="17"/>
        <v>2.2057722679748597</v>
      </c>
      <c r="AE29">
        <f t="shared" si="18"/>
        <v>0.93295757086331488</v>
      </c>
      <c r="AF29">
        <f t="shared" si="19"/>
        <v>-57.606093971221668</v>
      </c>
      <c r="AG29">
        <f t="shared" si="20"/>
        <v>-228.85817939905778</v>
      </c>
      <c r="AH29">
        <f t="shared" si="21"/>
        <v>-11.284401242706737</v>
      </c>
      <c r="AI29">
        <f t="shared" si="22"/>
        <v>-6.0459612986164757E-2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54981.168185688817</v>
      </c>
      <c r="AO29">
        <f t="shared" si="26"/>
        <v>1799.91</v>
      </c>
      <c r="AP29">
        <f t="shared" si="27"/>
        <v>1517.3246999999999</v>
      </c>
      <c r="AQ29">
        <f t="shared" si="28"/>
        <v>0.84300031668250075</v>
      </c>
      <c r="AR29">
        <f t="shared" si="29"/>
        <v>0.16539061119722653</v>
      </c>
      <c r="AS29">
        <v>1689802790.5</v>
      </c>
      <c r="AT29">
        <v>465.31299999999999</v>
      </c>
      <c r="AU29">
        <v>474.96499999999997</v>
      </c>
      <c r="AV29">
        <v>14.0451</v>
      </c>
      <c r="AW29">
        <v>13.242900000000001</v>
      </c>
      <c r="AX29">
        <v>468.19499999999999</v>
      </c>
      <c r="AY29">
        <v>14.4657</v>
      </c>
      <c r="AZ29">
        <v>400.08499999999998</v>
      </c>
      <c r="BA29">
        <v>101.13500000000001</v>
      </c>
      <c r="BB29">
        <v>3.8517500000000003E-2</v>
      </c>
      <c r="BC29">
        <v>19.004300000000001</v>
      </c>
      <c r="BD29">
        <v>19.280899999999999</v>
      </c>
      <c r="BE29">
        <v>999.9</v>
      </c>
      <c r="BF29">
        <v>0</v>
      </c>
      <c r="BG29">
        <v>0</v>
      </c>
      <c r="BH29">
        <v>10007.5</v>
      </c>
      <c r="BI29">
        <v>0</v>
      </c>
      <c r="BJ29">
        <v>169.249</v>
      </c>
      <c r="BK29">
        <v>-9.6511200000000006</v>
      </c>
      <c r="BL29">
        <v>471.94200000000001</v>
      </c>
      <c r="BM29">
        <v>481.339</v>
      </c>
      <c r="BN29">
        <v>0.80222099999999996</v>
      </c>
      <c r="BO29">
        <v>474.96499999999997</v>
      </c>
      <c r="BP29">
        <v>13.242900000000001</v>
      </c>
      <c r="BQ29">
        <v>1.4204600000000001</v>
      </c>
      <c r="BR29">
        <v>1.3393200000000001</v>
      </c>
      <c r="BS29">
        <v>12.1378</v>
      </c>
      <c r="BT29">
        <v>11.2476</v>
      </c>
      <c r="BU29">
        <v>1799.91</v>
      </c>
      <c r="BV29">
        <v>0.89998999999999996</v>
      </c>
      <c r="BW29">
        <v>0.10001</v>
      </c>
      <c r="BX29">
        <v>0</v>
      </c>
      <c r="BY29">
        <v>2.3397999999999999</v>
      </c>
      <c r="BZ29">
        <v>0</v>
      </c>
      <c r="CA29">
        <v>6934.39</v>
      </c>
      <c r="CB29">
        <v>14599.6</v>
      </c>
      <c r="CC29">
        <v>41.561999999999998</v>
      </c>
      <c r="CD29">
        <v>40.311999999999998</v>
      </c>
      <c r="CE29">
        <v>41.5</v>
      </c>
      <c r="CF29">
        <v>35</v>
      </c>
      <c r="CG29">
        <v>39.311999999999998</v>
      </c>
      <c r="CH29">
        <v>1619.9</v>
      </c>
      <c r="CI29">
        <v>180.01</v>
      </c>
      <c r="CJ29">
        <v>0</v>
      </c>
      <c r="CK29">
        <v>1689802803.9000001</v>
      </c>
      <c r="CL29">
        <v>0</v>
      </c>
      <c r="CM29">
        <v>1689802762.5</v>
      </c>
      <c r="CN29" t="s">
        <v>385</v>
      </c>
      <c r="CO29">
        <v>1689802762.5</v>
      </c>
      <c r="CP29">
        <v>1689802762</v>
      </c>
      <c r="CQ29">
        <v>33</v>
      </c>
      <c r="CR29">
        <v>0.11600000000000001</v>
      </c>
      <c r="CS29">
        <v>-2E-3</v>
      </c>
      <c r="CT29">
        <v>-2.911</v>
      </c>
      <c r="CU29">
        <v>-0.42099999999999999</v>
      </c>
      <c r="CV29">
        <v>475</v>
      </c>
      <c r="CW29">
        <v>13</v>
      </c>
      <c r="CX29">
        <v>0.18</v>
      </c>
      <c r="CY29">
        <v>0.11</v>
      </c>
      <c r="CZ29">
        <v>12.48311353697941</v>
      </c>
      <c r="DA29">
        <v>-0.73589827888729353</v>
      </c>
      <c r="DB29">
        <v>8.2934749441372635E-2</v>
      </c>
      <c r="DC29">
        <v>1</v>
      </c>
      <c r="DD29">
        <v>475.0036341463416</v>
      </c>
      <c r="DE29">
        <v>-4.3463414633809969E-2</v>
      </c>
      <c r="DF29">
        <v>2.643699929244114E-2</v>
      </c>
      <c r="DG29">
        <v>1</v>
      </c>
      <c r="DH29">
        <v>1799.9875</v>
      </c>
      <c r="DI29">
        <v>-0.18502681841562771</v>
      </c>
      <c r="DJ29">
        <v>7.1824438737785226E-2</v>
      </c>
      <c r="DK29">
        <v>-1</v>
      </c>
      <c r="DL29">
        <v>2</v>
      </c>
      <c r="DM29">
        <v>2</v>
      </c>
      <c r="DN29" t="s">
        <v>351</v>
      </c>
      <c r="DO29">
        <v>2.69441</v>
      </c>
      <c r="DP29">
        <v>2.6602299999999999</v>
      </c>
      <c r="DQ29">
        <v>0.106725</v>
      </c>
      <c r="DR29">
        <v>0.107361</v>
      </c>
      <c r="DS29">
        <v>8.0808000000000005E-2</v>
      </c>
      <c r="DT29">
        <v>7.5014600000000001E-2</v>
      </c>
      <c r="DU29">
        <v>27032.400000000001</v>
      </c>
      <c r="DV29">
        <v>30494.6</v>
      </c>
      <c r="DW29">
        <v>28476</v>
      </c>
      <c r="DX29">
        <v>32754</v>
      </c>
      <c r="DY29">
        <v>36384</v>
      </c>
      <c r="DZ29">
        <v>40973.1</v>
      </c>
      <c r="EA29">
        <v>41787.9</v>
      </c>
      <c r="EB29">
        <v>47154.8</v>
      </c>
      <c r="EC29">
        <v>1.81793</v>
      </c>
      <c r="ED29">
        <v>2.2206000000000001</v>
      </c>
      <c r="EE29">
        <v>3.1717099999999998E-2</v>
      </c>
      <c r="EF29">
        <v>0</v>
      </c>
      <c r="EG29">
        <v>18.755299999999998</v>
      </c>
      <c r="EH29">
        <v>999.9</v>
      </c>
      <c r="EI29">
        <v>48.6</v>
      </c>
      <c r="EJ29">
        <v>24.5</v>
      </c>
      <c r="EK29">
        <v>14.829700000000001</v>
      </c>
      <c r="EL29">
        <v>63.140300000000003</v>
      </c>
      <c r="EM29">
        <v>3.1089699999999998</v>
      </c>
      <c r="EN29">
        <v>1</v>
      </c>
      <c r="EO29">
        <v>-0.34515200000000001</v>
      </c>
      <c r="EP29">
        <v>2.63062</v>
      </c>
      <c r="EQ29">
        <v>20.215900000000001</v>
      </c>
      <c r="ER29">
        <v>5.2271700000000001</v>
      </c>
      <c r="ES29">
        <v>12.0099</v>
      </c>
      <c r="ET29">
        <v>4.9897999999999998</v>
      </c>
      <c r="EU29">
        <v>3.3050000000000002</v>
      </c>
      <c r="EV29">
        <v>6686.2</v>
      </c>
      <c r="EW29">
        <v>9999</v>
      </c>
      <c r="EX29">
        <v>514.70000000000005</v>
      </c>
      <c r="EY29">
        <v>65.599999999999994</v>
      </c>
      <c r="EZ29">
        <v>1.85242</v>
      </c>
      <c r="FA29">
        <v>1.8614200000000001</v>
      </c>
      <c r="FB29">
        <v>1.86043</v>
      </c>
      <c r="FC29">
        <v>1.8564000000000001</v>
      </c>
      <c r="FD29">
        <v>1.8608100000000001</v>
      </c>
      <c r="FE29">
        <v>1.8571500000000001</v>
      </c>
      <c r="FF29">
        <v>1.8591500000000001</v>
      </c>
      <c r="FG29">
        <v>1.8620300000000001</v>
      </c>
      <c r="FH29">
        <v>0</v>
      </c>
      <c r="FI29">
        <v>0</v>
      </c>
      <c r="FJ29">
        <v>0</v>
      </c>
      <c r="FK29">
        <v>0</v>
      </c>
      <c r="FL29" t="s">
        <v>352</v>
      </c>
      <c r="FM29" t="s">
        <v>353</v>
      </c>
      <c r="FN29" t="s">
        <v>354</v>
      </c>
      <c r="FO29" t="s">
        <v>354</v>
      </c>
      <c r="FP29" t="s">
        <v>354</v>
      </c>
      <c r="FQ29" t="s">
        <v>354</v>
      </c>
      <c r="FR29">
        <v>0</v>
      </c>
      <c r="FS29">
        <v>100</v>
      </c>
      <c r="FT29">
        <v>100</v>
      </c>
      <c r="FU29">
        <v>-2.8820000000000001</v>
      </c>
      <c r="FV29">
        <v>-0.42059999999999997</v>
      </c>
      <c r="FW29">
        <v>-1.232688150806678</v>
      </c>
      <c r="FX29">
        <v>-4.0117494158234393E-3</v>
      </c>
      <c r="FY29">
        <v>1.087516141204025E-6</v>
      </c>
      <c r="FZ29">
        <v>-8.657206703991749E-11</v>
      </c>
      <c r="GA29">
        <v>-0.42057500000000297</v>
      </c>
      <c r="GB29">
        <v>0</v>
      </c>
      <c r="GC29">
        <v>0</v>
      </c>
      <c r="GD29">
        <v>0</v>
      </c>
      <c r="GE29">
        <v>4</v>
      </c>
      <c r="GF29">
        <v>2094</v>
      </c>
      <c r="GG29">
        <v>-1</v>
      </c>
      <c r="GH29">
        <v>-1</v>
      </c>
      <c r="GI29">
        <v>0.5</v>
      </c>
      <c r="GJ29">
        <v>0.5</v>
      </c>
      <c r="GK29">
        <v>1.1401399999999999</v>
      </c>
      <c r="GL29">
        <v>2.3803700000000001</v>
      </c>
      <c r="GM29">
        <v>1.5942400000000001</v>
      </c>
      <c r="GN29">
        <v>2.31934</v>
      </c>
      <c r="GO29">
        <v>1.40015</v>
      </c>
      <c r="GP29">
        <v>2.3535200000000001</v>
      </c>
      <c r="GQ29">
        <v>27.724599999999999</v>
      </c>
      <c r="GR29">
        <v>14.604900000000001</v>
      </c>
      <c r="GS29">
        <v>18</v>
      </c>
      <c r="GT29">
        <v>415.68900000000002</v>
      </c>
      <c r="GU29">
        <v>635.26800000000003</v>
      </c>
      <c r="GV29">
        <v>15.744</v>
      </c>
      <c r="GW29">
        <v>22.572900000000001</v>
      </c>
      <c r="GX29">
        <v>30</v>
      </c>
      <c r="GY29">
        <v>22.5276</v>
      </c>
      <c r="GZ29">
        <v>22.470300000000002</v>
      </c>
      <c r="HA29">
        <v>22.887799999999999</v>
      </c>
      <c r="HB29">
        <v>0</v>
      </c>
      <c r="HC29">
        <v>-30</v>
      </c>
      <c r="HD29">
        <v>15.754899999999999</v>
      </c>
      <c r="HE29">
        <v>475</v>
      </c>
      <c r="HF29">
        <v>0</v>
      </c>
      <c r="HG29">
        <v>104.539</v>
      </c>
      <c r="HH29">
        <v>103.94499999999999</v>
      </c>
    </row>
    <row r="30" spans="1:216" x14ac:dyDescent="0.2">
      <c r="A30">
        <v>12</v>
      </c>
      <c r="B30">
        <v>1689802879.5</v>
      </c>
      <c r="C30">
        <v>896</v>
      </c>
      <c r="D30" t="s">
        <v>386</v>
      </c>
      <c r="E30" t="s">
        <v>387</v>
      </c>
      <c r="F30" t="s">
        <v>344</v>
      </c>
      <c r="G30" t="s">
        <v>345</v>
      </c>
      <c r="H30" t="s">
        <v>346</v>
      </c>
      <c r="I30" t="s">
        <v>347</v>
      </c>
      <c r="J30" t="s">
        <v>348</v>
      </c>
      <c r="K30" t="s">
        <v>349</v>
      </c>
      <c r="L30">
        <v>1689802879.5</v>
      </c>
      <c r="M30">
        <f t="shared" si="0"/>
        <v>1.3031703407456628E-3</v>
      </c>
      <c r="N30">
        <f t="shared" si="1"/>
        <v>1.3031703407456627</v>
      </c>
      <c r="O30">
        <f t="shared" si="2"/>
        <v>16.813799708707119</v>
      </c>
      <c r="P30">
        <f t="shared" si="3"/>
        <v>564.05600000000004</v>
      </c>
      <c r="Q30">
        <f t="shared" si="4"/>
        <v>365.15956425821219</v>
      </c>
      <c r="R30">
        <f t="shared" si="5"/>
        <v>36.943856610931583</v>
      </c>
      <c r="S30">
        <f t="shared" si="6"/>
        <v>57.066570409751996</v>
      </c>
      <c r="T30">
        <f t="shared" si="7"/>
        <v>0.14246415244905941</v>
      </c>
      <c r="U30">
        <f t="shared" si="8"/>
        <v>4.058375129506655</v>
      </c>
      <c r="V30">
        <f t="shared" si="9"/>
        <v>0.13974305888310445</v>
      </c>
      <c r="W30">
        <f t="shared" si="10"/>
        <v>8.7579562325950877E-2</v>
      </c>
      <c r="X30">
        <f t="shared" si="11"/>
        <v>297.69663299999996</v>
      </c>
      <c r="Y30">
        <f t="shared" si="12"/>
        <v>20.027441193561383</v>
      </c>
      <c r="Z30">
        <f t="shared" si="13"/>
        <v>20.027441193561383</v>
      </c>
      <c r="AA30">
        <f t="shared" si="14"/>
        <v>2.3506036864166693</v>
      </c>
      <c r="AB30">
        <f t="shared" si="15"/>
        <v>64.685864130640496</v>
      </c>
      <c r="AC30">
        <f t="shared" si="16"/>
        <v>1.4247318785390999</v>
      </c>
      <c r="AD30">
        <f t="shared" si="17"/>
        <v>2.202539763033375</v>
      </c>
      <c r="AE30">
        <f t="shared" si="18"/>
        <v>0.9258718078775694</v>
      </c>
      <c r="AF30">
        <f t="shared" si="19"/>
        <v>-57.46981202688373</v>
      </c>
      <c r="AG30">
        <f t="shared" si="20"/>
        <v>-228.99998552332792</v>
      </c>
      <c r="AH30">
        <f t="shared" si="21"/>
        <v>-11.287345803323163</v>
      </c>
      <c r="AI30">
        <f t="shared" si="22"/>
        <v>-6.0510353534851902E-2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54994.516345995435</v>
      </c>
      <c r="AO30">
        <f t="shared" si="26"/>
        <v>1799.97</v>
      </c>
      <c r="AP30">
        <f t="shared" si="27"/>
        <v>1517.3744999999999</v>
      </c>
      <c r="AQ30">
        <f t="shared" si="28"/>
        <v>0.84299988333138876</v>
      </c>
      <c r="AR30">
        <f t="shared" si="29"/>
        <v>0.16538977482958048</v>
      </c>
      <c r="AS30">
        <v>1689802879.5</v>
      </c>
      <c r="AT30">
        <v>564.05600000000004</v>
      </c>
      <c r="AU30">
        <v>574.98699999999997</v>
      </c>
      <c r="AV30">
        <v>14.0823</v>
      </c>
      <c r="AW30">
        <v>13.282</v>
      </c>
      <c r="AX30">
        <v>567.45799999999997</v>
      </c>
      <c r="AY30">
        <v>14.5036</v>
      </c>
      <c r="AZ30">
        <v>400.07100000000003</v>
      </c>
      <c r="BA30">
        <v>101.133</v>
      </c>
      <c r="BB30">
        <v>3.8816999999999997E-2</v>
      </c>
      <c r="BC30">
        <v>18.980799999999999</v>
      </c>
      <c r="BD30">
        <v>19.256799999999998</v>
      </c>
      <c r="BE30">
        <v>999.9</v>
      </c>
      <c r="BF30">
        <v>0</v>
      </c>
      <c r="BG30">
        <v>0</v>
      </c>
      <c r="BH30">
        <v>10009.4</v>
      </c>
      <c r="BI30">
        <v>0</v>
      </c>
      <c r="BJ30">
        <v>160.792</v>
      </c>
      <c r="BK30">
        <v>-10.930400000000001</v>
      </c>
      <c r="BL30">
        <v>572.11300000000006</v>
      </c>
      <c r="BM30">
        <v>582.72699999999998</v>
      </c>
      <c r="BN30">
        <v>0.80036399999999996</v>
      </c>
      <c r="BO30">
        <v>574.98699999999997</v>
      </c>
      <c r="BP30">
        <v>13.282</v>
      </c>
      <c r="BQ30">
        <v>1.4241900000000001</v>
      </c>
      <c r="BR30">
        <v>1.3432500000000001</v>
      </c>
      <c r="BS30">
        <v>12.1777</v>
      </c>
      <c r="BT30">
        <v>11.291700000000001</v>
      </c>
      <c r="BU30">
        <v>1799.97</v>
      </c>
      <c r="BV30">
        <v>0.90000599999999997</v>
      </c>
      <c r="BW30">
        <v>9.9994E-2</v>
      </c>
      <c r="BX30">
        <v>0</v>
      </c>
      <c r="BY30">
        <v>2.4592000000000001</v>
      </c>
      <c r="BZ30">
        <v>0</v>
      </c>
      <c r="CA30">
        <v>6696.26</v>
      </c>
      <c r="CB30">
        <v>14600.1</v>
      </c>
      <c r="CC30">
        <v>41.811999999999998</v>
      </c>
      <c r="CD30">
        <v>40.436999999999998</v>
      </c>
      <c r="CE30">
        <v>41.811999999999998</v>
      </c>
      <c r="CF30">
        <v>35.061999999999998</v>
      </c>
      <c r="CG30">
        <v>39.436999999999998</v>
      </c>
      <c r="CH30">
        <v>1619.98</v>
      </c>
      <c r="CI30">
        <v>179.99</v>
      </c>
      <c r="CJ30">
        <v>0</v>
      </c>
      <c r="CK30">
        <v>1689802892.7</v>
      </c>
      <c r="CL30">
        <v>0</v>
      </c>
      <c r="CM30">
        <v>1689802852</v>
      </c>
      <c r="CN30" t="s">
        <v>388</v>
      </c>
      <c r="CO30">
        <v>1689802852</v>
      </c>
      <c r="CP30">
        <v>1689802845</v>
      </c>
      <c r="CQ30">
        <v>34</v>
      </c>
      <c r="CR30">
        <v>-0.22700000000000001</v>
      </c>
      <c r="CS30">
        <v>-1E-3</v>
      </c>
      <c r="CT30">
        <v>-3.4329999999999998</v>
      </c>
      <c r="CU30">
        <v>-0.42099999999999999</v>
      </c>
      <c r="CV30">
        <v>575</v>
      </c>
      <c r="CW30">
        <v>13</v>
      </c>
      <c r="CX30">
        <v>0.33</v>
      </c>
      <c r="CY30">
        <v>7.0000000000000007E-2</v>
      </c>
      <c r="CZ30">
        <v>14.130432470978899</v>
      </c>
      <c r="DA30">
        <v>-0.47428288299691518</v>
      </c>
      <c r="DB30">
        <v>7.8806783285455456E-2</v>
      </c>
      <c r="DC30">
        <v>1</v>
      </c>
      <c r="DD30">
        <v>574.9998780487806</v>
      </c>
      <c r="DE30">
        <v>-0.1278815330998434</v>
      </c>
      <c r="DF30">
        <v>3.2840482990088897E-2</v>
      </c>
      <c r="DG30">
        <v>1</v>
      </c>
      <c r="DH30">
        <v>1800.0085365853661</v>
      </c>
      <c r="DI30">
        <v>7.4884303692387189E-2</v>
      </c>
      <c r="DJ30">
        <v>5.1540227036484268E-2</v>
      </c>
      <c r="DK30">
        <v>-1</v>
      </c>
      <c r="DL30">
        <v>2</v>
      </c>
      <c r="DM30">
        <v>2</v>
      </c>
      <c r="DN30" t="s">
        <v>351</v>
      </c>
      <c r="DO30">
        <v>2.69434</v>
      </c>
      <c r="DP30">
        <v>2.6605400000000001</v>
      </c>
      <c r="DQ30">
        <v>0.122575</v>
      </c>
      <c r="DR30">
        <v>0.123138</v>
      </c>
      <c r="DS30">
        <v>8.0957399999999999E-2</v>
      </c>
      <c r="DT30">
        <v>7.5171199999999994E-2</v>
      </c>
      <c r="DU30">
        <v>26552</v>
      </c>
      <c r="DV30">
        <v>29955.7</v>
      </c>
      <c r="DW30">
        <v>28475.200000000001</v>
      </c>
      <c r="DX30">
        <v>32754</v>
      </c>
      <c r="DY30">
        <v>36377.199999999997</v>
      </c>
      <c r="DZ30">
        <v>40966.300000000003</v>
      </c>
      <c r="EA30">
        <v>41787</v>
      </c>
      <c r="EB30">
        <v>47154.9</v>
      </c>
      <c r="EC30">
        <v>1.8181</v>
      </c>
      <c r="ED30">
        <v>2.2200799999999998</v>
      </c>
      <c r="EE30">
        <v>3.2022599999999998E-2</v>
      </c>
      <c r="EF30">
        <v>0</v>
      </c>
      <c r="EG30">
        <v>18.726199999999999</v>
      </c>
      <c r="EH30">
        <v>999.9</v>
      </c>
      <c r="EI30">
        <v>48.5</v>
      </c>
      <c r="EJ30">
        <v>24.5</v>
      </c>
      <c r="EK30">
        <v>14.802</v>
      </c>
      <c r="EL30">
        <v>63.270299999999999</v>
      </c>
      <c r="EM30">
        <v>3.0408599999999999</v>
      </c>
      <c r="EN30">
        <v>1</v>
      </c>
      <c r="EO30">
        <v>-0.34432200000000002</v>
      </c>
      <c r="EP30">
        <v>2.62338</v>
      </c>
      <c r="EQ30">
        <v>20.216000000000001</v>
      </c>
      <c r="ER30">
        <v>5.2288199999999998</v>
      </c>
      <c r="ES30">
        <v>12.0099</v>
      </c>
      <c r="ET30">
        <v>4.9897</v>
      </c>
      <c r="EU30">
        <v>3.3050000000000002</v>
      </c>
      <c r="EV30">
        <v>6688.2</v>
      </c>
      <c r="EW30">
        <v>9999</v>
      </c>
      <c r="EX30">
        <v>514.70000000000005</v>
      </c>
      <c r="EY30">
        <v>65.599999999999994</v>
      </c>
      <c r="EZ30">
        <v>1.85243</v>
      </c>
      <c r="FA30">
        <v>1.8614200000000001</v>
      </c>
      <c r="FB30">
        <v>1.8604099999999999</v>
      </c>
      <c r="FC30">
        <v>1.8564000000000001</v>
      </c>
      <c r="FD30">
        <v>1.8608199999999999</v>
      </c>
      <c r="FE30">
        <v>1.8571500000000001</v>
      </c>
      <c r="FF30">
        <v>1.8591800000000001</v>
      </c>
      <c r="FG30">
        <v>1.8620300000000001</v>
      </c>
      <c r="FH30">
        <v>0</v>
      </c>
      <c r="FI30">
        <v>0</v>
      </c>
      <c r="FJ30">
        <v>0</v>
      </c>
      <c r="FK30">
        <v>0</v>
      </c>
      <c r="FL30" t="s">
        <v>352</v>
      </c>
      <c r="FM30" t="s">
        <v>353</v>
      </c>
      <c r="FN30" t="s">
        <v>354</v>
      </c>
      <c r="FO30" t="s">
        <v>354</v>
      </c>
      <c r="FP30" t="s">
        <v>354</v>
      </c>
      <c r="FQ30" t="s">
        <v>354</v>
      </c>
      <c r="FR30">
        <v>0</v>
      </c>
      <c r="FS30">
        <v>100</v>
      </c>
      <c r="FT30">
        <v>100</v>
      </c>
      <c r="FU30">
        <v>-3.4020000000000001</v>
      </c>
      <c r="FV30">
        <v>-0.42130000000000001</v>
      </c>
      <c r="FW30">
        <v>-1.4593060693339199</v>
      </c>
      <c r="FX30">
        <v>-4.0117494158234393E-3</v>
      </c>
      <c r="FY30">
        <v>1.087516141204025E-6</v>
      </c>
      <c r="FZ30">
        <v>-8.657206703991749E-11</v>
      </c>
      <c r="GA30">
        <v>-0.42121999999999987</v>
      </c>
      <c r="GB30">
        <v>0</v>
      </c>
      <c r="GC30">
        <v>0</v>
      </c>
      <c r="GD30">
        <v>0</v>
      </c>
      <c r="GE30">
        <v>4</v>
      </c>
      <c r="GF30">
        <v>2094</v>
      </c>
      <c r="GG30">
        <v>-1</v>
      </c>
      <c r="GH30">
        <v>-1</v>
      </c>
      <c r="GI30">
        <v>0.5</v>
      </c>
      <c r="GJ30">
        <v>0.6</v>
      </c>
      <c r="GK30">
        <v>1.33057</v>
      </c>
      <c r="GL30">
        <v>2.3742700000000001</v>
      </c>
      <c r="GM30">
        <v>1.5942400000000001</v>
      </c>
      <c r="GN30">
        <v>2.31934</v>
      </c>
      <c r="GO30">
        <v>1.39893</v>
      </c>
      <c r="GP30">
        <v>2.33765</v>
      </c>
      <c r="GQ30">
        <v>27.787299999999998</v>
      </c>
      <c r="GR30">
        <v>14.587300000000001</v>
      </c>
      <c r="GS30">
        <v>18</v>
      </c>
      <c r="GT30">
        <v>416.00700000000001</v>
      </c>
      <c r="GU30">
        <v>635.20600000000002</v>
      </c>
      <c r="GV30">
        <v>15.738200000000001</v>
      </c>
      <c r="GW30">
        <v>22.590199999999999</v>
      </c>
      <c r="GX30">
        <v>30.0001</v>
      </c>
      <c r="GY30">
        <v>22.555599999999998</v>
      </c>
      <c r="GZ30">
        <v>22.499500000000001</v>
      </c>
      <c r="HA30">
        <v>26.696200000000001</v>
      </c>
      <c r="HB30">
        <v>0</v>
      </c>
      <c r="HC30">
        <v>-30</v>
      </c>
      <c r="HD30">
        <v>15.746499999999999</v>
      </c>
      <c r="HE30">
        <v>575</v>
      </c>
      <c r="HF30">
        <v>0</v>
      </c>
      <c r="HG30">
        <v>104.53700000000001</v>
      </c>
      <c r="HH30">
        <v>103.94499999999999</v>
      </c>
    </row>
    <row r="31" spans="1:216" x14ac:dyDescent="0.2">
      <c r="A31">
        <v>13</v>
      </c>
      <c r="B31">
        <v>1689802964.5</v>
      </c>
      <c r="C31">
        <v>981</v>
      </c>
      <c r="D31" t="s">
        <v>389</v>
      </c>
      <c r="E31" t="s">
        <v>390</v>
      </c>
      <c r="F31" t="s">
        <v>344</v>
      </c>
      <c r="G31" t="s">
        <v>345</v>
      </c>
      <c r="H31" t="s">
        <v>346</v>
      </c>
      <c r="I31" t="s">
        <v>347</v>
      </c>
      <c r="J31" t="s">
        <v>348</v>
      </c>
      <c r="K31" t="s">
        <v>349</v>
      </c>
      <c r="L31">
        <v>1689802964.5</v>
      </c>
      <c r="M31">
        <f t="shared" si="0"/>
        <v>1.2883904910742871E-3</v>
      </c>
      <c r="N31">
        <f t="shared" si="1"/>
        <v>1.2883904910742872</v>
      </c>
      <c r="O31">
        <f t="shared" si="2"/>
        <v>17.692333105874702</v>
      </c>
      <c r="P31">
        <f t="shared" si="3"/>
        <v>663.42499999999995</v>
      </c>
      <c r="Q31">
        <f t="shared" si="4"/>
        <v>450.63733763212036</v>
      </c>
      <c r="R31">
        <f t="shared" si="5"/>
        <v>45.592607105241413</v>
      </c>
      <c r="S31">
        <f t="shared" si="6"/>
        <v>67.12110347475749</v>
      </c>
      <c r="T31">
        <f t="shared" si="7"/>
        <v>0.14070432418632695</v>
      </c>
      <c r="U31">
        <f t="shared" si="8"/>
        <v>4.0670516677638142</v>
      </c>
      <c r="V31">
        <f t="shared" si="9"/>
        <v>0.13805491545149218</v>
      </c>
      <c r="W31">
        <f t="shared" si="10"/>
        <v>8.6518205812050469E-2</v>
      </c>
      <c r="X31">
        <f t="shared" si="11"/>
        <v>297.70954199999994</v>
      </c>
      <c r="Y31">
        <f t="shared" si="12"/>
        <v>20.042995162952923</v>
      </c>
      <c r="Z31">
        <f t="shared" si="13"/>
        <v>20.042995162952923</v>
      </c>
      <c r="AA31">
        <f t="shared" si="14"/>
        <v>2.3528682370940519</v>
      </c>
      <c r="AB31">
        <f t="shared" si="15"/>
        <v>64.697507074449376</v>
      </c>
      <c r="AC31">
        <f t="shared" si="16"/>
        <v>1.42630511112144</v>
      </c>
      <c r="AD31">
        <f t="shared" si="17"/>
        <v>2.2045750688355699</v>
      </c>
      <c r="AE31">
        <f t="shared" si="18"/>
        <v>0.92656312597261192</v>
      </c>
      <c r="AF31">
        <f t="shared" si="19"/>
        <v>-56.818020656376056</v>
      </c>
      <c r="AG31">
        <f t="shared" si="20"/>
        <v>-229.65488989045585</v>
      </c>
      <c r="AH31">
        <f t="shared" si="21"/>
        <v>-11.297235258096817</v>
      </c>
      <c r="AI31">
        <f t="shared" si="22"/>
        <v>-6.0603804928774707E-2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55151.342023771191</v>
      </c>
      <c r="AO31">
        <f t="shared" si="26"/>
        <v>1800.04</v>
      </c>
      <c r="AP31">
        <f t="shared" si="27"/>
        <v>1517.4341999999999</v>
      </c>
      <c r="AQ31">
        <f t="shared" si="28"/>
        <v>0.84300026666074079</v>
      </c>
      <c r="AR31">
        <f t="shared" si="29"/>
        <v>0.16539051465522986</v>
      </c>
      <c r="AS31">
        <v>1689802964.5</v>
      </c>
      <c r="AT31">
        <v>663.42499999999995</v>
      </c>
      <c r="AU31">
        <v>674.98199999999997</v>
      </c>
      <c r="AV31">
        <v>14.0976</v>
      </c>
      <c r="AW31">
        <v>13.306100000000001</v>
      </c>
      <c r="AX31">
        <v>667.09699999999998</v>
      </c>
      <c r="AY31">
        <v>14.516999999999999</v>
      </c>
      <c r="AZ31">
        <v>399.92500000000001</v>
      </c>
      <c r="BA31">
        <v>101.136</v>
      </c>
      <c r="BB31">
        <v>3.7611899999999997E-2</v>
      </c>
      <c r="BC31">
        <v>18.9956</v>
      </c>
      <c r="BD31">
        <v>19.2593</v>
      </c>
      <c r="BE31">
        <v>999.9</v>
      </c>
      <c r="BF31">
        <v>0</v>
      </c>
      <c r="BG31">
        <v>0</v>
      </c>
      <c r="BH31">
        <v>10039.4</v>
      </c>
      <c r="BI31">
        <v>0</v>
      </c>
      <c r="BJ31">
        <v>153.48699999999999</v>
      </c>
      <c r="BK31">
        <v>-11.556800000000001</v>
      </c>
      <c r="BL31">
        <v>672.91099999999994</v>
      </c>
      <c r="BM31">
        <v>684.08399999999995</v>
      </c>
      <c r="BN31">
        <v>0.79149999999999998</v>
      </c>
      <c r="BO31">
        <v>674.98199999999997</v>
      </c>
      <c r="BP31">
        <v>13.306100000000001</v>
      </c>
      <c r="BQ31">
        <v>1.42577</v>
      </c>
      <c r="BR31">
        <v>1.34572</v>
      </c>
      <c r="BS31">
        <v>12.194599999999999</v>
      </c>
      <c r="BT31">
        <v>11.3195</v>
      </c>
      <c r="BU31">
        <v>1800.04</v>
      </c>
      <c r="BV31">
        <v>0.89998900000000004</v>
      </c>
      <c r="BW31">
        <v>0.100011</v>
      </c>
      <c r="BX31">
        <v>0</v>
      </c>
      <c r="BY31">
        <v>2.4321000000000002</v>
      </c>
      <c r="BZ31">
        <v>0</v>
      </c>
      <c r="CA31">
        <v>6555.15</v>
      </c>
      <c r="CB31">
        <v>14600.6</v>
      </c>
      <c r="CC31">
        <v>40.436999999999998</v>
      </c>
      <c r="CD31">
        <v>39.5</v>
      </c>
      <c r="CE31">
        <v>40.561999999999998</v>
      </c>
      <c r="CF31">
        <v>35.561999999999998</v>
      </c>
      <c r="CG31">
        <v>38.5</v>
      </c>
      <c r="CH31">
        <v>1620.02</v>
      </c>
      <c r="CI31">
        <v>180.02</v>
      </c>
      <c r="CJ31">
        <v>0</v>
      </c>
      <c r="CK31">
        <v>1689802977.9000001</v>
      </c>
      <c r="CL31">
        <v>0</v>
      </c>
      <c r="CM31">
        <v>1689802938</v>
      </c>
      <c r="CN31" t="s">
        <v>391</v>
      </c>
      <c r="CO31">
        <v>1689802938</v>
      </c>
      <c r="CP31">
        <v>1689802934</v>
      </c>
      <c r="CQ31">
        <v>35</v>
      </c>
      <c r="CR31">
        <v>5.0000000000000001E-3</v>
      </c>
      <c r="CS31">
        <v>2E-3</v>
      </c>
      <c r="CT31">
        <v>-3.7029999999999998</v>
      </c>
      <c r="CU31">
        <v>-0.41899999999999998</v>
      </c>
      <c r="CV31">
        <v>675</v>
      </c>
      <c r="CW31">
        <v>13</v>
      </c>
      <c r="CX31">
        <v>0.21</v>
      </c>
      <c r="CY31">
        <v>0.11</v>
      </c>
      <c r="CZ31">
        <v>14.94343209764409</v>
      </c>
      <c r="DA31">
        <v>-1.076260915825046</v>
      </c>
      <c r="DB31">
        <v>0.1178036421280389</v>
      </c>
      <c r="DC31">
        <v>1</v>
      </c>
      <c r="DD31">
        <v>675.00019512195126</v>
      </c>
      <c r="DE31">
        <v>-0.2678257839701933</v>
      </c>
      <c r="DF31">
        <v>3.1898634814568137E-2</v>
      </c>
      <c r="DG31">
        <v>1</v>
      </c>
      <c r="DH31">
        <v>1800.075121951219</v>
      </c>
      <c r="DI31">
        <v>-0.1073896562142559</v>
      </c>
      <c r="DJ31">
        <v>9.1628144340132792E-2</v>
      </c>
      <c r="DK31">
        <v>-1</v>
      </c>
      <c r="DL31">
        <v>2</v>
      </c>
      <c r="DM31">
        <v>2</v>
      </c>
      <c r="DN31" t="s">
        <v>351</v>
      </c>
      <c r="DO31">
        <v>2.6939199999999999</v>
      </c>
      <c r="DP31">
        <v>2.6596000000000002</v>
      </c>
      <c r="DQ31">
        <v>0.137154</v>
      </c>
      <c r="DR31">
        <v>0.137598</v>
      </c>
      <c r="DS31">
        <v>8.1014500000000003E-2</v>
      </c>
      <c r="DT31">
        <v>7.5272800000000001E-2</v>
      </c>
      <c r="DU31">
        <v>26110.9</v>
      </c>
      <c r="DV31">
        <v>29460.7</v>
      </c>
      <c r="DW31">
        <v>28475</v>
      </c>
      <c r="DX31">
        <v>32752.5</v>
      </c>
      <c r="DY31">
        <v>36374.400000000001</v>
      </c>
      <c r="DZ31">
        <v>40960</v>
      </c>
      <c r="EA31">
        <v>41786.199999999997</v>
      </c>
      <c r="EB31">
        <v>47152.7</v>
      </c>
      <c r="EC31">
        <v>1.81735</v>
      </c>
      <c r="ED31">
        <v>2.2204299999999999</v>
      </c>
      <c r="EE31">
        <v>3.65078E-2</v>
      </c>
      <c r="EF31">
        <v>0</v>
      </c>
      <c r="EG31">
        <v>18.654299999999999</v>
      </c>
      <c r="EH31">
        <v>999.9</v>
      </c>
      <c r="EI31">
        <v>48.4</v>
      </c>
      <c r="EJ31">
        <v>24.6</v>
      </c>
      <c r="EK31">
        <v>14.856999999999999</v>
      </c>
      <c r="EL31">
        <v>62.960299999999997</v>
      </c>
      <c r="EM31">
        <v>3.3693900000000001</v>
      </c>
      <c r="EN31">
        <v>1</v>
      </c>
      <c r="EO31">
        <v>-0.34481200000000001</v>
      </c>
      <c r="EP31">
        <v>2.7052900000000002</v>
      </c>
      <c r="EQ31">
        <v>20.212599999999998</v>
      </c>
      <c r="ER31">
        <v>5.2288199999999998</v>
      </c>
      <c r="ES31">
        <v>12.0099</v>
      </c>
      <c r="ET31">
        <v>4.9897499999999999</v>
      </c>
      <c r="EU31">
        <v>3.3050000000000002</v>
      </c>
      <c r="EV31">
        <v>6689.9</v>
      </c>
      <c r="EW31">
        <v>9999</v>
      </c>
      <c r="EX31">
        <v>514.70000000000005</v>
      </c>
      <c r="EY31">
        <v>65.599999999999994</v>
      </c>
      <c r="EZ31">
        <v>1.85242</v>
      </c>
      <c r="FA31">
        <v>1.8614200000000001</v>
      </c>
      <c r="FB31">
        <v>1.8603499999999999</v>
      </c>
      <c r="FC31">
        <v>1.85639</v>
      </c>
      <c r="FD31">
        <v>1.8608100000000001</v>
      </c>
      <c r="FE31">
        <v>1.8570800000000001</v>
      </c>
      <c r="FF31">
        <v>1.8591299999999999</v>
      </c>
      <c r="FG31">
        <v>1.86202</v>
      </c>
      <c r="FH31">
        <v>0</v>
      </c>
      <c r="FI31">
        <v>0</v>
      </c>
      <c r="FJ31">
        <v>0</v>
      </c>
      <c r="FK31">
        <v>0</v>
      </c>
      <c r="FL31" t="s">
        <v>352</v>
      </c>
      <c r="FM31" t="s">
        <v>353</v>
      </c>
      <c r="FN31" t="s">
        <v>354</v>
      </c>
      <c r="FO31" t="s">
        <v>354</v>
      </c>
      <c r="FP31" t="s">
        <v>354</v>
      </c>
      <c r="FQ31" t="s">
        <v>354</v>
      </c>
      <c r="FR31">
        <v>0</v>
      </c>
      <c r="FS31">
        <v>100</v>
      </c>
      <c r="FT31">
        <v>100</v>
      </c>
      <c r="FU31">
        <v>-3.6720000000000002</v>
      </c>
      <c r="FV31">
        <v>-0.4194</v>
      </c>
      <c r="FW31">
        <v>-1.454516995653472</v>
      </c>
      <c r="FX31">
        <v>-4.0117494158234393E-3</v>
      </c>
      <c r="FY31">
        <v>1.087516141204025E-6</v>
      </c>
      <c r="FZ31">
        <v>-8.657206703991749E-11</v>
      </c>
      <c r="GA31">
        <v>-0.41940500000000108</v>
      </c>
      <c r="GB31">
        <v>0</v>
      </c>
      <c r="GC31">
        <v>0</v>
      </c>
      <c r="GD31">
        <v>0</v>
      </c>
      <c r="GE31">
        <v>4</v>
      </c>
      <c r="GF31">
        <v>2094</v>
      </c>
      <c r="GG31">
        <v>-1</v>
      </c>
      <c r="GH31">
        <v>-1</v>
      </c>
      <c r="GI31">
        <v>0.4</v>
      </c>
      <c r="GJ31">
        <v>0.5</v>
      </c>
      <c r="GK31">
        <v>1.5161100000000001</v>
      </c>
      <c r="GL31">
        <v>2.3840300000000001</v>
      </c>
      <c r="GM31">
        <v>1.5942400000000001</v>
      </c>
      <c r="GN31">
        <v>2.31934</v>
      </c>
      <c r="GO31">
        <v>1.40015</v>
      </c>
      <c r="GP31">
        <v>2.2546400000000002</v>
      </c>
      <c r="GQ31">
        <v>27.8291</v>
      </c>
      <c r="GR31">
        <v>14.552300000000001</v>
      </c>
      <c r="GS31">
        <v>18</v>
      </c>
      <c r="GT31">
        <v>415.63299999999998</v>
      </c>
      <c r="GU31">
        <v>635.6</v>
      </c>
      <c r="GV31">
        <v>15.7584</v>
      </c>
      <c r="GW31">
        <v>22.585100000000001</v>
      </c>
      <c r="GX31">
        <v>30</v>
      </c>
      <c r="GY31">
        <v>22.56</v>
      </c>
      <c r="GZ31">
        <v>22.507100000000001</v>
      </c>
      <c r="HA31">
        <v>30.398199999999999</v>
      </c>
      <c r="HB31">
        <v>0</v>
      </c>
      <c r="HC31">
        <v>-30</v>
      </c>
      <c r="HD31">
        <v>15.758100000000001</v>
      </c>
      <c r="HE31">
        <v>675</v>
      </c>
      <c r="HF31">
        <v>0</v>
      </c>
      <c r="HG31">
        <v>104.535</v>
      </c>
      <c r="HH31">
        <v>103.94</v>
      </c>
    </row>
    <row r="32" spans="1:216" x14ac:dyDescent="0.2">
      <c r="A32">
        <v>14</v>
      </c>
      <c r="B32">
        <v>1689803054.5</v>
      </c>
      <c r="C32">
        <v>1071</v>
      </c>
      <c r="D32" t="s">
        <v>392</v>
      </c>
      <c r="E32" t="s">
        <v>393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>
        <v>1689803054.5</v>
      </c>
      <c r="M32">
        <f t="shared" si="0"/>
        <v>1.3989581076964139E-3</v>
      </c>
      <c r="N32">
        <f t="shared" si="1"/>
        <v>1.3989581076964139</v>
      </c>
      <c r="O32">
        <f t="shared" si="2"/>
        <v>18.36138353948019</v>
      </c>
      <c r="P32">
        <f t="shared" si="3"/>
        <v>787.87900000000002</v>
      </c>
      <c r="Q32">
        <f t="shared" si="4"/>
        <v>585.47587581373682</v>
      </c>
      <c r="R32">
        <f t="shared" si="5"/>
        <v>59.233406762401032</v>
      </c>
      <c r="S32">
        <f t="shared" si="6"/>
        <v>79.7108116909004</v>
      </c>
      <c r="T32">
        <f t="shared" si="7"/>
        <v>0.15552180262220142</v>
      </c>
      <c r="U32">
        <f t="shared" si="8"/>
        <v>4.0574864306212222</v>
      </c>
      <c r="V32">
        <f t="shared" si="9"/>
        <v>0.15228445585266454</v>
      </c>
      <c r="W32">
        <f t="shared" si="10"/>
        <v>9.5463034902716959E-2</v>
      </c>
      <c r="X32">
        <f t="shared" si="11"/>
        <v>297.70519200000001</v>
      </c>
      <c r="Y32">
        <f t="shared" si="12"/>
        <v>19.994395995855449</v>
      </c>
      <c r="Z32">
        <f t="shared" si="13"/>
        <v>19.994395995855449</v>
      </c>
      <c r="AA32">
        <f t="shared" si="14"/>
        <v>2.3457988714091522</v>
      </c>
      <c r="AB32">
        <f t="shared" si="15"/>
        <v>65.155886894065745</v>
      </c>
      <c r="AC32">
        <f t="shared" si="16"/>
        <v>1.4337503193734</v>
      </c>
      <c r="AD32">
        <f t="shared" si="17"/>
        <v>2.2004923694837815</v>
      </c>
      <c r="AE32">
        <f t="shared" si="18"/>
        <v>0.91204855203575219</v>
      </c>
      <c r="AF32">
        <f t="shared" si="19"/>
        <v>-61.69405254941185</v>
      </c>
      <c r="AG32">
        <f t="shared" si="20"/>
        <v>-224.98062799296628</v>
      </c>
      <c r="AH32">
        <f t="shared" si="21"/>
        <v>-11.088933535248854</v>
      </c>
      <c r="AI32">
        <f t="shared" si="22"/>
        <v>-5.8422077626943292E-2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54981.005769379859</v>
      </c>
      <c r="AO32">
        <f t="shared" si="26"/>
        <v>1800.02</v>
      </c>
      <c r="AP32">
        <f t="shared" si="27"/>
        <v>1517.4168</v>
      </c>
      <c r="AQ32">
        <f t="shared" si="28"/>
        <v>0.84299996666703703</v>
      </c>
      <c r="AR32">
        <f t="shared" si="29"/>
        <v>0.16538993566738147</v>
      </c>
      <c r="AS32">
        <v>1689803054.5</v>
      </c>
      <c r="AT32">
        <v>787.87900000000002</v>
      </c>
      <c r="AU32">
        <v>800.00199999999995</v>
      </c>
      <c r="AV32">
        <v>14.1715</v>
      </c>
      <c r="AW32">
        <v>13.3125</v>
      </c>
      <c r="AX32">
        <v>791.85900000000004</v>
      </c>
      <c r="AY32">
        <v>14.5929</v>
      </c>
      <c r="AZ32">
        <v>400.09300000000002</v>
      </c>
      <c r="BA32">
        <v>101.134</v>
      </c>
      <c r="BB32">
        <v>3.73876E-2</v>
      </c>
      <c r="BC32">
        <v>18.965900000000001</v>
      </c>
      <c r="BD32">
        <v>19.248999999999999</v>
      </c>
      <c r="BE32">
        <v>999.9</v>
      </c>
      <c r="BF32">
        <v>0</v>
      </c>
      <c r="BG32">
        <v>0</v>
      </c>
      <c r="BH32">
        <v>10006.200000000001</v>
      </c>
      <c r="BI32">
        <v>0</v>
      </c>
      <c r="BJ32">
        <v>144.886</v>
      </c>
      <c r="BK32">
        <v>-12.122999999999999</v>
      </c>
      <c r="BL32">
        <v>799.20500000000004</v>
      </c>
      <c r="BM32">
        <v>810.79499999999996</v>
      </c>
      <c r="BN32">
        <v>0.85906199999999999</v>
      </c>
      <c r="BO32">
        <v>800.00199999999995</v>
      </c>
      <c r="BP32">
        <v>13.3125</v>
      </c>
      <c r="BQ32">
        <v>1.43323</v>
      </c>
      <c r="BR32">
        <v>1.3463499999999999</v>
      </c>
      <c r="BS32">
        <v>12.2738</v>
      </c>
      <c r="BT32">
        <v>11.326499999999999</v>
      </c>
      <c r="BU32">
        <v>1800.02</v>
      </c>
      <c r="BV32">
        <v>0.900003</v>
      </c>
      <c r="BW32">
        <v>9.9997299999999997E-2</v>
      </c>
      <c r="BX32">
        <v>0</v>
      </c>
      <c r="BY32">
        <v>2.4670999999999998</v>
      </c>
      <c r="BZ32">
        <v>0</v>
      </c>
      <c r="CA32">
        <v>6389.86</v>
      </c>
      <c r="CB32">
        <v>14600.5</v>
      </c>
      <c r="CC32">
        <v>37.5</v>
      </c>
      <c r="CD32">
        <v>37.625</v>
      </c>
      <c r="CE32">
        <v>38</v>
      </c>
      <c r="CF32">
        <v>34.75</v>
      </c>
      <c r="CG32">
        <v>36.311999999999998</v>
      </c>
      <c r="CH32">
        <v>1620.02</v>
      </c>
      <c r="CI32">
        <v>180</v>
      </c>
      <c r="CJ32">
        <v>0</v>
      </c>
      <c r="CK32">
        <v>1689803067.9000001</v>
      </c>
      <c r="CL32">
        <v>0</v>
      </c>
      <c r="CM32">
        <v>1689803028</v>
      </c>
      <c r="CN32" t="s">
        <v>394</v>
      </c>
      <c r="CO32">
        <v>1689803028</v>
      </c>
      <c r="CP32">
        <v>1689803019.5</v>
      </c>
      <c r="CQ32">
        <v>36</v>
      </c>
      <c r="CR32">
        <v>1.2E-2</v>
      </c>
      <c r="CS32">
        <v>-2E-3</v>
      </c>
      <c r="CT32">
        <v>-4.01</v>
      </c>
      <c r="CU32">
        <v>-0.42099999999999999</v>
      </c>
      <c r="CV32">
        <v>800</v>
      </c>
      <c r="CW32">
        <v>13</v>
      </c>
      <c r="CX32">
        <v>0.14000000000000001</v>
      </c>
      <c r="CY32">
        <v>0.08</v>
      </c>
      <c r="CZ32">
        <v>15.266657015796939</v>
      </c>
      <c r="DA32">
        <v>-0.7611627646484137</v>
      </c>
      <c r="DB32">
        <v>8.4954513023824035E-2</v>
      </c>
      <c r="DC32">
        <v>1</v>
      </c>
      <c r="DD32">
        <v>799.98780487804879</v>
      </c>
      <c r="DE32">
        <v>-0.2219790940756646</v>
      </c>
      <c r="DF32">
        <v>3.5295421876959193E-2</v>
      </c>
      <c r="DG32">
        <v>1</v>
      </c>
      <c r="DH32">
        <v>1800.0262499999999</v>
      </c>
      <c r="DI32">
        <v>-5.5667729282271013E-3</v>
      </c>
      <c r="DJ32">
        <v>9.5542856875844115E-2</v>
      </c>
      <c r="DK32">
        <v>-1</v>
      </c>
      <c r="DL32">
        <v>2</v>
      </c>
      <c r="DM32">
        <v>2</v>
      </c>
      <c r="DN32" t="s">
        <v>351</v>
      </c>
      <c r="DO32">
        <v>2.6944599999999999</v>
      </c>
      <c r="DP32">
        <v>2.65909</v>
      </c>
      <c r="DQ32">
        <v>0.153918</v>
      </c>
      <c r="DR32">
        <v>0.15421000000000001</v>
      </c>
      <c r="DS32">
        <v>8.1329899999999997E-2</v>
      </c>
      <c r="DT32">
        <v>7.5300300000000001E-2</v>
      </c>
      <c r="DU32">
        <v>25605.8</v>
      </c>
      <c r="DV32">
        <v>28895.3</v>
      </c>
      <c r="DW32">
        <v>28476.9</v>
      </c>
      <c r="DX32">
        <v>32754.3</v>
      </c>
      <c r="DY32">
        <v>36364.400000000001</v>
      </c>
      <c r="DZ32">
        <v>40961.4</v>
      </c>
      <c r="EA32">
        <v>41789.300000000003</v>
      </c>
      <c r="EB32">
        <v>47155.6</v>
      </c>
      <c r="EC32">
        <v>1.81863</v>
      </c>
      <c r="ED32">
        <v>2.2206000000000001</v>
      </c>
      <c r="EE32">
        <v>4.1879699999999999E-2</v>
      </c>
      <c r="EF32">
        <v>0</v>
      </c>
      <c r="EG32">
        <v>18.5549</v>
      </c>
      <c r="EH32">
        <v>999.9</v>
      </c>
      <c r="EI32">
        <v>48.3</v>
      </c>
      <c r="EJ32">
        <v>24.7</v>
      </c>
      <c r="EK32">
        <v>14.916</v>
      </c>
      <c r="EL32">
        <v>62.720300000000002</v>
      </c>
      <c r="EM32">
        <v>2.8285300000000002</v>
      </c>
      <c r="EN32">
        <v>1</v>
      </c>
      <c r="EO32">
        <v>-0.348852</v>
      </c>
      <c r="EP32">
        <v>1.99193</v>
      </c>
      <c r="EQ32">
        <v>20.2241</v>
      </c>
      <c r="ER32">
        <v>5.2288199999999998</v>
      </c>
      <c r="ES32">
        <v>12.0099</v>
      </c>
      <c r="ET32">
        <v>4.9897999999999998</v>
      </c>
      <c r="EU32">
        <v>3.3050000000000002</v>
      </c>
      <c r="EV32">
        <v>6691.6</v>
      </c>
      <c r="EW32">
        <v>9999</v>
      </c>
      <c r="EX32">
        <v>514.70000000000005</v>
      </c>
      <c r="EY32">
        <v>65.599999999999994</v>
      </c>
      <c r="EZ32">
        <v>1.85243</v>
      </c>
      <c r="FA32">
        <v>1.8614200000000001</v>
      </c>
      <c r="FB32">
        <v>1.86039</v>
      </c>
      <c r="FC32">
        <v>1.85639</v>
      </c>
      <c r="FD32">
        <v>1.8608100000000001</v>
      </c>
      <c r="FE32">
        <v>1.85711</v>
      </c>
      <c r="FF32">
        <v>1.8591299999999999</v>
      </c>
      <c r="FG32">
        <v>1.86202</v>
      </c>
      <c r="FH32">
        <v>0</v>
      </c>
      <c r="FI32">
        <v>0</v>
      </c>
      <c r="FJ32">
        <v>0</v>
      </c>
      <c r="FK32">
        <v>0</v>
      </c>
      <c r="FL32" t="s">
        <v>352</v>
      </c>
      <c r="FM32" t="s">
        <v>353</v>
      </c>
      <c r="FN32" t="s">
        <v>354</v>
      </c>
      <c r="FO32" t="s">
        <v>354</v>
      </c>
      <c r="FP32" t="s">
        <v>354</v>
      </c>
      <c r="FQ32" t="s">
        <v>354</v>
      </c>
      <c r="FR32">
        <v>0</v>
      </c>
      <c r="FS32">
        <v>100</v>
      </c>
      <c r="FT32">
        <v>100</v>
      </c>
      <c r="FU32">
        <v>-3.98</v>
      </c>
      <c r="FV32">
        <v>-0.4214</v>
      </c>
      <c r="FW32">
        <v>-1.4426946325697509</v>
      </c>
      <c r="FX32">
        <v>-4.0117494158234393E-3</v>
      </c>
      <c r="FY32">
        <v>1.087516141204025E-6</v>
      </c>
      <c r="FZ32">
        <v>-8.657206703991749E-11</v>
      </c>
      <c r="GA32">
        <v>-0.42140476190476411</v>
      </c>
      <c r="GB32">
        <v>0</v>
      </c>
      <c r="GC32">
        <v>0</v>
      </c>
      <c r="GD32">
        <v>0</v>
      </c>
      <c r="GE32">
        <v>4</v>
      </c>
      <c r="GF32">
        <v>2094</v>
      </c>
      <c r="GG32">
        <v>-1</v>
      </c>
      <c r="GH32">
        <v>-1</v>
      </c>
      <c r="GI32">
        <v>0.4</v>
      </c>
      <c r="GJ32">
        <v>0.6</v>
      </c>
      <c r="GK32">
        <v>1.74194</v>
      </c>
      <c r="GL32">
        <v>2.36694</v>
      </c>
      <c r="GM32">
        <v>1.5942400000000001</v>
      </c>
      <c r="GN32">
        <v>2.31812</v>
      </c>
      <c r="GO32">
        <v>1.40015</v>
      </c>
      <c r="GP32">
        <v>2.2534200000000002</v>
      </c>
      <c r="GQ32">
        <v>27.85</v>
      </c>
      <c r="GR32">
        <v>14.5611</v>
      </c>
      <c r="GS32">
        <v>18</v>
      </c>
      <c r="GT32">
        <v>416.22</v>
      </c>
      <c r="GU32">
        <v>635.61199999999997</v>
      </c>
      <c r="GV32">
        <v>16.2866</v>
      </c>
      <c r="GW32">
        <v>22.557500000000001</v>
      </c>
      <c r="GX32">
        <v>29.9999</v>
      </c>
      <c r="GY32">
        <v>22.546700000000001</v>
      </c>
      <c r="GZ32">
        <v>22.496600000000001</v>
      </c>
      <c r="HA32">
        <v>34.917900000000003</v>
      </c>
      <c r="HB32">
        <v>0</v>
      </c>
      <c r="HC32">
        <v>-30</v>
      </c>
      <c r="HD32">
        <v>16.296700000000001</v>
      </c>
      <c r="HE32">
        <v>800</v>
      </c>
      <c r="HF32">
        <v>0</v>
      </c>
      <c r="HG32">
        <v>104.54300000000001</v>
      </c>
      <c r="HH32">
        <v>103.946</v>
      </c>
    </row>
    <row r="33" spans="1:216" x14ac:dyDescent="0.2">
      <c r="A33">
        <v>15</v>
      </c>
      <c r="B33">
        <v>1689803150</v>
      </c>
      <c r="C33">
        <v>1166.5</v>
      </c>
      <c r="D33" t="s">
        <v>395</v>
      </c>
      <c r="E33" t="s">
        <v>396</v>
      </c>
      <c r="F33" t="s">
        <v>344</v>
      </c>
      <c r="G33" t="s">
        <v>345</v>
      </c>
      <c r="H33" t="s">
        <v>346</v>
      </c>
      <c r="I33" t="s">
        <v>347</v>
      </c>
      <c r="J33" t="s">
        <v>348</v>
      </c>
      <c r="K33" t="s">
        <v>349</v>
      </c>
      <c r="L33">
        <v>1689803150</v>
      </c>
      <c r="M33">
        <f t="shared" si="0"/>
        <v>1.2520179705785015E-3</v>
      </c>
      <c r="N33">
        <f t="shared" si="1"/>
        <v>1.2520179705785015</v>
      </c>
      <c r="O33">
        <f t="shared" si="2"/>
        <v>18.639302260485319</v>
      </c>
      <c r="P33">
        <f t="shared" si="3"/>
        <v>987.63800000000003</v>
      </c>
      <c r="Q33">
        <f t="shared" si="4"/>
        <v>751.51098614826969</v>
      </c>
      <c r="R33">
        <f t="shared" si="5"/>
        <v>76.035875344753308</v>
      </c>
      <c r="S33">
        <f t="shared" si="6"/>
        <v>99.9265762415952</v>
      </c>
      <c r="T33">
        <f t="shared" si="7"/>
        <v>0.13580704946704369</v>
      </c>
      <c r="U33">
        <f t="shared" si="8"/>
        <v>4.0499369605218281</v>
      </c>
      <c r="V33">
        <f t="shared" si="9"/>
        <v>0.13332688176302049</v>
      </c>
      <c r="W33">
        <f t="shared" si="10"/>
        <v>8.3548361666736334E-2</v>
      </c>
      <c r="X33">
        <f t="shared" si="11"/>
        <v>297.70315800000003</v>
      </c>
      <c r="Y33">
        <f t="shared" si="12"/>
        <v>20.05708712643559</v>
      </c>
      <c r="Z33">
        <f t="shared" si="13"/>
        <v>20.05708712643559</v>
      </c>
      <c r="AA33">
        <f t="shared" si="14"/>
        <v>2.3549215800892331</v>
      </c>
      <c r="AB33">
        <f t="shared" si="15"/>
        <v>64.515187086262543</v>
      </c>
      <c r="AC33">
        <f t="shared" si="16"/>
        <v>1.42254314769096</v>
      </c>
      <c r="AD33">
        <f t="shared" si="17"/>
        <v>2.2049740719016957</v>
      </c>
      <c r="AE33">
        <f t="shared" si="18"/>
        <v>0.93237843239827312</v>
      </c>
      <c r="AF33">
        <f t="shared" si="19"/>
        <v>-55.213992502511914</v>
      </c>
      <c r="AG33">
        <f t="shared" si="20"/>
        <v>-231.13212640196389</v>
      </c>
      <c r="AH33">
        <f t="shared" si="21"/>
        <v>-11.418947795879452</v>
      </c>
      <c r="AI33">
        <f t="shared" si="22"/>
        <v>-6.1908700355218116E-2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54836.216446669037</v>
      </c>
      <c r="AO33">
        <f t="shared" si="26"/>
        <v>1800</v>
      </c>
      <c r="AP33">
        <f t="shared" si="27"/>
        <v>1517.4005999999999</v>
      </c>
      <c r="AQ33">
        <f t="shared" si="28"/>
        <v>0.84300033333333335</v>
      </c>
      <c r="AR33">
        <f t="shared" si="29"/>
        <v>0.16539064333333334</v>
      </c>
      <c r="AS33">
        <v>1689803150</v>
      </c>
      <c r="AT33">
        <v>987.63800000000003</v>
      </c>
      <c r="AU33">
        <v>1000.02</v>
      </c>
      <c r="AV33">
        <v>14.059900000000001</v>
      </c>
      <c r="AW33">
        <v>13.290900000000001</v>
      </c>
      <c r="AX33">
        <v>992.02</v>
      </c>
      <c r="AY33">
        <v>14.479699999999999</v>
      </c>
      <c r="AZ33">
        <v>400.02100000000002</v>
      </c>
      <c r="BA33">
        <v>101.139</v>
      </c>
      <c r="BB33">
        <v>3.8330400000000001E-2</v>
      </c>
      <c r="BC33">
        <v>18.9985</v>
      </c>
      <c r="BD33">
        <v>19.239899999999999</v>
      </c>
      <c r="BE33">
        <v>999.9</v>
      </c>
      <c r="BF33">
        <v>0</v>
      </c>
      <c r="BG33">
        <v>0</v>
      </c>
      <c r="BH33">
        <v>9979.3799999999992</v>
      </c>
      <c r="BI33">
        <v>0</v>
      </c>
      <c r="BJ33">
        <v>141.70599999999999</v>
      </c>
      <c r="BK33">
        <v>-12.384499999999999</v>
      </c>
      <c r="BL33">
        <v>1001.72</v>
      </c>
      <c r="BM33">
        <v>1013.49</v>
      </c>
      <c r="BN33">
        <v>0.76901600000000003</v>
      </c>
      <c r="BO33">
        <v>1000.02</v>
      </c>
      <c r="BP33">
        <v>13.290900000000001</v>
      </c>
      <c r="BQ33">
        <v>1.42201</v>
      </c>
      <c r="BR33">
        <v>1.34423</v>
      </c>
      <c r="BS33">
        <v>12.154400000000001</v>
      </c>
      <c r="BT33">
        <v>11.3027</v>
      </c>
      <c r="BU33">
        <v>1800</v>
      </c>
      <c r="BV33">
        <v>0.89998800000000001</v>
      </c>
      <c r="BW33">
        <v>0.100012</v>
      </c>
      <c r="BX33">
        <v>0</v>
      </c>
      <c r="BY33">
        <v>2.1387</v>
      </c>
      <c r="BZ33">
        <v>0</v>
      </c>
      <c r="CA33">
        <v>6369.59</v>
      </c>
      <c r="CB33">
        <v>14600.3</v>
      </c>
      <c r="CC33">
        <v>38.561999999999998</v>
      </c>
      <c r="CD33">
        <v>38.686999999999998</v>
      </c>
      <c r="CE33">
        <v>39.061999999999998</v>
      </c>
      <c r="CF33">
        <v>34.125</v>
      </c>
      <c r="CG33">
        <v>37</v>
      </c>
      <c r="CH33">
        <v>1619.98</v>
      </c>
      <c r="CI33">
        <v>180.02</v>
      </c>
      <c r="CJ33">
        <v>0</v>
      </c>
      <c r="CK33">
        <v>1689803163.3</v>
      </c>
      <c r="CL33">
        <v>0</v>
      </c>
      <c r="CM33">
        <v>1689803123</v>
      </c>
      <c r="CN33" t="s">
        <v>397</v>
      </c>
      <c r="CO33">
        <v>1689803123</v>
      </c>
      <c r="CP33">
        <v>1689803109</v>
      </c>
      <c r="CQ33">
        <v>37</v>
      </c>
      <c r="CR33">
        <v>5.5E-2</v>
      </c>
      <c r="CS33">
        <v>2E-3</v>
      </c>
      <c r="CT33">
        <v>-4.4080000000000004</v>
      </c>
      <c r="CU33">
        <v>-0.42</v>
      </c>
      <c r="CV33">
        <v>1000</v>
      </c>
      <c r="CW33">
        <v>13</v>
      </c>
      <c r="CX33">
        <v>0.18</v>
      </c>
      <c r="CY33">
        <v>0.11</v>
      </c>
      <c r="CZ33">
        <v>15.54631508408214</v>
      </c>
      <c r="DA33">
        <v>-0.1664723784239748</v>
      </c>
      <c r="DB33">
        <v>0.14956618764289689</v>
      </c>
      <c r="DC33">
        <v>1</v>
      </c>
      <c r="DD33">
        <v>999.97507499999995</v>
      </c>
      <c r="DE33">
        <v>-4.3868667920758872E-2</v>
      </c>
      <c r="DF33">
        <v>4.9640400632946287E-2</v>
      </c>
      <c r="DG33">
        <v>1</v>
      </c>
      <c r="DH33">
        <v>1799.9855</v>
      </c>
      <c r="DI33">
        <v>-0.17471483843977451</v>
      </c>
      <c r="DJ33">
        <v>9.6952307863179807E-2</v>
      </c>
      <c r="DK33">
        <v>-1</v>
      </c>
      <c r="DL33">
        <v>2</v>
      </c>
      <c r="DM33">
        <v>2</v>
      </c>
      <c r="DN33" t="s">
        <v>351</v>
      </c>
      <c r="DO33">
        <v>2.6943600000000001</v>
      </c>
      <c r="DP33">
        <v>2.6598000000000002</v>
      </c>
      <c r="DQ33">
        <v>0.178178</v>
      </c>
      <c r="DR33">
        <v>0.17821000000000001</v>
      </c>
      <c r="DS33">
        <v>8.0875000000000002E-2</v>
      </c>
      <c r="DT33">
        <v>7.5221700000000002E-2</v>
      </c>
      <c r="DU33">
        <v>24874.6</v>
      </c>
      <c r="DV33">
        <v>28078.5</v>
      </c>
      <c r="DW33">
        <v>28479.1</v>
      </c>
      <c r="DX33">
        <v>32756.5</v>
      </c>
      <c r="DY33">
        <v>36385.699999999997</v>
      </c>
      <c r="DZ33">
        <v>40967.300000000003</v>
      </c>
      <c r="EA33">
        <v>41792.6</v>
      </c>
      <c r="EB33">
        <v>47158.1</v>
      </c>
      <c r="EC33">
        <v>1.8184199999999999</v>
      </c>
      <c r="ED33">
        <v>2.2218499999999999</v>
      </c>
      <c r="EE33">
        <v>4.83431E-2</v>
      </c>
      <c r="EF33">
        <v>0</v>
      </c>
      <c r="EG33">
        <v>18.438700000000001</v>
      </c>
      <c r="EH33">
        <v>999.9</v>
      </c>
      <c r="EI33">
        <v>48.2</v>
      </c>
      <c r="EJ33">
        <v>24.7</v>
      </c>
      <c r="EK33">
        <v>14.8843</v>
      </c>
      <c r="EL33">
        <v>63.320300000000003</v>
      </c>
      <c r="EM33">
        <v>3.24119</v>
      </c>
      <c r="EN33">
        <v>1</v>
      </c>
      <c r="EO33">
        <v>-0.351989</v>
      </c>
      <c r="EP33">
        <v>2.5280399999999998</v>
      </c>
      <c r="EQ33">
        <v>20.216699999999999</v>
      </c>
      <c r="ER33">
        <v>5.2286700000000002</v>
      </c>
      <c r="ES33">
        <v>12.0099</v>
      </c>
      <c r="ET33">
        <v>4.9897499999999999</v>
      </c>
      <c r="EU33">
        <v>3.3050000000000002</v>
      </c>
      <c r="EV33">
        <v>6693.5</v>
      </c>
      <c r="EW33">
        <v>9999</v>
      </c>
      <c r="EX33">
        <v>514.70000000000005</v>
      </c>
      <c r="EY33">
        <v>65.7</v>
      </c>
      <c r="EZ33">
        <v>1.8524400000000001</v>
      </c>
      <c r="FA33">
        <v>1.8614200000000001</v>
      </c>
      <c r="FB33">
        <v>1.86042</v>
      </c>
      <c r="FC33">
        <v>1.8564099999999999</v>
      </c>
      <c r="FD33">
        <v>1.8608100000000001</v>
      </c>
      <c r="FE33">
        <v>1.8571500000000001</v>
      </c>
      <c r="FF33">
        <v>1.8591599999999999</v>
      </c>
      <c r="FG33">
        <v>1.8620300000000001</v>
      </c>
      <c r="FH33">
        <v>0</v>
      </c>
      <c r="FI33">
        <v>0</v>
      </c>
      <c r="FJ33">
        <v>0</v>
      </c>
      <c r="FK33">
        <v>0</v>
      </c>
      <c r="FL33" t="s">
        <v>352</v>
      </c>
      <c r="FM33" t="s">
        <v>353</v>
      </c>
      <c r="FN33" t="s">
        <v>354</v>
      </c>
      <c r="FO33" t="s">
        <v>354</v>
      </c>
      <c r="FP33" t="s">
        <v>354</v>
      </c>
      <c r="FQ33" t="s">
        <v>354</v>
      </c>
      <c r="FR33">
        <v>0</v>
      </c>
      <c r="FS33">
        <v>100</v>
      </c>
      <c r="FT33">
        <v>100</v>
      </c>
      <c r="FU33">
        <v>-4.3819999999999997</v>
      </c>
      <c r="FV33">
        <v>-0.41980000000000001</v>
      </c>
      <c r="FW33">
        <v>-1.387721124355155</v>
      </c>
      <c r="FX33">
        <v>-4.0117494158234393E-3</v>
      </c>
      <c r="FY33">
        <v>1.087516141204025E-6</v>
      </c>
      <c r="FZ33">
        <v>-8.657206703991749E-11</v>
      </c>
      <c r="GA33">
        <v>-0.4197699999999962</v>
      </c>
      <c r="GB33">
        <v>0</v>
      </c>
      <c r="GC33">
        <v>0</v>
      </c>
      <c r="GD33">
        <v>0</v>
      </c>
      <c r="GE33">
        <v>4</v>
      </c>
      <c r="GF33">
        <v>2094</v>
      </c>
      <c r="GG33">
        <v>-1</v>
      </c>
      <c r="GH33">
        <v>-1</v>
      </c>
      <c r="GI33">
        <v>0.5</v>
      </c>
      <c r="GJ33">
        <v>0.7</v>
      </c>
      <c r="GK33">
        <v>2.0922900000000002</v>
      </c>
      <c r="GL33">
        <v>2.36572</v>
      </c>
      <c r="GM33">
        <v>1.5942400000000001</v>
      </c>
      <c r="GN33">
        <v>2.31812</v>
      </c>
      <c r="GO33">
        <v>1.40015</v>
      </c>
      <c r="GP33">
        <v>2.3571800000000001</v>
      </c>
      <c r="GQ33">
        <v>27.870999999999999</v>
      </c>
      <c r="GR33">
        <v>14.5436</v>
      </c>
      <c r="GS33">
        <v>18</v>
      </c>
      <c r="GT33">
        <v>415.738</v>
      </c>
      <c r="GU33">
        <v>636.11699999999996</v>
      </c>
      <c r="GV33">
        <v>16.095600000000001</v>
      </c>
      <c r="GW33">
        <v>22.488099999999999</v>
      </c>
      <c r="GX33">
        <v>29.999199999999998</v>
      </c>
      <c r="GY33">
        <v>22.499600000000001</v>
      </c>
      <c r="GZ33">
        <v>22.4543</v>
      </c>
      <c r="HA33">
        <v>41.9221</v>
      </c>
      <c r="HB33">
        <v>0</v>
      </c>
      <c r="HC33">
        <v>-30</v>
      </c>
      <c r="HD33">
        <v>16.136199999999999</v>
      </c>
      <c r="HE33">
        <v>1000</v>
      </c>
      <c r="HF33">
        <v>0</v>
      </c>
      <c r="HG33">
        <v>104.551</v>
      </c>
      <c r="HH33">
        <v>103.952</v>
      </c>
    </row>
    <row r="34" spans="1:216" x14ac:dyDescent="0.2">
      <c r="A34">
        <v>16</v>
      </c>
      <c r="B34">
        <v>1689803246</v>
      </c>
      <c r="C34">
        <v>1262.5</v>
      </c>
      <c r="D34" t="s">
        <v>398</v>
      </c>
      <c r="E34" t="s">
        <v>399</v>
      </c>
      <c r="F34" t="s">
        <v>344</v>
      </c>
      <c r="G34" t="s">
        <v>345</v>
      </c>
      <c r="H34" t="s">
        <v>346</v>
      </c>
      <c r="I34" t="s">
        <v>347</v>
      </c>
      <c r="J34" t="s">
        <v>348</v>
      </c>
      <c r="K34" t="s">
        <v>349</v>
      </c>
      <c r="L34">
        <v>1689803246</v>
      </c>
      <c r="M34">
        <f t="shared" si="0"/>
        <v>1.316857902317566E-3</v>
      </c>
      <c r="N34">
        <f t="shared" si="1"/>
        <v>1.3168579023175659</v>
      </c>
      <c r="O34">
        <f t="shared" si="2"/>
        <v>18.6561415880876</v>
      </c>
      <c r="P34">
        <f t="shared" si="3"/>
        <v>1387.15</v>
      </c>
      <c r="Q34">
        <f t="shared" si="4"/>
        <v>1156.9785585925624</v>
      </c>
      <c r="R34">
        <f t="shared" si="5"/>
        <v>117.06532792353208</v>
      </c>
      <c r="S34">
        <f t="shared" si="6"/>
        <v>140.35451947067003</v>
      </c>
      <c r="T34">
        <f t="shared" si="7"/>
        <v>0.14371077749683348</v>
      </c>
      <c r="U34">
        <f t="shared" si="8"/>
        <v>4.0520495427225303</v>
      </c>
      <c r="V34">
        <f t="shared" si="9"/>
        <v>0.14093812082406248</v>
      </c>
      <c r="W34">
        <f t="shared" si="10"/>
        <v>8.8330982167963312E-2</v>
      </c>
      <c r="X34">
        <f t="shared" si="11"/>
        <v>297.69996600000002</v>
      </c>
      <c r="Y34">
        <f t="shared" si="12"/>
        <v>20.040272344756101</v>
      </c>
      <c r="Z34">
        <f t="shared" si="13"/>
        <v>20.040272344756101</v>
      </c>
      <c r="AA34">
        <f t="shared" si="14"/>
        <v>2.3524716755681605</v>
      </c>
      <c r="AB34">
        <f t="shared" si="15"/>
        <v>64.629352606580355</v>
      </c>
      <c r="AC34">
        <f t="shared" si="16"/>
        <v>1.42472257345104</v>
      </c>
      <c r="AD34">
        <f t="shared" si="17"/>
        <v>2.2044512531694145</v>
      </c>
      <c r="AE34">
        <f t="shared" si="18"/>
        <v>0.92774910211712047</v>
      </c>
      <c r="AF34">
        <f t="shared" si="19"/>
        <v>-58.073433492204657</v>
      </c>
      <c r="AG34">
        <f t="shared" si="20"/>
        <v>-228.40956027557507</v>
      </c>
      <c r="AH34">
        <f t="shared" si="21"/>
        <v>-11.277364655852987</v>
      </c>
      <c r="AI34">
        <f t="shared" si="22"/>
        <v>-6.0392423632691816E-2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54875.865808798277</v>
      </c>
      <c r="AO34">
        <f t="shared" si="26"/>
        <v>1799.98</v>
      </c>
      <c r="AP34">
        <f t="shared" si="27"/>
        <v>1517.3838000000001</v>
      </c>
      <c r="AQ34">
        <f t="shared" si="28"/>
        <v>0.84300036667074085</v>
      </c>
      <c r="AR34">
        <f t="shared" si="29"/>
        <v>0.16539070767452974</v>
      </c>
      <c r="AS34">
        <v>1689803246</v>
      </c>
      <c r="AT34">
        <v>1387.15</v>
      </c>
      <c r="AU34">
        <v>1399.91</v>
      </c>
      <c r="AV34">
        <v>14.0808</v>
      </c>
      <c r="AW34">
        <v>13.272</v>
      </c>
      <c r="AX34">
        <v>1392.29</v>
      </c>
      <c r="AY34">
        <v>14.501799999999999</v>
      </c>
      <c r="AZ34">
        <v>400.02499999999998</v>
      </c>
      <c r="BA34">
        <v>101.14400000000001</v>
      </c>
      <c r="BB34">
        <v>3.7933799999999997E-2</v>
      </c>
      <c r="BC34">
        <v>18.994700000000002</v>
      </c>
      <c r="BD34">
        <v>19.234500000000001</v>
      </c>
      <c r="BE34">
        <v>999.9</v>
      </c>
      <c r="BF34">
        <v>0</v>
      </c>
      <c r="BG34">
        <v>0</v>
      </c>
      <c r="BH34">
        <v>9986.25</v>
      </c>
      <c r="BI34">
        <v>0</v>
      </c>
      <c r="BJ34">
        <v>142.50800000000001</v>
      </c>
      <c r="BK34">
        <v>-12.757</v>
      </c>
      <c r="BL34">
        <v>1406.96</v>
      </c>
      <c r="BM34">
        <v>1418.74</v>
      </c>
      <c r="BN34">
        <v>0.80883300000000002</v>
      </c>
      <c r="BO34">
        <v>1399.91</v>
      </c>
      <c r="BP34">
        <v>13.272</v>
      </c>
      <c r="BQ34">
        <v>1.4241900000000001</v>
      </c>
      <c r="BR34">
        <v>1.3423799999999999</v>
      </c>
      <c r="BS34">
        <v>12.1777</v>
      </c>
      <c r="BT34">
        <v>11.282</v>
      </c>
      <c r="BU34">
        <v>1799.98</v>
      </c>
      <c r="BV34">
        <v>0.89998800000000001</v>
      </c>
      <c r="BW34">
        <v>0.100012</v>
      </c>
      <c r="BX34">
        <v>0</v>
      </c>
      <c r="BY34">
        <v>2.5297999999999998</v>
      </c>
      <c r="BZ34">
        <v>0</v>
      </c>
      <c r="CA34">
        <v>6400.61</v>
      </c>
      <c r="CB34">
        <v>14600.2</v>
      </c>
      <c r="CC34">
        <v>39.25</v>
      </c>
      <c r="CD34">
        <v>39</v>
      </c>
      <c r="CE34">
        <v>39.5</v>
      </c>
      <c r="CF34">
        <v>34</v>
      </c>
      <c r="CG34">
        <v>37.436999999999998</v>
      </c>
      <c r="CH34">
        <v>1619.96</v>
      </c>
      <c r="CI34">
        <v>180.02</v>
      </c>
      <c r="CJ34">
        <v>0</v>
      </c>
      <c r="CK34">
        <v>1689803259.3</v>
      </c>
      <c r="CL34">
        <v>0</v>
      </c>
      <c r="CM34">
        <v>1689803219.5</v>
      </c>
      <c r="CN34" t="s">
        <v>400</v>
      </c>
      <c r="CO34">
        <v>1689803219.5</v>
      </c>
      <c r="CP34">
        <v>1689803202</v>
      </c>
      <c r="CQ34">
        <v>38</v>
      </c>
      <c r="CR34">
        <v>-0.04</v>
      </c>
      <c r="CS34">
        <v>-1E-3</v>
      </c>
      <c r="CT34">
        <v>-5.1580000000000004</v>
      </c>
      <c r="CU34">
        <v>-0.42099999999999999</v>
      </c>
      <c r="CV34">
        <v>1400</v>
      </c>
      <c r="CW34">
        <v>13</v>
      </c>
      <c r="CX34">
        <v>7.0000000000000007E-2</v>
      </c>
      <c r="CY34">
        <v>0.13</v>
      </c>
      <c r="CZ34">
        <v>15.450082255540719</v>
      </c>
      <c r="DA34">
        <v>-0.48199868537535889</v>
      </c>
      <c r="DB34">
        <v>0.17107323906139069</v>
      </c>
      <c r="DC34">
        <v>1</v>
      </c>
      <c r="DD34">
        <v>1400.01775</v>
      </c>
      <c r="DE34">
        <v>-0.35425891182014663</v>
      </c>
      <c r="DF34">
        <v>5.841607227468576E-2</v>
      </c>
      <c r="DG34">
        <v>1</v>
      </c>
      <c r="DH34">
        <v>1799.9762499999999</v>
      </c>
      <c r="DI34">
        <v>0.13750246448100131</v>
      </c>
      <c r="DJ34">
        <v>7.1403343759232296E-2</v>
      </c>
      <c r="DK34">
        <v>-1</v>
      </c>
      <c r="DL34">
        <v>2</v>
      </c>
      <c r="DM34">
        <v>2</v>
      </c>
      <c r="DN34" t="s">
        <v>351</v>
      </c>
      <c r="DO34">
        <v>2.6945100000000002</v>
      </c>
      <c r="DP34">
        <v>2.6594600000000002</v>
      </c>
      <c r="DQ34">
        <v>0.21978500000000001</v>
      </c>
      <c r="DR34">
        <v>0.21940999999999999</v>
      </c>
      <c r="DS34">
        <v>8.0984700000000007E-2</v>
      </c>
      <c r="DT34">
        <v>7.5158000000000003E-2</v>
      </c>
      <c r="DU34">
        <v>23620.400000000001</v>
      </c>
      <c r="DV34">
        <v>26677</v>
      </c>
      <c r="DW34">
        <v>28482.3</v>
      </c>
      <c r="DX34">
        <v>32760.3</v>
      </c>
      <c r="DY34">
        <v>36385.4</v>
      </c>
      <c r="DZ34">
        <v>40974.199999999997</v>
      </c>
      <c r="EA34">
        <v>41797.199999999997</v>
      </c>
      <c r="EB34">
        <v>47162.400000000001</v>
      </c>
      <c r="EC34">
        <v>1.8193299999999999</v>
      </c>
      <c r="ED34">
        <v>2.2241499999999998</v>
      </c>
      <c r="EE34">
        <v>5.2273300000000002E-2</v>
      </c>
      <c r="EF34">
        <v>0</v>
      </c>
      <c r="EG34">
        <v>18.367999999999999</v>
      </c>
      <c r="EH34">
        <v>999.9</v>
      </c>
      <c r="EI34">
        <v>48</v>
      </c>
      <c r="EJ34">
        <v>24.8</v>
      </c>
      <c r="EK34">
        <v>14.911199999999999</v>
      </c>
      <c r="EL34">
        <v>63.080300000000001</v>
      </c>
      <c r="EM34">
        <v>3.4415100000000001</v>
      </c>
      <c r="EN34">
        <v>1</v>
      </c>
      <c r="EO34">
        <v>-0.36040100000000003</v>
      </c>
      <c r="EP34">
        <v>2.1411199999999999</v>
      </c>
      <c r="EQ34">
        <v>20.2224</v>
      </c>
      <c r="ER34">
        <v>5.2285199999999996</v>
      </c>
      <c r="ES34">
        <v>12.0099</v>
      </c>
      <c r="ET34">
        <v>4.9896000000000003</v>
      </c>
      <c r="EU34">
        <v>3.3050000000000002</v>
      </c>
      <c r="EV34">
        <v>6695.7</v>
      </c>
      <c r="EW34">
        <v>9999</v>
      </c>
      <c r="EX34">
        <v>514.70000000000005</v>
      </c>
      <c r="EY34">
        <v>65.7</v>
      </c>
      <c r="EZ34">
        <v>1.85242</v>
      </c>
      <c r="FA34">
        <v>1.8614200000000001</v>
      </c>
      <c r="FB34">
        <v>1.8604099999999999</v>
      </c>
      <c r="FC34">
        <v>1.8564400000000001</v>
      </c>
      <c r="FD34">
        <v>1.8608100000000001</v>
      </c>
      <c r="FE34">
        <v>1.8571500000000001</v>
      </c>
      <c r="FF34">
        <v>1.8591800000000001</v>
      </c>
      <c r="FG34">
        <v>1.8620300000000001</v>
      </c>
      <c r="FH34">
        <v>0</v>
      </c>
      <c r="FI34">
        <v>0</v>
      </c>
      <c r="FJ34">
        <v>0</v>
      </c>
      <c r="FK34">
        <v>0</v>
      </c>
      <c r="FL34" t="s">
        <v>352</v>
      </c>
      <c r="FM34" t="s">
        <v>353</v>
      </c>
      <c r="FN34" t="s">
        <v>354</v>
      </c>
      <c r="FO34" t="s">
        <v>354</v>
      </c>
      <c r="FP34" t="s">
        <v>354</v>
      </c>
      <c r="FQ34" t="s">
        <v>354</v>
      </c>
      <c r="FR34">
        <v>0</v>
      </c>
      <c r="FS34">
        <v>100</v>
      </c>
      <c r="FT34">
        <v>100</v>
      </c>
      <c r="FU34">
        <v>-5.14</v>
      </c>
      <c r="FV34">
        <v>-0.42099999999999999</v>
      </c>
      <c r="FW34">
        <v>-1.427389792084639</v>
      </c>
      <c r="FX34">
        <v>-4.0117494158234393E-3</v>
      </c>
      <c r="FY34">
        <v>1.087516141204025E-6</v>
      </c>
      <c r="FZ34">
        <v>-8.657206703991749E-11</v>
      </c>
      <c r="GA34">
        <v>-0.42096666666666671</v>
      </c>
      <c r="GB34">
        <v>0</v>
      </c>
      <c r="GC34">
        <v>0</v>
      </c>
      <c r="GD34">
        <v>0</v>
      </c>
      <c r="GE34">
        <v>4</v>
      </c>
      <c r="GF34">
        <v>2094</v>
      </c>
      <c r="GG34">
        <v>-1</v>
      </c>
      <c r="GH34">
        <v>-1</v>
      </c>
      <c r="GI34">
        <v>0.4</v>
      </c>
      <c r="GJ34">
        <v>0.7</v>
      </c>
      <c r="GK34">
        <v>2.7587899999999999</v>
      </c>
      <c r="GL34">
        <v>2.3706100000000001</v>
      </c>
      <c r="GM34">
        <v>1.5942400000000001</v>
      </c>
      <c r="GN34">
        <v>2.31812</v>
      </c>
      <c r="GO34">
        <v>1.40015</v>
      </c>
      <c r="GP34">
        <v>2.3168899999999999</v>
      </c>
      <c r="GQ34">
        <v>27.85</v>
      </c>
      <c r="GR34">
        <v>14.5261</v>
      </c>
      <c r="GS34">
        <v>18</v>
      </c>
      <c r="GT34">
        <v>415.66800000000001</v>
      </c>
      <c r="GU34">
        <v>637.23900000000003</v>
      </c>
      <c r="GV34">
        <v>16.289100000000001</v>
      </c>
      <c r="GW34">
        <v>22.399799999999999</v>
      </c>
      <c r="GX34">
        <v>29.999600000000001</v>
      </c>
      <c r="GY34">
        <v>22.429200000000002</v>
      </c>
      <c r="GZ34">
        <v>22.391300000000001</v>
      </c>
      <c r="HA34">
        <v>55.256999999999998</v>
      </c>
      <c r="HB34">
        <v>0</v>
      </c>
      <c r="HC34">
        <v>-30</v>
      </c>
      <c r="HD34">
        <v>16.3018</v>
      </c>
      <c r="HE34">
        <v>1400</v>
      </c>
      <c r="HF34">
        <v>0</v>
      </c>
      <c r="HG34">
        <v>104.562</v>
      </c>
      <c r="HH34">
        <v>103.96299999999999</v>
      </c>
    </row>
    <row r="35" spans="1:216" x14ac:dyDescent="0.2">
      <c r="A35">
        <v>17</v>
      </c>
      <c r="B35">
        <v>1689803341.5999999</v>
      </c>
      <c r="C35">
        <v>1358.099999904633</v>
      </c>
      <c r="D35" t="s">
        <v>401</v>
      </c>
      <c r="E35" t="s">
        <v>402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>
        <v>1689803341.5999999</v>
      </c>
      <c r="M35">
        <f t="shared" si="0"/>
        <v>1.3632326079878361E-3</v>
      </c>
      <c r="N35">
        <f t="shared" si="1"/>
        <v>1.3632326079878361</v>
      </c>
      <c r="O35">
        <f t="shared" si="2"/>
        <v>18.867654204702955</v>
      </c>
      <c r="P35">
        <f t="shared" si="3"/>
        <v>1786.71</v>
      </c>
      <c r="Q35">
        <f t="shared" si="4"/>
        <v>1556.003471219065</v>
      </c>
      <c r="R35">
        <f t="shared" si="5"/>
        <v>157.43585751946517</v>
      </c>
      <c r="S35">
        <f t="shared" si="6"/>
        <v>180.77865904002303</v>
      </c>
      <c r="T35">
        <f t="shared" si="7"/>
        <v>0.14921833629687276</v>
      </c>
      <c r="U35">
        <f t="shared" si="8"/>
        <v>4.0519645742491512</v>
      </c>
      <c r="V35">
        <f t="shared" si="9"/>
        <v>0.1462314081464795</v>
      </c>
      <c r="W35">
        <f t="shared" si="10"/>
        <v>9.1658013832564861E-2</v>
      </c>
      <c r="X35">
        <f t="shared" si="11"/>
        <v>297.67805999999996</v>
      </c>
      <c r="Y35">
        <f t="shared" si="12"/>
        <v>20.033372856908514</v>
      </c>
      <c r="Z35">
        <f t="shared" si="13"/>
        <v>20.033372856908514</v>
      </c>
      <c r="AA35">
        <f t="shared" si="14"/>
        <v>2.3514670703092264</v>
      </c>
      <c r="AB35">
        <f t="shared" si="15"/>
        <v>64.67127076070463</v>
      </c>
      <c r="AC35">
        <f t="shared" si="16"/>
        <v>1.4258334822427303</v>
      </c>
      <c r="AD35">
        <f t="shared" si="17"/>
        <v>2.2047401658745374</v>
      </c>
      <c r="AE35">
        <f t="shared" si="18"/>
        <v>0.92563358806649609</v>
      </c>
      <c r="AF35">
        <f t="shared" si="19"/>
        <v>-60.11855801226357</v>
      </c>
      <c r="AG35">
        <f t="shared" si="20"/>
        <v>-226.43883694881842</v>
      </c>
      <c r="AH35">
        <f t="shared" si="21"/>
        <v>-11.180021946893055</v>
      </c>
      <c r="AI35">
        <f t="shared" si="22"/>
        <v>-5.9356907975114837E-2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54873.843505385536</v>
      </c>
      <c r="AO35">
        <f t="shared" si="26"/>
        <v>1799.85</v>
      </c>
      <c r="AP35">
        <f t="shared" si="27"/>
        <v>1517.2739999999999</v>
      </c>
      <c r="AQ35">
        <f t="shared" si="28"/>
        <v>0.84300025002083501</v>
      </c>
      <c r="AR35">
        <f t="shared" si="29"/>
        <v>0.16539048254021166</v>
      </c>
      <c r="AS35">
        <v>1689803341.5999999</v>
      </c>
      <c r="AT35">
        <v>1786.71</v>
      </c>
      <c r="AU35">
        <v>1799.98</v>
      </c>
      <c r="AV35">
        <v>14.0921</v>
      </c>
      <c r="AW35">
        <v>13.254899999999999</v>
      </c>
      <c r="AX35">
        <v>1792.15</v>
      </c>
      <c r="AY35">
        <v>14.510199999999999</v>
      </c>
      <c r="AZ35">
        <v>400.06</v>
      </c>
      <c r="BA35">
        <v>101.14100000000001</v>
      </c>
      <c r="BB35">
        <v>3.86313E-2</v>
      </c>
      <c r="BC35">
        <v>18.9968</v>
      </c>
      <c r="BD35">
        <v>19.218</v>
      </c>
      <c r="BE35">
        <v>999.9</v>
      </c>
      <c r="BF35">
        <v>0</v>
      </c>
      <c r="BG35">
        <v>0</v>
      </c>
      <c r="BH35">
        <v>9986.25</v>
      </c>
      <c r="BI35">
        <v>0</v>
      </c>
      <c r="BJ35">
        <v>145.042</v>
      </c>
      <c r="BK35">
        <v>-13.271100000000001</v>
      </c>
      <c r="BL35">
        <v>1812.24</v>
      </c>
      <c r="BM35">
        <v>1824.16</v>
      </c>
      <c r="BN35">
        <v>0.83721999999999996</v>
      </c>
      <c r="BO35">
        <v>1799.98</v>
      </c>
      <c r="BP35">
        <v>13.254899999999999</v>
      </c>
      <c r="BQ35">
        <v>1.4252800000000001</v>
      </c>
      <c r="BR35">
        <v>1.3406100000000001</v>
      </c>
      <c r="BS35">
        <v>12.189299999999999</v>
      </c>
      <c r="BT35">
        <v>11.262</v>
      </c>
      <c r="BU35">
        <v>1799.85</v>
      </c>
      <c r="BV35">
        <v>0.89998900000000004</v>
      </c>
      <c r="BW35">
        <v>0.100011</v>
      </c>
      <c r="BX35">
        <v>0</v>
      </c>
      <c r="BY35">
        <v>2.5041000000000002</v>
      </c>
      <c r="BZ35">
        <v>0</v>
      </c>
      <c r="CA35">
        <v>6436.48</v>
      </c>
      <c r="CB35">
        <v>14599.1</v>
      </c>
      <c r="CC35">
        <v>39.75</v>
      </c>
      <c r="CD35">
        <v>39.125</v>
      </c>
      <c r="CE35">
        <v>39.936999999999998</v>
      </c>
      <c r="CF35">
        <v>33.875</v>
      </c>
      <c r="CG35">
        <v>37.75</v>
      </c>
      <c r="CH35">
        <v>1619.85</v>
      </c>
      <c r="CI35">
        <v>180</v>
      </c>
      <c r="CJ35">
        <v>0</v>
      </c>
      <c r="CK35">
        <v>1689803355.3</v>
      </c>
      <c r="CL35">
        <v>0</v>
      </c>
      <c r="CM35">
        <v>1689803312.0999999</v>
      </c>
      <c r="CN35" t="s">
        <v>403</v>
      </c>
      <c r="CO35">
        <v>1689803312.0999999</v>
      </c>
      <c r="CP35">
        <v>1689803299.0999999</v>
      </c>
      <c r="CQ35">
        <v>39</v>
      </c>
      <c r="CR35">
        <v>0.18</v>
      </c>
      <c r="CS35">
        <v>3.0000000000000001E-3</v>
      </c>
      <c r="CT35">
        <v>-5.4539999999999997</v>
      </c>
      <c r="CU35">
        <v>-0.41799999999999998</v>
      </c>
      <c r="CV35">
        <v>1800</v>
      </c>
      <c r="CW35">
        <v>13</v>
      </c>
      <c r="CX35">
        <v>0.14000000000000001</v>
      </c>
      <c r="CY35">
        <v>0.08</v>
      </c>
      <c r="CZ35">
        <v>15.84556769562049</v>
      </c>
      <c r="DA35">
        <v>-1.305249203294919</v>
      </c>
      <c r="DB35">
        <v>0.19606530337966921</v>
      </c>
      <c r="DC35">
        <v>1</v>
      </c>
      <c r="DD35">
        <v>1800.0058536585359</v>
      </c>
      <c r="DE35">
        <v>-0.131289198604748</v>
      </c>
      <c r="DF35">
        <v>4.3503608471324548E-2</v>
      </c>
      <c r="DG35">
        <v>1</v>
      </c>
      <c r="DH35">
        <v>1799.9882926829271</v>
      </c>
      <c r="DI35">
        <v>4.1449382658389308E-2</v>
      </c>
      <c r="DJ35">
        <v>0.1306251841221511</v>
      </c>
      <c r="DK35">
        <v>-1</v>
      </c>
      <c r="DL35">
        <v>2</v>
      </c>
      <c r="DM35">
        <v>2</v>
      </c>
      <c r="DN35" t="s">
        <v>351</v>
      </c>
      <c r="DO35">
        <v>2.6947700000000001</v>
      </c>
      <c r="DP35">
        <v>2.6601599999999999</v>
      </c>
      <c r="DQ35">
        <v>0.25487500000000002</v>
      </c>
      <c r="DR35">
        <v>0.25423400000000002</v>
      </c>
      <c r="DS35">
        <v>8.1033900000000006E-2</v>
      </c>
      <c r="DT35">
        <v>7.5098600000000001E-2</v>
      </c>
      <c r="DU35">
        <v>22564.1</v>
      </c>
      <c r="DV35">
        <v>25493.9</v>
      </c>
      <c r="DW35">
        <v>28486</v>
      </c>
      <c r="DX35">
        <v>32764.799999999999</v>
      </c>
      <c r="DY35">
        <v>36389.5</v>
      </c>
      <c r="DZ35">
        <v>40983.1</v>
      </c>
      <c r="EA35">
        <v>41804</v>
      </c>
      <c r="EB35">
        <v>47169.3</v>
      </c>
      <c r="EC35">
        <v>1.8207500000000001</v>
      </c>
      <c r="ED35">
        <v>2.22648</v>
      </c>
      <c r="EE35">
        <v>5.7920800000000001E-2</v>
      </c>
      <c r="EF35">
        <v>0</v>
      </c>
      <c r="EG35">
        <v>18.2578</v>
      </c>
      <c r="EH35">
        <v>999.9</v>
      </c>
      <c r="EI35">
        <v>47.9</v>
      </c>
      <c r="EJ35">
        <v>24.8</v>
      </c>
      <c r="EK35">
        <v>14.881</v>
      </c>
      <c r="EL35">
        <v>63.346699999999998</v>
      </c>
      <c r="EM35">
        <v>3.32131</v>
      </c>
      <c r="EN35">
        <v>1</v>
      </c>
      <c r="EO35">
        <v>-0.36920700000000001</v>
      </c>
      <c r="EP35">
        <v>1.84839</v>
      </c>
      <c r="EQ35">
        <v>20.225999999999999</v>
      </c>
      <c r="ER35">
        <v>5.2277699999999996</v>
      </c>
      <c r="ES35">
        <v>12.0099</v>
      </c>
      <c r="ET35">
        <v>4.9897</v>
      </c>
      <c r="EU35">
        <v>3.3050000000000002</v>
      </c>
      <c r="EV35">
        <v>6697.6</v>
      </c>
      <c r="EW35">
        <v>9999</v>
      </c>
      <c r="EX35">
        <v>514.70000000000005</v>
      </c>
      <c r="EY35">
        <v>65.7</v>
      </c>
      <c r="EZ35">
        <v>1.85242</v>
      </c>
      <c r="FA35">
        <v>1.8614200000000001</v>
      </c>
      <c r="FB35">
        <v>1.8603700000000001</v>
      </c>
      <c r="FC35">
        <v>1.85639</v>
      </c>
      <c r="FD35">
        <v>1.8608100000000001</v>
      </c>
      <c r="FE35">
        <v>1.8571299999999999</v>
      </c>
      <c r="FF35">
        <v>1.8591299999999999</v>
      </c>
      <c r="FG35">
        <v>1.8620300000000001</v>
      </c>
      <c r="FH35">
        <v>0</v>
      </c>
      <c r="FI35">
        <v>0</v>
      </c>
      <c r="FJ35">
        <v>0</v>
      </c>
      <c r="FK35">
        <v>0</v>
      </c>
      <c r="FL35" t="s">
        <v>352</v>
      </c>
      <c r="FM35" t="s">
        <v>353</v>
      </c>
      <c r="FN35" t="s">
        <v>354</v>
      </c>
      <c r="FO35" t="s">
        <v>354</v>
      </c>
      <c r="FP35" t="s">
        <v>354</v>
      </c>
      <c r="FQ35" t="s">
        <v>354</v>
      </c>
      <c r="FR35">
        <v>0</v>
      </c>
      <c r="FS35">
        <v>100</v>
      </c>
      <c r="FT35">
        <v>100</v>
      </c>
      <c r="FU35">
        <v>-5.44</v>
      </c>
      <c r="FV35">
        <v>-0.41810000000000003</v>
      </c>
      <c r="FW35">
        <v>-1.2463477729822581</v>
      </c>
      <c r="FX35">
        <v>-4.0117494158234393E-3</v>
      </c>
      <c r="FY35">
        <v>1.087516141204025E-6</v>
      </c>
      <c r="FZ35">
        <v>-8.657206703991749E-11</v>
      </c>
      <c r="GA35">
        <v>-0.41812499999999991</v>
      </c>
      <c r="GB35">
        <v>0</v>
      </c>
      <c r="GC35">
        <v>0</v>
      </c>
      <c r="GD35">
        <v>0</v>
      </c>
      <c r="GE35">
        <v>4</v>
      </c>
      <c r="GF35">
        <v>2094</v>
      </c>
      <c r="GG35">
        <v>-1</v>
      </c>
      <c r="GH35">
        <v>-1</v>
      </c>
      <c r="GI35">
        <v>0.5</v>
      </c>
      <c r="GJ35">
        <v>0.7</v>
      </c>
      <c r="GK35">
        <v>3.3813499999999999</v>
      </c>
      <c r="GL35">
        <v>2.3596200000000001</v>
      </c>
      <c r="GM35">
        <v>1.5942400000000001</v>
      </c>
      <c r="GN35">
        <v>2.31812</v>
      </c>
      <c r="GO35">
        <v>1.40015</v>
      </c>
      <c r="GP35">
        <v>2.34619</v>
      </c>
      <c r="GQ35">
        <v>27.8291</v>
      </c>
      <c r="GR35">
        <v>14.5085</v>
      </c>
      <c r="GS35">
        <v>18</v>
      </c>
      <c r="GT35">
        <v>415.77199999999999</v>
      </c>
      <c r="GU35">
        <v>638.17100000000005</v>
      </c>
      <c r="GV35">
        <v>16.466699999999999</v>
      </c>
      <c r="GW35">
        <v>22.301400000000001</v>
      </c>
      <c r="GX35">
        <v>29.999600000000001</v>
      </c>
      <c r="GY35">
        <v>22.345099999999999</v>
      </c>
      <c r="GZ35">
        <v>22.312200000000001</v>
      </c>
      <c r="HA35">
        <v>67.734800000000007</v>
      </c>
      <c r="HB35">
        <v>0</v>
      </c>
      <c r="HC35">
        <v>-30</v>
      </c>
      <c r="HD35">
        <v>16.470700000000001</v>
      </c>
      <c r="HE35">
        <v>1800</v>
      </c>
      <c r="HF35">
        <v>0</v>
      </c>
      <c r="HG35">
        <v>104.578</v>
      </c>
      <c r="HH35">
        <v>103.977</v>
      </c>
    </row>
    <row r="36" spans="1:216" x14ac:dyDescent="0.2">
      <c r="A36">
        <v>18</v>
      </c>
      <c r="B36">
        <v>1689803444.0999999</v>
      </c>
      <c r="C36">
        <v>1460.599999904633</v>
      </c>
      <c r="D36" t="s">
        <v>404</v>
      </c>
      <c r="E36" t="s">
        <v>405</v>
      </c>
      <c r="F36" t="s">
        <v>344</v>
      </c>
      <c r="G36" t="s">
        <v>345</v>
      </c>
      <c r="H36" t="s">
        <v>346</v>
      </c>
      <c r="I36" t="s">
        <v>347</v>
      </c>
      <c r="J36" t="s">
        <v>348</v>
      </c>
      <c r="K36" t="s">
        <v>349</v>
      </c>
      <c r="L36">
        <v>1689803444.0999999</v>
      </c>
      <c r="M36">
        <f t="shared" si="0"/>
        <v>1.3136344610573589E-3</v>
      </c>
      <c r="N36">
        <f t="shared" si="1"/>
        <v>1.3136344610573589</v>
      </c>
      <c r="O36">
        <f t="shared" si="2"/>
        <v>10.781692518907199</v>
      </c>
      <c r="P36">
        <f t="shared" si="3"/>
        <v>392.911</v>
      </c>
      <c r="Q36">
        <f t="shared" si="4"/>
        <v>264.91038076550319</v>
      </c>
      <c r="R36">
        <f t="shared" si="5"/>
        <v>26.802394717536753</v>
      </c>
      <c r="S36">
        <f t="shared" si="6"/>
        <v>39.752899378390204</v>
      </c>
      <c r="T36">
        <f t="shared" si="7"/>
        <v>0.14251284149925286</v>
      </c>
      <c r="U36">
        <f t="shared" si="8"/>
        <v>4.0529552108750631</v>
      </c>
      <c r="V36">
        <f t="shared" si="9"/>
        <v>0.13978634060143411</v>
      </c>
      <c r="W36">
        <f t="shared" si="10"/>
        <v>8.7607083492780374E-2</v>
      </c>
      <c r="X36">
        <f t="shared" si="11"/>
        <v>297.68502300000006</v>
      </c>
      <c r="Y36">
        <f t="shared" si="12"/>
        <v>20.057496083225178</v>
      </c>
      <c r="Z36">
        <f t="shared" si="13"/>
        <v>20.057496083225178</v>
      </c>
      <c r="AA36">
        <f t="shared" si="14"/>
        <v>2.3549811927067981</v>
      </c>
      <c r="AB36">
        <f t="shared" si="15"/>
        <v>64.435062257878684</v>
      </c>
      <c r="AC36">
        <f t="shared" si="16"/>
        <v>1.42193829758844</v>
      </c>
      <c r="AD36">
        <f t="shared" si="17"/>
        <v>2.2067772541254511</v>
      </c>
      <c r="AE36">
        <f t="shared" si="18"/>
        <v>0.93304289511835803</v>
      </c>
      <c r="AF36">
        <f t="shared" si="19"/>
        <v>-57.931279732629527</v>
      </c>
      <c r="AG36">
        <f t="shared" si="20"/>
        <v>-228.53134959094257</v>
      </c>
      <c r="AH36">
        <f t="shared" si="21"/>
        <v>-11.282830535808154</v>
      </c>
      <c r="AI36">
        <f t="shared" si="22"/>
        <v>-6.0436859380189389E-2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54889.202734981984</v>
      </c>
      <c r="AO36">
        <f t="shared" si="26"/>
        <v>1799.89</v>
      </c>
      <c r="AP36">
        <f t="shared" si="27"/>
        <v>1517.3079</v>
      </c>
      <c r="AQ36">
        <f t="shared" si="28"/>
        <v>0.84300035002139018</v>
      </c>
      <c r="AR36">
        <f t="shared" si="29"/>
        <v>0.16539067554128309</v>
      </c>
      <c r="AS36">
        <v>1689803444.0999999</v>
      </c>
      <c r="AT36">
        <v>392.911</v>
      </c>
      <c r="AU36">
        <v>399.947</v>
      </c>
      <c r="AV36">
        <v>14.0542</v>
      </c>
      <c r="AW36">
        <v>13.2476</v>
      </c>
      <c r="AX36">
        <v>395.75200000000001</v>
      </c>
      <c r="AY36">
        <v>14.473599999999999</v>
      </c>
      <c r="AZ36">
        <v>400.14499999999998</v>
      </c>
      <c r="BA36">
        <v>101.13800000000001</v>
      </c>
      <c r="BB36">
        <v>3.7328199999999999E-2</v>
      </c>
      <c r="BC36">
        <v>19.011600000000001</v>
      </c>
      <c r="BD36">
        <v>19.235600000000002</v>
      </c>
      <c r="BE36">
        <v>999.9</v>
      </c>
      <c r="BF36">
        <v>0</v>
      </c>
      <c r="BG36">
        <v>0</v>
      </c>
      <c r="BH36">
        <v>9990</v>
      </c>
      <c r="BI36">
        <v>0</v>
      </c>
      <c r="BJ36">
        <v>147.82599999999999</v>
      </c>
      <c r="BK36">
        <v>-7.03653</v>
      </c>
      <c r="BL36">
        <v>398.512</v>
      </c>
      <c r="BM36">
        <v>405.31700000000001</v>
      </c>
      <c r="BN36">
        <v>0.80666400000000005</v>
      </c>
      <c r="BO36">
        <v>399.947</v>
      </c>
      <c r="BP36">
        <v>13.2476</v>
      </c>
      <c r="BQ36">
        <v>1.4214199999999999</v>
      </c>
      <c r="BR36">
        <v>1.3398300000000001</v>
      </c>
      <c r="BS36">
        <v>12.148</v>
      </c>
      <c r="BT36">
        <v>11.253299999999999</v>
      </c>
      <c r="BU36">
        <v>1799.89</v>
      </c>
      <c r="BV36">
        <v>0.89998900000000004</v>
      </c>
      <c r="BW36">
        <v>0.100011</v>
      </c>
      <c r="BX36">
        <v>0</v>
      </c>
      <c r="BY36">
        <v>2.5184000000000002</v>
      </c>
      <c r="BZ36">
        <v>0</v>
      </c>
      <c r="CA36">
        <v>6329.11</v>
      </c>
      <c r="CB36">
        <v>14599.4</v>
      </c>
      <c r="CC36">
        <v>40.311999999999998</v>
      </c>
      <c r="CD36">
        <v>39.311999999999998</v>
      </c>
      <c r="CE36">
        <v>40.311999999999998</v>
      </c>
      <c r="CF36">
        <v>34.311999999999998</v>
      </c>
      <c r="CG36">
        <v>38.25</v>
      </c>
      <c r="CH36">
        <v>1619.88</v>
      </c>
      <c r="CI36">
        <v>180.01</v>
      </c>
      <c r="CJ36">
        <v>0</v>
      </c>
      <c r="CK36">
        <v>1689803457.3</v>
      </c>
      <c r="CL36">
        <v>0</v>
      </c>
      <c r="CM36">
        <v>1689803402.0999999</v>
      </c>
      <c r="CN36" t="s">
        <v>406</v>
      </c>
      <c r="CO36">
        <v>1689803402.0999999</v>
      </c>
      <c r="CP36">
        <v>1689803402.0999999</v>
      </c>
      <c r="CQ36">
        <v>40</v>
      </c>
      <c r="CR36">
        <v>-0.17199999999999999</v>
      </c>
      <c r="CS36">
        <v>-1E-3</v>
      </c>
      <c r="CT36">
        <v>-2.863</v>
      </c>
      <c r="CU36">
        <v>-0.41899999999999998</v>
      </c>
      <c r="CV36">
        <v>400</v>
      </c>
      <c r="CW36">
        <v>13</v>
      </c>
      <c r="CX36">
        <v>0.06</v>
      </c>
      <c r="CY36">
        <v>0.1</v>
      </c>
      <c r="CZ36">
        <v>8.7025229033776483</v>
      </c>
      <c r="DA36">
        <v>1.7620098756400491</v>
      </c>
      <c r="DB36">
        <v>0.1856190960748425</v>
      </c>
      <c r="DC36">
        <v>1</v>
      </c>
      <c r="DD36">
        <v>399.96962500000001</v>
      </c>
      <c r="DE36">
        <v>-7.041275797442792E-2</v>
      </c>
      <c r="DF36">
        <v>1.9610822904710421E-2</v>
      </c>
      <c r="DG36">
        <v>1</v>
      </c>
      <c r="DH36">
        <v>1799.97525</v>
      </c>
      <c r="DI36">
        <v>0.26369847138200081</v>
      </c>
      <c r="DJ36">
        <v>0.1025423692919199</v>
      </c>
      <c r="DK36">
        <v>-1</v>
      </c>
      <c r="DL36">
        <v>2</v>
      </c>
      <c r="DM36">
        <v>2</v>
      </c>
      <c r="DN36" t="s">
        <v>351</v>
      </c>
      <c r="DO36">
        <v>2.6951999999999998</v>
      </c>
      <c r="DP36">
        <v>2.65889</v>
      </c>
      <c r="DQ36">
        <v>9.4165299999999993E-2</v>
      </c>
      <c r="DR36">
        <v>9.4491199999999997E-2</v>
      </c>
      <c r="DS36">
        <v>8.0900100000000003E-2</v>
      </c>
      <c r="DT36">
        <v>7.5082999999999997E-2</v>
      </c>
      <c r="DU36">
        <v>27427.200000000001</v>
      </c>
      <c r="DV36">
        <v>30948.1</v>
      </c>
      <c r="DW36">
        <v>28490</v>
      </c>
      <c r="DX36">
        <v>32767.200000000001</v>
      </c>
      <c r="DY36">
        <v>36398.800000000003</v>
      </c>
      <c r="DZ36">
        <v>40986.9</v>
      </c>
      <c r="EA36">
        <v>41809.300000000003</v>
      </c>
      <c r="EB36">
        <v>47173.7</v>
      </c>
      <c r="EC36">
        <v>1.8215699999999999</v>
      </c>
      <c r="ED36">
        <v>2.2247699999999999</v>
      </c>
      <c r="EE36">
        <v>5.9019799999999997E-2</v>
      </c>
      <c r="EF36">
        <v>0</v>
      </c>
      <c r="EG36">
        <v>18.257200000000001</v>
      </c>
      <c r="EH36">
        <v>999.9</v>
      </c>
      <c r="EI36">
        <v>47.8</v>
      </c>
      <c r="EJ36">
        <v>24.8</v>
      </c>
      <c r="EK36">
        <v>14.848800000000001</v>
      </c>
      <c r="EL36">
        <v>62.916699999999999</v>
      </c>
      <c r="EM36">
        <v>3.4975999999999998</v>
      </c>
      <c r="EN36">
        <v>1</v>
      </c>
      <c r="EO36">
        <v>-0.37647900000000001</v>
      </c>
      <c r="EP36">
        <v>2.1171199999999999</v>
      </c>
      <c r="EQ36">
        <v>20.223099999999999</v>
      </c>
      <c r="ER36">
        <v>5.22553</v>
      </c>
      <c r="ES36">
        <v>12.0099</v>
      </c>
      <c r="ET36">
        <v>4.9896000000000003</v>
      </c>
      <c r="EU36">
        <v>3.3050000000000002</v>
      </c>
      <c r="EV36">
        <v>6699.6</v>
      </c>
      <c r="EW36">
        <v>9999</v>
      </c>
      <c r="EX36">
        <v>514.70000000000005</v>
      </c>
      <c r="EY36">
        <v>65.7</v>
      </c>
      <c r="EZ36">
        <v>1.85243</v>
      </c>
      <c r="FA36">
        <v>1.8614200000000001</v>
      </c>
      <c r="FB36">
        <v>1.8604000000000001</v>
      </c>
      <c r="FC36">
        <v>1.85643</v>
      </c>
      <c r="FD36">
        <v>1.8608100000000001</v>
      </c>
      <c r="FE36">
        <v>1.8571500000000001</v>
      </c>
      <c r="FF36">
        <v>1.8592</v>
      </c>
      <c r="FG36">
        <v>1.8620300000000001</v>
      </c>
      <c r="FH36">
        <v>0</v>
      </c>
      <c r="FI36">
        <v>0</v>
      </c>
      <c r="FJ36">
        <v>0</v>
      </c>
      <c r="FK36">
        <v>0</v>
      </c>
      <c r="FL36" t="s">
        <v>352</v>
      </c>
      <c r="FM36" t="s">
        <v>353</v>
      </c>
      <c r="FN36" t="s">
        <v>354</v>
      </c>
      <c r="FO36" t="s">
        <v>354</v>
      </c>
      <c r="FP36" t="s">
        <v>354</v>
      </c>
      <c r="FQ36" t="s">
        <v>354</v>
      </c>
      <c r="FR36">
        <v>0</v>
      </c>
      <c r="FS36">
        <v>100</v>
      </c>
      <c r="FT36">
        <v>100</v>
      </c>
      <c r="FU36">
        <v>-2.8410000000000002</v>
      </c>
      <c r="FV36">
        <v>-0.4194</v>
      </c>
      <c r="FW36">
        <v>-1.4185396220926161</v>
      </c>
      <c r="FX36">
        <v>-4.0117494158234393E-3</v>
      </c>
      <c r="FY36">
        <v>1.087516141204025E-6</v>
      </c>
      <c r="FZ36">
        <v>-8.657206703991749E-11</v>
      </c>
      <c r="GA36">
        <v>-0.41940499999999942</v>
      </c>
      <c r="GB36">
        <v>0</v>
      </c>
      <c r="GC36">
        <v>0</v>
      </c>
      <c r="GD36">
        <v>0</v>
      </c>
      <c r="GE36">
        <v>4</v>
      </c>
      <c r="GF36">
        <v>2094</v>
      </c>
      <c r="GG36">
        <v>-1</v>
      </c>
      <c r="GH36">
        <v>-1</v>
      </c>
      <c r="GI36">
        <v>0.7</v>
      </c>
      <c r="GJ36">
        <v>0.7</v>
      </c>
      <c r="GK36">
        <v>0.99487300000000001</v>
      </c>
      <c r="GL36">
        <v>2.36816</v>
      </c>
      <c r="GM36">
        <v>1.5942400000000001</v>
      </c>
      <c r="GN36">
        <v>2.31812</v>
      </c>
      <c r="GO36">
        <v>1.40015</v>
      </c>
      <c r="GP36">
        <v>2.2802699999999998</v>
      </c>
      <c r="GQ36">
        <v>27.787299999999998</v>
      </c>
      <c r="GR36">
        <v>14.4735</v>
      </c>
      <c r="GS36">
        <v>18</v>
      </c>
      <c r="GT36">
        <v>415.43400000000003</v>
      </c>
      <c r="GU36">
        <v>635.53200000000004</v>
      </c>
      <c r="GV36">
        <v>16.202100000000002</v>
      </c>
      <c r="GW36">
        <v>22.1951</v>
      </c>
      <c r="GX36">
        <v>29.9998</v>
      </c>
      <c r="GY36">
        <v>22.246700000000001</v>
      </c>
      <c r="GZ36">
        <v>22.2209</v>
      </c>
      <c r="HA36">
        <v>19.971499999999999</v>
      </c>
      <c r="HB36">
        <v>0</v>
      </c>
      <c r="HC36">
        <v>-30</v>
      </c>
      <c r="HD36">
        <v>16.201000000000001</v>
      </c>
      <c r="HE36">
        <v>400</v>
      </c>
      <c r="HF36">
        <v>0</v>
      </c>
      <c r="HG36">
        <v>104.592</v>
      </c>
      <c r="HH36">
        <v>103.986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407</v>
      </c>
      <c r="B17" t="s">
        <v>408</v>
      </c>
    </row>
    <row r="18" spans="1:2" x14ac:dyDescent="0.2">
      <c r="A18" t="s">
        <v>409</v>
      </c>
      <c r="B1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2023-07-19T21:53:06Z</dcterms:created>
  <dcterms:modified xsi:type="dcterms:W3CDTF">2023-07-25T18:14:27Z</dcterms:modified>
</cp:coreProperties>
</file>