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ely/Library/CloudStorage/Dropbox/TESTwork/NGEE-Arctic/2023_Seward/2023_gasex_raw/2023-07-21/"/>
    </mc:Choice>
  </mc:AlternateContent>
  <xr:revisionPtr revIDLastSave="0" documentId="13_ncr:1_{1D29D950-ADD6-F941-B80D-438EA122F725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36" i="1" l="1"/>
  <c r="AQ36" i="1"/>
  <c r="AP36" i="1"/>
  <c r="AO36" i="1"/>
  <c r="AN36" i="1"/>
  <c r="AL36" i="1" s="1"/>
  <c r="N36" i="1" s="1"/>
  <c r="M36" i="1" s="1"/>
  <c r="AD36" i="1"/>
  <c r="AB36" i="1" s="1"/>
  <c r="AC36" i="1"/>
  <c r="X36" i="1"/>
  <c r="U36" i="1"/>
  <c r="AR35" i="1"/>
  <c r="AQ35" i="1"/>
  <c r="AO35" i="1"/>
  <c r="AN35" i="1"/>
  <c r="AL35" i="1"/>
  <c r="AD35" i="1"/>
  <c r="AC35" i="1"/>
  <c r="AB35" i="1"/>
  <c r="U35" i="1"/>
  <c r="AR34" i="1"/>
  <c r="AQ34" i="1"/>
  <c r="AO34" i="1"/>
  <c r="AN34" i="1"/>
  <c r="AL34" i="1"/>
  <c r="N34" i="1" s="1"/>
  <c r="M34" i="1" s="1"/>
  <c r="AD34" i="1"/>
  <c r="AC34" i="1"/>
  <c r="AB34" i="1"/>
  <c r="U34" i="1"/>
  <c r="S34" i="1"/>
  <c r="P34" i="1"/>
  <c r="O34" i="1"/>
  <c r="AR33" i="1"/>
  <c r="AQ33" i="1"/>
  <c r="AP33" i="1"/>
  <c r="AO33" i="1"/>
  <c r="AN33" i="1"/>
  <c r="AL33" i="1" s="1"/>
  <c r="AM33" i="1" s="1"/>
  <c r="AD33" i="1"/>
  <c r="AC33" i="1"/>
  <c r="AB33" i="1" s="1"/>
  <c r="X33" i="1"/>
  <c r="U33" i="1"/>
  <c r="P33" i="1"/>
  <c r="AR32" i="1"/>
  <c r="AQ32" i="1"/>
  <c r="AO32" i="1"/>
  <c r="AP32" i="1" s="1"/>
  <c r="AN32" i="1"/>
  <c r="AL32" i="1" s="1"/>
  <c r="S32" i="1" s="1"/>
  <c r="AD32" i="1"/>
  <c r="AB32" i="1" s="1"/>
  <c r="AC32" i="1"/>
  <c r="U32" i="1"/>
  <c r="AR31" i="1"/>
  <c r="AQ31" i="1"/>
  <c r="AO31" i="1"/>
  <c r="AP31" i="1" s="1"/>
  <c r="AN31" i="1"/>
  <c r="AL31" i="1"/>
  <c r="AD31" i="1"/>
  <c r="AC31" i="1"/>
  <c r="AB31" i="1"/>
  <c r="U31" i="1"/>
  <c r="AR30" i="1"/>
  <c r="AQ30" i="1"/>
  <c r="AO30" i="1"/>
  <c r="AN30" i="1"/>
  <c r="AL30" i="1"/>
  <c r="N30" i="1" s="1"/>
  <c r="M30" i="1" s="1"/>
  <c r="AD30" i="1"/>
  <c r="AC30" i="1"/>
  <c r="AB30" i="1"/>
  <c r="U30" i="1"/>
  <c r="S30" i="1"/>
  <c r="P30" i="1"/>
  <c r="O30" i="1"/>
  <c r="AR29" i="1"/>
  <c r="AQ29" i="1"/>
  <c r="AP29" i="1"/>
  <c r="AO29" i="1"/>
  <c r="AN29" i="1"/>
  <c r="AL29" i="1" s="1"/>
  <c r="AD29" i="1"/>
  <c r="AC29" i="1"/>
  <c r="AB29" i="1" s="1"/>
  <c r="X29" i="1"/>
  <c r="U29" i="1"/>
  <c r="AR28" i="1"/>
  <c r="AQ28" i="1"/>
  <c r="AO28" i="1"/>
  <c r="AP28" i="1" s="1"/>
  <c r="AN28" i="1"/>
  <c r="AL28" i="1" s="1"/>
  <c r="AD28" i="1"/>
  <c r="AB28" i="1" s="1"/>
  <c r="AC28" i="1"/>
  <c r="U28" i="1"/>
  <c r="N28" i="1"/>
  <c r="M28" i="1" s="1"/>
  <c r="AF28" i="1" s="1"/>
  <c r="AR27" i="1"/>
  <c r="AQ27" i="1"/>
  <c r="AO27" i="1"/>
  <c r="AP27" i="1" s="1"/>
  <c r="AN27" i="1"/>
  <c r="AL27" i="1"/>
  <c r="AD27" i="1"/>
  <c r="AC27" i="1"/>
  <c r="AB27" i="1"/>
  <c r="U27" i="1"/>
  <c r="AR26" i="1"/>
  <c r="AQ26" i="1"/>
  <c r="AO26" i="1"/>
  <c r="AN26" i="1"/>
  <c r="AL26" i="1"/>
  <c r="N26" i="1" s="1"/>
  <c r="M26" i="1" s="1"/>
  <c r="AD26" i="1"/>
  <c r="AC26" i="1"/>
  <c r="AB26" i="1"/>
  <c r="U26" i="1"/>
  <c r="S26" i="1"/>
  <c r="P26" i="1"/>
  <c r="O26" i="1"/>
  <c r="AR25" i="1"/>
  <c r="AQ25" i="1"/>
  <c r="AP25" i="1"/>
  <c r="AO25" i="1"/>
  <c r="AN25" i="1"/>
  <c r="AL25" i="1" s="1"/>
  <c r="AM25" i="1"/>
  <c r="AD25" i="1"/>
  <c r="AC25" i="1"/>
  <c r="AB25" i="1" s="1"/>
  <c r="X25" i="1"/>
  <c r="U25" i="1"/>
  <c r="AR24" i="1"/>
  <c r="AQ24" i="1"/>
  <c r="AO24" i="1"/>
  <c r="AP24" i="1" s="1"/>
  <c r="AN24" i="1"/>
  <c r="AL24" i="1" s="1"/>
  <c r="AD24" i="1"/>
  <c r="AB24" i="1" s="1"/>
  <c r="AC24" i="1"/>
  <c r="U24" i="1"/>
  <c r="S24" i="1"/>
  <c r="N24" i="1"/>
  <c r="M24" i="1" s="1"/>
  <c r="AF24" i="1" s="1"/>
  <c r="AR23" i="1"/>
  <c r="AQ23" i="1"/>
  <c r="AO23" i="1"/>
  <c r="AN23" i="1"/>
  <c r="AL23" i="1"/>
  <c r="AD23" i="1"/>
  <c r="AC23" i="1"/>
  <c r="AB23" i="1"/>
  <c r="U23" i="1"/>
  <c r="AR22" i="1"/>
  <c r="AQ22" i="1"/>
  <c r="AO22" i="1"/>
  <c r="X22" i="1" s="1"/>
  <c r="AN22" i="1"/>
  <c r="AL22" i="1"/>
  <c r="N22" i="1" s="1"/>
  <c r="M22" i="1" s="1"/>
  <c r="AF22" i="1" s="1"/>
  <c r="AD22" i="1"/>
  <c r="AC22" i="1"/>
  <c r="AB22" i="1"/>
  <c r="U22" i="1"/>
  <c r="S22" i="1"/>
  <c r="P22" i="1"/>
  <c r="O22" i="1"/>
  <c r="AR21" i="1"/>
  <c r="AQ21" i="1"/>
  <c r="AP21" i="1"/>
  <c r="AO21" i="1"/>
  <c r="AN21" i="1"/>
  <c r="AL21" i="1" s="1"/>
  <c r="AM21" i="1"/>
  <c r="AD21" i="1"/>
  <c r="AC21" i="1"/>
  <c r="AB21" i="1" s="1"/>
  <c r="X21" i="1"/>
  <c r="U21" i="1"/>
  <c r="P21" i="1"/>
  <c r="N21" i="1"/>
  <c r="M21" i="1" s="1"/>
  <c r="AR20" i="1"/>
  <c r="AQ20" i="1"/>
  <c r="AO20" i="1"/>
  <c r="AP20" i="1" s="1"/>
  <c r="AN20" i="1"/>
  <c r="AL20" i="1" s="1"/>
  <c r="AD20" i="1"/>
  <c r="AB20" i="1" s="1"/>
  <c r="AC20" i="1"/>
  <c r="U20" i="1"/>
  <c r="AR19" i="1"/>
  <c r="AQ19" i="1"/>
  <c r="AO19" i="1"/>
  <c r="AP19" i="1" s="1"/>
  <c r="AN19" i="1"/>
  <c r="AL19" i="1"/>
  <c r="AD19" i="1"/>
  <c r="AC19" i="1"/>
  <c r="AB19" i="1"/>
  <c r="U19" i="1"/>
  <c r="AF36" i="1" l="1"/>
  <c r="AF21" i="1"/>
  <c r="O20" i="1"/>
  <c r="P20" i="1"/>
  <c r="AM20" i="1"/>
  <c r="N20" i="1"/>
  <c r="M20" i="1" s="1"/>
  <c r="S20" i="1"/>
  <c r="Y22" i="1"/>
  <c r="Z22" i="1" s="1"/>
  <c r="P23" i="1"/>
  <c r="AM23" i="1"/>
  <c r="O23" i="1"/>
  <c r="N23" i="1"/>
  <c r="M23" i="1" s="1"/>
  <c r="S23" i="1"/>
  <c r="S29" i="1"/>
  <c r="O29" i="1"/>
  <c r="N29" i="1"/>
  <c r="M29" i="1" s="1"/>
  <c r="AF34" i="1"/>
  <c r="S25" i="1"/>
  <c r="O25" i="1"/>
  <c r="N25" i="1"/>
  <c r="M25" i="1" s="1"/>
  <c r="P29" i="1"/>
  <c r="AF30" i="1"/>
  <c r="AP22" i="1"/>
  <c r="AP23" i="1"/>
  <c r="P25" i="1"/>
  <c r="AF26" i="1"/>
  <c r="Y33" i="1"/>
  <c r="Z33" i="1" s="1"/>
  <c r="AP34" i="1"/>
  <c r="X34" i="1"/>
  <c r="P36" i="1"/>
  <c r="O36" i="1"/>
  <c r="AM36" i="1"/>
  <c r="S21" i="1"/>
  <c r="O21" i="1"/>
  <c r="AP26" i="1"/>
  <c r="X26" i="1"/>
  <c r="O28" i="1"/>
  <c r="P28" i="1"/>
  <c r="AM28" i="1"/>
  <c r="P24" i="1"/>
  <c r="O24" i="1"/>
  <c r="AM24" i="1"/>
  <c r="S28" i="1"/>
  <c r="P35" i="1"/>
  <c r="O35" i="1"/>
  <c r="N35" i="1"/>
  <c r="M35" i="1" s="1"/>
  <c r="AM35" i="1"/>
  <c r="S35" i="1"/>
  <c r="AP30" i="1"/>
  <c r="X30" i="1"/>
  <c r="P32" i="1"/>
  <c r="O32" i="1"/>
  <c r="AM32" i="1"/>
  <c r="S36" i="1"/>
  <c r="P19" i="1"/>
  <c r="O19" i="1"/>
  <c r="AM19" i="1"/>
  <c r="N19" i="1"/>
  <c r="M19" i="1" s="1"/>
  <c r="S19" i="1"/>
  <c r="P31" i="1"/>
  <c r="O31" i="1"/>
  <c r="N31" i="1"/>
  <c r="M31" i="1" s="1"/>
  <c r="AM31" i="1"/>
  <c r="S31" i="1"/>
  <c r="Y36" i="1"/>
  <c r="Z36" i="1" s="1"/>
  <c r="Y29" i="1"/>
  <c r="Z29" i="1" s="1"/>
  <c r="N32" i="1"/>
  <c r="M32" i="1" s="1"/>
  <c r="Y21" i="1"/>
  <c r="Z21" i="1" s="1"/>
  <c r="AG21" i="1" s="1"/>
  <c r="P27" i="1"/>
  <c r="O27" i="1"/>
  <c r="AM27" i="1"/>
  <c r="N27" i="1"/>
  <c r="M27" i="1" s="1"/>
  <c r="S27" i="1"/>
  <c r="AM29" i="1"/>
  <c r="S33" i="1"/>
  <c r="O33" i="1"/>
  <c r="N33" i="1"/>
  <c r="M33" i="1" s="1"/>
  <c r="AP35" i="1"/>
  <c r="X20" i="1"/>
  <c r="X24" i="1"/>
  <c r="X28" i="1"/>
  <c r="X32" i="1"/>
  <c r="AM26" i="1"/>
  <c r="AM30" i="1"/>
  <c r="AM34" i="1"/>
  <c r="AM22" i="1"/>
  <c r="X19" i="1"/>
  <c r="X23" i="1"/>
  <c r="X27" i="1"/>
  <c r="X31" i="1"/>
  <c r="X35" i="1"/>
  <c r="AF31" i="1" l="1"/>
  <c r="AF25" i="1"/>
  <c r="Y32" i="1"/>
  <c r="Z32" i="1" s="1"/>
  <c r="V32" i="1" s="1"/>
  <c r="T32" i="1" s="1"/>
  <c r="W32" i="1" s="1"/>
  <c r="Q32" i="1" s="1"/>
  <c r="R32" i="1" s="1"/>
  <c r="AF35" i="1"/>
  <c r="V35" i="1"/>
  <c r="T35" i="1" s="1"/>
  <c r="W35" i="1" s="1"/>
  <c r="Q35" i="1" s="1"/>
  <c r="R35" i="1" s="1"/>
  <c r="Y34" i="1"/>
  <c r="Z34" i="1" s="1"/>
  <c r="Y28" i="1"/>
  <c r="Z28" i="1" s="1"/>
  <c r="AF32" i="1"/>
  <c r="AA33" i="1"/>
  <c r="AE33" i="1" s="1"/>
  <c r="AH33" i="1"/>
  <c r="Y19" i="1"/>
  <c r="Z19" i="1" s="1"/>
  <c r="AA29" i="1"/>
  <c r="AE29" i="1" s="1"/>
  <c r="AH29" i="1"/>
  <c r="AG29" i="1"/>
  <c r="AA21" i="1"/>
  <c r="AE21" i="1" s="1"/>
  <c r="AH21" i="1"/>
  <c r="AI21" i="1" s="1"/>
  <c r="Y27" i="1"/>
  <c r="Z27" i="1" s="1"/>
  <c r="V27" i="1" s="1"/>
  <c r="T27" i="1" s="1"/>
  <c r="W27" i="1" s="1"/>
  <c r="Q27" i="1" s="1"/>
  <c r="R27" i="1" s="1"/>
  <c r="AF23" i="1"/>
  <c r="Y24" i="1"/>
  <c r="Z24" i="1" s="1"/>
  <c r="AF27" i="1"/>
  <c r="Y30" i="1"/>
  <c r="Z30" i="1" s="1"/>
  <c r="AH36" i="1"/>
  <c r="AA36" i="1"/>
  <c r="AE36" i="1" s="1"/>
  <c r="V29" i="1"/>
  <c r="T29" i="1" s="1"/>
  <c r="W29" i="1" s="1"/>
  <c r="Q29" i="1" s="1"/>
  <c r="R29" i="1" s="1"/>
  <c r="AF29" i="1"/>
  <c r="AA22" i="1"/>
  <c r="AE22" i="1" s="1"/>
  <c r="AH22" i="1"/>
  <c r="V21" i="1"/>
  <c r="T21" i="1" s="1"/>
  <c r="W21" i="1" s="1"/>
  <c r="Q21" i="1" s="1"/>
  <c r="R21" i="1" s="1"/>
  <c r="Y23" i="1"/>
  <c r="Z23" i="1" s="1"/>
  <c r="V23" i="1" s="1"/>
  <c r="T23" i="1" s="1"/>
  <c r="W23" i="1" s="1"/>
  <c r="Q23" i="1" s="1"/>
  <c r="R23" i="1" s="1"/>
  <c r="Y25" i="1"/>
  <c r="Z25" i="1" s="1"/>
  <c r="Y31" i="1"/>
  <c r="Z31" i="1" s="1"/>
  <c r="AF20" i="1"/>
  <c r="Y20" i="1"/>
  <c r="Z20" i="1" s="1"/>
  <c r="AG33" i="1"/>
  <c r="AF19" i="1"/>
  <c r="V19" i="1"/>
  <c r="T19" i="1" s="1"/>
  <c r="W19" i="1" s="1"/>
  <c r="Q19" i="1" s="1"/>
  <c r="R19" i="1" s="1"/>
  <c r="Y26" i="1"/>
  <c r="Z26" i="1" s="1"/>
  <c r="V33" i="1"/>
  <c r="T33" i="1" s="1"/>
  <c r="W33" i="1" s="1"/>
  <c r="Q33" i="1" s="1"/>
  <c r="R33" i="1" s="1"/>
  <c r="AF33" i="1"/>
  <c r="V36" i="1"/>
  <c r="T36" i="1" s="1"/>
  <c r="W36" i="1" s="1"/>
  <c r="Q36" i="1" s="1"/>
  <c r="R36" i="1" s="1"/>
  <c r="Y35" i="1"/>
  <c r="Z35" i="1" s="1"/>
  <c r="V22" i="1"/>
  <c r="T22" i="1" s="1"/>
  <c r="W22" i="1" s="1"/>
  <c r="Q22" i="1" s="1"/>
  <c r="R22" i="1" s="1"/>
  <c r="AG22" i="1"/>
  <c r="AG36" i="1"/>
  <c r="AI22" i="1" l="1"/>
  <c r="AI29" i="1"/>
  <c r="AA26" i="1"/>
  <c r="AE26" i="1" s="1"/>
  <c r="AH26" i="1"/>
  <c r="AG26" i="1"/>
  <c r="V26" i="1"/>
  <c r="T26" i="1" s="1"/>
  <c r="W26" i="1" s="1"/>
  <c r="Q26" i="1" s="1"/>
  <c r="R26" i="1" s="1"/>
  <c r="AA35" i="1"/>
  <c r="AE35" i="1" s="1"/>
  <c r="AH35" i="1"/>
  <c r="AG35" i="1"/>
  <c r="AA25" i="1"/>
  <c r="AE25" i="1" s="1"/>
  <c r="AH25" i="1"/>
  <c r="AG25" i="1"/>
  <c r="AH28" i="1"/>
  <c r="AG28" i="1"/>
  <c r="AA28" i="1"/>
  <c r="AE28" i="1" s="1"/>
  <c r="V28" i="1"/>
  <c r="T28" i="1" s="1"/>
  <c r="W28" i="1" s="1"/>
  <c r="Q28" i="1" s="1"/>
  <c r="R28" i="1" s="1"/>
  <c r="V25" i="1"/>
  <c r="T25" i="1" s="1"/>
  <c r="W25" i="1" s="1"/>
  <c r="Q25" i="1" s="1"/>
  <c r="R25" i="1" s="1"/>
  <c r="AI33" i="1"/>
  <c r="AA23" i="1"/>
  <c r="AE23" i="1" s="1"/>
  <c r="AH23" i="1"/>
  <c r="AG23" i="1"/>
  <c r="AH20" i="1"/>
  <c r="AG20" i="1"/>
  <c r="AA20" i="1"/>
  <c r="AE20" i="1" s="1"/>
  <c r="V20" i="1"/>
  <c r="T20" i="1" s="1"/>
  <c r="W20" i="1" s="1"/>
  <c r="Q20" i="1" s="1"/>
  <c r="R20" i="1" s="1"/>
  <c r="AA31" i="1"/>
  <c r="AE31" i="1" s="1"/>
  <c r="AH31" i="1"/>
  <c r="AG31" i="1"/>
  <c r="AH32" i="1"/>
  <c r="AG32" i="1"/>
  <c r="AA32" i="1"/>
  <c r="AE32" i="1" s="1"/>
  <c r="AH24" i="1"/>
  <c r="AG24" i="1"/>
  <c r="V24" i="1"/>
  <c r="T24" i="1" s="1"/>
  <c r="W24" i="1" s="1"/>
  <c r="Q24" i="1" s="1"/>
  <c r="R24" i="1" s="1"/>
  <c r="AA24" i="1"/>
  <c r="AE24" i="1" s="1"/>
  <c r="AI36" i="1"/>
  <c r="AA19" i="1"/>
  <c r="AE19" i="1" s="1"/>
  <c r="AH19" i="1"/>
  <c r="AG19" i="1"/>
  <c r="AA34" i="1"/>
  <c r="AE34" i="1" s="1"/>
  <c r="AH34" i="1"/>
  <c r="AG34" i="1"/>
  <c r="V34" i="1"/>
  <c r="T34" i="1" s="1"/>
  <c r="W34" i="1" s="1"/>
  <c r="Q34" i="1" s="1"/>
  <c r="R34" i="1" s="1"/>
  <c r="V31" i="1"/>
  <c r="T31" i="1" s="1"/>
  <c r="W31" i="1" s="1"/>
  <c r="Q31" i="1" s="1"/>
  <c r="R31" i="1" s="1"/>
  <c r="AA30" i="1"/>
  <c r="AE30" i="1" s="1"/>
  <c r="AH30" i="1"/>
  <c r="AG30" i="1"/>
  <c r="V30" i="1"/>
  <c r="T30" i="1" s="1"/>
  <c r="W30" i="1" s="1"/>
  <c r="Q30" i="1" s="1"/>
  <c r="R30" i="1" s="1"/>
  <c r="AA27" i="1"/>
  <c r="AE27" i="1" s="1"/>
  <c r="AH27" i="1"/>
  <c r="AI27" i="1" s="1"/>
  <c r="AG27" i="1"/>
  <c r="AI34" i="1" l="1"/>
  <c r="AI20" i="1"/>
  <c r="AI24" i="1"/>
  <c r="AI30" i="1"/>
  <c r="AI23" i="1"/>
  <c r="AI26" i="1"/>
  <c r="AI35" i="1"/>
  <c r="AI19" i="1"/>
  <c r="AI32" i="1"/>
  <c r="AI28" i="1"/>
  <c r="AI31" i="1"/>
  <c r="AI25" i="1"/>
</calcChain>
</file>

<file path=xl/sharedStrings.xml><?xml version="1.0" encoding="utf-8"?>
<sst xmlns="http://schemas.openxmlformats.org/spreadsheetml/2006/main" count="984" uniqueCount="410">
  <si>
    <t>File opened</t>
  </si>
  <si>
    <t>2023-07-21 12:34:04</t>
  </si>
  <si>
    <t>Console s/n</t>
  </si>
  <si>
    <t>68C-812122</t>
  </si>
  <si>
    <t>Console ver</t>
  </si>
  <si>
    <t>Bluestem v.2.1.08</t>
  </si>
  <si>
    <t>Scripts ver</t>
  </si>
  <si>
    <t>2022.05  2.1.08, Aug 2022</t>
  </si>
  <si>
    <t>Head s/n</t>
  </si>
  <si>
    <t>68H-982112</t>
  </si>
  <si>
    <t>Head ver</t>
  </si>
  <si>
    <t>1.4.22</t>
  </si>
  <si>
    <t>Head cal</t>
  </si>
  <si>
    <t>{"h2obspanconc2": "0", "co2bspan2b": "0.301941", "h2obspan2a": "0.0707451", "h2obspan1": "1.00295", "co2bspan2a": "0.304297", "co2bspanconc1": "2491", "co2aspan2b": "0.303179", "h2obspan2": "0", "co2bzero": "0.935154", "flowazero": "0.29276", "co2aspan2a": "0.305485", "h2oaspan1": "1.00972", "oxygen": "21", "co2bspan2": "-0.0338567", "co2bspan1": "1.00256", "co2aspan2": "-0.033707", "chamberpressurezero": "2.69073", "h2oazero": "1.01368", "h2oaspan2a": "0.0719315", "co2azero": "0.93247", "ssa_ref": "31724", "tazero": "-0.061388", "co2aspanconc2": "299.3", "co2aspan1": "1.00275", "flowbzero": "0.30054", "ssb_ref": "35739", "tbzero": "0.0309811", "h2oaspan2": "0", "h2oaspan2b": "0.0726308", "h2oaspanconc1": "12.13", "h2obspan2b": "0.0709538", "h2obspanconc1": "12.12", "co2bspanconc2": "299.3", "h2obzero": "1.01733", "co2aspanconc1": "2491", "flowmeterzero": "1.00306", "h2oaspanconc2": "0"}</t>
  </si>
  <si>
    <t>CO2 rangematch</t>
  </si>
  <si>
    <t>Mon Jul 10 11:00</t>
  </si>
  <si>
    <t>H2O rangematch</t>
  </si>
  <si>
    <t>Tue Jun  6 13:05</t>
  </si>
  <si>
    <t>Chamber type</t>
  </si>
  <si>
    <t>6800-01A</t>
  </si>
  <si>
    <t>Chamber s/n</t>
  </si>
  <si>
    <t>MPF-281862</t>
  </si>
  <si>
    <t>Chamber rev</t>
  </si>
  <si>
    <t>0</t>
  </si>
  <si>
    <t>Chamber cal</t>
  </si>
  <si>
    <t>Fluorometer</t>
  </si>
  <si>
    <t>Flr. Version</t>
  </si>
  <si>
    <t>12:34:04</t>
  </si>
  <si>
    <t>Stability Definition:	Qin (LeafQ): Per=20	CO2_r (Meas): Per=20	A (GasEx): Per=20</t>
  </si>
  <si>
    <t>12:36:52</t>
  </si>
  <si>
    <t>Stability Definition:	Qin (LeafQ): Per=20	CO2_r (Meas): Std&lt;0.75 Per=20	A (GasEx): Per=20</t>
  </si>
  <si>
    <t>12:36:53</t>
  </si>
  <si>
    <t>Stability Definition:	Qin (LeafQ): Per=20	CO2_r (Meas): Std&lt;0.75 Per=20	A (GasEx): Std&lt;0.2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</si>
  <si>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</si>
  <si>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</si>
  <si>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</si>
  <si>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</si>
  <si>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</si>
  <si>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</si>
  <si>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</si>
  <si>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</si>
  <si>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</si>
  <si>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</si>
  <si>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</si>
  <si>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</si>
  <si>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</si>
  <si>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</si>
  <si>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</si>
  <si>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</si>
  <si>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Const</t>
  </si>
  <si>
    <t>S</t>
  </si>
  <si>
    <t>K</t>
  </si>
  <si>
    <t>Geometry</t>
  </si>
  <si>
    <t>0: Broadleaf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</si>
  <si>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</si>
  <si>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</si>
  <si>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</si>
  <si>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</si>
  <si>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</si>
  <si>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</si>
  <si>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</si>
  <si>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</si>
  <si>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</si>
  <si>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</si>
  <si>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</si>
  <si>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</si>
  <si>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</si>
  <si>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</si>
  <si>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</si>
  <si>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</si>
  <si>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</si>
  <si>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</si>
  <si>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</si>
  <si>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</si>
  <si>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</si>
  <si>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</si>
  <si>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</si>
  <si>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</si>
  <si>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</si>
  <si>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</si>
  <si>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</si>
  <si>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</si>
  <si>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</si>
  <si>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</si>
  <si>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</si>
  <si>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</si>
  <si>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</si>
  <si>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</si>
  <si>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</si>
  <si>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</si>
  <si>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</si>
  <si>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1.50129 88.1251 372.553 606.79 849.446 1071.27 1284.62 1446.62</t>
  </si>
  <si>
    <t>Fs_true</t>
  </si>
  <si>
    <t>0.228309 103.171 405.04 601.532 803.16 1001.02 1205.63 1401.13</t>
  </si>
  <si>
    <t>leak_wt</t>
  </si>
  <si>
    <t>SysObs</t>
  </si>
  <si>
    <t>UserDefCon</t>
  </si>
  <si>
    <t>GasEx</t>
  </si>
  <si>
    <t>Leak</t>
  </si>
  <si>
    <t>LeafQ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</si>
  <si>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</si>
  <si>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</si>
  <si>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</si>
  <si>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</si>
  <si>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</si>
  <si>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</si>
  <si>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</si>
  <si>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</si>
  <si>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</si>
  <si>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</si>
  <si>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</si>
  <si>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</si>
  <si>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</si>
  <si>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</si>
  <si>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</si>
  <si>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</si>
  <si>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</si>
  <si>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Machine</t>
  </si>
  <si>
    <t>Date</t>
  </si>
  <si>
    <t>User</t>
  </si>
  <si>
    <t>Species</t>
  </si>
  <si>
    <t>SampleID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</si>
  <si>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</si>
  <si>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</si>
  <si>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</si>
  <si>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</si>
  <si>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</si>
  <si>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</si>
  <si>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</si>
  <si>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</si>
  <si>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</si>
  <si>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</si>
  <si>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</si>
  <si>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</si>
  <si>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</si>
  <si>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</si>
  <si>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</si>
  <si>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</si>
  <si>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</si>
  <si>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</si>
  <si>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</si>
  <si>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</si>
  <si>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</si>
  <si>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</si>
  <si>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</si>
  <si>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</si>
  <si>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</si>
  <si>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</si>
  <si>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</si>
  <si>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</si>
  <si>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</si>
  <si>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</si>
  <si>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</si>
  <si>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</si>
  <si>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</si>
  <si>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</si>
  <si>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</si>
  <si>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</si>
  <si>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</si>
  <si>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</si>
  <si>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</si>
  <si>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</si>
  <si>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</si>
  <si>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</si>
  <si>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</si>
  <si>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</si>
  <si>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</si>
  <si>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</si>
  <si>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</si>
  <si>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</si>
  <si>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</si>
  <si>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</si>
  <si>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</si>
  <si>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</si>
  <si>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</si>
  <si>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</si>
  <si>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</si>
  <si>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</si>
  <si>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</si>
  <si>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</si>
  <si>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</si>
  <si>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</si>
  <si>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</si>
  <si>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</si>
  <si>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</si>
  <si>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</si>
  <si>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</si>
  <si>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</si>
  <si>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</si>
  <si>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</si>
  <si>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</si>
  <si>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</si>
  <si>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</si>
  <si>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</si>
  <si>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</si>
  <si>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</si>
  <si>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</si>
  <si>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</si>
  <si>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</si>
  <si>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</si>
  <si>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</si>
  <si>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</si>
  <si>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</si>
  <si>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</si>
  <si>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</si>
  <si>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</si>
  <si>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</si>
  <si>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</si>
  <si>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</si>
  <si>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</si>
  <si>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</si>
  <si>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</si>
  <si>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</si>
  <si>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</si>
  <si>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CO2_r:MN</t>
  </si>
  <si>
    <t>CO2_r:SLP</t>
  </si>
  <si>
    <t>CO2_r:SD</t>
  </si>
  <si>
    <t>CO2_r:OK</t>
  </si>
  <si>
    <t>Qin:MN</t>
  </si>
  <si>
    <t>Qin:SLP</t>
  </si>
  <si>
    <t>Qin:SD</t>
  </si>
  <si>
    <t>Qin:OK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</si>
  <si>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</si>
  <si>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</si>
  <si>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</si>
  <si>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</si>
  <si>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</si>
  <si>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</si>
  <si>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</si>
  <si>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</si>
  <si>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</si>
  <si>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</si>
  <si>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</si>
  <si>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</si>
  <si>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</si>
  <si>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</si>
  <si>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</si>
  <si>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</si>
  <si>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</si>
  <si>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</si>
  <si>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</si>
  <si>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</si>
  <si>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</si>
  <si>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</si>
  <si>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</si>
  <si>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</si>
  <si>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</si>
  <si>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</si>
  <si>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</si>
  <si>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</si>
  <si>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</si>
  <si>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</si>
  <si>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</si>
  <si>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</si>
  <si>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</si>
  <si>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</si>
  <si>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</si>
  <si>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</si>
  <si>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AccH2O_des</t>
  </si>
  <si>
    <t>AccCO2_soda</t>
  </si>
  <si>
    <t>CO2_hrs</t>
  </si>
  <si>
    <t>AccH2O_hum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</si>
  <si>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</si>
  <si>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</si>
  <si>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</si>
  <si>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</si>
  <si>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</si>
  <si>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</si>
  <si>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</si>
  <si>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</si>
  <si>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</si>
  <si>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</si>
  <si>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</si>
  <si>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</si>
  <si>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</si>
  <si>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</si>
  <si>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</si>
  <si>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</si>
  <si>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</si>
  <si>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</si>
  <si>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</si>
  <si>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</si>
  <si>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</si>
  <si>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</si>
  <si>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</si>
  <si>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</si>
  <si>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</si>
  <si>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</si>
  <si>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</si>
  <si>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</si>
  <si>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</si>
  <si>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</si>
  <si>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</si>
  <si>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</si>
  <si>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</si>
  <si>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</si>
  <si>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</si>
  <si>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</si>
  <si>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</si>
  <si>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</si>
  <si>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</si>
  <si>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</si>
  <si>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</si>
  <si>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</si>
  <si>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</si>
  <si>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</si>
  <si>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</si>
  <si>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</si>
  <si>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</si>
  <si>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</si>
  <si>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</si>
  <si>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</si>
  <si>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</si>
  <si>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</si>
  <si>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</si>
  <si>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</si>
  <si>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</si>
  <si>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</si>
  <si>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</si>
  <si>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</si>
  <si>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</si>
  <si>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</si>
  <si>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</si>
  <si>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</si>
  <si>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</si>
  <si>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</si>
  <si>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</si>
  <si>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</si>
  <si>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</si>
  <si>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</si>
  <si>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</si>
  <si>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</si>
  <si>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</si>
  <si>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</si>
  <si>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</si>
  <si>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</si>
  <si>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</si>
  <si>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</si>
  <si>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</si>
  <si>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m⁻² s⁻¹ min⁻¹</t>
  </si>
  <si>
    <t>µmol mol⁻¹ min⁻¹</t>
  </si>
  <si>
    <t>V</t>
  </si>
  <si>
    <t>mV</t>
  </si>
  <si>
    <t>mg</t>
  </si>
  <si>
    <t>hrs</t>
  </si>
  <si>
    <t>min</t>
  </si>
  <si>
    <t>20230721 13:12:22</t>
  </si>
  <si>
    <t>13:12:22</t>
  </si>
  <si>
    <t>none</t>
  </si>
  <si>
    <t>Mikaela</t>
  </si>
  <si>
    <t>20230721</t>
  </si>
  <si>
    <t>AR</t>
  </si>
  <si>
    <t>unconfirmed</t>
  </si>
  <si>
    <t>BNL21878</t>
  </si>
  <si>
    <t>13:11:53</t>
  </si>
  <si>
    <t>2/2</t>
  </si>
  <si>
    <t>00000000</t>
  </si>
  <si>
    <t>iiiiiiii</t>
  </si>
  <si>
    <t>off</t>
  </si>
  <si>
    <t>20230721 13:13:51</t>
  </si>
  <si>
    <t>13:13:51</t>
  </si>
  <si>
    <t>13:13:23</t>
  </si>
  <si>
    <t>20230721 13:15:15</t>
  </si>
  <si>
    <t>13:15:15</t>
  </si>
  <si>
    <t>13:14:47</t>
  </si>
  <si>
    <t>20230721 13:16:43</t>
  </si>
  <si>
    <t>13:16:43</t>
  </si>
  <si>
    <t>13:16:15</t>
  </si>
  <si>
    <t>20230721 13:18:11</t>
  </si>
  <si>
    <t>13:18:11</t>
  </si>
  <si>
    <t>13:17:44</t>
  </si>
  <si>
    <t>20230721 13:19:22</t>
  </si>
  <si>
    <t>13:19:22</t>
  </si>
  <si>
    <t>13:19:11</t>
  </si>
  <si>
    <t>20230721 13:20:34</t>
  </si>
  <si>
    <t>13:20:34</t>
  </si>
  <si>
    <t>13:20:23</t>
  </si>
  <si>
    <t>20230721 13:22:03</t>
  </si>
  <si>
    <t>13:22:03</t>
  </si>
  <si>
    <t>13:21:35</t>
  </si>
  <si>
    <t>20230721 13:23:27</t>
  </si>
  <si>
    <t>13:23:27</t>
  </si>
  <si>
    <t>13:22:58</t>
  </si>
  <si>
    <t>20230721 13:24:57</t>
  </si>
  <si>
    <t>13:24:57</t>
  </si>
  <si>
    <t>13:24:28</t>
  </si>
  <si>
    <t>20230721 13:26:23</t>
  </si>
  <si>
    <t>13:26:23</t>
  </si>
  <si>
    <t>13:25:55</t>
  </si>
  <si>
    <t>20230721 13:27:50</t>
  </si>
  <si>
    <t>13:27:50</t>
  </si>
  <si>
    <t>13:27:20</t>
  </si>
  <si>
    <t>20230721 13:29:26</t>
  </si>
  <si>
    <t>13:29:26</t>
  </si>
  <si>
    <t>13:28:56</t>
  </si>
  <si>
    <t>20230721 13:31:00</t>
  </si>
  <si>
    <t>13:31:00</t>
  </si>
  <si>
    <t>13:30:30</t>
  </si>
  <si>
    <t>20230721 13:32:43</t>
  </si>
  <si>
    <t>13:32:43</t>
  </si>
  <si>
    <t>13:32:15</t>
  </si>
  <si>
    <t>20230721 13:34:19</t>
  </si>
  <si>
    <t>13:34:19</t>
  </si>
  <si>
    <t>13:33:43</t>
  </si>
  <si>
    <t>20230721 13:36:04</t>
  </si>
  <si>
    <t>13:36:04</t>
  </si>
  <si>
    <t>13:35:16</t>
  </si>
  <si>
    <t>20230721 13:37:46</t>
  </si>
  <si>
    <t>13:37:46</t>
  </si>
  <si>
    <t>13:37:12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</si>
</sst>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H36"/>
  <sheetViews>
    <sheetView tabSelected="1" workbookViewId="0">
      <selection activeCell="B7" sqref="B7"/>
    </sheetView>
  </sheetViews>
  <sheetFormatPr baseColWidth="10" defaultColWidth="8.83203125" defaultRowHeight="15" x14ac:dyDescent="0.2"/>
  <sheetData>
    <row r="2" spans="1:216" x14ac:dyDescent="0.2">
      <c r="A2" t="s">
        <v>33</v>
      </c>
      <c r="B2" t="s">
        <v>34</v>
      </c>
      <c r="C2" t="s">
        <v>36</v>
      </c>
    </row>
    <row r="3" spans="1:216" x14ac:dyDescent="0.2">
      <c r="B3" t="s">
        <v>35</v>
      </c>
      <c r="C3">
        <v>21</v>
      </c>
    </row>
    <row r="4" spans="1:216" x14ac:dyDescent="0.2">
      <c r="A4" t="s">
        <v>37</v>
      </c>
      <c r="B4" t="s">
        <v>38</v>
      </c>
      <c r="C4" t="s">
        <v>39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</row>
    <row r="5" spans="1:216" x14ac:dyDescent="0.2">
      <c r="B5" t="s">
        <v>19</v>
      </c>
      <c r="C5" t="s">
        <v>40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16" x14ac:dyDescent="0.2">
      <c r="A6" t="s">
        <v>49</v>
      </c>
      <c r="B6" t="s">
        <v>50</v>
      </c>
      <c r="C6" t="s">
        <v>51</v>
      </c>
      <c r="D6" t="s">
        <v>52</v>
      </c>
      <c r="E6" t="s">
        <v>54</v>
      </c>
    </row>
    <row r="7" spans="1:216" x14ac:dyDescent="0.2">
      <c r="B7">
        <v>1.18</v>
      </c>
      <c r="C7">
        <v>0.5</v>
      </c>
      <c r="D7" t="s">
        <v>53</v>
      </c>
      <c r="E7">
        <v>2</v>
      </c>
    </row>
    <row r="8" spans="1:216" x14ac:dyDescent="0.2">
      <c r="A8" t="s">
        <v>55</v>
      </c>
      <c r="B8" t="s">
        <v>56</v>
      </c>
      <c r="C8" t="s">
        <v>57</v>
      </c>
      <c r="D8" t="s">
        <v>58</v>
      </c>
      <c r="E8" t="s">
        <v>59</v>
      </c>
    </row>
    <row r="9" spans="1:216" x14ac:dyDescent="0.2">
      <c r="B9">
        <v>0</v>
      </c>
      <c r="C9">
        <v>0</v>
      </c>
      <c r="D9">
        <v>0</v>
      </c>
      <c r="E9">
        <v>1</v>
      </c>
    </row>
    <row r="10" spans="1:216" x14ac:dyDescent="0.2">
      <c r="A10" t="s">
        <v>60</v>
      </c>
      <c r="B10" t="s">
        <v>61</v>
      </c>
      <c r="C10" t="s">
        <v>63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  <c r="L10" t="s">
        <v>73</v>
      </c>
      <c r="M10" t="s">
        <v>74</v>
      </c>
      <c r="N10" t="s">
        <v>75</v>
      </c>
      <c r="O10" t="s">
        <v>76</v>
      </c>
      <c r="P10" t="s">
        <v>77</v>
      </c>
      <c r="Q10" t="s">
        <v>78</v>
      </c>
    </row>
    <row r="11" spans="1:216" x14ac:dyDescent="0.2">
      <c r="B11" t="s">
        <v>62</v>
      </c>
      <c r="C11" t="s">
        <v>64</v>
      </c>
      <c r="D11">
        <v>0.8</v>
      </c>
      <c r="E11">
        <v>0.84</v>
      </c>
      <c r="F11">
        <v>0.7</v>
      </c>
      <c r="G11">
        <v>0.87</v>
      </c>
      <c r="H11">
        <v>0.75</v>
      </c>
      <c r="I11">
        <v>0.84</v>
      </c>
      <c r="J11">
        <v>0.87</v>
      </c>
      <c r="K11">
        <v>0.19109999999999999</v>
      </c>
      <c r="L11">
        <v>0.1512</v>
      </c>
      <c r="M11">
        <v>0.161</v>
      </c>
      <c r="N11">
        <v>0.22620000000000001</v>
      </c>
      <c r="O11">
        <v>0.1575</v>
      </c>
      <c r="P11">
        <v>0.15959999999999999</v>
      </c>
      <c r="Q11">
        <v>0.2175</v>
      </c>
    </row>
    <row r="12" spans="1:216" x14ac:dyDescent="0.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</row>
    <row r="13" spans="1:216" x14ac:dyDescent="0.2">
      <c r="B13">
        <v>0</v>
      </c>
      <c r="C13">
        <v>0</v>
      </c>
      <c r="D13">
        <v>0</v>
      </c>
      <c r="E13">
        <v>0</v>
      </c>
      <c r="F13">
        <v>1</v>
      </c>
    </row>
    <row r="14" spans="1:216" x14ac:dyDescent="0.2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92</v>
      </c>
      <c r="H14" t="s">
        <v>94</v>
      </c>
    </row>
    <row r="15" spans="1:216" x14ac:dyDescent="0.2">
      <c r="B15">
        <v>-6276</v>
      </c>
      <c r="C15">
        <v>6.6</v>
      </c>
      <c r="D15">
        <v>1.7090000000000001E-5</v>
      </c>
      <c r="E15">
        <v>3.11</v>
      </c>
      <c r="F15" t="s">
        <v>91</v>
      </c>
      <c r="G15" t="s">
        <v>93</v>
      </c>
      <c r="H15">
        <v>0</v>
      </c>
    </row>
    <row r="16" spans="1:216" x14ac:dyDescent="0.2">
      <c r="A16" t="s">
        <v>95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99</v>
      </c>
      <c r="AP16" t="s">
        <v>99</v>
      </c>
      <c r="AQ16" t="s">
        <v>99</v>
      </c>
      <c r="AR16" t="s">
        <v>99</v>
      </c>
      <c r="AS16" t="s">
        <v>100</v>
      </c>
      <c r="AT16" t="s">
        <v>100</v>
      </c>
      <c r="AU16" t="s">
        <v>100</v>
      </c>
      <c r="AV16" t="s">
        <v>100</v>
      </c>
      <c r="AW16" t="s">
        <v>100</v>
      </c>
      <c r="AX16" t="s">
        <v>100</v>
      </c>
      <c r="AY16" t="s">
        <v>100</v>
      </c>
      <c r="AZ16" t="s">
        <v>100</v>
      </c>
      <c r="BA16" t="s">
        <v>100</v>
      </c>
      <c r="BB16" t="s">
        <v>100</v>
      </c>
      <c r="BC16" t="s">
        <v>100</v>
      </c>
      <c r="BD16" t="s">
        <v>100</v>
      </c>
      <c r="BE16" t="s">
        <v>100</v>
      </c>
      <c r="BF16" t="s">
        <v>100</v>
      </c>
      <c r="BG16" t="s">
        <v>100</v>
      </c>
      <c r="BH16" t="s">
        <v>100</v>
      </c>
      <c r="BI16" t="s">
        <v>100</v>
      </c>
      <c r="BJ16" t="s">
        <v>100</v>
      </c>
      <c r="BK16" t="s">
        <v>101</v>
      </c>
      <c r="BL16" t="s">
        <v>101</v>
      </c>
      <c r="BM16" t="s">
        <v>101</v>
      </c>
      <c r="BN16" t="s">
        <v>101</v>
      </c>
      <c r="BO16" t="s">
        <v>101</v>
      </c>
      <c r="BP16" t="s">
        <v>101</v>
      </c>
      <c r="BQ16" t="s">
        <v>101</v>
      </c>
      <c r="BR16" t="s">
        <v>101</v>
      </c>
      <c r="BS16" t="s">
        <v>101</v>
      </c>
      <c r="BT16" t="s">
        <v>101</v>
      </c>
      <c r="BU16" t="s">
        <v>102</v>
      </c>
      <c r="BV16" t="s">
        <v>102</v>
      </c>
      <c r="BW16" t="s">
        <v>102</v>
      </c>
      <c r="BX16" t="s">
        <v>102</v>
      </c>
      <c r="BY16" t="s">
        <v>102</v>
      </c>
      <c r="BZ16" t="s">
        <v>102</v>
      </c>
      <c r="CA16" t="s">
        <v>102</v>
      </c>
      <c r="CB16" t="s">
        <v>102</v>
      </c>
      <c r="CC16" t="s">
        <v>102</v>
      </c>
      <c r="CD16" t="s">
        <v>102</v>
      </c>
      <c r="CE16" t="s">
        <v>102</v>
      </c>
      <c r="CF16" t="s">
        <v>102</v>
      </c>
      <c r="CG16" t="s">
        <v>102</v>
      </c>
      <c r="CH16" t="s">
        <v>102</v>
      </c>
      <c r="CI16" t="s">
        <v>102</v>
      </c>
      <c r="CJ16" t="s">
        <v>102</v>
      </c>
      <c r="CK16" t="s">
        <v>102</v>
      </c>
      <c r="CL16" t="s">
        <v>102</v>
      </c>
      <c r="CM16" t="s">
        <v>103</v>
      </c>
      <c r="CN16" t="s">
        <v>103</v>
      </c>
      <c r="CO16" t="s">
        <v>103</v>
      </c>
      <c r="CP16" t="s">
        <v>103</v>
      </c>
      <c r="CQ16" t="s">
        <v>103</v>
      </c>
      <c r="CR16" t="s">
        <v>103</v>
      </c>
      <c r="CS16" t="s">
        <v>103</v>
      </c>
      <c r="CT16" t="s">
        <v>103</v>
      </c>
      <c r="CU16" t="s">
        <v>103</v>
      </c>
      <c r="CV16" t="s">
        <v>103</v>
      </c>
      <c r="CW16" t="s">
        <v>103</v>
      </c>
      <c r="CX16" t="s">
        <v>103</v>
      </c>
      <c r="CY16" t="s">
        <v>103</v>
      </c>
      <c r="CZ16" t="s">
        <v>104</v>
      </c>
      <c r="DA16" t="s">
        <v>104</v>
      </c>
      <c r="DB16" t="s">
        <v>104</v>
      </c>
      <c r="DC16" t="s">
        <v>104</v>
      </c>
      <c r="DD16" t="s">
        <v>104</v>
      </c>
      <c r="DE16" t="s">
        <v>104</v>
      </c>
      <c r="DF16" t="s">
        <v>104</v>
      </c>
      <c r="DG16" t="s">
        <v>104</v>
      </c>
      <c r="DH16" t="s">
        <v>104</v>
      </c>
      <c r="DI16" t="s">
        <v>104</v>
      </c>
      <c r="DJ16" t="s">
        <v>104</v>
      </c>
      <c r="DK16" t="s">
        <v>104</v>
      </c>
      <c r="DL16" t="s">
        <v>104</v>
      </c>
      <c r="DM16" t="s">
        <v>104</v>
      </c>
      <c r="DN16" t="s">
        <v>104</v>
      </c>
      <c r="DO16" t="s">
        <v>105</v>
      </c>
      <c r="DP16" t="s">
        <v>105</v>
      </c>
      <c r="DQ16" t="s">
        <v>105</v>
      </c>
      <c r="DR16" t="s">
        <v>105</v>
      </c>
      <c r="DS16" t="s">
        <v>105</v>
      </c>
      <c r="DT16" t="s">
        <v>105</v>
      </c>
      <c r="DU16" t="s">
        <v>105</v>
      </c>
      <c r="DV16" t="s">
        <v>105</v>
      </c>
      <c r="DW16" t="s">
        <v>105</v>
      </c>
      <c r="DX16" t="s">
        <v>105</v>
      </c>
      <c r="DY16" t="s">
        <v>105</v>
      </c>
      <c r="DZ16" t="s">
        <v>105</v>
      </c>
      <c r="EA16" t="s">
        <v>105</v>
      </c>
      <c r="EB16" t="s">
        <v>105</v>
      </c>
      <c r="EC16" t="s">
        <v>105</v>
      </c>
      <c r="ED16" t="s">
        <v>105</v>
      </c>
      <c r="EE16" t="s">
        <v>105</v>
      </c>
      <c r="EF16" t="s">
        <v>105</v>
      </c>
      <c r="EG16" t="s">
        <v>106</v>
      </c>
      <c r="EH16" t="s">
        <v>106</v>
      </c>
      <c r="EI16" t="s">
        <v>106</v>
      </c>
      <c r="EJ16" t="s">
        <v>106</v>
      </c>
      <c r="EK16" t="s">
        <v>106</v>
      </c>
      <c r="EL16" t="s">
        <v>106</v>
      </c>
      <c r="EM16" t="s">
        <v>106</v>
      </c>
      <c r="EN16" t="s">
        <v>106</v>
      </c>
      <c r="EO16" t="s">
        <v>106</v>
      </c>
      <c r="EP16" t="s">
        <v>106</v>
      </c>
      <c r="EQ16" t="s">
        <v>106</v>
      </c>
      <c r="ER16" t="s">
        <v>106</v>
      </c>
      <c r="ES16" t="s">
        <v>106</v>
      </c>
      <c r="ET16" t="s">
        <v>106</v>
      </c>
      <c r="EU16" t="s">
        <v>106</v>
      </c>
      <c r="EV16" t="s">
        <v>106</v>
      </c>
      <c r="EW16" t="s">
        <v>106</v>
      </c>
      <c r="EX16" t="s">
        <v>106</v>
      </c>
      <c r="EY16" t="s">
        <v>106</v>
      </c>
      <c r="EZ16" t="s">
        <v>107</v>
      </c>
      <c r="FA16" t="s">
        <v>107</v>
      </c>
      <c r="FB16" t="s">
        <v>107</v>
      </c>
      <c r="FC16" t="s">
        <v>107</v>
      </c>
      <c r="FD16" t="s">
        <v>107</v>
      </c>
      <c r="FE16" t="s">
        <v>107</v>
      </c>
      <c r="FF16" t="s">
        <v>107</v>
      </c>
      <c r="FG16" t="s">
        <v>107</v>
      </c>
      <c r="FH16" t="s">
        <v>107</v>
      </c>
      <c r="FI16" t="s">
        <v>107</v>
      </c>
      <c r="FJ16" t="s">
        <v>107</v>
      </c>
      <c r="FK16" t="s">
        <v>107</v>
      </c>
      <c r="FL16" t="s">
        <v>107</v>
      </c>
      <c r="FM16" t="s">
        <v>107</v>
      </c>
      <c r="FN16" t="s">
        <v>107</v>
      </c>
      <c r="FO16" t="s">
        <v>107</v>
      </c>
      <c r="FP16" t="s">
        <v>107</v>
      </c>
      <c r="FQ16" t="s">
        <v>107</v>
      </c>
      <c r="FR16" t="s">
        <v>107</v>
      </c>
      <c r="FS16" t="s">
        <v>108</v>
      </c>
      <c r="FT16" t="s">
        <v>108</v>
      </c>
      <c r="FU16" t="s">
        <v>108</v>
      </c>
      <c r="FV16" t="s">
        <v>108</v>
      </c>
      <c r="FW16" t="s">
        <v>108</v>
      </c>
      <c r="FX16" t="s">
        <v>108</v>
      </c>
      <c r="FY16" t="s">
        <v>108</v>
      </c>
      <c r="FZ16" t="s">
        <v>108</v>
      </c>
      <c r="GA16" t="s">
        <v>108</v>
      </c>
      <c r="GB16" t="s">
        <v>108</v>
      </c>
      <c r="GC16" t="s">
        <v>108</v>
      </c>
      <c r="GD16" t="s">
        <v>108</v>
      </c>
      <c r="GE16" t="s">
        <v>108</v>
      </c>
      <c r="GF16" t="s">
        <v>108</v>
      </c>
      <c r="GG16" t="s">
        <v>108</v>
      </c>
      <c r="GH16" t="s">
        <v>108</v>
      </c>
      <c r="GI16" t="s">
        <v>108</v>
      </c>
      <c r="GJ16" t="s">
        <v>108</v>
      </c>
      <c r="GK16" t="s">
        <v>109</v>
      </c>
      <c r="GL16" t="s">
        <v>109</v>
      </c>
      <c r="GM16" t="s">
        <v>109</v>
      </c>
      <c r="GN16" t="s">
        <v>109</v>
      </c>
      <c r="GO16" t="s">
        <v>109</v>
      </c>
      <c r="GP16" t="s">
        <v>109</v>
      </c>
      <c r="GQ16" t="s">
        <v>109</v>
      </c>
      <c r="GR16" t="s">
        <v>109</v>
      </c>
      <c r="GS16" t="s">
        <v>110</v>
      </c>
      <c r="GT16" t="s">
        <v>110</v>
      </c>
      <c r="GU16" t="s">
        <v>110</v>
      </c>
      <c r="GV16" t="s">
        <v>110</v>
      </c>
      <c r="GW16" t="s">
        <v>110</v>
      </c>
      <c r="GX16" t="s">
        <v>110</v>
      </c>
      <c r="GY16" t="s">
        <v>110</v>
      </c>
      <c r="GZ16" t="s">
        <v>110</v>
      </c>
      <c r="HA16" t="s">
        <v>110</v>
      </c>
      <c r="HB16" t="s">
        <v>110</v>
      </c>
      <c r="HC16" t="s">
        <v>110</v>
      </c>
      <c r="HD16" t="s">
        <v>110</v>
      </c>
      <c r="HE16" t="s">
        <v>110</v>
      </c>
      <c r="HF16" t="s">
        <v>110</v>
      </c>
      <c r="HG16" t="s">
        <v>110</v>
      </c>
      <c r="HH16" t="s">
        <v>110</v>
      </c>
    </row>
    <row r="17" spans="1:216" x14ac:dyDescent="0.2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  <c r="R17" t="s">
        <v>128</v>
      </c>
      <c r="S17" t="s">
        <v>129</v>
      </c>
      <c r="T17" t="s">
        <v>130</v>
      </c>
      <c r="U17" t="s">
        <v>131</v>
      </c>
      <c r="V17" t="s">
        <v>132</v>
      </c>
      <c r="W17" t="s">
        <v>133</v>
      </c>
      <c r="X17" t="s">
        <v>134</v>
      </c>
      <c r="Y17" t="s">
        <v>135</v>
      </c>
      <c r="Z17" t="s">
        <v>136</v>
      </c>
      <c r="AA17" t="s">
        <v>137</v>
      </c>
      <c r="AB17" t="s">
        <v>138</v>
      </c>
      <c r="AC17" t="s">
        <v>139</v>
      </c>
      <c r="AD17" t="s">
        <v>140</v>
      </c>
      <c r="AE17" t="s">
        <v>141</v>
      </c>
      <c r="AF17" t="s">
        <v>142</v>
      </c>
      <c r="AG17" t="s">
        <v>143</v>
      </c>
      <c r="AH17" t="s">
        <v>144</v>
      </c>
      <c r="AI17" t="s">
        <v>145</v>
      </c>
      <c r="AJ17" t="s">
        <v>98</v>
      </c>
      <c r="AK17" t="s">
        <v>146</v>
      </c>
      <c r="AL17" t="s">
        <v>147</v>
      </c>
      <c r="AM17" t="s">
        <v>148</v>
      </c>
      <c r="AN17" t="s">
        <v>149</v>
      </c>
      <c r="AO17" t="s">
        <v>150</v>
      </c>
      <c r="AP17" t="s">
        <v>151</v>
      </c>
      <c r="AQ17" t="s">
        <v>152</v>
      </c>
      <c r="AR17" t="s">
        <v>153</v>
      </c>
      <c r="AS17" t="s">
        <v>122</v>
      </c>
      <c r="AT17" t="s">
        <v>154</v>
      </c>
      <c r="AU17" t="s">
        <v>155</v>
      </c>
      <c r="AV17" t="s">
        <v>156</v>
      </c>
      <c r="AW17" t="s">
        <v>157</v>
      </c>
      <c r="AX17" t="s">
        <v>158</v>
      </c>
      <c r="AY17" t="s">
        <v>159</v>
      </c>
      <c r="AZ17" t="s">
        <v>160</v>
      </c>
      <c r="BA17" t="s">
        <v>161</v>
      </c>
      <c r="BB17" t="s">
        <v>162</v>
      </c>
      <c r="BC17" t="s">
        <v>163</v>
      </c>
      <c r="BD17" t="s">
        <v>164</v>
      </c>
      <c r="BE17" t="s">
        <v>165</v>
      </c>
      <c r="BF17" t="s">
        <v>166</v>
      </c>
      <c r="BG17" t="s">
        <v>167</v>
      </c>
      <c r="BH17" t="s">
        <v>168</v>
      </c>
      <c r="BI17" t="s">
        <v>169</v>
      </c>
      <c r="BJ17" t="s">
        <v>170</v>
      </c>
      <c r="BK17" t="s">
        <v>171</v>
      </c>
      <c r="BL17" t="s">
        <v>172</v>
      </c>
      <c r="BM17" t="s">
        <v>173</v>
      </c>
      <c r="BN17" t="s">
        <v>174</v>
      </c>
      <c r="BO17" t="s">
        <v>175</v>
      </c>
      <c r="BP17" t="s">
        <v>176</v>
      </c>
      <c r="BQ17" t="s">
        <v>177</v>
      </c>
      <c r="BR17" t="s">
        <v>178</v>
      </c>
      <c r="BS17" t="s">
        <v>179</v>
      </c>
      <c r="BT17" t="s">
        <v>180</v>
      </c>
      <c r="BU17" t="s">
        <v>181</v>
      </c>
      <c r="BV17" t="s">
        <v>182</v>
      </c>
      <c r="BW17" t="s">
        <v>183</v>
      </c>
      <c r="BX17" t="s">
        <v>184</v>
      </c>
      <c r="BY17" t="s">
        <v>185</v>
      </c>
      <c r="BZ17" t="s">
        <v>186</v>
      </c>
      <c r="CA17" t="s">
        <v>187</v>
      </c>
      <c r="CB17" t="s">
        <v>188</v>
      </c>
      <c r="CC17" t="s">
        <v>189</v>
      </c>
      <c r="CD17" t="s">
        <v>190</v>
      </c>
      <c r="CE17" t="s">
        <v>191</v>
      </c>
      <c r="CF17" t="s">
        <v>192</v>
      </c>
      <c r="CG17" t="s">
        <v>193</v>
      </c>
      <c r="CH17" t="s">
        <v>194</v>
      </c>
      <c r="CI17" t="s">
        <v>195</v>
      </c>
      <c r="CJ17" t="s">
        <v>196</v>
      </c>
      <c r="CK17" t="s">
        <v>197</v>
      </c>
      <c r="CL17" t="s">
        <v>198</v>
      </c>
      <c r="CM17" t="s">
        <v>112</v>
      </c>
      <c r="CN17" t="s">
        <v>115</v>
      </c>
      <c r="CO17" t="s">
        <v>199</v>
      </c>
      <c r="CP17" t="s">
        <v>200</v>
      </c>
      <c r="CQ17" t="s">
        <v>201</v>
      </c>
      <c r="CR17" t="s">
        <v>202</v>
      </c>
      <c r="CS17" t="s">
        <v>203</v>
      </c>
      <c r="CT17" t="s">
        <v>204</v>
      </c>
      <c r="CU17" t="s">
        <v>205</v>
      </c>
      <c r="CV17" t="s">
        <v>206</v>
      </c>
      <c r="CW17" t="s">
        <v>207</v>
      </c>
      <c r="CX17" t="s">
        <v>208</v>
      </c>
      <c r="CY17" t="s">
        <v>209</v>
      </c>
      <c r="CZ17" t="s">
        <v>210</v>
      </c>
      <c r="DA17" t="s">
        <v>211</v>
      </c>
      <c r="DB17" t="s">
        <v>212</v>
      </c>
      <c r="DC17" t="s">
        <v>213</v>
      </c>
      <c r="DD17" t="s">
        <v>214</v>
      </c>
      <c r="DE17" t="s">
        <v>215</v>
      </c>
      <c r="DF17" t="s">
        <v>216</v>
      </c>
      <c r="DG17" t="s">
        <v>217</v>
      </c>
      <c r="DH17" t="s">
        <v>218</v>
      </c>
      <c r="DI17" t="s">
        <v>219</v>
      </c>
      <c r="DJ17" t="s">
        <v>220</v>
      </c>
      <c r="DK17" t="s">
        <v>221</v>
      </c>
      <c r="DL17" t="s">
        <v>222</v>
      </c>
      <c r="DM17" t="s">
        <v>223</v>
      </c>
      <c r="DN17" t="s">
        <v>224</v>
      </c>
      <c r="DO17" t="s">
        <v>225</v>
      </c>
      <c r="DP17" t="s">
        <v>226</v>
      </c>
      <c r="DQ17" t="s">
        <v>227</v>
      </c>
      <c r="DR17" t="s">
        <v>228</v>
      </c>
      <c r="DS17" t="s">
        <v>229</v>
      </c>
      <c r="DT17" t="s">
        <v>230</v>
      </c>
      <c r="DU17" t="s">
        <v>231</v>
      </c>
      <c r="DV17" t="s">
        <v>232</v>
      </c>
      <c r="DW17" t="s">
        <v>233</v>
      </c>
      <c r="DX17" t="s">
        <v>234</v>
      </c>
      <c r="DY17" t="s">
        <v>235</v>
      </c>
      <c r="DZ17" t="s">
        <v>236</v>
      </c>
      <c r="EA17" t="s">
        <v>237</v>
      </c>
      <c r="EB17" t="s">
        <v>238</v>
      </c>
      <c r="EC17" t="s">
        <v>239</v>
      </c>
      <c r="ED17" t="s">
        <v>240</v>
      </c>
      <c r="EE17" t="s">
        <v>241</v>
      </c>
      <c r="EF17" t="s">
        <v>242</v>
      </c>
      <c r="EG17" t="s">
        <v>243</v>
      </c>
      <c r="EH17" t="s">
        <v>244</v>
      </c>
      <c r="EI17" t="s">
        <v>245</v>
      </c>
      <c r="EJ17" t="s">
        <v>246</v>
      </c>
      <c r="EK17" t="s">
        <v>247</v>
      </c>
      <c r="EL17" t="s">
        <v>248</v>
      </c>
      <c r="EM17" t="s">
        <v>249</v>
      </c>
      <c r="EN17" t="s">
        <v>250</v>
      </c>
      <c r="EO17" t="s">
        <v>251</v>
      </c>
      <c r="EP17" t="s">
        <v>252</v>
      </c>
      <c r="EQ17" t="s">
        <v>253</v>
      </c>
      <c r="ER17" t="s">
        <v>254</v>
      </c>
      <c r="ES17" t="s">
        <v>255</v>
      </c>
      <c r="ET17" t="s">
        <v>256</v>
      </c>
      <c r="EU17" t="s">
        <v>257</v>
      </c>
      <c r="EV17" t="s">
        <v>258</v>
      </c>
      <c r="EW17" t="s">
        <v>259</v>
      </c>
      <c r="EX17" t="s">
        <v>260</v>
      </c>
      <c r="EY17" t="s">
        <v>261</v>
      </c>
      <c r="EZ17" t="s">
        <v>262</v>
      </c>
      <c r="FA17" t="s">
        <v>263</v>
      </c>
      <c r="FB17" t="s">
        <v>264</v>
      </c>
      <c r="FC17" t="s">
        <v>265</v>
      </c>
      <c r="FD17" t="s">
        <v>266</v>
      </c>
      <c r="FE17" t="s">
        <v>267</v>
      </c>
      <c r="FF17" t="s">
        <v>268</v>
      </c>
      <c r="FG17" t="s">
        <v>269</v>
      </c>
      <c r="FH17" t="s">
        <v>270</v>
      </c>
      <c r="FI17" t="s">
        <v>271</v>
      </c>
      <c r="FJ17" t="s">
        <v>272</v>
      </c>
      <c r="FK17" t="s">
        <v>273</v>
      </c>
      <c r="FL17" t="s">
        <v>274</v>
      </c>
      <c r="FM17" t="s">
        <v>275</v>
      </c>
      <c r="FN17" t="s">
        <v>276</v>
      </c>
      <c r="FO17" t="s">
        <v>277</v>
      </c>
      <c r="FP17" t="s">
        <v>278</v>
      </c>
      <c r="FQ17" t="s">
        <v>279</v>
      </c>
      <c r="FR17" t="s">
        <v>280</v>
      </c>
      <c r="FS17" t="s">
        <v>281</v>
      </c>
      <c r="FT17" t="s">
        <v>282</v>
      </c>
      <c r="FU17" t="s">
        <v>283</v>
      </c>
      <c r="FV17" t="s">
        <v>284</v>
      </c>
      <c r="FW17" t="s">
        <v>285</v>
      </c>
      <c r="FX17" t="s">
        <v>286</v>
      </c>
      <c r="FY17" t="s">
        <v>287</v>
      </c>
      <c r="FZ17" t="s">
        <v>288</v>
      </c>
      <c r="GA17" t="s">
        <v>289</v>
      </c>
      <c r="GB17" t="s">
        <v>290</v>
      </c>
      <c r="GC17" t="s">
        <v>291</v>
      </c>
      <c r="GD17" t="s">
        <v>292</v>
      </c>
      <c r="GE17" t="s">
        <v>293</v>
      </c>
      <c r="GF17" t="s">
        <v>294</v>
      </c>
      <c r="GG17" t="s">
        <v>295</v>
      </c>
      <c r="GH17" t="s">
        <v>296</v>
      </c>
      <c r="GI17" t="s">
        <v>297</v>
      </c>
      <c r="GJ17" t="s">
        <v>298</v>
      </c>
      <c r="GK17" t="s">
        <v>299</v>
      </c>
      <c r="GL17" t="s">
        <v>300</v>
      </c>
      <c r="GM17" t="s">
        <v>301</v>
      </c>
      <c r="GN17" t="s">
        <v>302</v>
      </c>
      <c r="GO17" t="s">
        <v>303</v>
      </c>
      <c r="GP17" t="s">
        <v>304</v>
      </c>
      <c r="GQ17" t="s">
        <v>305</v>
      </c>
      <c r="GR17" t="s">
        <v>306</v>
      </c>
      <c r="GS17" t="s">
        <v>307</v>
      </c>
      <c r="GT17" t="s">
        <v>308</v>
      </c>
      <c r="GU17" t="s">
        <v>309</v>
      </c>
      <c r="GV17" t="s">
        <v>310</v>
      </c>
      <c r="GW17" t="s">
        <v>311</v>
      </c>
      <c r="GX17" t="s">
        <v>312</v>
      </c>
      <c r="GY17" t="s">
        <v>313</v>
      </c>
      <c r="GZ17" t="s">
        <v>314</v>
      </c>
      <c r="HA17" t="s">
        <v>315</v>
      </c>
      <c r="HB17" t="s">
        <v>316</v>
      </c>
      <c r="HC17" t="s">
        <v>317</v>
      </c>
      <c r="HD17" t="s">
        <v>318</v>
      </c>
      <c r="HE17" t="s">
        <v>319</v>
      </c>
      <c r="HF17" t="s">
        <v>320</v>
      </c>
      <c r="HG17" t="s">
        <v>321</v>
      </c>
      <c r="HH17" t="s">
        <v>322</v>
      </c>
    </row>
    <row r="18" spans="1:216" x14ac:dyDescent="0.2">
      <c r="B18" t="s">
        <v>323</v>
      </c>
      <c r="C18" t="s">
        <v>323</v>
      </c>
      <c r="F18" t="s">
        <v>323</v>
      </c>
      <c r="L18" t="s">
        <v>323</v>
      </c>
      <c r="M18" t="s">
        <v>324</v>
      </c>
      <c r="N18" t="s">
        <v>325</v>
      </c>
      <c r="O18" t="s">
        <v>326</v>
      </c>
      <c r="P18" t="s">
        <v>327</v>
      </c>
      <c r="Q18" t="s">
        <v>327</v>
      </c>
      <c r="R18" t="s">
        <v>161</v>
      </c>
      <c r="S18" t="s">
        <v>161</v>
      </c>
      <c r="T18" t="s">
        <v>324</v>
      </c>
      <c r="U18" t="s">
        <v>324</v>
      </c>
      <c r="V18" t="s">
        <v>324</v>
      </c>
      <c r="W18" t="s">
        <v>324</v>
      </c>
      <c r="X18" t="s">
        <v>328</v>
      </c>
      <c r="Y18" t="s">
        <v>329</v>
      </c>
      <c r="Z18" t="s">
        <v>329</v>
      </c>
      <c r="AA18" t="s">
        <v>330</v>
      </c>
      <c r="AB18" t="s">
        <v>331</v>
      </c>
      <c r="AC18" t="s">
        <v>330</v>
      </c>
      <c r="AD18" t="s">
        <v>330</v>
      </c>
      <c r="AE18" t="s">
        <v>330</v>
      </c>
      <c r="AF18" t="s">
        <v>328</v>
      </c>
      <c r="AG18" t="s">
        <v>328</v>
      </c>
      <c r="AH18" t="s">
        <v>328</v>
      </c>
      <c r="AI18" t="s">
        <v>328</v>
      </c>
      <c r="AJ18" t="s">
        <v>332</v>
      </c>
      <c r="AK18" t="s">
        <v>331</v>
      </c>
      <c r="AM18" t="s">
        <v>331</v>
      </c>
      <c r="AN18" t="s">
        <v>332</v>
      </c>
      <c r="AO18" t="s">
        <v>326</v>
      </c>
      <c r="AP18" t="s">
        <v>326</v>
      </c>
      <c r="AR18" t="s">
        <v>333</v>
      </c>
      <c r="AS18" t="s">
        <v>323</v>
      </c>
      <c r="AT18" t="s">
        <v>327</v>
      </c>
      <c r="AU18" t="s">
        <v>327</v>
      </c>
      <c r="AV18" t="s">
        <v>334</v>
      </c>
      <c r="AW18" t="s">
        <v>334</v>
      </c>
      <c r="AX18" t="s">
        <v>327</v>
      </c>
      <c r="AY18" t="s">
        <v>334</v>
      </c>
      <c r="AZ18" t="s">
        <v>332</v>
      </c>
      <c r="BA18" t="s">
        <v>330</v>
      </c>
      <c r="BB18" t="s">
        <v>330</v>
      </c>
      <c r="BC18" t="s">
        <v>329</v>
      </c>
      <c r="BD18" t="s">
        <v>329</v>
      </c>
      <c r="BE18" t="s">
        <v>329</v>
      </c>
      <c r="BF18" t="s">
        <v>329</v>
      </c>
      <c r="BG18" t="s">
        <v>329</v>
      </c>
      <c r="BH18" t="s">
        <v>335</v>
      </c>
      <c r="BI18" t="s">
        <v>326</v>
      </c>
      <c r="BJ18" t="s">
        <v>326</v>
      </c>
      <c r="BK18" t="s">
        <v>327</v>
      </c>
      <c r="BL18" t="s">
        <v>327</v>
      </c>
      <c r="BM18" t="s">
        <v>327</v>
      </c>
      <c r="BN18" t="s">
        <v>334</v>
      </c>
      <c r="BO18" t="s">
        <v>327</v>
      </c>
      <c r="BP18" t="s">
        <v>334</v>
      </c>
      <c r="BQ18" t="s">
        <v>330</v>
      </c>
      <c r="BR18" t="s">
        <v>330</v>
      </c>
      <c r="BS18" t="s">
        <v>329</v>
      </c>
      <c r="BT18" t="s">
        <v>329</v>
      </c>
      <c r="BU18" t="s">
        <v>326</v>
      </c>
      <c r="BZ18" t="s">
        <v>326</v>
      </c>
      <c r="CC18" t="s">
        <v>329</v>
      </c>
      <c r="CD18" t="s">
        <v>329</v>
      </c>
      <c r="CE18" t="s">
        <v>329</v>
      </c>
      <c r="CF18" t="s">
        <v>329</v>
      </c>
      <c r="CG18" t="s">
        <v>329</v>
      </c>
      <c r="CH18" t="s">
        <v>326</v>
      </c>
      <c r="CI18" t="s">
        <v>326</v>
      </c>
      <c r="CJ18" t="s">
        <v>326</v>
      </c>
      <c r="CK18" t="s">
        <v>323</v>
      </c>
      <c r="CM18" t="s">
        <v>336</v>
      </c>
      <c r="CO18" t="s">
        <v>323</v>
      </c>
      <c r="CP18" t="s">
        <v>323</v>
      </c>
      <c r="CR18" t="s">
        <v>337</v>
      </c>
      <c r="CS18" t="s">
        <v>338</v>
      </c>
      <c r="CT18" t="s">
        <v>337</v>
      </c>
      <c r="CU18" t="s">
        <v>338</v>
      </c>
      <c r="CV18" t="s">
        <v>337</v>
      </c>
      <c r="CW18" t="s">
        <v>338</v>
      </c>
      <c r="CX18" t="s">
        <v>331</v>
      </c>
      <c r="CY18" t="s">
        <v>331</v>
      </c>
      <c r="CZ18" t="s">
        <v>326</v>
      </c>
      <c r="DA18" t="s">
        <v>339</v>
      </c>
      <c r="DB18" t="s">
        <v>326</v>
      </c>
      <c r="DD18" t="s">
        <v>327</v>
      </c>
      <c r="DE18" t="s">
        <v>340</v>
      </c>
      <c r="DF18" t="s">
        <v>327</v>
      </c>
      <c r="DH18" t="s">
        <v>326</v>
      </c>
      <c r="DI18" t="s">
        <v>339</v>
      </c>
      <c r="DJ18" t="s">
        <v>326</v>
      </c>
      <c r="DO18" t="s">
        <v>341</v>
      </c>
      <c r="DP18" t="s">
        <v>341</v>
      </c>
      <c r="EC18" t="s">
        <v>341</v>
      </c>
      <c r="ED18" t="s">
        <v>341</v>
      </c>
      <c r="EE18" t="s">
        <v>342</v>
      </c>
      <c r="EF18" t="s">
        <v>342</v>
      </c>
      <c r="EG18" t="s">
        <v>329</v>
      </c>
      <c r="EH18" t="s">
        <v>329</v>
      </c>
      <c r="EI18" t="s">
        <v>331</v>
      </c>
      <c r="EJ18" t="s">
        <v>329</v>
      </c>
      <c r="EK18" t="s">
        <v>334</v>
      </c>
      <c r="EL18" t="s">
        <v>331</v>
      </c>
      <c r="EM18" t="s">
        <v>331</v>
      </c>
      <c r="EO18" t="s">
        <v>341</v>
      </c>
      <c r="EP18" t="s">
        <v>341</v>
      </c>
      <c r="EQ18" t="s">
        <v>341</v>
      </c>
      <c r="ER18" t="s">
        <v>341</v>
      </c>
      <c r="ES18" t="s">
        <v>341</v>
      </c>
      <c r="ET18" t="s">
        <v>341</v>
      </c>
      <c r="EU18" t="s">
        <v>341</v>
      </c>
      <c r="EV18" t="s">
        <v>343</v>
      </c>
      <c r="EW18" t="s">
        <v>343</v>
      </c>
      <c r="EX18" t="s">
        <v>344</v>
      </c>
      <c r="EY18" t="s">
        <v>343</v>
      </c>
      <c r="EZ18" t="s">
        <v>341</v>
      </c>
      <c r="FA18" t="s">
        <v>341</v>
      </c>
      <c r="FB18" t="s">
        <v>341</v>
      </c>
      <c r="FC18" t="s">
        <v>341</v>
      </c>
      <c r="FD18" t="s">
        <v>341</v>
      </c>
      <c r="FE18" t="s">
        <v>341</v>
      </c>
      <c r="FF18" t="s">
        <v>341</v>
      </c>
      <c r="FG18" t="s">
        <v>341</v>
      </c>
      <c r="FH18" t="s">
        <v>341</v>
      </c>
      <c r="FI18" t="s">
        <v>341</v>
      </c>
      <c r="FJ18" t="s">
        <v>341</v>
      </c>
      <c r="FK18" t="s">
        <v>341</v>
      </c>
      <c r="FR18" t="s">
        <v>341</v>
      </c>
      <c r="FS18" t="s">
        <v>331</v>
      </c>
      <c r="FT18" t="s">
        <v>331</v>
      </c>
      <c r="FU18" t="s">
        <v>337</v>
      </c>
      <c r="FV18" t="s">
        <v>338</v>
      </c>
      <c r="FW18" t="s">
        <v>338</v>
      </c>
      <c r="GA18" t="s">
        <v>338</v>
      </c>
      <c r="GE18" t="s">
        <v>327</v>
      </c>
      <c r="GF18" t="s">
        <v>327</v>
      </c>
      <c r="GG18" t="s">
        <v>334</v>
      </c>
      <c r="GH18" t="s">
        <v>334</v>
      </c>
      <c r="GI18" t="s">
        <v>345</v>
      </c>
      <c r="GJ18" t="s">
        <v>345</v>
      </c>
      <c r="GK18" t="s">
        <v>341</v>
      </c>
      <c r="GL18" t="s">
        <v>341</v>
      </c>
      <c r="GM18" t="s">
        <v>341</v>
      </c>
      <c r="GN18" t="s">
        <v>341</v>
      </c>
      <c r="GO18" t="s">
        <v>341</v>
      </c>
      <c r="GP18" t="s">
        <v>341</v>
      </c>
      <c r="GQ18" t="s">
        <v>329</v>
      </c>
      <c r="GR18" t="s">
        <v>341</v>
      </c>
      <c r="GT18" t="s">
        <v>332</v>
      </c>
      <c r="GU18" t="s">
        <v>332</v>
      </c>
      <c r="GV18" t="s">
        <v>329</v>
      </c>
      <c r="GW18" t="s">
        <v>329</v>
      </c>
      <c r="GX18" t="s">
        <v>329</v>
      </c>
      <c r="GY18" t="s">
        <v>329</v>
      </c>
      <c r="GZ18" t="s">
        <v>329</v>
      </c>
      <c r="HA18" t="s">
        <v>331</v>
      </c>
      <c r="HB18" t="s">
        <v>331</v>
      </c>
      <c r="HC18" t="s">
        <v>331</v>
      </c>
      <c r="HD18" t="s">
        <v>329</v>
      </c>
      <c r="HE18" t="s">
        <v>327</v>
      </c>
      <c r="HF18" t="s">
        <v>334</v>
      </c>
      <c r="HG18" t="s">
        <v>331</v>
      </c>
      <c r="HH18" t="s">
        <v>331</v>
      </c>
    </row>
    <row r="19" spans="1:216" x14ac:dyDescent="0.2">
      <c r="A19">
        <v>1</v>
      </c>
      <c r="B19">
        <v>1689973942</v>
      </c>
      <c r="C19">
        <v>0</v>
      </c>
      <c r="D19" t="s">
        <v>346</v>
      </c>
      <c r="E19" t="s">
        <v>347</v>
      </c>
      <c r="F19" t="s">
        <v>348</v>
      </c>
      <c r="G19" t="s">
        <v>349</v>
      </c>
      <c r="H19" t="s">
        <v>350</v>
      </c>
      <c r="I19" t="s">
        <v>351</v>
      </c>
      <c r="J19" t="s">
        <v>352</v>
      </c>
      <c r="K19" t="s">
        <v>353</v>
      </c>
      <c r="L19">
        <v>1689973942</v>
      </c>
      <c r="M19">
        <f t="shared" ref="M19:M36" si="0">(N19)/1000</f>
        <v>1.7111169505378326E-3</v>
      </c>
      <c r="N19">
        <f t="shared" ref="N19:N36" si="1">1000*AZ19*AL19*(AV19-AW19)/(100*$B$7*(1000-AL19*AV19))</f>
        <v>1.7111169505378325</v>
      </c>
      <c r="O19">
        <f t="shared" ref="O19:O36" si="2">AZ19*AL19*(AU19-AT19*(1000-AL19*AW19)/(1000-AL19*AV19))/(100*$B$7)</f>
        <v>15.563380034532356</v>
      </c>
      <c r="P19">
        <f t="shared" ref="P19:P36" si="3">AT19 - IF(AL19&gt;1, O19*$B$7*100/(AN19*BH19), 0)</f>
        <v>395.21699999999998</v>
      </c>
      <c r="Q19">
        <f t="shared" ref="Q19:Q36" si="4">((W19-M19/2)*P19-O19)/(W19+M19/2)</f>
        <v>226.44678982775017</v>
      </c>
      <c r="R19">
        <f t="shared" ref="R19:R36" si="5">Q19*(BA19+BB19)/1000</f>
        <v>22.838791435483266</v>
      </c>
      <c r="S19">
        <f t="shared" ref="S19:S36" si="6">(AT19 - IF(AL19&gt;1, O19*$B$7*100/(AN19*BH19), 0))*(BA19+BB19)/1000</f>
        <v>39.860483964570008</v>
      </c>
      <c r="T19">
        <f t="shared" ref="T19:T36" si="7">2/((1/V19-1/U19)+SIGN(V19)*SQRT((1/V19-1/U19)*(1/V19-1/U19) + 4*$C$7/(($C$7+1)*($C$7+1))*(2*1/V19*1/U19-1/U19*1/U19)))</f>
        <v>0.1549782882560205</v>
      </c>
      <c r="U19">
        <f t="shared" ref="U19:U36" si="8">IF(LEFT($D$7,1)&lt;&gt;"0",IF(LEFT($D$7,1)="1",3,$E$7),$D$5+$E$5*(BH19*BA19/($K$5*1000))+$F$5*(BH19*BA19/($K$5*1000))*MAX(MIN($B$7,$J$5),$I$5)*MAX(MIN($B$7,$J$5),$I$5)+$G$5*MAX(MIN($B$7,$J$5),$I$5)*(BH19*BA19/($K$5*1000))+$H$5*(BH19*BA19/($K$5*1000))*(BH19*BA19/($K$5*1000)))</f>
        <v>4.7014294897048732</v>
      </c>
      <c r="V19">
        <f t="shared" ref="V19:V36" si="9">M19*(1000-(1000*0.61365*EXP(17.502*Z19/(240.97+Z19))/(BA19+BB19)+AV19)/2)/(1000*0.61365*EXP(17.502*Z19/(240.97+Z19))/(BA19+BB19)-AV19)</f>
        <v>0.15219510643885062</v>
      </c>
      <c r="W19">
        <f t="shared" ref="W19:W36" si="10">1/(($C$7+1)/(T19/1.6)+1/(U19/1.37)) + $C$7/(($C$7+1)/(T19/1.6) + $C$7/(U19/1.37))</f>
        <v>9.5367836197277872E-2</v>
      </c>
      <c r="X19">
        <f t="shared" ref="X19:X36" si="11">(AO19*AR19)</f>
        <v>297.68546099999998</v>
      </c>
      <c r="Y19">
        <f t="shared" ref="Y19:Y36" si="12">(BC19+(X19+2*0.95*0.0000000567*(((BC19+$B$9)+273)^4-(BC19+273)^4)-44100*M19)/(1.84*29.3*U19+8*0.95*0.0000000567*(BC19+273)^3))</f>
        <v>20.84669592477011</v>
      </c>
      <c r="Z19">
        <f t="shared" ref="Z19:Z36" si="13">($C$9*BD19+$D$9*BE19+$E$9*Y19)</f>
        <v>20.84669592477011</v>
      </c>
      <c r="AA19">
        <f t="shared" ref="AA19:AA36" si="14">0.61365*EXP(17.502*Z19/(240.97+Z19))</f>
        <v>2.4725142673281306</v>
      </c>
      <c r="AB19">
        <f t="shared" ref="AB19:AB36" si="15">(AC19/AD19*100)</f>
        <v>57.940239249950722</v>
      </c>
      <c r="AC19">
        <f t="shared" ref="AC19:AC36" si="16">AV19*(BA19+BB19)/1000</f>
        <v>1.3601300768969999</v>
      </c>
      <c r="AD19">
        <f t="shared" ref="AD19:AD36" si="17">0.61365*EXP(17.502*BC19/(240.97+BC19))</f>
        <v>2.3474705912577964</v>
      </c>
      <c r="AE19">
        <f t="shared" ref="AE19:AE36" si="18">(AA19-AV19*(BA19+BB19)/1000)</f>
        <v>1.1123841904311307</v>
      </c>
      <c r="AF19">
        <f t="shared" ref="AF19:AF36" si="19">(-M19*44100)</f>
        <v>-75.460257518718421</v>
      </c>
      <c r="AG19">
        <f t="shared" ref="AG19:AG36" si="20">2*29.3*U19*0.92*(BC19-Z19)</f>
        <v>-213.11104983655778</v>
      </c>
      <c r="AH19">
        <f t="shared" ref="AH19:AH36" si="21">2*0.95*0.0000000567*(((BC19+$B$9)+273)^4-(Z19+273)^4)</f>
        <v>-9.1534590663326565</v>
      </c>
      <c r="AI19">
        <f t="shared" ref="AI19:AI36" si="22">X19+AH19+AF19+AG19</f>
        <v>-3.9305421608872848E-2</v>
      </c>
      <c r="AJ19">
        <v>0</v>
      </c>
      <c r="AK19">
        <v>0</v>
      </c>
      <c r="AL19">
        <f t="shared" ref="AL19:AL36" si="23">IF(AJ19*$H$15&gt;=AN19,1,(AN19/(AN19-AJ19*$H$15)))</f>
        <v>1</v>
      </c>
      <c r="AM19">
        <f t="shared" ref="AM19:AM36" si="24">(AL19-1)*100</f>
        <v>0</v>
      </c>
      <c r="AN19">
        <f t="shared" ref="AN19:AN36" si="25">MAX(0,($B$15+$C$15*BH19)/(1+$D$15*BH19)*BA19/(BC19+273)*$E$15)</f>
        <v>54523.031584808356</v>
      </c>
      <c r="AO19">
        <f t="shared" ref="AO19:AO36" si="26">$B$13*BI19+$C$13*BJ19+$F$13*BU19*(1-BX19)</f>
        <v>1799.9</v>
      </c>
      <c r="AP19">
        <f t="shared" ref="AP19:AP36" si="27">AO19*AQ19</f>
        <v>1517.3157000000001</v>
      </c>
      <c r="AQ19">
        <f t="shared" ref="AQ19:AQ36" si="28">($B$13*$D$11+$C$13*$D$11+$F$13*((CH19+BZ19)/MAX(CH19+BZ19+CI19, 0.1)*$I$11+CI19/MAX(CH19+BZ19+CI19, 0.1)*$J$11))/($B$13+$C$13+$F$13)</f>
        <v>0.84299999999999997</v>
      </c>
      <c r="AR19">
        <f t="shared" ref="AR19:AR36" si="29">($B$13*$K$11+$C$13*$K$11+$F$13*((CH19+BZ19)/MAX(CH19+BZ19+CI19, 0.1)*$P$11+CI19/MAX(CH19+BZ19+CI19, 0.1)*$Q$11))/($B$13+$C$13+$F$13)</f>
        <v>0.16538999999999998</v>
      </c>
      <c r="AS19">
        <v>1689973942</v>
      </c>
      <c r="AT19">
        <v>395.21699999999998</v>
      </c>
      <c r="AU19">
        <v>400.00700000000001</v>
      </c>
      <c r="AV19">
        <v>13.4857</v>
      </c>
      <c r="AW19">
        <v>12.9878</v>
      </c>
      <c r="AX19">
        <v>399.98399999999998</v>
      </c>
      <c r="AY19">
        <v>13.694000000000001</v>
      </c>
      <c r="AZ19">
        <v>400.05799999999999</v>
      </c>
      <c r="BA19">
        <v>100.75700000000001</v>
      </c>
      <c r="BB19">
        <v>0.10020999999999999</v>
      </c>
      <c r="BC19">
        <v>20.0059</v>
      </c>
      <c r="BD19">
        <v>20.227599999999999</v>
      </c>
      <c r="BE19">
        <v>999.9</v>
      </c>
      <c r="BF19">
        <v>0</v>
      </c>
      <c r="BG19">
        <v>0</v>
      </c>
      <c r="BH19">
        <v>9995</v>
      </c>
      <c r="BI19">
        <v>0</v>
      </c>
      <c r="BJ19">
        <v>83.1828</v>
      </c>
      <c r="BK19">
        <v>-4.7897600000000002</v>
      </c>
      <c r="BL19">
        <v>400.61900000000003</v>
      </c>
      <c r="BM19">
        <v>405.27</v>
      </c>
      <c r="BN19">
        <v>0.49794500000000003</v>
      </c>
      <c r="BO19">
        <v>400.00700000000001</v>
      </c>
      <c r="BP19">
        <v>12.9878</v>
      </c>
      <c r="BQ19">
        <v>1.35877</v>
      </c>
      <c r="BR19">
        <v>1.3086</v>
      </c>
      <c r="BS19">
        <v>11.465199999999999</v>
      </c>
      <c r="BT19">
        <v>10.898</v>
      </c>
      <c r="BU19">
        <v>1799.9</v>
      </c>
      <c r="BV19">
        <v>0.89999899999999999</v>
      </c>
      <c r="BW19">
        <v>0.10000100000000001</v>
      </c>
      <c r="BX19">
        <v>0</v>
      </c>
      <c r="BY19">
        <v>2.0352000000000001</v>
      </c>
      <c r="BZ19">
        <v>0</v>
      </c>
      <c r="CA19">
        <v>3435.7</v>
      </c>
      <c r="CB19">
        <v>13894.1</v>
      </c>
      <c r="CC19">
        <v>38.936999999999998</v>
      </c>
      <c r="CD19">
        <v>41.25</v>
      </c>
      <c r="CE19">
        <v>40.375</v>
      </c>
      <c r="CF19">
        <v>39.25</v>
      </c>
      <c r="CG19">
        <v>38.311999999999998</v>
      </c>
      <c r="CH19">
        <v>1619.91</v>
      </c>
      <c r="CI19">
        <v>179.99</v>
      </c>
      <c r="CJ19">
        <v>0</v>
      </c>
      <c r="CK19">
        <v>1689973952.3</v>
      </c>
      <c r="CL19">
        <v>0</v>
      </c>
      <c r="CM19">
        <v>1689973913</v>
      </c>
      <c r="CN19" t="s">
        <v>354</v>
      </c>
      <c r="CO19">
        <v>1689973913</v>
      </c>
      <c r="CP19">
        <v>1689973910</v>
      </c>
      <c r="CQ19">
        <v>3</v>
      </c>
      <c r="CR19">
        <v>-0.03</v>
      </c>
      <c r="CS19">
        <v>-2E-3</v>
      </c>
      <c r="CT19">
        <v>-4.7670000000000003</v>
      </c>
      <c r="CU19">
        <v>-0.20799999999999999</v>
      </c>
      <c r="CV19">
        <v>400</v>
      </c>
      <c r="CW19">
        <v>13</v>
      </c>
      <c r="CX19">
        <v>0.19</v>
      </c>
      <c r="CY19">
        <v>0.16</v>
      </c>
      <c r="CZ19">
        <v>7.4779840133138702</v>
      </c>
      <c r="DA19">
        <v>0.370883554969899</v>
      </c>
      <c r="DB19">
        <v>7.8484605874005506E-2</v>
      </c>
      <c r="DC19">
        <v>1</v>
      </c>
      <c r="DD19">
        <v>399.99079999999998</v>
      </c>
      <c r="DE19">
        <v>-7.2180451127956194E-2</v>
      </c>
      <c r="DF19">
        <v>2.4111408088289099E-2</v>
      </c>
      <c r="DG19">
        <v>1</v>
      </c>
      <c r="DH19">
        <v>1800</v>
      </c>
      <c r="DI19">
        <v>0.56611204381354496</v>
      </c>
      <c r="DJ19">
        <v>0.170029409220919</v>
      </c>
      <c r="DK19">
        <v>-1</v>
      </c>
      <c r="DL19">
        <v>2</v>
      </c>
      <c r="DM19">
        <v>2</v>
      </c>
      <c r="DN19" t="s">
        <v>355</v>
      </c>
      <c r="DO19">
        <v>2.7338499999999999</v>
      </c>
      <c r="DP19">
        <v>2.83832</v>
      </c>
      <c r="DQ19">
        <v>9.7702399999999995E-2</v>
      </c>
      <c r="DR19">
        <v>9.7248399999999999E-2</v>
      </c>
      <c r="DS19">
        <v>8.1766599999999995E-2</v>
      </c>
      <c r="DT19">
        <v>7.7321399999999998E-2</v>
      </c>
      <c r="DU19">
        <v>26394.799999999999</v>
      </c>
      <c r="DV19">
        <v>27708.1</v>
      </c>
      <c r="DW19">
        <v>27368.799999999999</v>
      </c>
      <c r="DX19">
        <v>28798.3</v>
      </c>
      <c r="DY19">
        <v>33125.199999999997</v>
      </c>
      <c r="DZ19">
        <v>35371.9</v>
      </c>
      <c r="EA19">
        <v>36587.300000000003</v>
      </c>
      <c r="EB19">
        <v>39017.800000000003</v>
      </c>
      <c r="EC19">
        <v>1.89035</v>
      </c>
      <c r="ED19">
        <v>2.1131000000000002</v>
      </c>
      <c r="EE19">
        <v>9.3635200000000002E-2</v>
      </c>
      <c r="EF19">
        <v>0</v>
      </c>
      <c r="EG19">
        <v>18.677199999999999</v>
      </c>
      <c r="EH19">
        <v>999.9</v>
      </c>
      <c r="EI19">
        <v>51.984000000000002</v>
      </c>
      <c r="EJ19">
        <v>22.346</v>
      </c>
      <c r="EK19">
        <v>13.9831</v>
      </c>
      <c r="EL19">
        <v>62.2986</v>
      </c>
      <c r="EM19">
        <v>26.029599999999999</v>
      </c>
      <c r="EN19">
        <v>1</v>
      </c>
      <c r="EO19">
        <v>-0.43503799999999998</v>
      </c>
      <c r="EP19">
        <v>1.6972100000000001</v>
      </c>
      <c r="EQ19">
        <v>19.903600000000001</v>
      </c>
      <c r="ER19">
        <v>5.21774</v>
      </c>
      <c r="ES19">
        <v>11.920500000000001</v>
      </c>
      <c r="ET19">
        <v>4.9554</v>
      </c>
      <c r="EU19">
        <v>3.2971300000000001</v>
      </c>
      <c r="EV19">
        <v>9999</v>
      </c>
      <c r="EW19">
        <v>5555.2</v>
      </c>
      <c r="EX19">
        <v>80.7</v>
      </c>
      <c r="EY19">
        <v>161.5</v>
      </c>
      <c r="EZ19">
        <v>1.85988</v>
      </c>
      <c r="FA19">
        <v>1.8589800000000001</v>
      </c>
      <c r="FB19">
        <v>1.8649</v>
      </c>
      <c r="FC19">
        <v>1.8689100000000001</v>
      </c>
      <c r="FD19">
        <v>1.86358</v>
      </c>
      <c r="FE19">
        <v>1.8636999999999999</v>
      </c>
      <c r="FF19">
        <v>1.86368</v>
      </c>
      <c r="FG19">
        <v>1.86347</v>
      </c>
      <c r="FH19">
        <v>0</v>
      </c>
      <c r="FI19">
        <v>0</v>
      </c>
      <c r="FJ19">
        <v>0</v>
      </c>
      <c r="FK19">
        <v>0</v>
      </c>
      <c r="FL19" t="s">
        <v>356</v>
      </c>
      <c r="FM19" t="s">
        <v>357</v>
      </c>
      <c r="FN19" t="s">
        <v>358</v>
      </c>
      <c r="FO19" t="s">
        <v>358</v>
      </c>
      <c r="FP19" t="s">
        <v>358</v>
      </c>
      <c r="FQ19" t="s">
        <v>358</v>
      </c>
      <c r="FR19">
        <v>0</v>
      </c>
      <c r="FS19">
        <v>100</v>
      </c>
      <c r="FT19">
        <v>100</v>
      </c>
      <c r="FU19">
        <v>-4.7670000000000003</v>
      </c>
      <c r="FV19">
        <v>-0.20830000000000001</v>
      </c>
      <c r="FW19">
        <v>-4.7671000000000303</v>
      </c>
      <c r="FX19">
        <v>0</v>
      </c>
      <c r="FY19">
        <v>0</v>
      </c>
      <c r="FZ19">
        <v>0</v>
      </c>
      <c r="GA19">
        <v>-0.20823636363636699</v>
      </c>
      <c r="GB19">
        <v>0</v>
      </c>
      <c r="GC19">
        <v>0</v>
      </c>
      <c r="GD19">
        <v>0</v>
      </c>
      <c r="GE19">
        <v>-1</v>
      </c>
      <c r="GF19">
        <v>-1</v>
      </c>
      <c r="GG19">
        <v>-1</v>
      </c>
      <c r="GH19">
        <v>-1</v>
      </c>
      <c r="GI19">
        <v>0.5</v>
      </c>
      <c r="GJ19">
        <v>0.5</v>
      </c>
      <c r="GK19">
        <v>1.03271</v>
      </c>
      <c r="GL19">
        <v>2.5598100000000001</v>
      </c>
      <c r="GM19">
        <v>1.4489700000000001</v>
      </c>
      <c r="GN19">
        <v>2.3095699999999999</v>
      </c>
      <c r="GO19">
        <v>1.5466299999999999</v>
      </c>
      <c r="GP19">
        <v>2.3547400000000001</v>
      </c>
      <c r="GQ19">
        <v>25.5321</v>
      </c>
      <c r="GR19">
        <v>15.2003</v>
      </c>
      <c r="GS19">
        <v>18</v>
      </c>
      <c r="GT19">
        <v>384.738</v>
      </c>
      <c r="GU19">
        <v>651.02</v>
      </c>
      <c r="GV19">
        <v>17.2148</v>
      </c>
      <c r="GW19">
        <v>21.5624</v>
      </c>
      <c r="GX19">
        <v>30.000699999999998</v>
      </c>
      <c r="GY19">
        <v>21.429400000000001</v>
      </c>
      <c r="GZ19">
        <v>21.369900000000001</v>
      </c>
      <c r="HA19">
        <v>20.669499999999999</v>
      </c>
      <c r="HB19">
        <v>10</v>
      </c>
      <c r="HC19">
        <v>-30</v>
      </c>
      <c r="HD19">
        <v>17.206099999999999</v>
      </c>
      <c r="HE19">
        <v>400</v>
      </c>
      <c r="HF19">
        <v>0</v>
      </c>
      <c r="HG19">
        <v>100.801</v>
      </c>
      <c r="HH19">
        <v>94.876900000000006</v>
      </c>
    </row>
    <row r="20" spans="1:216" x14ac:dyDescent="0.2">
      <c r="A20">
        <v>2</v>
      </c>
      <c r="B20">
        <v>1689974031</v>
      </c>
      <c r="C20">
        <v>89</v>
      </c>
      <c r="D20" t="s">
        <v>359</v>
      </c>
      <c r="E20" t="s">
        <v>360</v>
      </c>
      <c r="F20" t="s">
        <v>348</v>
      </c>
      <c r="G20" t="s">
        <v>349</v>
      </c>
      <c r="H20" t="s">
        <v>350</v>
      </c>
      <c r="I20" t="s">
        <v>351</v>
      </c>
      <c r="J20" t="s">
        <v>352</v>
      </c>
      <c r="K20" t="s">
        <v>353</v>
      </c>
      <c r="L20">
        <v>1689974031</v>
      </c>
      <c r="M20">
        <f t="shared" si="0"/>
        <v>1.7303091492346515E-3</v>
      </c>
      <c r="N20">
        <f t="shared" si="1"/>
        <v>1.7303091492346516</v>
      </c>
      <c r="O20">
        <f t="shared" si="2"/>
        <v>11.193572747018882</v>
      </c>
      <c r="P20">
        <f t="shared" si="3"/>
        <v>296.54899999999998</v>
      </c>
      <c r="Q20">
        <f t="shared" si="4"/>
        <v>176.09938164047165</v>
      </c>
      <c r="R20">
        <f t="shared" si="5"/>
        <v>17.761218979336135</v>
      </c>
      <c r="S20">
        <f t="shared" si="6"/>
        <v>29.909654866684999</v>
      </c>
      <c r="T20">
        <f t="shared" si="7"/>
        <v>0.15656279029751752</v>
      </c>
      <c r="U20">
        <f t="shared" si="8"/>
        <v>4.697539170241166</v>
      </c>
      <c r="V20">
        <f t="shared" si="9"/>
        <v>0.15372066314038299</v>
      </c>
      <c r="W20">
        <f t="shared" si="10"/>
        <v>9.632647088966706E-2</v>
      </c>
      <c r="X20">
        <f t="shared" si="11"/>
        <v>297.68705699999998</v>
      </c>
      <c r="Y20">
        <f t="shared" si="12"/>
        <v>20.840566137323144</v>
      </c>
      <c r="Z20">
        <f t="shared" si="13"/>
        <v>20.840566137323144</v>
      </c>
      <c r="AA20">
        <f t="shared" si="14"/>
        <v>2.4715819398649717</v>
      </c>
      <c r="AB20">
        <f t="shared" si="15"/>
        <v>57.85581112152213</v>
      </c>
      <c r="AC20">
        <f t="shared" si="16"/>
        <v>1.3578454202820001</v>
      </c>
      <c r="AD20">
        <f t="shared" si="17"/>
        <v>2.3469473402247178</v>
      </c>
      <c r="AE20">
        <f t="shared" si="18"/>
        <v>1.1137365195829716</v>
      </c>
      <c r="AF20">
        <f t="shared" si="19"/>
        <v>-76.306633481248127</v>
      </c>
      <c r="AG20">
        <f t="shared" si="20"/>
        <v>-212.29402747342567</v>
      </c>
      <c r="AH20">
        <f t="shared" si="21"/>
        <v>-9.1254641145051938</v>
      </c>
      <c r="AI20">
        <f t="shared" si="22"/>
        <v>-3.9068069178995302E-2</v>
      </c>
      <c r="AJ20">
        <v>0</v>
      </c>
      <c r="AK20">
        <v>0</v>
      </c>
      <c r="AL20">
        <f t="shared" si="23"/>
        <v>1</v>
      </c>
      <c r="AM20">
        <f t="shared" si="24"/>
        <v>0</v>
      </c>
      <c r="AN20">
        <f t="shared" si="25"/>
        <v>54465.904043886716</v>
      </c>
      <c r="AO20">
        <f t="shared" si="26"/>
        <v>1799.91</v>
      </c>
      <c r="AP20">
        <f t="shared" si="27"/>
        <v>1517.3241</v>
      </c>
      <c r="AQ20">
        <f t="shared" si="28"/>
        <v>0.84299998333249992</v>
      </c>
      <c r="AR20">
        <f t="shared" si="29"/>
        <v>0.16538996783172491</v>
      </c>
      <c r="AS20">
        <v>1689974031</v>
      </c>
      <c r="AT20">
        <v>296.54899999999998</v>
      </c>
      <c r="AU20">
        <v>300.00200000000001</v>
      </c>
      <c r="AV20">
        <v>13.4628</v>
      </c>
      <c r="AW20">
        <v>12.959300000000001</v>
      </c>
      <c r="AX20">
        <v>301.02199999999999</v>
      </c>
      <c r="AY20">
        <v>13.6737</v>
      </c>
      <c r="AZ20">
        <v>400.05500000000001</v>
      </c>
      <c r="BA20">
        <v>100.759</v>
      </c>
      <c r="BB20">
        <v>0.100065</v>
      </c>
      <c r="BC20">
        <v>20.002300000000002</v>
      </c>
      <c r="BD20">
        <v>20.225200000000001</v>
      </c>
      <c r="BE20">
        <v>999.9</v>
      </c>
      <c r="BF20">
        <v>0</v>
      </c>
      <c r="BG20">
        <v>0</v>
      </c>
      <c r="BH20">
        <v>9983.75</v>
      </c>
      <c r="BI20">
        <v>0</v>
      </c>
      <c r="BJ20">
        <v>81.921199999999999</v>
      </c>
      <c r="BK20">
        <v>-3.4533100000000001</v>
      </c>
      <c r="BL20">
        <v>300.596</v>
      </c>
      <c r="BM20">
        <v>303.94099999999997</v>
      </c>
      <c r="BN20">
        <v>0.50359200000000004</v>
      </c>
      <c r="BO20">
        <v>300.00200000000001</v>
      </c>
      <c r="BP20">
        <v>12.959300000000001</v>
      </c>
      <c r="BQ20">
        <v>1.3565</v>
      </c>
      <c r="BR20">
        <v>1.30576</v>
      </c>
      <c r="BS20">
        <v>11.4399</v>
      </c>
      <c r="BT20">
        <v>10.8653</v>
      </c>
      <c r="BU20">
        <v>1799.91</v>
      </c>
      <c r="BV20">
        <v>0.89999899999999999</v>
      </c>
      <c r="BW20">
        <v>0.10000100000000001</v>
      </c>
      <c r="BX20">
        <v>0</v>
      </c>
      <c r="BY20">
        <v>2.4184999999999999</v>
      </c>
      <c r="BZ20">
        <v>0</v>
      </c>
      <c r="CA20">
        <v>3423.27</v>
      </c>
      <c r="CB20">
        <v>13894.3</v>
      </c>
      <c r="CC20">
        <v>38.875</v>
      </c>
      <c r="CD20">
        <v>41.186999999999998</v>
      </c>
      <c r="CE20">
        <v>40.25</v>
      </c>
      <c r="CF20">
        <v>39.125</v>
      </c>
      <c r="CG20">
        <v>38.186999999999998</v>
      </c>
      <c r="CH20">
        <v>1619.92</v>
      </c>
      <c r="CI20">
        <v>179.99</v>
      </c>
      <c r="CJ20">
        <v>0</v>
      </c>
      <c r="CK20">
        <v>1689974041.0999999</v>
      </c>
      <c r="CL20">
        <v>0</v>
      </c>
      <c r="CM20">
        <v>1689974003</v>
      </c>
      <c r="CN20" t="s">
        <v>361</v>
      </c>
      <c r="CO20">
        <v>1689974002</v>
      </c>
      <c r="CP20">
        <v>1689974003</v>
      </c>
      <c r="CQ20">
        <v>4</v>
      </c>
      <c r="CR20">
        <v>0.29399999999999998</v>
      </c>
      <c r="CS20">
        <v>-3.0000000000000001E-3</v>
      </c>
      <c r="CT20">
        <v>-4.4729999999999999</v>
      </c>
      <c r="CU20">
        <v>-0.21099999999999999</v>
      </c>
      <c r="CV20">
        <v>300</v>
      </c>
      <c r="CW20">
        <v>13</v>
      </c>
      <c r="CX20">
        <v>0.23</v>
      </c>
      <c r="CY20">
        <v>0.06</v>
      </c>
      <c r="CZ20">
        <v>5.3591955935131503</v>
      </c>
      <c r="DA20">
        <v>0.90761051018714101</v>
      </c>
      <c r="DB20">
        <v>0.11029009892357799</v>
      </c>
      <c r="DC20">
        <v>1</v>
      </c>
      <c r="DD20">
        <v>299.98552380952401</v>
      </c>
      <c r="DE20">
        <v>0.17322077922102599</v>
      </c>
      <c r="DF20">
        <v>2.69913902456334E-2</v>
      </c>
      <c r="DG20">
        <v>1</v>
      </c>
      <c r="DH20">
        <v>1799.9480000000001</v>
      </c>
      <c r="DI20">
        <v>-3.0681801104490401E-2</v>
      </c>
      <c r="DJ20">
        <v>0.118768682740837</v>
      </c>
      <c r="DK20">
        <v>-1</v>
      </c>
      <c r="DL20">
        <v>2</v>
      </c>
      <c r="DM20">
        <v>2</v>
      </c>
      <c r="DN20" t="s">
        <v>355</v>
      </c>
      <c r="DO20">
        <v>2.7336900000000002</v>
      </c>
      <c r="DP20">
        <v>2.8380700000000001</v>
      </c>
      <c r="DQ20">
        <v>7.8051300000000004E-2</v>
      </c>
      <c r="DR20">
        <v>7.7468700000000001E-2</v>
      </c>
      <c r="DS20">
        <v>8.1650600000000004E-2</v>
      </c>
      <c r="DT20">
        <v>7.7170699999999995E-2</v>
      </c>
      <c r="DU20">
        <v>26962.799999999999</v>
      </c>
      <c r="DV20">
        <v>28310.3</v>
      </c>
      <c r="DW20">
        <v>27362.799999999999</v>
      </c>
      <c r="DX20">
        <v>28794.3</v>
      </c>
      <c r="DY20">
        <v>33122.699999999997</v>
      </c>
      <c r="DZ20">
        <v>35372</v>
      </c>
      <c r="EA20">
        <v>36579.599999999999</v>
      </c>
      <c r="EB20">
        <v>39011.5</v>
      </c>
      <c r="EC20">
        <v>1.88923</v>
      </c>
      <c r="ED20">
        <v>2.11063</v>
      </c>
      <c r="EE20">
        <v>9.1995999999999994E-2</v>
      </c>
      <c r="EF20">
        <v>0</v>
      </c>
      <c r="EG20">
        <v>18.701899999999998</v>
      </c>
      <c r="EH20">
        <v>999.9</v>
      </c>
      <c r="EI20">
        <v>51.892000000000003</v>
      </c>
      <c r="EJ20">
        <v>22.376000000000001</v>
      </c>
      <c r="EK20">
        <v>13.982799999999999</v>
      </c>
      <c r="EL20">
        <v>62.518599999999999</v>
      </c>
      <c r="EM20">
        <v>26.0136</v>
      </c>
      <c r="EN20">
        <v>1</v>
      </c>
      <c r="EO20">
        <v>-0.42531999999999998</v>
      </c>
      <c r="EP20">
        <v>1.74108</v>
      </c>
      <c r="EQ20">
        <v>19.9009</v>
      </c>
      <c r="ER20">
        <v>5.21774</v>
      </c>
      <c r="ES20">
        <v>11.9207</v>
      </c>
      <c r="ET20">
        <v>4.9552500000000004</v>
      </c>
      <c r="EU20">
        <v>3.2971499999999998</v>
      </c>
      <c r="EV20">
        <v>9999</v>
      </c>
      <c r="EW20">
        <v>5557.1</v>
      </c>
      <c r="EX20">
        <v>80.8</v>
      </c>
      <c r="EY20">
        <v>161.5</v>
      </c>
      <c r="EZ20">
        <v>1.85989</v>
      </c>
      <c r="FA20">
        <v>1.8589899999999999</v>
      </c>
      <c r="FB20">
        <v>1.8649100000000001</v>
      </c>
      <c r="FC20">
        <v>1.8689199999999999</v>
      </c>
      <c r="FD20">
        <v>1.8635600000000001</v>
      </c>
      <c r="FE20">
        <v>1.86371</v>
      </c>
      <c r="FF20">
        <v>1.86368</v>
      </c>
      <c r="FG20">
        <v>1.8634599999999999</v>
      </c>
      <c r="FH20">
        <v>0</v>
      </c>
      <c r="FI20">
        <v>0</v>
      </c>
      <c r="FJ20">
        <v>0</v>
      </c>
      <c r="FK20">
        <v>0</v>
      </c>
      <c r="FL20" t="s">
        <v>356</v>
      </c>
      <c r="FM20" t="s">
        <v>357</v>
      </c>
      <c r="FN20" t="s">
        <v>358</v>
      </c>
      <c r="FO20" t="s">
        <v>358</v>
      </c>
      <c r="FP20" t="s">
        <v>358</v>
      </c>
      <c r="FQ20" t="s">
        <v>358</v>
      </c>
      <c r="FR20">
        <v>0</v>
      </c>
      <c r="FS20">
        <v>100</v>
      </c>
      <c r="FT20">
        <v>100</v>
      </c>
      <c r="FU20">
        <v>-4.4729999999999999</v>
      </c>
      <c r="FV20">
        <v>-0.2109</v>
      </c>
      <c r="FW20">
        <v>-4.4733999999999101</v>
      </c>
      <c r="FX20">
        <v>0</v>
      </c>
      <c r="FY20">
        <v>0</v>
      </c>
      <c r="FZ20">
        <v>0</v>
      </c>
      <c r="GA20">
        <v>-0.210900000000002</v>
      </c>
      <c r="GB20">
        <v>0</v>
      </c>
      <c r="GC20">
        <v>0</v>
      </c>
      <c r="GD20">
        <v>0</v>
      </c>
      <c r="GE20">
        <v>-1</v>
      </c>
      <c r="GF20">
        <v>-1</v>
      </c>
      <c r="GG20">
        <v>-1</v>
      </c>
      <c r="GH20">
        <v>-1</v>
      </c>
      <c r="GI20">
        <v>0.5</v>
      </c>
      <c r="GJ20">
        <v>0.5</v>
      </c>
      <c r="GK20">
        <v>0.82641600000000004</v>
      </c>
      <c r="GL20">
        <v>2.5476100000000002</v>
      </c>
      <c r="GM20">
        <v>1.4477500000000001</v>
      </c>
      <c r="GN20">
        <v>2.3107899999999999</v>
      </c>
      <c r="GO20">
        <v>1.5466299999999999</v>
      </c>
      <c r="GP20">
        <v>2.3925800000000002</v>
      </c>
      <c r="GQ20">
        <v>25.552600000000002</v>
      </c>
      <c r="GR20">
        <v>15.2003</v>
      </c>
      <c r="GS20">
        <v>18</v>
      </c>
      <c r="GT20">
        <v>385.19600000000003</v>
      </c>
      <c r="GU20">
        <v>650.70799999999997</v>
      </c>
      <c r="GV20">
        <v>17.213000000000001</v>
      </c>
      <c r="GW20">
        <v>21.6828</v>
      </c>
      <c r="GX20">
        <v>30.000699999999998</v>
      </c>
      <c r="GY20">
        <v>21.570599999999999</v>
      </c>
      <c r="GZ20">
        <v>21.5166</v>
      </c>
      <c r="HA20">
        <v>16.534400000000002</v>
      </c>
      <c r="HB20">
        <v>10</v>
      </c>
      <c r="HC20">
        <v>-30</v>
      </c>
      <c r="HD20">
        <v>17.207100000000001</v>
      </c>
      <c r="HE20">
        <v>300</v>
      </c>
      <c r="HF20">
        <v>0</v>
      </c>
      <c r="HG20">
        <v>100.779</v>
      </c>
      <c r="HH20">
        <v>94.862499999999997</v>
      </c>
    </row>
    <row r="21" spans="1:216" x14ac:dyDescent="0.2">
      <c r="A21">
        <v>3</v>
      </c>
      <c r="B21">
        <v>1689974115</v>
      </c>
      <c r="C21">
        <v>173</v>
      </c>
      <c r="D21" t="s">
        <v>362</v>
      </c>
      <c r="E21" t="s">
        <v>363</v>
      </c>
      <c r="F21" t="s">
        <v>348</v>
      </c>
      <c r="G21" t="s">
        <v>349</v>
      </c>
      <c r="H21" t="s">
        <v>350</v>
      </c>
      <c r="I21" t="s">
        <v>351</v>
      </c>
      <c r="J21" t="s">
        <v>352</v>
      </c>
      <c r="K21" t="s">
        <v>353</v>
      </c>
      <c r="L21">
        <v>1689974115</v>
      </c>
      <c r="M21">
        <f t="shared" si="0"/>
        <v>1.7388774324507215E-3</v>
      </c>
      <c r="N21">
        <f t="shared" si="1"/>
        <v>1.7388774324507215</v>
      </c>
      <c r="O21">
        <f t="shared" si="2"/>
        <v>8.939121406010992</v>
      </c>
      <c r="P21">
        <f t="shared" si="3"/>
        <v>247.18899999999999</v>
      </c>
      <c r="Q21">
        <f t="shared" si="4"/>
        <v>151.43283755646476</v>
      </c>
      <c r="R21">
        <f t="shared" si="5"/>
        <v>15.273334427972806</v>
      </c>
      <c r="S21">
        <f t="shared" si="6"/>
        <v>24.931186160389</v>
      </c>
      <c r="T21">
        <f t="shared" si="7"/>
        <v>0.15762396870258921</v>
      </c>
      <c r="U21">
        <f t="shared" si="8"/>
        <v>4.7074454442364049</v>
      </c>
      <c r="V21">
        <f t="shared" si="9"/>
        <v>0.15474950759965023</v>
      </c>
      <c r="W21">
        <f t="shared" si="10"/>
        <v>9.6972335020119427E-2</v>
      </c>
      <c r="X21">
        <f t="shared" si="11"/>
        <v>297.70403399999998</v>
      </c>
      <c r="Y21">
        <f t="shared" si="12"/>
        <v>20.817617585436</v>
      </c>
      <c r="Z21">
        <f t="shared" si="13"/>
        <v>20.817617585436</v>
      </c>
      <c r="AA21">
        <f t="shared" si="14"/>
        <v>2.4680942481892414</v>
      </c>
      <c r="AB21">
        <f t="shared" si="15"/>
        <v>57.859451242711835</v>
      </c>
      <c r="AC21">
        <f t="shared" si="16"/>
        <v>1.3562583829271</v>
      </c>
      <c r="AD21">
        <f t="shared" si="17"/>
        <v>2.3440567682500077</v>
      </c>
      <c r="AE21">
        <f t="shared" si="18"/>
        <v>1.1118358652621414</v>
      </c>
      <c r="AF21">
        <f t="shared" si="19"/>
        <v>-76.684494771076814</v>
      </c>
      <c r="AG21">
        <f t="shared" si="20"/>
        <v>-211.96803251822865</v>
      </c>
      <c r="AH21">
        <f t="shared" si="21"/>
        <v>-9.0902856041819966</v>
      </c>
      <c r="AI21">
        <f t="shared" si="22"/>
        <v>-3.8778893487460664E-2</v>
      </c>
      <c r="AJ21">
        <v>0</v>
      </c>
      <c r="AK21">
        <v>0</v>
      </c>
      <c r="AL21">
        <f t="shared" si="23"/>
        <v>1</v>
      </c>
      <c r="AM21">
        <f t="shared" si="24"/>
        <v>0</v>
      </c>
      <c r="AN21">
        <f t="shared" si="25"/>
        <v>54616.907310505187</v>
      </c>
      <c r="AO21">
        <f t="shared" si="26"/>
        <v>1800.02</v>
      </c>
      <c r="AP21">
        <f t="shared" si="27"/>
        <v>1517.4161999999999</v>
      </c>
      <c r="AQ21">
        <f t="shared" si="28"/>
        <v>0.84299963333740735</v>
      </c>
      <c r="AR21">
        <f t="shared" si="29"/>
        <v>0.1653892923411962</v>
      </c>
      <c r="AS21">
        <v>1689974115</v>
      </c>
      <c r="AT21">
        <v>247.18899999999999</v>
      </c>
      <c r="AU21">
        <v>249.953</v>
      </c>
      <c r="AV21">
        <v>13.447100000000001</v>
      </c>
      <c r="AW21">
        <v>12.941000000000001</v>
      </c>
      <c r="AX21">
        <v>251.547</v>
      </c>
      <c r="AY21">
        <v>13.6617</v>
      </c>
      <c r="AZ21">
        <v>399.97699999999998</v>
      </c>
      <c r="BA21">
        <v>100.759</v>
      </c>
      <c r="BB21">
        <v>9.9801000000000001E-2</v>
      </c>
      <c r="BC21">
        <v>19.982399999999998</v>
      </c>
      <c r="BD21">
        <v>20.217400000000001</v>
      </c>
      <c r="BE21">
        <v>999.9</v>
      </c>
      <c r="BF21">
        <v>0</v>
      </c>
      <c r="BG21">
        <v>0</v>
      </c>
      <c r="BH21">
        <v>10011.9</v>
      </c>
      <c r="BI21">
        <v>0</v>
      </c>
      <c r="BJ21">
        <v>91.727699999999999</v>
      </c>
      <c r="BK21">
        <v>-2.7638699999999998</v>
      </c>
      <c r="BL21">
        <v>250.55799999999999</v>
      </c>
      <c r="BM21">
        <v>253.23</v>
      </c>
      <c r="BN21">
        <v>0.506054</v>
      </c>
      <c r="BO21">
        <v>249.953</v>
      </c>
      <c r="BP21">
        <v>12.941000000000001</v>
      </c>
      <c r="BQ21">
        <v>1.3549199999999999</v>
      </c>
      <c r="BR21">
        <v>1.30393</v>
      </c>
      <c r="BS21">
        <v>11.4223</v>
      </c>
      <c r="BT21">
        <v>10.844200000000001</v>
      </c>
      <c r="BU21">
        <v>1800.02</v>
      </c>
      <c r="BV21">
        <v>0.90001299999999995</v>
      </c>
      <c r="BW21">
        <v>9.9986900000000004E-2</v>
      </c>
      <c r="BX21">
        <v>0</v>
      </c>
      <c r="BY21">
        <v>2.2153999999999998</v>
      </c>
      <c r="BZ21">
        <v>0</v>
      </c>
      <c r="CA21">
        <v>3440.42</v>
      </c>
      <c r="CB21">
        <v>13895.2</v>
      </c>
      <c r="CC21">
        <v>38.75</v>
      </c>
      <c r="CD21">
        <v>41.125</v>
      </c>
      <c r="CE21">
        <v>40.125</v>
      </c>
      <c r="CF21">
        <v>39.061999999999998</v>
      </c>
      <c r="CG21">
        <v>38.125</v>
      </c>
      <c r="CH21">
        <v>1620.04</v>
      </c>
      <c r="CI21">
        <v>179.98</v>
      </c>
      <c r="CJ21">
        <v>0</v>
      </c>
      <c r="CK21">
        <v>1689974125.0999999</v>
      </c>
      <c r="CL21">
        <v>0</v>
      </c>
      <c r="CM21">
        <v>1689974087</v>
      </c>
      <c r="CN21" t="s">
        <v>364</v>
      </c>
      <c r="CO21">
        <v>1689974087</v>
      </c>
      <c r="CP21">
        <v>1689974087</v>
      </c>
      <c r="CQ21">
        <v>5</v>
      </c>
      <c r="CR21">
        <v>0.115</v>
      </c>
      <c r="CS21">
        <v>-4.0000000000000001E-3</v>
      </c>
      <c r="CT21">
        <v>-4.3579999999999997</v>
      </c>
      <c r="CU21">
        <v>-0.215</v>
      </c>
      <c r="CV21">
        <v>250</v>
      </c>
      <c r="CW21">
        <v>13</v>
      </c>
      <c r="CX21">
        <v>0.22</v>
      </c>
      <c r="CY21">
        <v>0.12</v>
      </c>
      <c r="CZ21">
        <v>4.3078241479591703</v>
      </c>
      <c r="DA21">
        <v>0.969996959573031</v>
      </c>
      <c r="DB21">
        <v>0.112314559282056</v>
      </c>
      <c r="DC21">
        <v>1</v>
      </c>
      <c r="DD21">
        <v>249.995714285714</v>
      </c>
      <c r="DE21">
        <v>1.08311688308969E-2</v>
      </c>
      <c r="DF21">
        <v>2.8213713074356401E-2</v>
      </c>
      <c r="DG21">
        <v>1</v>
      </c>
      <c r="DH21">
        <v>1799.9933333333299</v>
      </c>
      <c r="DI21">
        <v>6.7601648927676297E-2</v>
      </c>
      <c r="DJ21">
        <v>9.7801223740170501E-2</v>
      </c>
      <c r="DK21">
        <v>-1</v>
      </c>
      <c r="DL21">
        <v>2</v>
      </c>
      <c r="DM21">
        <v>2</v>
      </c>
      <c r="DN21" t="s">
        <v>355</v>
      </c>
      <c r="DO21">
        <v>2.7333400000000001</v>
      </c>
      <c r="DP21">
        <v>2.83805</v>
      </c>
      <c r="DQ21">
        <v>6.7206100000000005E-2</v>
      </c>
      <c r="DR21">
        <v>6.6527299999999998E-2</v>
      </c>
      <c r="DS21">
        <v>8.1573199999999998E-2</v>
      </c>
      <c r="DT21">
        <v>7.7067800000000006E-2</v>
      </c>
      <c r="DU21">
        <v>27276.1</v>
      </c>
      <c r="DV21">
        <v>28643.5</v>
      </c>
      <c r="DW21">
        <v>27359.4</v>
      </c>
      <c r="DX21">
        <v>28792.3</v>
      </c>
      <c r="DY21">
        <v>33121.1</v>
      </c>
      <c r="DZ21">
        <v>35373.1</v>
      </c>
      <c r="EA21">
        <v>36574.5</v>
      </c>
      <c r="EB21">
        <v>39008.1</v>
      </c>
      <c r="EC21">
        <v>1.8879999999999999</v>
      </c>
      <c r="ED21">
        <v>2.1084999999999998</v>
      </c>
      <c r="EE21">
        <v>9.0919399999999997E-2</v>
      </c>
      <c r="EF21">
        <v>0</v>
      </c>
      <c r="EG21">
        <v>18.712</v>
      </c>
      <c r="EH21">
        <v>999.9</v>
      </c>
      <c r="EI21">
        <v>51.801000000000002</v>
      </c>
      <c r="EJ21">
        <v>22.416</v>
      </c>
      <c r="EK21">
        <v>13.9923</v>
      </c>
      <c r="EL21">
        <v>62.398600000000002</v>
      </c>
      <c r="EM21">
        <v>26.257999999999999</v>
      </c>
      <c r="EN21">
        <v>1</v>
      </c>
      <c r="EO21">
        <v>-0.41733199999999998</v>
      </c>
      <c r="EP21">
        <v>1.59351</v>
      </c>
      <c r="EQ21">
        <v>19.9101</v>
      </c>
      <c r="ER21">
        <v>5.2178899999999997</v>
      </c>
      <c r="ES21">
        <v>11.9213</v>
      </c>
      <c r="ET21">
        <v>4.9553500000000001</v>
      </c>
      <c r="EU21">
        <v>3.2970999999999999</v>
      </c>
      <c r="EV21">
        <v>9999</v>
      </c>
      <c r="EW21">
        <v>5558.7</v>
      </c>
      <c r="EX21">
        <v>80.8</v>
      </c>
      <c r="EY21">
        <v>161.5</v>
      </c>
      <c r="EZ21">
        <v>1.85989</v>
      </c>
      <c r="FA21">
        <v>1.8589899999999999</v>
      </c>
      <c r="FB21">
        <v>1.8648899999999999</v>
      </c>
      <c r="FC21">
        <v>1.8689100000000001</v>
      </c>
      <c r="FD21">
        <v>1.8635699999999999</v>
      </c>
      <c r="FE21">
        <v>1.8636900000000001</v>
      </c>
      <c r="FF21">
        <v>1.86371</v>
      </c>
      <c r="FG21">
        <v>1.86347</v>
      </c>
      <c r="FH21">
        <v>0</v>
      </c>
      <c r="FI21">
        <v>0</v>
      </c>
      <c r="FJ21">
        <v>0</v>
      </c>
      <c r="FK21">
        <v>0</v>
      </c>
      <c r="FL21" t="s">
        <v>356</v>
      </c>
      <c r="FM21" t="s">
        <v>357</v>
      </c>
      <c r="FN21" t="s">
        <v>358</v>
      </c>
      <c r="FO21" t="s">
        <v>358</v>
      </c>
      <c r="FP21" t="s">
        <v>358</v>
      </c>
      <c r="FQ21" t="s">
        <v>358</v>
      </c>
      <c r="FR21">
        <v>0</v>
      </c>
      <c r="FS21">
        <v>100</v>
      </c>
      <c r="FT21">
        <v>100</v>
      </c>
      <c r="FU21">
        <v>-4.3579999999999997</v>
      </c>
      <c r="FV21">
        <v>-0.21460000000000001</v>
      </c>
      <c r="FW21">
        <v>-4.3581999999999796</v>
      </c>
      <c r="FX21">
        <v>0</v>
      </c>
      <c r="FY21">
        <v>0</v>
      </c>
      <c r="FZ21">
        <v>0</v>
      </c>
      <c r="GA21">
        <v>-0.214640000000003</v>
      </c>
      <c r="GB21">
        <v>0</v>
      </c>
      <c r="GC21">
        <v>0</v>
      </c>
      <c r="GD21">
        <v>0</v>
      </c>
      <c r="GE21">
        <v>-1</v>
      </c>
      <c r="GF21">
        <v>-1</v>
      </c>
      <c r="GG21">
        <v>-1</v>
      </c>
      <c r="GH21">
        <v>-1</v>
      </c>
      <c r="GI21">
        <v>0.5</v>
      </c>
      <c r="GJ21">
        <v>0.5</v>
      </c>
      <c r="GK21">
        <v>0.71899400000000002</v>
      </c>
      <c r="GL21">
        <v>2.5537100000000001</v>
      </c>
      <c r="GM21">
        <v>1.4489700000000001</v>
      </c>
      <c r="GN21">
        <v>2.3095699999999999</v>
      </c>
      <c r="GO21">
        <v>1.5466299999999999</v>
      </c>
      <c r="GP21">
        <v>2.3767100000000001</v>
      </c>
      <c r="GQ21">
        <v>25.593599999999999</v>
      </c>
      <c r="GR21">
        <v>15.173999999999999</v>
      </c>
      <c r="GS21">
        <v>18</v>
      </c>
      <c r="GT21">
        <v>385.47</v>
      </c>
      <c r="GU21">
        <v>650.42100000000005</v>
      </c>
      <c r="GV21">
        <v>17.265000000000001</v>
      </c>
      <c r="GW21">
        <v>21.79</v>
      </c>
      <c r="GX21">
        <v>30.000399999999999</v>
      </c>
      <c r="GY21">
        <v>21.692499999999999</v>
      </c>
      <c r="GZ21">
        <v>21.641300000000001</v>
      </c>
      <c r="HA21">
        <v>14.399900000000001</v>
      </c>
      <c r="HB21">
        <v>10</v>
      </c>
      <c r="HC21">
        <v>-30</v>
      </c>
      <c r="HD21">
        <v>17.267499999999998</v>
      </c>
      <c r="HE21">
        <v>250</v>
      </c>
      <c r="HF21">
        <v>0</v>
      </c>
      <c r="HG21">
        <v>100.76600000000001</v>
      </c>
      <c r="HH21">
        <v>94.855000000000004</v>
      </c>
    </row>
    <row r="22" spans="1:216" x14ac:dyDescent="0.2">
      <c r="A22">
        <v>4</v>
      </c>
      <c r="B22">
        <v>1689974203</v>
      </c>
      <c r="C22">
        <v>261</v>
      </c>
      <c r="D22" t="s">
        <v>365</v>
      </c>
      <c r="E22" t="s">
        <v>366</v>
      </c>
      <c r="F22" t="s">
        <v>348</v>
      </c>
      <c r="G22" t="s">
        <v>349</v>
      </c>
      <c r="H22" t="s">
        <v>350</v>
      </c>
      <c r="I22" t="s">
        <v>351</v>
      </c>
      <c r="J22" t="s">
        <v>352</v>
      </c>
      <c r="K22" t="s">
        <v>353</v>
      </c>
      <c r="L22">
        <v>1689974203</v>
      </c>
      <c r="M22">
        <f t="shared" si="0"/>
        <v>1.762537665942578E-3</v>
      </c>
      <c r="N22">
        <f t="shared" si="1"/>
        <v>1.762537665942578</v>
      </c>
      <c r="O22">
        <f t="shared" si="2"/>
        <v>5.5146821267718433</v>
      </c>
      <c r="P22">
        <f t="shared" si="3"/>
        <v>173.23699999999999</v>
      </c>
      <c r="Q22">
        <f t="shared" si="4"/>
        <v>114.24901477544341</v>
      </c>
      <c r="R22">
        <f t="shared" si="5"/>
        <v>11.522911377282533</v>
      </c>
      <c r="S22">
        <f t="shared" si="6"/>
        <v>17.472313456617698</v>
      </c>
      <c r="T22">
        <f t="shared" si="7"/>
        <v>0.15896172033207703</v>
      </c>
      <c r="U22">
        <f t="shared" si="8"/>
        <v>4.7100481820831028</v>
      </c>
      <c r="V22">
        <f t="shared" si="9"/>
        <v>0.15604033203353243</v>
      </c>
      <c r="W22">
        <f t="shared" si="10"/>
        <v>9.7783210759796318E-2</v>
      </c>
      <c r="X22">
        <f t="shared" si="11"/>
        <v>297.71201400000001</v>
      </c>
      <c r="Y22">
        <f t="shared" si="12"/>
        <v>20.836556058795335</v>
      </c>
      <c r="Z22">
        <f t="shared" si="13"/>
        <v>20.836556058795335</v>
      </c>
      <c r="AA22">
        <f t="shared" si="14"/>
        <v>2.4709721821798776</v>
      </c>
      <c r="AB22">
        <f t="shared" si="15"/>
        <v>57.65174723287744</v>
      </c>
      <c r="AC22">
        <f t="shared" si="16"/>
        <v>1.3533410510164299</v>
      </c>
      <c r="AD22">
        <f t="shared" si="17"/>
        <v>2.3474415190744664</v>
      </c>
      <c r="AE22">
        <f t="shared" si="18"/>
        <v>1.1176311311634477</v>
      </c>
      <c r="AF22">
        <f t="shared" si="19"/>
        <v>-77.727911068067684</v>
      </c>
      <c r="AG22">
        <f t="shared" si="20"/>
        <v>-210.97771500019292</v>
      </c>
      <c r="AH22">
        <f t="shared" si="21"/>
        <v>-9.0447685914839546</v>
      </c>
      <c r="AI22">
        <f t="shared" si="22"/>
        <v>-3.8380659744518653E-2</v>
      </c>
      <c r="AJ22">
        <v>0</v>
      </c>
      <c r="AK22">
        <v>0</v>
      </c>
      <c r="AL22">
        <f t="shared" si="23"/>
        <v>1</v>
      </c>
      <c r="AM22">
        <f t="shared" si="24"/>
        <v>0</v>
      </c>
      <c r="AN22">
        <f t="shared" si="25"/>
        <v>54651.244337991622</v>
      </c>
      <c r="AO22">
        <f t="shared" si="26"/>
        <v>1800.07</v>
      </c>
      <c r="AP22">
        <f t="shared" si="27"/>
        <v>1517.4582</v>
      </c>
      <c r="AQ22">
        <f t="shared" si="28"/>
        <v>0.84299955001749938</v>
      </c>
      <c r="AR22">
        <f t="shared" si="29"/>
        <v>0.16538913153377369</v>
      </c>
      <c r="AS22">
        <v>1689974203</v>
      </c>
      <c r="AT22">
        <v>173.23699999999999</v>
      </c>
      <c r="AU22">
        <v>174.95400000000001</v>
      </c>
      <c r="AV22">
        <v>13.4183</v>
      </c>
      <c r="AW22">
        <v>12.9053</v>
      </c>
      <c r="AX22">
        <v>177.22</v>
      </c>
      <c r="AY22">
        <v>13.634</v>
      </c>
      <c r="AZ22">
        <v>399.97800000000001</v>
      </c>
      <c r="BA22">
        <v>100.758</v>
      </c>
      <c r="BB22">
        <v>9.9862099999999995E-2</v>
      </c>
      <c r="BC22">
        <v>20.005700000000001</v>
      </c>
      <c r="BD22">
        <v>20.237200000000001</v>
      </c>
      <c r="BE22">
        <v>999.9</v>
      </c>
      <c r="BF22">
        <v>0</v>
      </c>
      <c r="BG22">
        <v>0</v>
      </c>
      <c r="BH22">
        <v>10019.4</v>
      </c>
      <c r="BI22">
        <v>0</v>
      </c>
      <c r="BJ22">
        <v>105.96</v>
      </c>
      <c r="BK22">
        <v>-1.7164900000000001</v>
      </c>
      <c r="BL22">
        <v>175.59399999999999</v>
      </c>
      <c r="BM22">
        <v>177.24100000000001</v>
      </c>
      <c r="BN22">
        <v>0.51305500000000004</v>
      </c>
      <c r="BO22">
        <v>174.95400000000001</v>
      </c>
      <c r="BP22">
        <v>12.9053</v>
      </c>
      <c r="BQ22">
        <v>1.3520099999999999</v>
      </c>
      <c r="BR22">
        <v>1.3003100000000001</v>
      </c>
      <c r="BS22">
        <v>11.389799999999999</v>
      </c>
      <c r="BT22">
        <v>10.8024</v>
      </c>
      <c r="BU22">
        <v>1800.07</v>
      </c>
      <c r="BV22">
        <v>0.90001299999999995</v>
      </c>
      <c r="BW22">
        <v>9.9986900000000004E-2</v>
      </c>
      <c r="BX22">
        <v>0</v>
      </c>
      <c r="BY22">
        <v>2.1579999999999999</v>
      </c>
      <c r="BZ22">
        <v>0</v>
      </c>
      <c r="CA22">
        <v>3472.85</v>
      </c>
      <c r="CB22">
        <v>13895.5</v>
      </c>
      <c r="CC22">
        <v>38.625</v>
      </c>
      <c r="CD22">
        <v>41</v>
      </c>
      <c r="CE22">
        <v>40</v>
      </c>
      <c r="CF22">
        <v>38.936999999999998</v>
      </c>
      <c r="CG22">
        <v>38</v>
      </c>
      <c r="CH22">
        <v>1620.09</v>
      </c>
      <c r="CI22">
        <v>179.98</v>
      </c>
      <c r="CJ22">
        <v>0</v>
      </c>
      <c r="CK22">
        <v>1689974213.3</v>
      </c>
      <c r="CL22">
        <v>0</v>
      </c>
      <c r="CM22">
        <v>1689974175</v>
      </c>
      <c r="CN22" t="s">
        <v>367</v>
      </c>
      <c r="CO22">
        <v>1689974174</v>
      </c>
      <c r="CP22">
        <v>1689974175</v>
      </c>
      <c r="CQ22">
        <v>6</v>
      </c>
      <c r="CR22">
        <v>0.376</v>
      </c>
      <c r="CS22">
        <v>-1E-3</v>
      </c>
      <c r="CT22">
        <v>-3.9820000000000002</v>
      </c>
      <c r="CU22">
        <v>-0.216</v>
      </c>
      <c r="CV22">
        <v>175</v>
      </c>
      <c r="CW22">
        <v>13</v>
      </c>
      <c r="CX22">
        <v>0.25</v>
      </c>
      <c r="CY22">
        <v>0.17</v>
      </c>
      <c r="CZ22">
        <v>2.6427726171703001</v>
      </c>
      <c r="DA22">
        <v>0.47268949795794502</v>
      </c>
      <c r="DB22">
        <v>7.3413171910616998E-2</v>
      </c>
      <c r="DC22">
        <v>1</v>
      </c>
      <c r="DD22">
        <v>174.98323809523799</v>
      </c>
      <c r="DE22">
        <v>5.0493506493498902E-2</v>
      </c>
      <c r="DF22">
        <v>2.3435635791321598E-2</v>
      </c>
      <c r="DG22">
        <v>1</v>
      </c>
      <c r="DH22">
        <v>1799.96571428571</v>
      </c>
      <c r="DI22">
        <v>-0.109421493797885</v>
      </c>
      <c r="DJ22">
        <v>0.149907000648831</v>
      </c>
      <c r="DK22">
        <v>-1</v>
      </c>
      <c r="DL22">
        <v>2</v>
      </c>
      <c r="DM22">
        <v>2</v>
      </c>
      <c r="DN22" t="s">
        <v>355</v>
      </c>
      <c r="DO22">
        <v>2.7332399999999999</v>
      </c>
      <c r="DP22">
        <v>2.8381699999999999</v>
      </c>
      <c r="DQ22">
        <v>4.9405699999999997E-2</v>
      </c>
      <c r="DR22">
        <v>4.8595100000000002E-2</v>
      </c>
      <c r="DS22">
        <v>8.1429199999999993E-2</v>
      </c>
      <c r="DT22">
        <v>7.6889899999999997E-2</v>
      </c>
      <c r="DU22">
        <v>27792.7</v>
      </c>
      <c r="DV22">
        <v>29191.3</v>
      </c>
      <c r="DW22">
        <v>27356.1</v>
      </c>
      <c r="DX22">
        <v>28790.400000000001</v>
      </c>
      <c r="DY22">
        <v>33122.1</v>
      </c>
      <c r="DZ22">
        <v>35376.699999999997</v>
      </c>
      <c r="EA22">
        <v>36569.699999999997</v>
      </c>
      <c r="EB22">
        <v>39004.6</v>
      </c>
      <c r="EC22">
        <v>1.8876999999999999</v>
      </c>
      <c r="ED22">
        <v>2.1068500000000001</v>
      </c>
      <c r="EE22">
        <v>9.0468699999999999E-2</v>
      </c>
      <c r="EF22">
        <v>0</v>
      </c>
      <c r="EG22">
        <v>18.7392</v>
      </c>
      <c r="EH22">
        <v>999.9</v>
      </c>
      <c r="EI22">
        <v>51.648000000000003</v>
      </c>
      <c r="EJ22">
        <v>22.457000000000001</v>
      </c>
      <c r="EK22">
        <v>13.9862</v>
      </c>
      <c r="EL22">
        <v>62.148600000000002</v>
      </c>
      <c r="EM22">
        <v>26.177900000000001</v>
      </c>
      <c r="EN22">
        <v>1</v>
      </c>
      <c r="EO22">
        <v>-0.41098800000000002</v>
      </c>
      <c r="EP22">
        <v>1.6174999999999999</v>
      </c>
      <c r="EQ22">
        <v>19.907699999999998</v>
      </c>
      <c r="ER22">
        <v>5.2178899999999997</v>
      </c>
      <c r="ES22">
        <v>11.921099999999999</v>
      </c>
      <c r="ET22">
        <v>4.9553500000000001</v>
      </c>
      <c r="EU22">
        <v>3.2970799999999998</v>
      </c>
      <c r="EV22">
        <v>9999</v>
      </c>
      <c r="EW22">
        <v>5560.6</v>
      </c>
      <c r="EX22">
        <v>80.8</v>
      </c>
      <c r="EY22">
        <v>161.5</v>
      </c>
      <c r="EZ22">
        <v>1.85989</v>
      </c>
      <c r="FA22">
        <v>1.8589899999999999</v>
      </c>
      <c r="FB22">
        <v>1.86487</v>
      </c>
      <c r="FC22">
        <v>1.8689199999999999</v>
      </c>
      <c r="FD22">
        <v>1.86358</v>
      </c>
      <c r="FE22">
        <v>1.86371</v>
      </c>
      <c r="FF22">
        <v>1.86371</v>
      </c>
      <c r="FG22">
        <v>1.86348</v>
      </c>
      <c r="FH22">
        <v>0</v>
      </c>
      <c r="FI22">
        <v>0</v>
      </c>
      <c r="FJ22">
        <v>0</v>
      </c>
      <c r="FK22">
        <v>0</v>
      </c>
      <c r="FL22" t="s">
        <v>356</v>
      </c>
      <c r="FM22" t="s">
        <v>357</v>
      </c>
      <c r="FN22" t="s">
        <v>358</v>
      </c>
      <c r="FO22" t="s">
        <v>358</v>
      </c>
      <c r="FP22" t="s">
        <v>358</v>
      </c>
      <c r="FQ22" t="s">
        <v>358</v>
      </c>
      <c r="FR22">
        <v>0</v>
      </c>
      <c r="FS22">
        <v>100</v>
      </c>
      <c r="FT22">
        <v>100</v>
      </c>
      <c r="FU22">
        <v>-3.9830000000000001</v>
      </c>
      <c r="FV22">
        <v>-0.2157</v>
      </c>
      <c r="FW22">
        <v>-3.9823636363635999</v>
      </c>
      <c r="FX22">
        <v>0</v>
      </c>
      <c r="FY22">
        <v>0</v>
      </c>
      <c r="FZ22">
        <v>0</v>
      </c>
      <c r="GA22">
        <v>-0.215700000000002</v>
      </c>
      <c r="GB22">
        <v>0</v>
      </c>
      <c r="GC22">
        <v>0</v>
      </c>
      <c r="GD22">
        <v>0</v>
      </c>
      <c r="GE22">
        <v>-1</v>
      </c>
      <c r="GF22">
        <v>-1</v>
      </c>
      <c r="GG22">
        <v>-1</v>
      </c>
      <c r="GH22">
        <v>-1</v>
      </c>
      <c r="GI22">
        <v>0.5</v>
      </c>
      <c r="GJ22">
        <v>0.5</v>
      </c>
      <c r="GK22">
        <v>0.55542000000000002</v>
      </c>
      <c r="GL22">
        <v>2.5573700000000001</v>
      </c>
      <c r="GM22">
        <v>1.4477500000000001</v>
      </c>
      <c r="GN22">
        <v>2.3095699999999999</v>
      </c>
      <c r="GO22">
        <v>1.5466299999999999</v>
      </c>
      <c r="GP22">
        <v>2.4023400000000001</v>
      </c>
      <c r="GQ22">
        <v>25.614100000000001</v>
      </c>
      <c r="GR22">
        <v>15.1652</v>
      </c>
      <c r="GS22">
        <v>18</v>
      </c>
      <c r="GT22">
        <v>386.04899999999998</v>
      </c>
      <c r="GU22">
        <v>650.36300000000006</v>
      </c>
      <c r="GV22">
        <v>17.261500000000002</v>
      </c>
      <c r="GW22">
        <v>21.870200000000001</v>
      </c>
      <c r="GX22">
        <v>30.000399999999999</v>
      </c>
      <c r="GY22">
        <v>21.796299999999999</v>
      </c>
      <c r="GZ22">
        <v>21.751000000000001</v>
      </c>
      <c r="HA22">
        <v>11.1031</v>
      </c>
      <c r="HB22">
        <v>10</v>
      </c>
      <c r="HC22">
        <v>-30</v>
      </c>
      <c r="HD22">
        <v>17.257000000000001</v>
      </c>
      <c r="HE22">
        <v>175</v>
      </c>
      <c r="HF22">
        <v>0</v>
      </c>
      <c r="HG22">
        <v>100.753</v>
      </c>
      <c r="HH22">
        <v>94.847300000000004</v>
      </c>
    </row>
    <row r="23" spans="1:216" x14ac:dyDescent="0.2">
      <c r="A23">
        <v>5</v>
      </c>
      <c r="B23">
        <v>1689974291</v>
      </c>
      <c r="C23">
        <v>349</v>
      </c>
      <c r="D23" t="s">
        <v>368</v>
      </c>
      <c r="E23" t="s">
        <v>369</v>
      </c>
      <c r="F23" t="s">
        <v>348</v>
      </c>
      <c r="G23" t="s">
        <v>349</v>
      </c>
      <c r="H23" t="s">
        <v>350</v>
      </c>
      <c r="I23" t="s">
        <v>351</v>
      </c>
      <c r="J23" t="s">
        <v>352</v>
      </c>
      <c r="K23" t="s">
        <v>353</v>
      </c>
      <c r="L23">
        <v>1689974291</v>
      </c>
      <c r="M23">
        <f t="shared" si="0"/>
        <v>1.7659163725428713E-3</v>
      </c>
      <c r="N23">
        <f t="shared" si="1"/>
        <v>1.7659163725428713</v>
      </c>
      <c r="O23">
        <f t="shared" si="2"/>
        <v>3.5435379774644677</v>
      </c>
      <c r="P23">
        <f t="shared" si="3"/>
        <v>123.895</v>
      </c>
      <c r="Q23">
        <f t="shared" si="4"/>
        <v>85.85409873104706</v>
      </c>
      <c r="R23">
        <f t="shared" si="5"/>
        <v>8.658896130861903</v>
      </c>
      <c r="S23">
        <f t="shared" si="6"/>
        <v>12.495547119932498</v>
      </c>
      <c r="T23">
        <f t="shared" si="7"/>
        <v>0.1593521195786734</v>
      </c>
      <c r="U23">
        <f t="shared" si="8"/>
        <v>4.7088529305791873</v>
      </c>
      <c r="V23">
        <f t="shared" si="9"/>
        <v>0.15641577666405021</v>
      </c>
      <c r="W23">
        <f t="shared" si="10"/>
        <v>9.8019172439936575E-2</v>
      </c>
      <c r="X23">
        <f t="shared" si="11"/>
        <v>297.71853899999996</v>
      </c>
      <c r="Y23">
        <f t="shared" si="12"/>
        <v>20.842517878052067</v>
      </c>
      <c r="Z23">
        <f t="shared" si="13"/>
        <v>20.842517878052067</v>
      </c>
      <c r="AA23">
        <f t="shared" si="14"/>
        <v>2.4718787620070666</v>
      </c>
      <c r="AB23">
        <f t="shared" si="15"/>
        <v>57.692586324125294</v>
      </c>
      <c r="AC23">
        <f t="shared" si="16"/>
        <v>1.35482814581855</v>
      </c>
      <c r="AD23">
        <f t="shared" si="17"/>
        <v>2.3483574444156994</v>
      </c>
      <c r="AE23">
        <f t="shared" si="18"/>
        <v>1.1170506161885165</v>
      </c>
      <c r="AF23">
        <f t="shared" si="19"/>
        <v>-77.876912029140627</v>
      </c>
      <c r="AG23">
        <f t="shared" si="20"/>
        <v>-210.83832415818091</v>
      </c>
      <c r="AH23">
        <f t="shared" si="21"/>
        <v>-9.0416538529505104</v>
      </c>
      <c r="AI23">
        <f t="shared" si="22"/>
        <v>-3.8351040272061709E-2</v>
      </c>
      <c r="AJ23">
        <v>0</v>
      </c>
      <c r="AK23">
        <v>0</v>
      </c>
      <c r="AL23">
        <f t="shared" si="23"/>
        <v>1</v>
      </c>
      <c r="AM23">
        <f t="shared" si="24"/>
        <v>0</v>
      </c>
      <c r="AN23">
        <f t="shared" si="25"/>
        <v>54632.251444497379</v>
      </c>
      <c r="AO23">
        <f t="shared" si="26"/>
        <v>1800.1</v>
      </c>
      <c r="AP23">
        <f t="shared" si="27"/>
        <v>1517.4842999999998</v>
      </c>
      <c r="AQ23">
        <f t="shared" si="28"/>
        <v>0.84299999999999997</v>
      </c>
      <c r="AR23">
        <f t="shared" si="29"/>
        <v>0.16538999999999998</v>
      </c>
      <c r="AS23">
        <v>1689974291</v>
      </c>
      <c r="AT23">
        <v>123.895</v>
      </c>
      <c r="AU23">
        <v>125.005</v>
      </c>
      <c r="AV23">
        <v>13.433299999999999</v>
      </c>
      <c r="AW23">
        <v>12.9193</v>
      </c>
      <c r="AX23">
        <v>127.774</v>
      </c>
      <c r="AY23">
        <v>13.6486</v>
      </c>
      <c r="AZ23">
        <v>399.959</v>
      </c>
      <c r="BA23">
        <v>100.756</v>
      </c>
      <c r="BB23">
        <v>9.9943500000000005E-2</v>
      </c>
      <c r="BC23">
        <v>20.012</v>
      </c>
      <c r="BD23">
        <v>20.246099999999998</v>
      </c>
      <c r="BE23">
        <v>999.9</v>
      </c>
      <c r="BF23">
        <v>0</v>
      </c>
      <c r="BG23">
        <v>0</v>
      </c>
      <c r="BH23">
        <v>10016.200000000001</v>
      </c>
      <c r="BI23">
        <v>0</v>
      </c>
      <c r="BJ23">
        <v>110.45699999999999</v>
      </c>
      <c r="BK23">
        <v>-1.1101399999999999</v>
      </c>
      <c r="BL23">
        <v>125.58199999999999</v>
      </c>
      <c r="BM23">
        <v>126.64100000000001</v>
      </c>
      <c r="BN23">
        <v>0.51405800000000001</v>
      </c>
      <c r="BO23">
        <v>125.005</v>
      </c>
      <c r="BP23">
        <v>12.9193</v>
      </c>
      <c r="BQ23">
        <v>1.3534900000000001</v>
      </c>
      <c r="BR23">
        <v>1.3017000000000001</v>
      </c>
      <c r="BS23">
        <v>11.4064</v>
      </c>
      <c r="BT23">
        <v>10.8185</v>
      </c>
      <c r="BU23">
        <v>1800.1</v>
      </c>
      <c r="BV23">
        <v>0.89999899999999999</v>
      </c>
      <c r="BW23">
        <v>0.10000100000000001</v>
      </c>
      <c r="BX23">
        <v>0</v>
      </c>
      <c r="BY23">
        <v>2.4003999999999999</v>
      </c>
      <c r="BZ23">
        <v>0</v>
      </c>
      <c r="CA23">
        <v>3483.32</v>
      </c>
      <c r="CB23">
        <v>13895.7</v>
      </c>
      <c r="CC23">
        <v>38.625</v>
      </c>
      <c r="CD23">
        <v>41</v>
      </c>
      <c r="CE23">
        <v>40</v>
      </c>
      <c r="CF23">
        <v>38.936999999999998</v>
      </c>
      <c r="CG23">
        <v>38</v>
      </c>
      <c r="CH23">
        <v>1620.09</v>
      </c>
      <c r="CI23">
        <v>180.01</v>
      </c>
      <c r="CJ23">
        <v>0</v>
      </c>
      <c r="CK23">
        <v>1689974301.5</v>
      </c>
      <c r="CL23">
        <v>0</v>
      </c>
      <c r="CM23">
        <v>1689974264</v>
      </c>
      <c r="CN23" t="s">
        <v>370</v>
      </c>
      <c r="CO23">
        <v>1689974264</v>
      </c>
      <c r="CP23">
        <v>1689974261</v>
      </c>
      <c r="CQ23">
        <v>7</v>
      </c>
      <c r="CR23">
        <v>0.104</v>
      </c>
      <c r="CS23">
        <v>0</v>
      </c>
      <c r="CT23">
        <v>-3.879</v>
      </c>
      <c r="CU23">
        <v>-0.215</v>
      </c>
      <c r="CV23">
        <v>125</v>
      </c>
      <c r="CW23">
        <v>13</v>
      </c>
      <c r="CX23">
        <v>0.36</v>
      </c>
      <c r="CY23">
        <v>0.15</v>
      </c>
      <c r="CZ23">
        <v>1.6224152411039701</v>
      </c>
      <c r="DA23">
        <v>0.86851675531518202</v>
      </c>
      <c r="DB23">
        <v>0.12031126418384</v>
      </c>
      <c r="DC23">
        <v>1</v>
      </c>
      <c r="DD23">
        <v>124.990952380952</v>
      </c>
      <c r="DE23">
        <v>9.9116883117009696E-2</v>
      </c>
      <c r="DF23">
        <v>1.6084527289932701E-2</v>
      </c>
      <c r="DG23">
        <v>1</v>
      </c>
      <c r="DH23">
        <v>1799.9523809523801</v>
      </c>
      <c r="DI23">
        <v>0.11651929228624699</v>
      </c>
      <c r="DJ23">
        <v>0.16483483109447999</v>
      </c>
      <c r="DK23">
        <v>-1</v>
      </c>
      <c r="DL23">
        <v>2</v>
      </c>
      <c r="DM23">
        <v>2</v>
      </c>
      <c r="DN23" t="s">
        <v>355</v>
      </c>
      <c r="DO23">
        <v>2.7330700000000001</v>
      </c>
      <c r="DP23">
        <v>2.8382399999999999</v>
      </c>
      <c r="DQ23">
        <v>3.6463700000000002E-2</v>
      </c>
      <c r="DR23">
        <v>3.5534700000000002E-2</v>
      </c>
      <c r="DS23">
        <v>8.1470399999999998E-2</v>
      </c>
      <c r="DT23">
        <v>7.6928300000000005E-2</v>
      </c>
      <c r="DU23">
        <v>28167.7</v>
      </c>
      <c r="DV23">
        <v>29587.7</v>
      </c>
      <c r="DW23">
        <v>27353.1</v>
      </c>
      <c r="DX23">
        <v>28786.6</v>
      </c>
      <c r="DY23">
        <v>33117.4</v>
      </c>
      <c r="DZ23">
        <v>35370.5</v>
      </c>
      <c r="EA23">
        <v>36566</v>
      </c>
      <c r="EB23">
        <v>38999.199999999997</v>
      </c>
      <c r="EC23">
        <v>1.8868</v>
      </c>
      <c r="ED23">
        <v>2.10453</v>
      </c>
      <c r="EE23">
        <v>8.5625800000000002E-2</v>
      </c>
      <c r="EF23">
        <v>0</v>
      </c>
      <c r="EG23">
        <v>18.828499999999998</v>
      </c>
      <c r="EH23">
        <v>999.9</v>
      </c>
      <c r="EI23">
        <v>51.557000000000002</v>
      </c>
      <c r="EJ23">
        <v>22.486999999999998</v>
      </c>
      <c r="EK23">
        <v>13.986599999999999</v>
      </c>
      <c r="EL23">
        <v>62.558599999999998</v>
      </c>
      <c r="EM23">
        <v>26.093800000000002</v>
      </c>
      <c r="EN23">
        <v>1</v>
      </c>
      <c r="EO23">
        <v>-0.40298800000000001</v>
      </c>
      <c r="EP23">
        <v>1.7706</v>
      </c>
      <c r="EQ23">
        <v>19.899999999999999</v>
      </c>
      <c r="ER23">
        <v>5.2171399999999997</v>
      </c>
      <c r="ES23">
        <v>11.9213</v>
      </c>
      <c r="ET23">
        <v>4.9547999999999996</v>
      </c>
      <c r="EU23">
        <v>3.2971300000000001</v>
      </c>
      <c r="EV23">
        <v>9999</v>
      </c>
      <c r="EW23">
        <v>5562.4</v>
      </c>
      <c r="EX23">
        <v>80.8</v>
      </c>
      <c r="EY23">
        <v>161.5</v>
      </c>
      <c r="EZ23">
        <v>1.85989</v>
      </c>
      <c r="FA23">
        <v>1.8589800000000001</v>
      </c>
      <c r="FB23">
        <v>1.86486</v>
      </c>
      <c r="FC23">
        <v>1.8689199999999999</v>
      </c>
      <c r="FD23">
        <v>1.8635600000000001</v>
      </c>
      <c r="FE23">
        <v>1.8636900000000001</v>
      </c>
      <c r="FF23">
        <v>1.8636699999999999</v>
      </c>
      <c r="FG23">
        <v>1.8634500000000001</v>
      </c>
      <c r="FH23">
        <v>0</v>
      </c>
      <c r="FI23">
        <v>0</v>
      </c>
      <c r="FJ23">
        <v>0</v>
      </c>
      <c r="FK23">
        <v>0</v>
      </c>
      <c r="FL23" t="s">
        <v>356</v>
      </c>
      <c r="FM23" t="s">
        <v>357</v>
      </c>
      <c r="FN23" t="s">
        <v>358</v>
      </c>
      <c r="FO23" t="s">
        <v>358</v>
      </c>
      <c r="FP23" t="s">
        <v>358</v>
      </c>
      <c r="FQ23" t="s">
        <v>358</v>
      </c>
      <c r="FR23">
        <v>0</v>
      </c>
      <c r="FS23">
        <v>100</v>
      </c>
      <c r="FT23">
        <v>100</v>
      </c>
      <c r="FU23">
        <v>-3.879</v>
      </c>
      <c r="FV23">
        <v>-0.21529999999999999</v>
      </c>
      <c r="FW23">
        <v>-3.8787272727272599</v>
      </c>
      <c r="FX23">
        <v>0</v>
      </c>
      <c r="FY23">
        <v>0</v>
      </c>
      <c r="FZ23">
        <v>0</v>
      </c>
      <c r="GA23">
        <v>-0.21529999999999899</v>
      </c>
      <c r="GB23">
        <v>0</v>
      </c>
      <c r="GC23">
        <v>0</v>
      </c>
      <c r="GD23">
        <v>0</v>
      </c>
      <c r="GE23">
        <v>-1</v>
      </c>
      <c r="GF23">
        <v>-1</v>
      </c>
      <c r="GG23">
        <v>-1</v>
      </c>
      <c r="GH23">
        <v>-1</v>
      </c>
      <c r="GI23">
        <v>0.5</v>
      </c>
      <c r="GJ23">
        <v>0.5</v>
      </c>
      <c r="GK23">
        <v>0.44189499999999998</v>
      </c>
      <c r="GL23">
        <v>2.5720200000000002</v>
      </c>
      <c r="GM23">
        <v>1.4489700000000001</v>
      </c>
      <c r="GN23">
        <v>2.3095699999999999</v>
      </c>
      <c r="GO23">
        <v>1.5466299999999999</v>
      </c>
      <c r="GP23">
        <v>2.3999000000000001</v>
      </c>
      <c r="GQ23">
        <v>25.696200000000001</v>
      </c>
      <c r="GR23">
        <v>15.1477</v>
      </c>
      <c r="GS23">
        <v>18</v>
      </c>
      <c r="GT23">
        <v>386.36500000000001</v>
      </c>
      <c r="GU23">
        <v>649.71600000000001</v>
      </c>
      <c r="GV23">
        <v>17.1586</v>
      </c>
      <c r="GW23">
        <v>21.9636</v>
      </c>
      <c r="GX23">
        <v>30.000499999999999</v>
      </c>
      <c r="GY23">
        <v>21.902699999999999</v>
      </c>
      <c r="GZ23">
        <v>21.8627</v>
      </c>
      <c r="HA23">
        <v>8.85825</v>
      </c>
      <c r="HB23">
        <v>10</v>
      </c>
      <c r="HC23">
        <v>-30</v>
      </c>
      <c r="HD23">
        <v>17.140799999999999</v>
      </c>
      <c r="HE23">
        <v>125</v>
      </c>
      <c r="HF23">
        <v>0</v>
      </c>
      <c r="HG23">
        <v>100.74299999999999</v>
      </c>
      <c r="HH23">
        <v>94.834400000000002</v>
      </c>
    </row>
    <row r="24" spans="1:216" x14ac:dyDescent="0.2">
      <c r="A24">
        <v>6</v>
      </c>
      <c r="B24">
        <v>1689974362</v>
      </c>
      <c r="C24">
        <v>420</v>
      </c>
      <c r="D24" t="s">
        <v>371</v>
      </c>
      <c r="E24" t="s">
        <v>372</v>
      </c>
      <c r="F24" t="s">
        <v>348</v>
      </c>
      <c r="G24" t="s">
        <v>349</v>
      </c>
      <c r="H24" t="s">
        <v>350</v>
      </c>
      <c r="I24" t="s">
        <v>351</v>
      </c>
      <c r="J24" t="s">
        <v>352</v>
      </c>
      <c r="K24" t="s">
        <v>353</v>
      </c>
      <c r="L24">
        <v>1689974362</v>
      </c>
      <c r="M24">
        <f t="shared" si="0"/>
        <v>1.7507051295455164E-3</v>
      </c>
      <c r="N24">
        <f t="shared" si="1"/>
        <v>1.7507051295455165</v>
      </c>
      <c r="O24">
        <f t="shared" si="2"/>
        <v>0.68576867289513821</v>
      </c>
      <c r="P24">
        <f t="shared" si="3"/>
        <v>69.713700000000003</v>
      </c>
      <c r="Q24">
        <f t="shared" si="4"/>
        <v>61.489374149612644</v>
      </c>
      <c r="R24">
        <f t="shared" si="5"/>
        <v>6.2016517635047341</v>
      </c>
      <c r="S24">
        <f t="shared" si="6"/>
        <v>7.0311349973004011</v>
      </c>
      <c r="T24">
        <f t="shared" si="7"/>
        <v>0.15825125355212977</v>
      </c>
      <c r="U24">
        <f t="shared" si="8"/>
        <v>4.693067495457365</v>
      </c>
      <c r="V24">
        <f t="shared" si="9"/>
        <v>0.15534539476068771</v>
      </c>
      <c r="W24">
        <f t="shared" si="10"/>
        <v>9.7347507251352744E-2</v>
      </c>
      <c r="X24">
        <f t="shared" si="11"/>
        <v>297.651366</v>
      </c>
      <c r="Y24">
        <f t="shared" si="12"/>
        <v>20.839287285053743</v>
      </c>
      <c r="Z24">
        <f t="shared" si="13"/>
        <v>20.839287285053743</v>
      </c>
      <c r="AA24">
        <f t="shared" si="14"/>
        <v>2.4713874680156334</v>
      </c>
      <c r="AB24">
        <f t="shared" si="15"/>
        <v>57.785395375992465</v>
      </c>
      <c r="AC24">
        <f t="shared" si="16"/>
        <v>1.3563187770868002</v>
      </c>
      <c r="AD24">
        <f t="shared" si="17"/>
        <v>2.3471653490672431</v>
      </c>
      <c r="AE24">
        <f t="shared" si="18"/>
        <v>1.1150686909288332</v>
      </c>
      <c r="AF24">
        <f t="shared" si="19"/>
        <v>-77.206096212957277</v>
      </c>
      <c r="AG24">
        <f t="shared" si="20"/>
        <v>-211.38885605570604</v>
      </c>
      <c r="AH24">
        <f t="shared" si="21"/>
        <v>-9.0952233602629704</v>
      </c>
      <c r="AI24">
        <f t="shared" si="22"/>
        <v>-3.8809628926316009E-2</v>
      </c>
      <c r="AJ24">
        <v>0</v>
      </c>
      <c r="AK24">
        <v>0</v>
      </c>
      <c r="AL24">
        <f t="shared" si="23"/>
        <v>1</v>
      </c>
      <c r="AM24">
        <f t="shared" si="24"/>
        <v>0</v>
      </c>
      <c r="AN24">
        <f t="shared" si="25"/>
        <v>54399.101135249563</v>
      </c>
      <c r="AO24">
        <f t="shared" si="26"/>
        <v>1799.69</v>
      </c>
      <c r="AP24">
        <f t="shared" si="27"/>
        <v>1517.1389999999999</v>
      </c>
      <c r="AQ24">
        <f t="shared" si="28"/>
        <v>0.84300018336491278</v>
      </c>
      <c r="AR24">
        <f t="shared" si="29"/>
        <v>0.16539035389428178</v>
      </c>
      <c r="AS24">
        <v>1689974362</v>
      </c>
      <c r="AT24">
        <v>69.713700000000003</v>
      </c>
      <c r="AU24">
        <v>69.951999999999998</v>
      </c>
      <c r="AV24">
        <v>13.447900000000001</v>
      </c>
      <c r="AW24">
        <v>12.9384</v>
      </c>
      <c r="AX24">
        <v>73.524500000000003</v>
      </c>
      <c r="AY24">
        <v>13.6632</v>
      </c>
      <c r="AZ24">
        <v>400.01</v>
      </c>
      <c r="BA24">
        <v>100.75700000000001</v>
      </c>
      <c r="BB24">
        <v>0.10029200000000001</v>
      </c>
      <c r="BC24">
        <v>20.003799999999998</v>
      </c>
      <c r="BD24">
        <v>20.265000000000001</v>
      </c>
      <c r="BE24">
        <v>999.9</v>
      </c>
      <c r="BF24">
        <v>0</v>
      </c>
      <c r="BG24">
        <v>0</v>
      </c>
      <c r="BH24">
        <v>9971.25</v>
      </c>
      <c r="BI24">
        <v>0</v>
      </c>
      <c r="BJ24">
        <v>104.55</v>
      </c>
      <c r="BK24">
        <v>-0.238312</v>
      </c>
      <c r="BL24">
        <v>70.664000000000001</v>
      </c>
      <c r="BM24">
        <v>70.868899999999996</v>
      </c>
      <c r="BN24">
        <v>0.509517</v>
      </c>
      <c r="BO24">
        <v>69.951999999999998</v>
      </c>
      <c r="BP24">
        <v>12.9384</v>
      </c>
      <c r="BQ24">
        <v>1.35497</v>
      </c>
      <c r="BR24">
        <v>1.3036300000000001</v>
      </c>
      <c r="BS24">
        <v>11.422800000000001</v>
      </c>
      <c r="BT24">
        <v>10.8408</v>
      </c>
      <c r="BU24">
        <v>1799.69</v>
      </c>
      <c r="BV24">
        <v>0.89999600000000002</v>
      </c>
      <c r="BW24">
        <v>0.100004</v>
      </c>
      <c r="BX24">
        <v>0</v>
      </c>
      <c r="BY24">
        <v>2.1960999999999999</v>
      </c>
      <c r="BZ24">
        <v>0</v>
      </c>
      <c r="CA24">
        <v>3475.65</v>
      </c>
      <c r="CB24">
        <v>13892.6</v>
      </c>
      <c r="CC24">
        <v>38.686999999999998</v>
      </c>
      <c r="CD24">
        <v>41</v>
      </c>
      <c r="CE24">
        <v>40</v>
      </c>
      <c r="CF24">
        <v>39</v>
      </c>
      <c r="CG24">
        <v>38</v>
      </c>
      <c r="CH24">
        <v>1619.71</v>
      </c>
      <c r="CI24">
        <v>179.98</v>
      </c>
      <c r="CJ24">
        <v>0</v>
      </c>
      <c r="CK24">
        <v>1689974372.3</v>
      </c>
      <c r="CL24">
        <v>0</v>
      </c>
      <c r="CM24">
        <v>1689974351</v>
      </c>
      <c r="CN24" t="s">
        <v>373</v>
      </c>
      <c r="CO24">
        <v>1689974351</v>
      </c>
      <c r="CP24">
        <v>1689974349</v>
      </c>
      <c r="CQ24">
        <v>8</v>
      </c>
      <c r="CR24">
        <v>6.8000000000000005E-2</v>
      </c>
      <c r="CS24">
        <v>0</v>
      </c>
      <c r="CT24">
        <v>-3.8109999999999999</v>
      </c>
      <c r="CU24">
        <v>-0.215</v>
      </c>
      <c r="CV24">
        <v>70</v>
      </c>
      <c r="CW24">
        <v>13</v>
      </c>
      <c r="CX24">
        <v>0.28000000000000003</v>
      </c>
      <c r="CY24">
        <v>0.15</v>
      </c>
      <c r="CZ24">
        <v>0.116496727220881</v>
      </c>
      <c r="DA24">
        <v>0.41103394908503099</v>
      </c>
      <c r="DB24">
        <v>0.124570024323265</v>
      </c>
      <c r="DC24">
        <v>1</v>
      </c>
      <c r="DD24">
        <v>69.933376190476196</v>
      </c>
      <c r="DE24">
        <v>-0.116400000000037</v>
      </c>
      <c r="DF24">
        <v>3.3346491280578199E-2</v>
      </c>
      <c r="DG24">
        <v>1</v>
      </c>
      <c r="DH24">
        <v>1800.0057142857099</v>
      </c>
      <c r="DI24">
        <v>-8.5938332887531402E-2</v>
      </c>
      <c r="DJ24">
        <v>9.5447389077065195E-2</v>
      </c>
      <c r="DK24">
        <v>-1</v>
      </c>
      <c r="DL24">
        <v>2</v>
      </c>
      <c r="DM24">
        <v>2</v>
      </c>
      <c r="DN24" t="s">
        <v>355</v>
      </c>
      <c r="DO24">
        <v>2.73312</v>
      </c>
      <c r="DP24">
        <v>2.83819</v>
      </c>
      <c r="DQ24">
        <v>2.13391E-2</v>
      </c>
      <c r="DR24">
        <v>2.02081E-2</v>
      </c>
      <c r="DS24">
        <v>8.1515299999999999E-2</v>
      </c>
      <c r="DT24">
        <v>7.6993300000000001E-2</v>
      </c>
      <c r="DU24">
        <v>28605.1</v>
      </c>
      <c r="DV24">
        <v>30052.9</v>
      </c>
      <c r="DW24">
        <v>27348.799999999999</v>
      </c>
      <c r="DX24">
        <v>28782.1</v>
      </c>
      <c r="DY24">
        <v>33110.699999999997</v>
      </c>
      <c r="DZ24">
        <v>35362.6</v>
      </c>
      <c r="EA24">
        <v>36560.199999999997</v>
      </c>
      <c r="EB24">
        <v>38993.199999999997</v>
      </c>
      <c r="EC24">
        <v>1.8857699999999999</v>
      </c>
      <c r="ED24">
        <v>2.1009199999999999</v>
      </c>
      <c r="EE24">
        <v>8.2217200000000004E-2</v>
      </c>
      <c r="EF24">
        <v>0</v>
      </c>
      <c r="EG24">
        <v>18.9039</v>
      </c>
      <c r="EH24">
        <v>999.9</v>
      </c>
      <c r="EI24">
        <v>51.514000000000003</v>
      </c>
      <c r="EJ24">
        <v>22.527000000000001</v>
      </c>
      <c r="EK24">
        <v>14.0093</v>
      </c>
      <c r="EL24">
        <v>62.178600000000003</v>
      </c>
      <c r="EM24">
        <v>26.2941</v>
      </c>
      <c r="EN24">
        <v>1</v>
      </c>
      <c r="EO24">
        <v>-0.39573399999999997</v>
      </c>
      <c r="EP24">
        <v>1.8095399999999999</v>
      </c>
      <c r="EQ24">
        <v>19.895299999999999</v>
      </c>
      <c r="ER24">
        <v>5.2142900000000001</v>
      </c>
      <c r="ES24">
        <v>11.9222</v>
      </c>
      <c r="ET24">
        <v>4.9541500000000003</v>
      </c>
      <c r="EU24">
        <v>3.2965800000000001</v>
      </c>
      <c r="EV24">
        <v>9999</v>
      </c>
      <c r="EW24">
        <v>5564</v>
      </c>
      <c r="EX24">
        <v>80.8</v>
      </c>
      <c r="EY24">
        <v>161.5</v>
      </c>
      <c r="EZ24">
        <v>1.85989</v>
      </c>
      <c r="FA24">
        <v>1.85903</v>
      </c>
      <c r="FB24">
        <v>1.8649199999999999</v>
      </c>
      <c r="FC24">
        <v>1.8689100000000001</v>
      </c>
      <c r="FD24">
        <v>1.86358</v>
      </c>
      <c r="FE24">
        <v>1.86371</v>
      </c>
      <c r="FF24">
        <v>1.8636900000000001</v>
      </c>
      <c r="FG24">
        <v>1.8634599999999999</v>
      </c>
      <c r="FH24">
        <v>0</v>
      </c>
      <c r="FI24">
        <v>0</v>
      </c>
      <c r="FJ24">
        <v>0</v>
      </c>
      <c r="FK24">
        <v>0</v>
      </c>
      <c r="FL24" t="s">
        <v>356</v>
      </c>
      <c r="FM24" t="s">
        <v>357</v>
      </c>
      <c r="FN24" t="s">
        <v>358</v>
      </c>
      <c r="FO24" t="s">
        <v>358</v>
      </c>
      <c r="FP24" t="s">
        <v>358</v>
      </c>
      <c r="FQ24" t="s">
        <v>358</v>
      </c>
      <c r="FR24">
        <v>0</v>
      </c>
      <c r="FS24">
        <v>100</v>
      </c>
      <c r="FT24">
        <v>100</v>
      </c>
      <c r="FU24">
        <v>-3.8109999999999999</v>
      </c>
      <c r="FV24">
        <v>-0.21529999999999999</v>
      </c>
      <c r="FW24">
        <v>-3.8108199999999801</v>
      </c>
      <c r="FX24">
        <v>0</v>
      </c>
      <c r="FY24">
        <v>0</v>
      </c>
      <c r="FZ24">
        <v>0</v>
      </c>
      <c r="GA24">
        <v>-0.21529999999999899</v>
      </c>
      <c r="GB24">
        <v>0</v>
      </c>
      <c r="GC24">
        <v>0</v>
      </c>
      <c r="GD24">
        <v>0</v>
      </c>
      <c r="GE24">
        <v>-1</v>
      </c>
      <c r="GF24">
        <v>-1</v>
      </c>
      <c r="GG24">
        <v>-1</v>
      </c>
      <c r="GH24">
        <v>-1</v>
      </c>
      <c r="GI24">
        <v>0.2</v>
      </c>
      <c r="GJ24">
        <v>0.2</v>
      </c>
      <c r="GK24">
        <v>0.318604</v>
      </c>
      <c r="GL24">
        <v>2.5769000000000002</v>
      </c>
      <c r="GM24">
        <v>1.4477500000000001</v>
      </c>
      <c r="GN24">
        <v>2.3083499999999999</v>
      </c>
      <c r="GO24">
        <v>1.5466299999999999</v>
      </c>
      <c r="GP24">
        <v>2.4121100000000002</v>
      </c>
      <c r="GQ24">
        <v>25.7578</v>
      </c>
      <c r="GR24">
        <v>15.138999999999999</v>
      </c>
      <c r="GS24">
        <v>18</v>
      </c>
      <c r="GT24">
        <v>386.54899999999998</v>
      </c>
      <c r="GU24">
        <v>647.72799999999995</v>
      </c>
      <c r="GV24">
        <v>17.125</v>
      </c>
      <c r="GW24">
        <v>22.0518</v>
      </c>
      <c r="GX24">
        <v>30.000599999999999</v>
      </c>
      <c r="GY24">
        <v>21.9986</v>
      </c>
      <c r="GZ24">
        <v>21.960100000000001</v>
      </c>
      <c r="HA24">
        <v>6.3842800000000004</v>
      </c>
      <c r="HB24">
        <v>10</v>
      </c>
      <c r="HC24">
        <v>-30</v>
      </c>
      <c r="HD24">
        <v>17.118300000000001</v>
      </c>
      <c r="HE24">
        <v>70</v>
      </c>
      <c r="HF24">
        <v>0</v>
      </c>
      <c r="HG24">
        <v>100.727</v>
      </c>
      <c r="HH24">
        <v>94.819699999999997</v>
      </c>
    </row>
    <row r="25" spans="1:216" x14ac:dyDescent="0.2">
      <c r="A25">
        <v>7</v>
      </c>
      <c r="B25">
        <v>1689974434</v>
      </c>
      <c r="C25">
        <v>492</v>
      </c>
      <c r="D25" t="s">
        <v>374</v>
      </c>
      <c r="E25" t="s">
        <v>375</v>
      </c>
      <c r="F25" t="s">
        <v>348</v>
      </c>
      <c r="G25" t="s">
        <v>349</v>
      </c>
      <c r="H25" t="s">
        <v>350</v>
      </c>
      <c r="I25" t="s">
        <v>351</v>
      </c>
      <c r="J25" t="s">
        <v>352</v>
      </c>
      <c r="K25" t="s">
        <v>353</v>
      </c>
      <c r="L25">
        <v>1689974434</v>
      </c>
      <c r="M25">
        <f t="shared" si="0"/>
        <v>1.7467221637436166E-3</v>
      </c>
      <c r="N25">
        <f t="shared" si="1"/>
        <v>1.7467221637436166</v>
      </c>
      <c r="O25">
        <f t="shared" si="2"/>
        <v>8.0238517621538576E-3</v>
      </c>
      <c r="P25">
        <f t="shared" si="3"/>
        <v>49.9437</v>
      </c>
      <c r="Q25">
        <f t="shared" si="4"/>
        <v>48.977506212333779</v>
      </c>
      <c r="R25">
        <f t="shared" si="5"/>
        <v>4.9397319845483167</v>
      </c>
      <c r="S25">
        <f t="shared" si="6"/>
        <v>5.0371795421172001</v>
      </c>
      <c r="T25">
        <f t="shared" si="7"/>
        <v>0.15886950218147308</v>
      </c>
      <c r="U25">
        <f t="shared" si="8"/>
        <v>4.6917465552303677</v>
      </c>
      <c r="V25">
        <f t="shared" si="9"/>
        <v>0.15594031243758497</v>
      </c>
      <c r="W25">
        <f t="shared" si="10"/>
        <v>9.772137292238392E-2</v>
      </c>
      <c r="X25">
        <f t="shared" si="11"/>
        <v>297.66413399999999</v>
      </c>
      <c r="Y25">
        <f t="shared" si="12"/>
        <v>20.812936745360471</v>
      </c>
      <c r="Z25">
        <f t="shared" si="13"/>
        <v>20.812936745360471</v>
      </c>
      <c r="AA25">
        <f t="shared" si="14"/>
        <v>2.4673833896019315</v>
      </c>
      <c r="AB25">
        <f t="shared" si="15"/>
        <v>58.001464180547181</v>
      </c>
      <c r="AC25">
        <f t="shared" si="16"/>
        <v>1.3590905199624002</v>
      </c>
      <c r="AD25">
        <f t="shared" si="17"/>
        <v>2.3432003642732502</v>
      </c>
      <c r="AE25">
        <f t="shared" si="18"/>
        <v>1.1082928696395313</v>
      </c>
      <c r="AF25">
        <f t="shared" si="19"/>
        <v>-77.030447421093484</v>
      </c>
      <c r="AG25">
        <f t="shared" si="20"/>
        <v>-211.56951507925967</v>
      </c>
      <c r="AH25">
        <f t="shared" si="21"/>
        <v>-9.1030622291368619</v>
      </c>
      <c r="AI25">
        <f t="shared" si="22"/>
        <v>-3.8890729490020703E-2</v>
      </c>
      <c r="AJ25">
        <v>0</v>
      </c>
      <c r="AK25">
        <v>0</v>
      </c>
      <c r="AL25">
        <f t="shared" si="23"/>
        <v>1</v>
      </c>
      <c r="AM25">
        <f t="shared" si="24"/>
        <v>0</v>
      </c>
      <c r="AN25">
        <f t="shared" si="25"/>
        <v>54384.530747528937</v>
      </c>
      <c r="AO25">
        <f t="shared" si="26"/>
        <v>1799.77</v>
      </c>
      <c r="AP25">
        <f t="shared" si="27"/>
        <v>1517.2061999999999</v>
      </c>
      <c r="AQ25">
        <f t="shared" si="28"/>
        <v>0.84300005000638967</v>
      </c>
      <c r="AR25">
        <f t="shared" si="29"/>
        <v>0.16539009651233214</v>
      </c>
      <c r="AS25">
        <v>1689974434</v>
      </c>
      <c r="AT25">
        <v>49.9437</v>
      </c>
      <c r="AU25">
        <v>49.971800000000002</v>
      </c>
      <c r="AV25">
        <v>13.4754</v>
      </c>
      <c r="AW25">
        <v>12.9671</v>
      </c>
      <c r="AX25">
        <v>53.7042</v>
      </c>
      <c r="AY25">
        <v>13.689500000000001</v>
      </c>
      <c r="AZ25">
        <v>400.03100000000001</v>
      </c>
      <c r="BA25">
        <v>100.75700000000001</v>
      </c>
      <c r="BB25">
        <v>0.100156</v>
      </c>
      <c r="BC25">
        <v>19.976500000000001</v>
      </c>
      <c r="BD25">
        <v>20.225100000000001</v>
      </c>
      <c r="BE25">
        <v>999.9</v>
      </c>
      <c r="BF25">
        <v>0</v>
      </c>
      <c r="BG25">
        <v>0</v>
      </c>
      <c r="BH25">
        <v>9967.5</v>
      </c>
      <c r="BI25">
        <v>0</v>
      </c>
      <c r="BJ25">
        <v>95.716499999999996</v>
      </c>
      <c r="BK25">
        <v>-2.8018999999999999E-2</v>
      </c>
      <c r="BL25">
        <v>50.625900000000001</v>
      </c>
      <c r="BM25">
        <v>50.628300000000003</v>
      </c>
      <c r="BN25">
        <v>0.50828799999999996</v>
      </c>
      <c r="BO25">
        <v>49.971800000000002</v>
      </c>
      <c r="BP25">
        <v>12.9671</v>
      </c>
      <c r="BQ25">
        <v>1.3577399999999999</v>
      </c>
      <c r="BR25">
        <v>1.3065199999999999</v>
      </c>
      <c r="BS25">
        <v>11.4537</v>
      </c>
      <c r="BT25">
        <v>10.8741</v>
      </c>
      <c r="BU25">
        <v>1799.77</v>
      </c>
      <c r="BV25">
        <v>0.89999600000000002</v>
      </c>
      <c r="BW25">
        <v>0.100004</v>
      </c>
      <c r="BX25">
        <v>0</v>
      </c>
      <c r="BY25">
        <v>1.7604</v>
      </c>
      <c r="BZ25">
        <v>0</v>
      </c>
      <c r="CA25">
        <v>3455.88</v>
      </c>
      <c r="CB25">
        <v>13893.2</v>
      </c>
      <c r="CC25">
        <v>38.625</v>
      </c>
      <c r="CD25">
        <v>41.061999999999998</v>
      </c>
      <c r="CE25">
        <v>40</v>
      </c>
      <c r="CF25">
        <v>39</v>
      </c>
      <c r="CG25">
        <v>38</v>
      </c>
      <c r="CH25">
        <v>1619.79</v>
      </c>
      <c r="CI25">
        <v>179.98</v>
      </c>
      <c r="CJ25">
        <v>0</v>
      </c>
      <c r="CK25">
        <v>1689974444.3</v>
      </c>
      <c r="CL25">
        <v>0</v>
      </c>
      <c r="CM25">
        <v>1689974423</v>
      </c>
      <c r="CN25" t="s">
        <v>376</v>
      </c>
      <c r="CO25">
        <v>1689974423</v>
      </c>
      <c r="CP25">
        <v>1689974417</v>
      </c>
      <c r="CQ25">
        <v>9</v>
      </c>
      <c r="CR25">
        <v>0.05</v>
      </c>
      <c r="CS25">
        <v>1E-3</v>
      </c>
      <c r="CT25">
        <v>-3.76</v>
      </c>
      <c r="CU25">
        <v>-0.214</v>
      </c>
      <c r="CV25">
        <v>50</v>
      </c>
      <c r="CW25">
        <v>13</v>
      </c>
      <c r="CX25">
        <v>0.15</v>
      </c>
      <c r="CY25">
        <v>0.16</v>
      </c>
      <c r="CZ25">
        <v>5.5749382760338197E-3</v>
      </c>
      <c r="DA25">
        <v>-0.85049879500078596</v>
      </c>
      <c r="DB25">
        <v>9.1746488513172006E-2</v>
      </c>
      <c r="DC25">
        <v>1</v>
      </c>
      <c r="DD25">
        <v>49.921100000000003</v>
      </c>
      <c r="DE25">
        <v>-0.106285714285679</v>
      </c>
      <c r="DF25">
        <v>2.1844210304094499E-2</v>
      </c>
      <c r="DG25">
        <v>1</v>
      </c>
      <c r="DH25">
        <v>1800.0404761904799</v>
      </c>
      <c r="DI25">
        <v>2.8118723035503099E-2</v>
      </c>
      <c r="DJ25">
        <v>0.115860186286894</v>
      </c>
      <c r="DK25">
        <v>-1</v>
      </c>
      <c r="DL25">
        <v>2</v>
      </c>
      <c r="DM25">
        <v>2</v>
      </c>
      <c r="DN25" t="s">
        <v>355</v>
      </c>
      <c r="DO25">
        <v>2.73306</v>
      </c>
      <c r="DP25">
        <v>2.8380200000000002</v>
      </c>
      <c r="DQ25">
        <v>1.5627700000000001E-2</v>
      </c>
      <c r="DR25">
        <v>1.44669E-2</v>
      </c>
      <c r="DS25">
        <v>8.1610699999999994E-2</v>
      </c>
      <c r="DT25">
        <v>7.7099699999999993E-2</v>
      </c>
      <c r="DU25">
        <v>28768.400000000001</v>
      </c>
      <c r="DV25">
        <v>30223.599999999999</v>
      </c>
      <c r="DW25">
        <v>27345.7</v>
      </c>
      <c r="DX25">
        <v>28777.3</v>
      </c>
      <c r="DY25">
        <v>33103</v>
      </c>
      <c r="DZ25">
        <v>35352.199999999997</v>
      </c>
      <c r="EA25">
        <v>36555.300000000003</v>
      </c>
      <c r="EB25">
        <v>38986.1</v>
      </c>
      <c r="EC25">
        <v>1.8851500000000001</v>
      </c>
      <c r="ED25">
        <v>2.0984500000000001</v>
      </c>
      <c r="EE25">
        <v>7.9270499999999994E-2</v>
      </c>
      <c r="EF25">
        <v>0</v>
      </c>
      <c r="EG25">
        <v>18.912700000000001</v>
      </c>
      <c r="EH25">
        <v>999.9</v>
      </c>
      <c r="EI25">
        <v>51.476999999999997</v>
      </c>
      <c r="EJ25">
        <v>22.597999999999999</v>
      </c>
      <c r="EK25">
        <v>14.058999999999999</v>
      </c>
      <c r="EL25">
        <v>62.688600000000001</v>
      </c>
      <c r="EM25">
        <v>26.1859</v>
      </c>
      <c r="EN25">
        <v>1</v>
      </c>
      <c r="EO25">
        <v>-0.38782800000000001</v>
      </c>
      <c r="EP25">
        <v>1.7705500000000001</v>
      </c>
      <c r="EQ25">
        <v>19.8978</v>
      </c>
      <c r="ER25">
        <v>5.2145900000000003</v>
      </c>
      <c r="ES25">
        <v>11.9223</v>
      </c>
      <c r="ET25">
        <v>4.95505</v>
      </c>
      <c r="EU25">
        <v>3.2965499999999999</v>
      </c>
      <c r="EV25">
        <v>9999</v>
      </c>
      <c r="EW25">
        <v>5565.3</v>
      </c>
      <c r="EX25">
        <v>80.900000000000006</v>
      </c>
      <c r="EY25">
        <v>161.5</v>
      </c>
      <c r="EZ25">
        <v>1.85989</v>
      </c>
      <c r="FA25">
        <v>1.8589899999999999</v>
      </c>
      <c r="FB25">
        <v>1.8649</v>
      </c>
      <c r="FC25">
        <v>1.86894</v>
      </c>
      <c r="FD25">
        <v>1.8635699999999999</v>
      </c>
      <c r="FE25">
        <v>1.86371</v>
      </c>
      <c r="FF25">
        <v>1.8636900000000001</v>
      </c>
      <c r="FG25">
        <v>1.8634599999999999</v>
      </c>
      <c r="FH25">
        <v>0</v>
      </c>
      <c r="FI25">
        <v>0</v>
      </c>
      <c r="FJ25">
        <v>0</v>
      </c>
      <c r="FK25">
        <v>0</v>
      </c>
      <c r="FL25" t="s">
        <v>356</v>
      </c>
      <c r="FM25" t="s">
        <v>357</v>
      </c>
      <c r="FN25" t="s">
        <v>358</v>
      </c>
      <c r="FO25" t="s">
        <v>358</v>
      </c>
      <c r="FP25" t="s">
        <v>358</v>
      </c>
      <c r="FQ25" t="s">
        <v>358</v>
      </c>
      <c r="FR25">
        <v>0</v>
      </c>
      <c r="FS25">
        <v>100</v>
      </c>
      <c r="FT25">
        <v>100</v>
      </c>
      <c r="FU25">
        <v>-3.7610000000000001</v>
      </c>
      <c r="FV25">
        <v>-0.21410000000000001</v>
      </c>
      <c r="FW25">
        <v>-3.7604499999999899</v>
      </c>
      <c r="FX25">
        <v>0</v>
      </c>
      <c r="FY25">
        <v>0</v>
      </c>
      <c r="FZ25">
        <v>0</v>
      </c>
      <c r="GA25">
        <v>-0.21408000000000099</v>
      </c>
      <c r="GB25">
        <v>0</v>
      </c>
      <c r="GC25">
        <v>0</v>
      </c>
      <c r="GD25">
        <v>0</v>
      </c>
      <c r="GE25">
        <v>-1</v>
      </c>
      <c r="GF25">
        <v>-1</v>
      </c>
      <c r="GG25">
        <v>-1</v>
      </c>
      <c r="GH25">
        <v>-1</v>
      </c>
      <c r="GI25">
        <v>0.2</v>
      </c>
      <c r="GJ25">
        <v>0.3</v>
      </c>
      <c r="GK25">
        <v>0.27465800000000001</v>
      </c>
      <c r="GL25">
        <v>2.5878899999999998</v>
      </c>
      <c r="GM25">
        <v>1.4477500000000001</v>
      </c>
      <c r="GN25">
        <v>2.3095699999999999</v>
      </c>
      <c r="GO25">
        <v>1.5466299999999999</v>
      </c>
      <c r="GP25">
        <v>2.4511699999999998</v>
      </c>
      <c r="GQ25">
        <v>25.8399</v>
      </c>
      <c r="GR25">
        <v>15.1302</v>
      </c>
      <c r="GS25">
        <v>18</v>
      </c>
      <c r="GT25">
        <v>386.94099999999997</v>
      </c>
      <c r="GU25">
        <v>646.76700000000005</v>
      </c>
      <c r="GV25">
        <v>17.151499999999999</v>
      </c>
      <c r="GW25">
        <v>22.152699999999999</v>
      </c>
      <c r="GX25">
        <v>30.000599999999999</v>
      </c>
      <c r="GY25">
        <v>22.0977</v>
      </c>
      <c r="GZ25">
        <v>22.058299999999999</v>
      </c>
      <c r="HA25">
        <v>5.4968599999999999</v>
      </c>
      <c r="HB25">
        <v>10</v>
      </c>
      <c r="HC25">
        <v>-30</v>
      </c>
      <c r="HD25">
        <v>17.160499999999999</v>
      </c>
      <c r="HE25">
        <v>50</v>
      </c>
      <c r="HF25">
        <v>0</v>
      </c>
      <c r="HG25">
        <v>100.714</v>
      </c>
      <c r="HH25">
        <v>94.803200000000004</v>
      </c>
    </row>
    <row r="26" spans="1:216" x14ac:dyDescent="0.2">
      <c r="A26">
        <v>8</v>
      </c>
      <c r="B26">
        <v>1689974523</v>
      </c>
      <c r="C26">
        <v>581</v>
      </c>
      <c r="D26" t="s">
        <v>377</v>
      </c>
      <c r="E26" t="s">
        <v>378</v>
      </c>
      <c r="F26" t="s">
        <v>348</v>
      </c>
      <c r="G26" t="s">
        <v>349</v>
      </c>
      <c r="H26" t="s">
        <v>350</v>
      </c>
      <c r="I26" t="s">
        <v>351</v>
      </c>
      <c r="J26" t="s">
        <v>352</v>
      </c>
      <c r="K26" t="s">
        <v>353</v>
      </c>
      <c r="L26">
        <v>1689974523</v>
      </c>
      <c r="M26">
        <f t="shared" si="0"/>
        <v>1.777900437718609E-3</v>
      </c>
      <c r="N26">
        <f t="shared" si="1"/>
        <v>1.777900437718609</v>
      </c>
      <c r="O26">
        <f t="shared" si="2"/>
        <v>16.178762262916145</v>
      </c>
      <c r="P26">
        <f t="shared" si="3"/>
        <v>395.05500000000001</v>
      </c>
      <c r="Q26">
        <f t="shared" si="4"/>
        <v>226.99295496223846</v>
      </c>
      <c r="R26">
        <f t="shared" si="5"/>
        <v>22.895210164743339</v>
      </c>
      <c r="S26">
        <f t="shared" si="6"/>
        <v>39.846466834785005</v>
      </c>
      <c r="T26">
        <f t="shared" si="7"/>
        <v>0.1618978208852794</v>
      </c>
      <c r="U26">
        <f t="shared" si="8"/>
        <v>4.6998790401783967</v>
      </c>
      <c r="V26">
        <f t="shared" si="9"/>
        <v>0.15886220349796043</v>
      </c>
      <c r="W26">
        <f t="shared" si="10"/>
        <v>9.9556874515369542E-2</v>
      </c>
      <c r="X26">
        <f t="shared" si="11"/>
        <v>297.72332700000004</v>
      </c>
      <c r="Y26">
        <f t="shared" si="12"/>
        <v>20.827661525028233</v>
      </c>
      <c r="Z26">
        <f t="shared" si="13"/>
        <v>20.827661525028233</v>
      </c>
      <c r="AA26">
        <f t="shared" si="14"/>
        <v>2.4696201825242121</v>
      </c>
      <c r="AB26">
        <f t="shared" si="15"/>
        <v>58.060671926603447</v>
      </c>
      <c r="AC26">
        <f t="shared" si="16"/>
        <v>1.3622568530220001</v>
      </c>
      <c r="AD26">
        <f t="shared" si="17"/>
        <v>2.3462643607433225</v>
      </c>
      <c r="AE26">
        <f t="shared" si="18"/>
        <v>1.1073633295022121</v>
      </c>
      <c r="AF26">
        <f t="shared" si="19"/>
        <v>-78.405409303390655</v>
      </c>
      <c r="AG26">
        <f t="shared" si="20"/>
        <v>-210.32088861989931</v>
      </c>
      <c r="AH26">
        <f t="shared" si="21"/>
        <v>-9.0353341808269025</v>
      </c>
      <c r="AI26">
        <f t="shared" si="22"/>
        <v>-3.830510411683008E-2</v>
      </c>
      <c r="AJ26">
        <v>0</v>
      </c>
      <c r="AK26">
        <v>0</v>
      </c>
      <c r="AL26">
        <f t="shared" si="23"/>
        <v>1</v>
      </c>
      <c r="AM26">
        <f t="shared" si="24"/>
        <v>0</v>
      </c>
      <c r="AN26">
        <f t="shared" si="25"/>
        <v>54501.655164727294</v>
      </c>
      <c r="AO26">
        <f t="shared" si="26"/>
        <v>1800.13</v>
      </c>
      <c r="AP26">
        <f t="shared" si="27"/>
        <v>1517.5095000000001</v>
      </c>
      <c r="AQ26">
        <f t="shared" si="28"/>
        <v>0.84299995000361083</v>
      </c>
      <c r="AR26">
        <f t="shared" si="29"/>
        <v>0.16538990350696894</v>
      </c>
      <c r="AS26">
        <v>1689974523</v>
      </c>
      <c r="AT26">
        <v>395.05500000000001</v>
      </c>
      <c r="AU26">
        <v>400.03399999999999</v>
      </c>
      <c r="AV26">
        <v>13.506</v>
      </c>
      <c r="AW26">
        <v>12.9887</v>
      </c>
      <c r="AX26">
        <v>399.76600000000002</v>
      </c>
      <c r="AY26">
        <v>13.718999999999999</v>
      </c>
      <c r="AZ26">
        <v>400.07499999999999</v>
      </c>
      <c r="BA26">
        <v>100.76300000000001</v>
      </c>
      <c r="BB26">
        <v>0.100087</v>
      </c>
      <c r="BC26">
        <v>19.997599999999998</v>
      </c>
      <c r="BD26">
        <v>20.229700000000001</v>
      </c>
      <c r="BE26">
        <v>999.9</v>
      </c>
      <c r="BF26">
        <v>0</v>
      </c>
      <c r="BG26">
        <v>0</v>
      </c>
      <c r="BH26">
        <v>9990</v>
      </c>
      <c r="BI26">
        <v>0</v>
      </c>
      <c r="BJ26">
        <v>84.895099999999999</v>
      </c>
      <c r="BK26">
        <v>-4.9794600000000004</v>
      </c>
      <c r="BL26">
        <v>400.464</v>
      </c>
      <c r="BM26">
        <v>405.29899999999998</v>
      </c>
      <c r="BN26">
        <v>0.51726700000000003</v>
      </c>
      <c r="BO26">
        <v>400.03399999999999</v>
      </c>
      <c r="BP26">
        <v>12.9887</v>
      </c>
      <c r="BQ26">
        <v>1.3609</v>
      </c>
      <c r="BR26">
        <v>1.3087800000000001</v>
      </c>
      <c r="BS26">
        <v>11.488799999999999</v>
      </c>
      <c r="BT26">
        <v>10.9</v>
      </c>
      <c r="BU26">
        <v>1800.13</v>
      </c>
      <c r="BV26">
        <v>0.89999899999999999</v>
      </c>
      <c r="BW26">
        <v>0.10000100000000001</v>
      </c>
      <c r="BX26">
        <v>0</v>
      </c>
      <c r="BY26">
        <v>1.8915999999999999</v>
      </c>
      <c r="BZ26">
        <v>0</v>
      </c>
      <c r="CA26">
        <v>3410.27</v>
      </c>
      <c r="CB26">
        <v>13896</v>
      </c>
      <c r="CC26">
        <v>38.561999999999998</v>
      </c>
      <c r="CD26">
        <v>41</v>
      </c>
      <c r="CE26">
        <v>40</v>
      </c>
      <c r="CF26">
        <v>39</v>
      </c>
      <c r="CG26">
        <v>38</v>
      </c>
      <c r="CH26">
        <v>1620.12</v>
      </c>
      <c r="CI26">
        <v>180.01</v>
      </c>
      <c r="CJ26">
        <v>0</v>
      </c>
      <c r="CK26">
        <v>1689974533.0999999</v>
      </c>
      <c r="CL26">
        <v>0</v>
      </c>
      <c r="CM26">
        <v>1689974495</v>
      </c>
      <c r="CN26" t="s">
        <v>379</v>
      </c>
      <c r="CO26">
        <v>1689974495</v>
      </c>
      <c r="CP26">
        <v>1689974493</v>
      </c>
      <c r="CQ26">
        <v>10</v>
      </c>
      <c r="CR26">
        <v>-0.95</v>
      </c>
      <c r="CS26">
        <v>1E-3</v>
      </c>
      <c r="CT26">
        <v>-4.7110000000000003</v>
      </c>
      <c r="CU26">
        <v>-0.21299999999999999</v>
      </c>
      <c r="CV26">
        <v>400</v>
      </c>
      <c r="CW26">
        <v>13</v>
      </c>
      <c r="CX26">
        <v>0.11</v>
      </c>
      <c r="CY26">
        <v>0.18</v>
      </c>
      <c r="CZ26">
        <v>8.0139360643917001</v>
      </c>
      <c r="DA26">
        <v>-1.4348728275115501</v>
      </c>
      <c r="DB26">
        <v>0.15872270928628099</v>
      </c>
      <c r="DC26">
        <v>1</v>
      </c>
      <c r="DD26">
        <v>400.039952380952</v>
      </c>
      <c r="DE26">
        <v>-0.18561038961072401</v>
      </c>
      <c r="DF26">
        <v>3.7578459116482103E-2</v>
      </c>
      <c r="DG26">
        <v>1</v>
      </c>
      <c r="DH26">
        <v>1799.989</v>
      </c>
      <c r="DI26">
        <v>-0.61464341421828494</v>
      </c>
      <c r="DJ26">
        <v>0.157063681352477</v>
      </c>
      <c r="DK26">
        <v>-1</v>
      </c>
      <c r="DL26">
        <v>2</v>
      </c>
      <c r="DM26">
        <v>2</v>
      </c>
      <c r="DN26" t="s">
        <v>355</v>
      </c>
      <c r="DO26">
        <v>2.7330700000000001</v>
      </c>
      <c r="DP26">
        <v>2.8381500000000002</v>
      </c>
      <c r="DQ26">
        <v>9.7472000000000003E-2</v>
      </c>
      <c r="DR26">
        <v>9.7059000000000006E-2</v>
      </c>
      <c r="DS26">
        <v>8.1723199999999996E-2</v>
      </c>
      <c r="DT26">
        <v>7.7177200000000001E-2</v>
      </c>
      <c r="DU26">
        <v>26373.9</v>
      </c>
      <c r="DV26">
        <v>27687.1</v>
      </c>
      <c r="DW26">
        <v>27343.1</v>
      </c>
      <c r="DX26">
        <v>28773.599999999999</v>
      </c>
      <c r="DY26">
        <v>33095.4</v>
      </c>
      <c r="DZ26">
        <v>35345</v>
      </c>
      <c r="EA26">
        <v>36551.1</v>
      </c>
      <c r="EB26">
        <v>38981</v>
      </c>
      <c r="EC26">
        <v>1.8850499999999999</v>
      </c>
      <c r="ED26">
        <v>2.09917</v>
      </c>
      <c r="EE26">
        <v>8.1840899999999994E-2</v>
      </c>
      <c r="EF26">
        <v>0</v>
      </c>
      <c r="EG26">
        <v>18.8748</v>
      </c>
      <c r="EH26">
        <v>999.9</v>
      </c>
      <c r="EI26">
        <v>51.41</v>
      </c>
      <c r="EJ26">
        <v>22.638000000000002</v>
      </c>
      <c r="EK26">
        <v>14.073499999999999</v>
      </c>
      <c r="EL26">
        <v>62.368600000000001</v>
      </c>
      <c r="EM26">
        <v>25.993600000000001</v>
      </c>
      <c r="EN26">
        <v>1</v>
      </c>
      <c r="EO26">
        <v>-0.37962699999999999</v>
      </c>
      <c r="EP26">
        <v>1.8379399999999999</v>
      </c>
      <c r="EQ26">
        <v>19.895299999999999</v>
      </c>
      <c r="ER26">
        <v>5.2174399999999999</v>
      </c>
      <c r="ES26">
        <v>11.9238</v>
      </c>
      <c r="ET26">
        <v>4.9553000000000003</v>
      </c>
      <c r="EU26">
        <v>3.29718</v>
      </c>
      <c r="EV26">
        <v>9999</v>
      </c>
      <c r="EW26">
        <v>5567.2</v>
      </c>
      <c r="EX26">
        <v>80.900000000000006</v>
      </c>
      <c r="EY26">
        <v>161.5</v>
      </c>
      <c r="EZ26">
        <v>1.85989</v>
      </c>
      <c r="FA26">
        <v>1.8589800000000001</v>
      </c>
      <c r="FB26">
        <v>1.8648499999999999</v>
      </c>
      <c r="FC26">
        <v>1.8689</v>
      </c>
      <c r="FD26">
        <v>1.8635699999999999</v>
      </c>
      <c r="FE26">
        <v>1.8636699999999999</v>
      </c>
      <c r="FF26">
        <v>1.86368</v>
      </c>
      <c r="FG26">
        <v>1.86347</v>
      </c>
      <c r="FH26">
        <v>0</v>
      </c>
      <c r="FI26">
        <v>0</v>
      </c>
      <c r="FJ26">
        <v>0</v>
      </c>
      <c r="FK26">
        <v>0</v>
      </c>
      <c r="FL26" t="s">
        <v>356</v>
      </c>
      <c r="FM26" t="s">
        <v>357</v>
      </c>
      <c r="FN26" t="s">
        <v>358</v>
      </c>
      <c r="FO26" t="s">
        <v>358</v>
      </c>
      <c r="FP26" t="s">
        <v>358</v>
      </c>
      <c r="FQ26" t="s">
        <v>358</v>
      </c>
      <c r="FR26">
        <v>0</v>
      </c>
      <c r="FS26">
        <v>100</v>
      </c>
      <c r="FT26">
        <v>100</v>
      </c>
      <c r="FU26">
        <v>-4.7110000000000003</v>
      </c>
      <c r="FV26">
        <v>-0.21299999999999999</v>
      </c>
      <c r="FW26">
        <v>-4.7107272727271798</v>
      </c>
      <c r="FX26">
        <v>0</v>
      </c>
      <c r="FY26">
        <v>0</v>
      </c>
      <c r="FZ26">
        <v>0</v>
      </c>
      <c r="GA26">
        <v>-0.213036363636364</v>
      </c>
      <c r="GB26">
        <v>0</v>
      </c>
      <c r="GC26">
        <v>0</v>
      </c>
      <c r="GD26">
        <v>0</v>
      </c>
      <c r="GE26">
        <v>-1</v>
      </c>
      <c r="GF26">
        <v>-1</v>
      </c>
      <c r="GG26">
        <v>-1</v>
      </c>
      <c r="GH26">
        <v>-1</v>
      </c>
      <c r="GI26">
        <v>0.5</v>
      </c>
      <c r="GJ26">
        <v>0.5</v>
      </c>
      <c r="GK26">
        <v>1.0339400000000001</v>
      </c>
      <c r="GL26">
        <v>2.5720200000000002</v>
      </c>
      <c r="GM26">
        <v>1.4477500000000001</v>
      </c>
      <c r="GN26">
        <v>2.3107899999999999</v>
      </c>
      <c r="GO26">
        <v>1.5466299999999999</v>
      </c>
      <c r="GP26">
        <v>2.36938</v>
      </c>
      <c r="GQ26">
        <v>25.901599999999998</v>
      </c>
      <c r="GR26">
        <v>15.103899999999999</v>
      </c>
      <c r="GS26">
        <v>18</v>
      </c>
      <c r="GT26">
        <v>387.63299999999998</v>
      </c>
      <c r="GU26">
        <v>648.83000000000004</v>
      </c>
      <c r="GV26">
        <v>17.1723</v>
      </c>
      <c r="GW26">
        <v>22.255199999999999</v>
      </c>
      <c r="GX26">
        <v>30.000399999999999</v>
      </c>
      <c r="GY26">
        <v>22.204999999999998</v>
      </c>
      <c r="GZ26">
        <v>22.167200000000001</v>
      </c>
      <c r="HA26">
        <v>20.686299999999999</v>
      </c>
      <c r="HB26">
        <v>10</v>
      </c>
      <c r="HC26">
        <v>-30</v>
      </c>
      <c r="HD26">
        <v>17.176400000000001</v>
      </c>
      <c r="HE26">
        <v>400</v>
      </c>
      <c r="HF26">
        <v>0</v>
      </c>
      <c r="HG26">
        <v>100.703</v>
      </c>
      <c r="HH26">
        <v>94.790800000000004</v>
      </c>
    </row>
    <row r="27" spans="1:216" x14ac:dyDescent="0.2">
      <c r="A27">
        <v>9</v>
      </c>
      <c r="B27">
        <v>1689974607</v>
      </c>
      <c r="C27">
        <v>665</v>
      </c>
      <c r="D27" t="s">
        <v>380</v>
      </c>
      <c r="E27" t="s">
        <v>381</v>
      </c>
      <c r="F27" t="s">
        <v>348</v>
      </c>
      <c r="G27" t="s">
        <v>349</v>
      </c>
      <c r="H27" t="s">
        <v>350</v>
      </c>
      <c r="I27" t="s">
        <v>351</v>
      </c>
      <c r="J27" t="s">
        <v>352</v>
      </c>
      <c r="K27" t="s">
        <v>353</v>
      </c>
      <c r="L27">
        <v>1689974607</v>
      </c>
      <c r="M27">
        <f t="shared" si="0"/>
        <v>1.8202164934809652E-3</v>
      </c>
      <c r="N27">
        <f t="shared" si="1"/>
        <v>1.8202164934809653</v>
      </c>
      <c r="O27">
        <f t="shared" si="2"/>
        <v>15.881216519745069</v>
      </c>
      <c r="P27">
        <f t="shared" si="3"/>
        <v>395.11700000000002</v>
      </c>
      <c r="Q27">
        <f t="shared" si="4"/>
        <v>233.82884203458073</v>
      </c>
      <c r="R27">
        <f t="shared" si="5"/>
        <v>23.58516743024261</v>
      </c>
      <c r="S27">
        <f t="shared" si="6"/>
        <v>39.853512160647007</v>
      </c>
      <c r="T27">
        <f t="shared" si="7"/>
        <v>0.16595617370541524</v>
      </c>
      <c r="U27">
        <f t="shared" si="8"/>
        <v>4.7067757242221786</v>
      </c>
      <c r="V27">
        <f t="shared" si="9"/>
        <v>0.16277264882233822</v>
      </c>
      <c r="W27">
        <f t="shared" si="10"/>
        <v>0.10201384605596146</v>
      </c>
      <c r="X27">
        <f t="shared" si="11"/>
        <v>297.72695700000003</v>
      </c>
      <c r="Y27">
        <f t="shared" si="12"/>
        <v>20.820255606665128</v>
      </c>
      <c r="Z27">
        <f t="shared" si="13"/>
        <v>20.820255606665128</v>
      </c>
      <c r="AA27">
        <f t="shared" si="14"/>
        <v>2.4684949518937516</v>
      </c>
      <c r="AB27">
        <f t="shared" si="15"/>
        <v>58.046052870387896</v>
      </c>
      <c r="AC27">
        <f t="shared" si="16"/>
        <v>1.3619813237730003</v>
      </c>
      <c r="AD27">
        <f t="shared" si="17"/>
        <v>2.3463806002695713</v>
      </c>
      <c r="AE27">
        <f t="shared" si="18"/>
        <v>1.1065136281207513</v>
      </c>
      <c r="AF27">
        <f t="shared" si="19"/>
        <v>-80.27154736251056</v>
      </c>
      <c r="AG27">
        <f t="shared" si="20"/>
        <v>-208.54725146482758</v>
      </c>
      <c r="AH27">
        <f t="shared" si="21"/>
        <v>-8.9457091623886704</v>
      </c>
      <c r="AI27">
        <f t="shared" si="22"/>
        <v>-3.7550989726753414E-2</v>
      </c>
      <c r="AJ27">
        <v>0</v>
      </c>
      <c r="AK27">
        <v>0</v>
      </c>
      <c r="AL27">
        <f t="shared" si="23"/>
        <v>1</v>
      </c>
      <c r="AM27">
        <f t="shared" si="24"/>
        <v>0</v>
      </c>
      <c r="AN27">
        <f t="shared" si="25"/>
        <v>54604.099740245583</v>
      </c>
      <c r="AO27">
        <f t="shared" si="26"/>
        <v>1800.16</v>
      </c>
      <c r="AP27">
        <f t="shared" si="27"/>
        <v>1517.5341000000003</v>
      </c>
      <c r="AQ27">
        <f t="shared" si="28"/>
        <v>0.84299956670518184</v>
      </c>
      <c r="AR27">
        <f t="shared" si="29"/>
        <v>0.16538916374100079</v>
      </c>
      <c r="AS27">
        <v>1689974607</v>
      </c>
      <c r="AT27">
        <v>395.11700000000002</v>
      </c>
      <c r="AU27">
        <v>400.01400000000001</v>
      </c>
      <c r="AV27">
        <v>13.503</v>
      </c>
      <c r="AW27">
        <v>12.9733</v>
      </c>
      <c r="AX27">
        <v>399.827</v>
      </c>
      <c r="AY27">
        <v>13.718400000000001</v>
      </c>
      <c r="AZ27">
        <v>400.01</v>
      </c>
      <c r="BA27">
        <v>100.765</v>
      </c>
      <c r="BB27">
        <v>0.100091</v>
      </c>
      <c r="BC27">
        <v>19.9984</v>
      </c>
      <c r="BD27">
        <v>20.226299999999998</v>
      </c>
      <c r="BE27">
        <v>999.9</v>
      </c>
      <c r="BF27">
        <v>0</v>
      </c>
      <c r="BG27">
        <v>0</v>
      </c>
      <c r="BH27">
        <v>10009.4</v>
      </c>
      <c r="BI27">
        <v>0</v>
      </c>
      <c r="BJ27">
        <v>76.511200000000002</v>
      </c>
      <c r="BK27">
        <v>-4.8961199999999998</v>
      </c>
      <c r="BL27">
        <v>400.52600000000001</v>
      </c>
      <c r="BM27">
        <v>405.27100000000002</v>
      </c>
      <c r="BN27">
        <v>0.52966100000000005</v>
      </c>
      <c r="BO27">
        <v>400.01400000000001</v>
      </c>
      <c r="BP27">
        <v>12.9733</v>
      </c>
      <c r="BQ27">
        <v>1.3606199999999999</v>
      </c>
      <c r="BR27">
        <v>1.30725</v>
      </c>
      <c r="BS27">
        <v>11.485799999999999</v>
      </c>
      <c r="BT27">
        <v>10.8825</v>
      </c>
      <c r="BU27">
        <v>1800.16</v>
      </c>
      <c r="BV27">
        <v>0.90001299999999995</v>
      </c>
      <c r="BW27">
        <v>9.9986900000000004E-2</v>
      </c>
      <c r="BX27">
        <v>0</v>
      </c>
      <c r="BY27">
        <v>2.5575000000000001</v>
      </c>
      <c r="BZ27">
        <v>0</v>
      </c>
      <c r="CA27">
        <v>3395.66</v>
      </c>
      <c r="CB27">
        <v>13896.3</v>
      </c>
      <c r="CC27">
        <v>38.5</v>
      </c>
      <c r="CD27">
        <v>40.936999999999998</v>
      </c>
      <c r="CE27">
        <v>39.936999999999998</v>
      </c>
      <c r="CF27">
        <v>38.936999999999998</v>
      </c>
      <c r="CG27">
        <v>37.936999999999998</v>
      </c>
      <c r="CH27">
        <v>1620.17</v>
      </c>
      <c r="CI27">
        <v>179.99</v>
      </c>
      <c r="CJ27">
        <v>0</v>
      </c>
      <c r="CK27">
        <v>1689974617.0999999</v>
      </c>
      <c r="CL27">
        <v>0</v>
      </c>
      <c r="CM27">
        <v>1689974578</v>
      </c>
      <c r="CN27" t="s">
        <v>382</v>
      </c>
      <c r="CO27">
        <v>1689974578</v>
      </c>
      <c r="CP27">
        <v>1689974572</v>
      </c>
      <c r="CQ27">
        <v>11</v>
      </c>
      <c r="CR27">
        <v>1E-3</v>
      </c>
      <c r="CS27">
        <v>-2E-3</v>
      </c>
      <c r="CT27">
        <v>-4.7089999999999996</v>
      </c>
      <c r="CU27">
        <v>-0.215</v>
      </c>
      <c r="CV27">
        <v>400</v>
      </c>
      <c r="CW27">
        <v>13</v>
      </c>
      <c r="CX27">
        <v>0.59</v>
      </c>
      <c r="CY27">
        <v>7.0000000000000007E-2</v>
      </c>
      <c r="CZ27">
        <v>7.6322252404130699</v>
      </c>
      <c r="DA27">
        <v>0.38314723211070101</v>
      </c>
      <c r="DB27">
        <v>5.9865220698005699E-2</v>
      </c>
      <c r="DC27">
        <v>1</v>
      </c>
      <c r="DD27">
        <v>400.01409523809502</v>
      </c>
      <c r="DE27">
        <v>8.1818181821449992E-3</v>
      </c>
      <c r="DF27">
        <v>2.8658755434227301E-2</v>
      </c>
      <c r="DG27">
        <v>1</v>
      </c>
      <c r="DH27">
        <v>1800.0595000000001</v>
      </c>
      <c r="DI27">
        <v>-5.7464925620906E-2</v>
      </c>
      <c r="DJ27">
        <v>0.15634816916108499</v>
      </c>
      <c r="DK27">
        <v>-1</v>
      </c>
      <c r="DL27">
        <v>2</v>
      </c>
      <c r="DM27">
        <v>2</v>
      </c>
      <c r="DN27" t="s">
        <v>355</v>
      </c>
      <c r="DO27">
        <v>2.7327900000000001</v>
      </c>
      <c r="DP27">
        <v>2.83832</v>
      </c>
      <c r="DQ27">
        <v>9.7464400000000007E-2</v>
      </c>
      <c r="DR27">
        <v>9.7035700000000003E-2</v>
      </c>
      <c r="DS27">
        <v>8.1705100000000003E-2</v>
      </c>
      <c r="DT27">
        <v>7.7095800000000006E-2</v>
      </c>
      <c r="DU27">
        <v>26371.200000000001</v>
      </c>
      <c r="DV27">
        <v>27686.7</v>
      </c>
      <c r="DW27">
        <v>27340.400000000001</v>
      </c>
      <c r="DX27">
        <v>28772.7</v>
      </c>
      <c r="DY27">
        <v>33093</v>
      </c>
      <c r="DZ27">
        <v>35346.6</v>
      </c>
      <c r="EA27">
        <v>36547.599999999999</v>
      </c>
      <c r="EB27">
        <v>38979.300000000003</v>
      </c>
      <c r="EC27">
        <v>1.8844000000000001</v>
      </c>
      <c r="ED27">
        <v>2.0980500000000002</v>
      </c>
      <c r="EE27">
        <v>8.4959000000000007E-2</v>
      </c>
      <c r="EF27">
        <v>0</v>
      </c>
      <c r="EG27">
        <v>18.819700000000001</v>
      </c>
      <c r="EH27">
        <v>999.9</v>
      </c>
      <c r="EI27">
        <v>51.281999999999996</v>
      </c>
      <c r="EJ27">
        <v>22.698</v>
      </c>
      <c r="EK27">
        <v>14.0907</v>
      </c>
      <c r="EL27">
        <v>62.518700000000003</v>
      </c>
      <c r="EM27">
        <v>26.081700000000001</v>
      </c>
      <c r="EN27">
        <v>1</v>
      </c>
      <c r="EO27">
        <v>-0.37478899999999998</v>
      </c>
      <c r="EP27">
        <v>1.67543</v>
      </c>
      <c r="EQ27">
        <v>19.9053</v>
      </c>
      <c r="ER27">
        <v>5.2174399999999999</v>
      </c>
      <c r="ES27">
        <v>11.922800000000001</v>
      </c>
      <c r="ET27">
        <v>4.9547499999999998</v>
      </c>
      <c r="EU27">
        <v>3.2970299999999999</v>
      </c>
      <c r="EV27">
        <v>9999</v>
      </c>
      <c r="EW27">
        <v>5569</v>
      </c>
      <c r="EX27">
        <v>80.900000000000006</v>
      </c>
      <c r="EY27">
        <v>161.5</v>
      </c>
      <c r="EZ27">
        <v>1.85989</v>
      </c>
      <c r="FA27">
        <v>1.8589800000000001</v>
      </c>
      <c r="FB27">
        <v>1.8649100000000001</v>
      </c>
      <c r="FC27">
        <v>1.8689</v>
      </c>
      <c r="FD27">
        <v>1.8635699999999999</v>
      </c>
      <c r="FE27">
        <v>1.86371</v>
      </c>
      <c r="FF27">
        <v>1.8636600000000001</v>
      </c>
      <c r="FG27">
        <v>1.86344</v>
      </c>
      <c r="FH27">
        <v>0</v>
      </c>
      <c r="FI27">
        <v>0</v>
      </c>
      <c r="FJ27">
        <v>0</v>
      </c>
      <c r="FK27">
        <v>0</v>
      </c>
      <c r="FL27" t="s">
        <v>356</v>
      </c>
      <c r="FM27" t="s">
        <v>357</v>
      </c>
      <c r="FN27" t="s">
        <v>358</v>
      </c>
      <c r="FO27" t="s">
        <v>358</v>
      </c>
      <c r="FP27" t="s">
        <v>358</v>
      </c>
      <c r="FQ27" t="s">
        <v>358</v>
      </c>
      <c r="FR27">
        <v>0</v>
      </c>
      <c r="FS27">
        <v>100</v>
      </c>
      <c r="FT27">
        <v>100</v>
      </c>
      <c r="FU27">
        <v>-4.71</v>
      </c>
      <c r="FV27">
        <v>-0.21540000000000001</v>
      </c>
      <c r="FW27">
        <v>-4.7094000000000698</v>
      </c>
      <c r="FX27">
        <v>0</v>
      </c>
      <c r="FY27">
        <v>0</v>
      </c>
      <c r="FZ27">
        <v>0</v>
      </c>
      <c r="GA27">
        <v>-0.21538000000000301</v>
      </c>
      <c r="GB27">
        <v>0</v>
      </c>
      <c r="GC27">
        <v>0</v>
      </c>
      <c r="GD27">
        <v>0</v>
      </c>
      <c r="GE27">
        <v>-1</v>
      </c>
      <c r="GF27">
        <v>-1</v>
      </c>
      <c r="GG27">
        <v>-1</v>
      </c>
      <c r="GH27">
        <v>-1</v>
      </c>
      <c r="GI27">
        <v>0.5</v>
      </c>
      <c r="GJ27">
        <v>0.6</v>
      </c>
      <c r="GK27">
        <v>1.0339400000000001</v>
      </c>
      <c r="GL27">
        <v>2.5683600000000002</v>
      </c>
      <c r="GM27">
        <v>1.4489700000000001</v>
      </c>
      <c r="GN27">
        <v>2.3083499999999999</v>
      </c>
      <c r="GO27">
        <v>1.5466299999999999</v>
      </c>
      <c r="GP27">
        <v>2.3815900000000001</v>
      </c>
      <c r="GQ27">
        <v>25.942699999999999</v>
      </c>
      <c r="GR27">
        <v>15.0952</v>
      </c>
      <c r="GS27">
        <v>18</v>
      </c>
      <c r="GT27">
        <v>387.89699999999999</v>
      </c>
      <c r="GU27">
        <v>648.89800000000002</v>
      </c>
      <c r="GV27">
        <v>17.278600000000001</v>
      </c>
      <c r="GW27">
        <v>22.325099999999999</v>
      </c>
      <c r="GX27">
        <v>30.000399999999999</v>
      </c>
      <c r="GY27">
        <v>22.287600000000001</v>
      </c>
      <c r="GZ27">
        <v>22.251200000000001</v>
      </c>
      <c r="HA27">
        <v>20.683900000000001</v>
      </c>
      <c r="HB27">
        <v>10</v>
      </c>
      <c r="HC27">
        <v>-30</v>
      </c>
      <c r="HD27">
        <v>17.278099999999998</v>
      </c>
      <c r="HE27">
        <v>400</v>
      </c>
      <c r="HF27">
        <v>0</v>
      </c>
      <c r="HG27">
        <v>100.693</v>
      </c>
      <c r="HH27">
        <v>94.787099999999995</v>
      </c>
    </row>
    <row r="28" spans="1:216" x14ac:dyDescent="0.2">
      <c r="A28">
        <v>10</v>
      </c>
      <c r="B28">
        <v>1689974697</v>
      </c>
      <c r="C28">
        <v>755</v>
      </c>
      <c r="D28" t="s">
        <v>383</v>
      </c>
      <c r="E28" t="s">
        <v>384</v>
      </c>
      <c r="F28" t="s">
        <v>348</v>
      </c>
      <c r="G28" t="s">
        <v>349</v>
      </c>
      <c r="H28" t="s">
        <v>350</v>
      </c>
      <c r="I28" t="s">
        <v>351</v>
      </c>
      <c r="J28" t="s">
        <v>352</v>
      </c>
      <c r="K28" t="s">
        <v>353</v>
      </c>
      <c r="L28">
        <v>1689974697</v>
      </c>
      <c r="M28">
        <f t="shared" si="0"/>
        <v>1.8176295347928156E-3</v>
      </c>
      <c r="N28">
        <f t="shared" si="1"/>
        <v>1.8176295347928155</v>
      </c>
      <c r="O28">
        <f t="shared" si="2"/>
        <v>16.138066448817963</v>
      </c>
      <c r="P28">
        <f t="shared" si="3"/>
        <v>395.08</v>
      </c>
      <c r="Q28">
        <f t="shared" si="4"/>
        <v>230.76638254664388</v>
      </c>
      <c r="R28">
        <f t="shared" si="5"/>
        <v>23.276487480342965</v>
      </c>
      <c r="S28">
        <f t="shared" si="6"/>
        <v>39.850148761920003</v>
      </c>
      <c r="T28">
        <f t="shared" si="7"/>
        <v>0.16540375284593228</v>
      </c>
      <c r="U28">
        <f t="shared" si="8"/>
        <v>4.697561546484474</v>
      </c>
      <c r="V28">
        <f t="shared" si="9"/>
        <v>0.16223509386460763</v>
      </c>
      <c r="W28">
        <f t="shared" si="10"/>
        <v>0.1016765691263572</v>
      </c>
      <c r="X28">
        <f t="shared" si="11"/>
        <v>297.67907700000001</v>
      </c>
      <c r="Y28">
        <f t="shared" si="12"/>
        <v>20.833548204284583</v>
      </c>
      <c r="Z28">
        <f t="shared" si="13"/>
        <v>20.833548204284583</v>
      </c>
      <c r="AA28">
        <f t="shared" si="14"/>
        <v>2.4705149054463442</v>
      </c>
      <c r="AB28">
        <f t="shared" si="15"/>
        <v>58.001831755263524</v>
      </c>
      <c r="AC28">
        <f t="shared" si="16"/>
        <v>1.3619132292528002</v>
      </c>
      <c r="AD28">
        <f t="shared" si="17"/>
        <v>2.34805210118077</v>
      </c>
      <c r="AE28">
        <f t="shared" si="18"/>
        <v>1.108601676193544</v>
      </c>
      <c r="AF28">
        <f t="shared" si="19"/>
        <v>-80.157462484363165</v>
      </c>
      <c r="AG28">
        <f t="shared" si="20"/>
        <v>-208.59297498738511</v>
      </c>
      <c r="AH28">
        <f t="shared" si="21"/>
        <v>-8.9663576176047712</v>
      </c>
      <c r="AI28">
        <f t="shared" si="22"/>
        <v>-3.7718089353063533E-2</v>
      </c>
      <c r="AJ28">
        <v>0</v>
      </c>
      <c r="AK28">
        <v>0</v>
      </c>
      <c r="AL28">
        <f t="shared" si="23"/>
        <v>1</v>
      </c>
      <c r="AM28">
        <f t="shared" si="24"/>
        <v>0</v>
      </c>
      <c r="AN28">
        <f t="shared" si="25"/>
        <v>54464.977139525508</v>
      </c>
      <c r="AO28">
        <f t="shared" si="26"/>
        <v>1799.86</v>
      </c>
      <c r="AP28">
        <f t="shared" si="27"/>
        <v>1517.2820999999999</v>
      </c>
      <c r="AQ28">
        <f t="shared" si="28"/>
        <v>0.84300006667185223</v>
      </c>
      <c r="AR28">
        <f t="shared" si="29"/>
        <v>0.16539012867667485</v>
      </c>
      <c r="AS28">
        <v>1689974697</v>
      </c>
      <c r="AT28">
        <v>395.08</v>
      </c>
      <c r="AU28">
        <v>400.05200000000002</v>
      </c>
      <c r="AV28">
        <v>13.5022</v>
      </c>
      <c r="AW28">
        <v>12.9733</v>
      </c>
      <c r="AX28">
        <v>399.81599999999997</v>
      </c>
      <c r="AY28">
        <v>13.716900000000001</v>
      </c>
      <c r="AZ28">
        <v>400.04599999999999</v>
      </c>
      <c r="BA28">
        <v>100.76600000000001</v>
      </c>
      <c r="BB28">
        <v>0.100024</v>
      </c>
      <c r="BC28">
        <v>20.009899999999998</v>
      </c>
      <c r="BD28">
        <v>20.212800000000001</v>
      </c>
      <c r="BE28">
        <v>999.9</v>
      </c>
      <c r="BF28">
        <v>0</v>
      </c>
      <c r="BG28">
        <v>0</v>
      </c>
      <c r="BH28">
        <v>9983.1200000000008</v>
      </c>
      <c r="BI28">
        <v>0</v>
      </c>
      <c r="BJ28">
        <v>79.878</v>
      </c>
      <c r="BK28">
        <v>-4.9720199999999997</v>
      </c>
      <c r="BL28">
        <v>400.48700000000002</v>
      </c>
      <c r="BM28">
        <v>405.31</v>
      </c>
      <c r="BN28">
        <v>0.52887600000000001</v>
      </c>
      <c r="BO28">
        <v>400.05200000000002</v>
      </c>
      <c r="BP28">
        <v>12.9733</v>
      </c>
      <c r="BQ28">
        <v>1.36056</v>
      </c>
      <c r="BR28">
        <v>1.3072699999999999</v>
      </c>
      <c r="BS28">
        <v>11.485099999999999</v>
      </c>
      <c r="BT28">
        <v>10.8827</v>
      </c>
      <c r="BU28">
        <v>1799.86</v>
      </c>
      <c r="BV28">
        <v>0.89999600000000002</v>
      </c>
      <c r="BW28">
        <v>0.100004</v>
      </c>
      <c r="BX28">
        <v>0</v>
      </c>
      <c r="BY28">
        <v>1.8511</v>
      </c>
      <c r="BZ28">
        <v>0</v>
      </c>
      <c r="CA28">
        <v>3389.73</v>
      </c>
      <c r="CB28">
        <v>13893.8</v>
      </c>
      <c r="CC28">
        <v>38.5</v>
      </c>
      <c r="CD28">
        <v>40.875</v>
      </c>
      <c r="CE28">
        <v>39.875</v>
      </c>
      <c r="CF28">
        <v>38.875</v>
      </c>
      <c r="CG28">
        <v>37.875</v>
      </c>
      <c r="CH28">
        <v>1619.87</v>
      </c>
      <c r="CI28">
        <v>179.99</v>
      </c>
      <c r="CJ28">
        <v>0</v>
      </c>
      <c r="CK28">
        <v>1689974707.0999999</v>
      </c>
      <c r="CL28">
        <v>0</v>
      </c>
      <c r="CM28">
        <v>1689974668</v>
      </c>
      <c r="CN28" t="s">
        <v>385</v>
      </c>
      <c r="CO28">
        <v>1689974668</v>
      </c>
      <c r="CP28">
        <v>1689974659</v>
      </c>
      <c r="CQ28">
        <v>12</v>
      </c>
      <c r="CR28">
        <v>-2.5999999999999999E-2</v>
      </c>
      <c r="CS28">
        <v>1E-3</v>
      </c>
      <c r="CT28">
        <v>-4.7359999999999998</v>
      </c>
      <c r="CU28">
        <v>-0.215</v>
      </c>
      <c r="CV28">
        <v>400</v>
      </c>
      <c r="CW28">
        <v>13</v>
      </c>
      <c r="CX28">
        <v>0.28999999999999998</v>
      </c>
      <c r="CY28">
        <v>0.09</v>
      </c>
      <c r="CZ28">
        <v>7.7892411457315403</v>
      </c>
      <c r="DA28">
        <v>0.46230128417266703</v>
      </c>
      <c r="DB28">
        <v>5.7720100435727201E-2</v>
      </c>
      <c r="DC28">
        <v>1</v>
      </c>
      <c r="DD28">
        <v>399.99509523809502</v>
      </c>
      <c r="DE28">
        <v>0.16729870129949301</v>
      </c>
      <c r="DF28">
        <v>2.4260304167032402E-2</v>
      </c>
      <c r="DG28">
        <v>1</v>
      </c>
      <c r="DH28">
        <v>1800.0160000000001</v>
      </c>
      <c r="DI28">
        <v>0.73621403818467401</v>
      </c>
      <c r="DJ28">
        <v>0.16156732342904401</v>
      </c>
      <c r="DK28">
        <v>-1</v>
      </c>
      <c r="DL28">
        <v>2</v>
      </c>
      <c r="DM28">
        <v>2</v>
      </c>
      <c r="DN28" t="s">
        <v>355</v>
      </c>
      <c r="DO28">
        <v>2.7328399999999999</v>
      </c>
      <c r="DP28">
        <v>2.8380200000000002</v>
      </c>
      <c r="DQ28">
        <v>9.7447599999999995E-2</v>
      </c>
      <c r="DR28">
        <v>9.7027000000000002E-2</v>
      </c>
      <c r="DS28">
        <v>8.1686700000000001E-2</v>
      </c>
      <c r="DT28">
        <v>7.7083700000000005E-2</v>
      </c>
      <c r="DU28">
        <v>26370.1</v>
      </c>
      <c r="DV28">
        <v>27685.200000000001</v>
      </c>
      <c r="DW28">
        <v>27339</v>
      </c>
      <c r="DX28">
        <v>28771.1</v>
      </c>
      <c r="DY28">
        <v>33091.599999999999</v>
      </c>
      <c r="DZ28">
        <v>35344.9</v>
      </c>
      <c r="EA28">
        <v>36545.199999999997</v>
      </c>
      <c r="EB28">
        <v>38976.9</v>
      </c>
      <c r="EC28">
        <v>1.88412</v>
      </c>
      <c r="ED28">
        <v>2.0966</v>
      </c>
      <c r="EE28">
        <v>8.6206900000000003E-2</v>
      </c>
      <c r="EF28">
        <v>0</v>
      </c>
      <c r="EG28">
        <v>18.785499999999999</v>
      </c>
      <c r="EH28">
        <v>999.9</v>
      </c>
      <c r="EI28">
        <v>51.183999999999997</v>
      </c>
      <c r="EJ28">
        <v>22.739000000000001</v>
      </c>
      <c r="EK28">
        <v>14.098000000000001</v>
      </c>
      <c r="EL28">
        <v>62.548699999999997</v>
      </c>
      <c r="EM28">
        <v>26.157900000000001</v>
      </c>
      <c r="EN28">
        <v>1</v>
      </c>
      <c r="EO28">
        <v>-0.37147599999999997</v>
      </c>
      <c r="EP28">
        <v>1.8057799999999999</v>
      </c>
      <c r="EQ28">
        <v>19.898700000000002</v>
      </c>
      <c r="ER28">
        <v>5.2172900000000002</v>
      </c>
      <c r="ES28">
        <v>11.9232</v>
      </c>
      <c r="ET28">
        <v>4.9555499999999997</v>
      </c>
      <c r="EU28">
        <v>3.2972800000000002</v>
      </c>
      <c r="EV28">
        <v>9999</v>
      </c>
      <c r="EW28">
        <v>5570.8</v>
      </c>
      <c r="EX28">
        <v>80.900000000000006</v>
      </c>
      <c r="EY28">
        <v>161.5</v>
      </c>
      <c r="EZ28">
        <v>1.85989</v>
      </c>
      <c r="FA28">
        <v>1.8590199999999999</v>
      </c>
      <c r="FB28">
        <v>1.8649</v>
      </c>
      <c r="FC28">
        <v>1.8689100000000001</v>
      </c>
      <c r="FD28">
        <v>1.8635699999999999</v>
      </c>
      <c r="FE28">
        <v>1.8636999999999999</v>
      </c>
      <c r="FF28">
        <v>1.86368</v>
      </c>
      <c r="FG28">
        <v>1.86351</v>
      </c>
      <c r="FH28">
        <v>0</v>
      </c>
      <c r="FI28">
        <v>0</v>
      </c>
      <c r="FJ28">
        <v>0</v>
      </c>
      <c r="FK28">
        <v>0</v>
      </c>
      <c r="FL28" t="s">
        <v>356</v>
      </c>
      <c r="FM28" t="s">
        <v>357</v>
      </c>
      <c r="FN28" t="s">
        <v>358</v>
      </c>
      <c r="FO28" t="s">
        <v>358</v>
      </c>
      <c r="FP28" t="s">
        <v>358</v>
      </c>
      <c r="FQ28" t="s">
        <v>358</v>
      </c>
      <c r="FR28">
        <v>0</v>
      </c>
      <c r="FS28">
        <v>100</v>
      </c>
      <c r="FT28">
        <v>100</v>
      </c>
      <c r="FU28">
        <v>-4.7359999999999998</v>
      </c>
      <c r="FV28">
        <v>-0.2147</v>
      </c>
      <c r="FW28">
        <v>-4.7357000000000697</v>
      </c>
      <c r="FX28">
        <v>0</v>
      </c>
      <c r="FY28">
        <v>0</v>
      </c>
      <c r="FZ28">
        <v>0</v>
      </c>
      <c r="GA28">
        <v>-0.214700000000002</v>
      </c>
      <c r="GB28">
        <v>0</v>
      </c>
      <c r="GC28">
        <v>0</v>
      </c>
      <c r="GD28">
        <v>0</v>
      </c>
      <c r="GE28">
        <v>-1</v>
      </c>
      <c r="GF28">
        <v>-1</v>
      </c>
      <c r="GG28">
        <v>-1</v>
      </c>
      <c r="GH28">
        <v>-1</v>
      </c>
      <c r="GI28">
        <v>0.5</v>
      </c>
      <c r="GJ28">
        <v>0.6</v>
      </c>
      <c r="GK28">
        <v>1.03271</v>
      </c>
      <c r="GL28">
        <v>2.5671400000000002</v>
      </c>
      <c r="GM28">
        <v>1.4477500000000001</v>
      </c>
      <c r="GN28">
        <v>2.3107899999999999</v>
      </c>
      <c r="GO28">
        <v>1.5466299999999999</v>
      </c>
      <c r="GP28">
        <v>2.3999000000000001</v>
      </c>
      <c r="GQ28">
        <v>25.983899999999998</v>
      </c>
      <c r="GR28">
        <v>15.0777</v>
      </c>
      <c r="GS28">
        <v>18</v>
      </c>
      <c r="GT28">
        <v>388.20800000000003</v>
      </c>
      <c r="GU28">
        <v>648.46799999999996</v>
      </c>
      <c r="GV28">
        <v>17.231300000000001</v>
      </c>
      <c r="GW28">
        <v>22.370999999999999</v>
      </c>
      <c r="GX28">
        <v>30.000299999999999</v>
      </c>
      <c r="GY28">
        <v>22.351600000000001</v>
      </c>
      <c r="GZ28">
        <v>22.319600000000001</v>
      </c>
      <c r="HA28">
        <v>20.680199999999999</v>
      </c>
      <c r="HB28">
        <v>10</v>
      </c>
      <c r="HC28">
        <v>-30</v>
      </c>
      <c r="HD28">
        <v>17.220600000000001</v>
      </c>
      <c r="HE28">
        <v>400</v>
      </c>
      <c r="HF28">
        <v>0</v>
      </c>
      <c r="HG28">
        <v>100.688</v>
      </c>
      <c r="HH28">
        <v>94.781499999999994</v>
      </c>
    </row>
    <row r="29" spans="1:216" x14ac:dyDescent="0.2">
      <c r="A29">
        <v>11</v>
      </c>
      <c r="B29">
        <v>1689974783</v>
      </c>
      <c r="C29">
        <v>841</v>
      </c>
      <c r="D29" t="s">
        <v>386</v>
      </c>
      <c r="E29" t="s">
        <v>387</v>
      </c>
      <c r="F29" t="s">
        <v>348</v>
      </c>
      <c r="G29" t="s">
        <v>349</v>
      </c>
      <c r="H29" t="s">
        <v>350</v>
      </c>
      <c r="I29" t="s">
        <v>351</v>
      </c>
      <c r="J29" t="s">
        <v>352</v>
      </c>
      <c r="K29" t="s">
        <v>353</v>
      </c>
      <c r="L29">
        <v>1689974783</v>
      </c>
      <c r="M29">
        <f t="shared" si="0"/>
        <v>1.8402811593970592E-3</v>
      </c>
      <c r="N29">
        <f t="shared" si="1"/>
        <v>1.8402811593970592</v>
      </c>
      <c r="O29">
        <f t="shared" si="2"/>
        <v>19.246893766082824</v>
      </c>
      <c r="P29">
        <f t="shared" si="3"/>
        <v>469.13499999999999</v>
      </c>
      <c r="Q29">
        <f t="shared" si="4"/>
        <v>276.55455035266067</v>
      </c>
      <c r="R29">
        <f t="shared" si="5"/>
        <v>27.895773942692408</v>
      </c>
      <c r="S29">
        <f t="shared" si="6"/>
        <v>47.321166445884508</v>
      </c>
      <c r="T29">
        <f t="shared" si="7"/>
        <v>0.16842396525972073</v>
      </c>
      <c r="U29">
        <f t="shared" si="8"/>
        <v>4.705367494191659</v>
      </c>
      <c r="V29">
        <f t="shared" si="9"/>
        <v>0.16514510482957906</v>
      </c>
      <c r="W29">
        <f t="shared" si="10"/>
        <v>0.10350496645802618</v>
      </c>
      <c r="X29">
        <f t="shared" si="11"/>
        <v>297.689232</v>
      </c>
      <c r="Y29">
        <f t="shared" si="12"/>
        <v>20.802208769812214</v>
      </c>
      <c r="Z29">
        <f t="shared" si="13"/>
        <v>20.802208769812214</v>
      </c>
      <c r="AA29">
        <f t="shared" si="14"/>
        <v>2.4657548555871238</v>
      </c>
      <c r="AB29">
        <f t="shared" si="15"/>
        <v>58.145406201353154</v>
      </c>
      <c r="AC29">
        <f t="shared" si="16"/>
        <v>1.3630626289160399</v>
      </c>
      <c r="AD29">
        <f t="shared" si="17"/>
        <v>2.3442309856704018</v>
      </c>
      <c r="AE29">
        <f t="shared" si="18"/>
        <v>1.1026922266710839</v>
      </c>
      <c r="AF29">
        <f t="shared" si="19"/>
        <v>-81.156399129410303</v>
      </c>
      <c r="AG29">
        <f t="shared" si="20"/>
        <v>-207.66121193202719</v>
      </c>
      <c r="AH29">
        <f t="shared" si="21"/>
        <v>-8.9088717800719497</v>
      </c>
      <c r="AI29">
        <f t="shared" si="22"/>
        <v>-3.725084150943303E-2</v>
      </c>
      <c r="AJ29">
        <v>0</v>
      </c>
      <c r="AK29">
        <v>0</v>
      </c>
      <c r="AL29">
        <f t="shared" si="23"/>
        <v>1</v>
      </c>
      <c r="AM29">
        <f t="shared" si="24"/>
        <v>0</v>
      </c>
      <c r="AN29">
        <f t="shared" si="25"/>
        <v>54586.005457303065</v>
      </c>
      <c r="AO29">
        <f t="shared" si="26"/>
        <v>1799.92</v>
      </c>
      <c r="AP29">
        <f t="shared" si="27"/>
        <v>1517.3327999999999</v>
      </c>
      <c r="AQ29">
        <f t="shared" si="28"/>
        <v>0.84300013333925949</v>
      </c>
      <c r="AR29">
        <f t="shared" si="29"/>
        <v>0.16539025734477086</v>
      </c>
      <c r="AS29">
        <v>1689974783</v>
      </c>
      <c r="AT29">
        <v>469.13499999999999</v>
      </c>
      <c r="AU29">
        <v>475.06700000000001</v>
      </c>
      <c r="AV29">
        <v>13.513199999999999</v>
      </c>
      <c r="AW29">
        <v>12.9777</v>
      </c>
      <c r="AX29">
        <v>474.13499999999999</v>
      </c>
      <c r="AY29">
        <v>13.728</v>
      </c>
      <c r="AZ29">
        <v>400.03500000000003</v>
      </c>
      <c r="BA29">
        <v>100.76900000000001</v>
      </c>
      <c r="BB29">
        <v>9.99747E-2</v>
      </c>
      <c r="BC29">
        <v>19.983599999999999</v>
      </c>
      <c r="BD29">
        <v>20.208100000000002</v>
      </c>
      <c r="BE29">
        <v>999.9</v>
      </c>
      <c r="BF29">
        <v>0</v>
      </c>
      <c r="BG29">
        <v>0</v>
      </c>
      <c r="BH29">
        <v>10005</v>
      </c>
      <c r="BI29">
        <v>0</v>
      </c>
      <c r="BJ29">
        <v>75.336699999999993</v>
      </c>
      <c r="BK29">
        <v>-5.9317900000000003</v>
      </c>
      <c r="BL29">
        <v>475.56099999999998</v>
      </c>
      <c r="BM29">
        <v>481.31299999999999</v>
      </c>
      <c r="BN29">
        <v>0.53557900000000003</v>
      </c>
      <c r="BO29">
        <v>475.06700000000001</v>
      </c>
      <c r="BP29">
        <v>12.9777</v>
      </c>
      <c r="BQ29">
        <v>1.36171</v>
      </c>
      <c r="BR29">
        <v>1.3077399999999999</v>
      </c>
      <c r="BS29">
        <v>11.4978</v>
      </c>
      <c r="BT29">
        <v>10.8881</v>
      </c>
      <c r="BU29">
        <v>1799.92</v>
      </c>
      <c r="BV29">
        <v>0.89999600000000002</v>
      </c>
      <c r="BW29">
        <v>0.100004</v>
      </c>
      <c r="BX29">
        <v>0</v>
      </c>
      <c r="BY29">
        <v>2.0335999999999999</v>
      </c>
      <c r="BZ29">
        <v>0</v>
      </c>
      <c r="CA29">
        <v>3409.37</v>
      </c>
      <c r="CB29">
        <v>13894.3</v>
      </c>
      <c r="CC29">
        <v>38.5</v>
      </c>
      <c r="CD29">
        <v>40.811999999999998</v>
      </c>
      <c r="CE29">
        <v>39.875</v>
      </c>
      <c r="CF29">
        <v>38.811999999999998</v>
      </c>
      <c r="CG29">
        <v>37.875</v>
      </c>
      <c r="CH29">
        <v>1619.92</v>
      </c>
      <c r="CI29">
        <v>180</v>
      </c>
      <c r="CJ29">
        <v>0</v>
      </c>
      <c r="CK29">
        <v>1689974793.5</v>
      </c>
      <c r="CL29">
        <v>0</v>
      </c>
      <c r="CM29">
        <v>1689974755</v>
      </c>
      <c r="CN29" t="s">
        <v>388</v>
      </c>
      <c r="CO29">
        <v>1689974755</v>
      </c>
      <c r="CP29">
        <v>1689974755</v>
      </c>
      <c r="CQ29">
        <v>13</v>
      </c>
      <c r="CR29">
        <v>-0.26400000000000001</v>
      </c>
      <c r="CS29">
        <v>0</v>
      </c>
      <c r="CT29">
        <v>-5</v>
      </c>
      <c r="CU29">
        <v>-0.215</v>
      </c>
      <c r="CV29">
        <v>475</v>
      </c>
      <c r="CW29">
        <v>13</v>
      </c>
      <c r="CX29">
        <v>0.17</v>
      </c>
      <c r="CY29">
        <v>0.13</v>
      </c>
      <c r="CZ29">
        <v>9.1929322809161604</v>
      </c>
      <c r="DA29">
        <v>-0.16863700467248099</v>
      </c>
      <c r="DB29">
        <v>9.0169593671310097E-2</v>
      </c>
      <c r="DC29">
        <v>1</v>
      </c>
      <c r="DD29">
        <v>474.99904761904799</v>
      </c>
      <c r="DE29">
        <v>-0.19059740259659499</v>
      </c>
      <c r="DF29">
        <v>3.5498458974568402E-2</v>
      </c>
      <c r="DG29">
        <v>1</v>
      </c>
      <c r="DH29">
        <v>1799.99523809524</v>
      </c>
      <c r="DI29">
        <v>-0.28443373778484399</v>
      </c>
      <c r="DJ29">
        <v>0.14191275145291099</v>
      </c>
      <c r="DK29">
        <v>-1</v>
      </c>
      <c r="DL29">
        <v>2</v>
      </c>
      <c r="DM29">
        <v>2</v>
      </c>
      <c r="DN29" t="s">
        <v>355</v>
      </c>
      <c r="DO29">
        <v>2.7327699999999999</v>
      </c>
      <c r="DP29">
        <v>2.8381599999999998</v>
      </c>
      <c r="DQ29">
        <v>0.11071400000000001</v>
      </c>
      <c r="DR29">
        <v>0.110344</v>
      </c>
      <c r="DS29">
        <v>8.1727599999999997E-2</v>
      </c>
      <c r="DT29">
        <v>7.7094399999999993E-2</v>
      </c>
      <c r="DU29">
        <v>25982.1</v>
      </c>
      <c r="DV29">
        <v>27274.9</v>
      </c>
      <c r="DW29">
        <v>27338.3</v>
      </c>
      <c r="DX29">
        <v>28768.799999999999</v>
      </c>
      <c r="DY29">
        <v>33089.800000000003</v>
      </c>
      <c r="DZ29">
        <v>35341.800000000003</v>
      </c>
      <c r="EA29">
        <v>36544.800000000003</v>
      </c>
      <c r="EB29">
        <v>38973.699999999997</v>
      </c>
      <c r="EC29">
        <v>1.8839999999999999</v>
      </c>
      <c r="ED29">
        <v>2.0962999999999998</v>
      </c>
      <c r="EE29">
        <v>8.8565099999999994E-2</v>
      </c>
      <c r="EF29">
        <v>0</v>
      </c>
      <c r="EG29">
        <v>18.741700000000002</v>
      </c>
      <c r="EH29">
        <v>999.9</v>
      </c>
      <c r="EI29">
        <v>51.098999999999997</v>
      </c>
      <c r="EJ29">
        <v>22.779</v>
      </c>
      <c r="EK29">
        <v>14.108000000000001</v>
      </c>
      <c r="EL29">
        <v>62.3187</v>
      </c>
      <c r="EM29">
        <v>26.097799999999999</v>
      </c>
      <c r="EN29">
        <v>1</v>
      </c>
      <c r="EO29">
        <v>-0.36921999999999999</v>
      </c>
      <c r="EP29">
        <v>1.66777</v>
      </c>
      <c r="EQ29">
        <v>19.906199999999998</v>
      </c>
      <c r="ER29">
        <v>5.2172900000000002</v>
      </c>
      <c r="ES29">
        <v>11.923500000000001</v>
      </c>
      <c r="ET29">
        <v>4.9553500000000001</v>
      </c>
      <c r="EU29">
        <v>3.29705</v>
      </c>
      <c r="EV29">
        <v>9999</v>
      </c>
      <c r="EW29">
        <v>5572.6</v>
      </c>
      <c r="EX29">
        <v>81</v>
      </c>
      <c r="EY29">
        <v>161.5</v>
      </c>
      <c r="EZ29">
        <v>1.85989</v>
      </c>
      <c r="FA29">
        <v>1.8590100000000001</v>
      </c>
      <c r="FB29">
        <v>1.8649199999999999</v>
      </c>
      <c r="FC29">
        <v>1.86893</v>
      </c>
      <c r="FD29">
        <v>1.86358</v>
      </c>
      <c r="FE29">
        <v>1.86371</v>
      </c>
      <c r="FF29">
        <v>1.8636900000000001</v>
      </c>
      <c r="FG29">
        <v>1.8634599999999999</v>
      </c>
      <c r="FH29">
        <v>0</v>
      </c>
      <c r="FI29">
        <v>0</v>
      </c>
      <c r="FJ29">
        <v>0</v>
      </c>
      <c r="FK29">
        <v>0</v>
      </c>
      <c r="FL29" t="s">
        <v>356</v>
      </c>
      <c r="FM29" t="s">
        <v>357</v>
      </c>
      <c r="FN29" t="s">
        <v>358</v>
      </c>
      <c r="FO29" t="s">
        <v>358</v>
      </c>
      <c r="FP29" t="s">
        <v>358</v>
      </c>
      <c r="FQ29" t="s">
        <v>358</v>
      </c>
      <c r="FR29">
        <v>0</v>
      </c>
      <c r="FS29">
        <v>100</v>
      </c>
      <c r="FT29">
        <v>100</v>
      </c>
      <c r="FU29">
        <v>-5</v>
      </c>
      <c r="FV29">
        <v>-0.21479999999999999</v>
      </c>
      <c r="FW29">
        <v>-4.9998999999999096</v>
      </c>
      <c r="FX29">
        <v>0</v>
      </c>
      <c r="FY29">
        <v>0</v>
      </c>
      <c r="FZ29">
        <v>0</v>
      </c>
      <c r="GA29">
        <v>-0.21479999999999699</v>
      </c>
      <c r="GB29">
        <v>0</v>
      </c>
      <c r="GC29">
        <v>0</v>
      </c>
      <c r="GD29">
        <v>0</v>
      </c>
      <c r="GE29">
        <v>-1</v>
      </c>
      <c r="GF29">
        <v>-1</v>
      </c>
      <c r="GG29">
        <v>-1</v>
      </c>
      <c r="GH29">
        <v>-1</v>
      </c>
      <c r="GI29">
        <v>0.5</v>
      </c>
      <c r="GJ29">
        <v>0.5</v>
      </c>
      <c r="GK29">
        <v>1.18286</v>
      </c>
      <c r="GL29">
        <v>2.5708000000000002</v>
      </c>
      <c r="GM29">
        <v>1.4489700000000001</v>
      </c>
      <c r="GN29">
        <v>2.3071299999999999</v>
      </c>
      <c r="GO29">
        <v>1.5466299999999999</v>
      </c>
      <c r="GP29">
        <v>2.34253</v>
      </c>
      <c r="GQ29">
        <v>26.0044</v>
      </c>
      <c r="GR29">
        <v>15.051399999999999</v>
      </c>
      <c r="GS29">
        <v>18</v>
      </c>
      <c r="GT29">
        <v>388.48700000000002</v>
      </c>
      <c r="GU29">
        <v>648.87599999999998</v>
      </c>
      <c r="GV29">
        <v>17.327400000000001</v>
      </c>
      <c r="GW29">
        <v>22.408200000000001</v>
      </c>
      <c r="GX29">
        <v>30.0002</v>
      </c>
      <c r="GY29">
        <v>22.400700000000001</v>
      </c>
      <c r="GZ29">
        <v>22.372199999999999</v>
      </c>
      <c r="HA29">
        <v>23.672499999999999</v>
      </c>
      <c r="HB29">
        <v>10</v>
      </c>
      <c r="HC29">
        <v>-30</v>
      </c>
      <c r="HD29">
        <v>17.331299999999999</v>
      </c>
      <c r="HE29">
        <v>475</v>
      </c>
      <c r="HF29">
        <v>0</v>
      </c>
      <c r="HG29">
        <v>100.68600000000001</v>
      </c>
      <c r="HH29">
        <v>94.773899999999998</v>
      </c>
    </row>
    <row r="30" spans="1:216" x14ac:dyDescent="0.2">
      <c r="A30">
        <v>12</v>
      </c>
      <c r="B30">
        <v>1689974870</v>
      </c>
      <c r="C30">
        <v>928</v>
      </c>
      <c r="D30" t="s">
        <v>389</v>
      </c>
      <c r="E30" t="s">
        <v>390</v>
      </c>
      <c r="F30" t="s">
        <v>348</v>
      </c>
      <c r="G30" t="s">
        <v>349</v>
      </c>
      <c r="H30" t="s">
        <v>350</v>
      </c>
      <c r="I30" t="s">
        <v>351</v>
      </c>
      <c r="J30" t="s">
        <v>352</v>
      </c>
      <c r="K30" t="s">
        <v>353</v>
      </c>
      <c r="L30">
        <v>1689974870</v>
      </c>
      <c r="M30">
        <f t="shared" si="0"/>
        <v>1.8894352784726732E-3</v>
      </c>
      <c r="N30">
        <f t="shared" si="1"/>
        <v>1.8894352784726731</v>
      </c>
      <c r="O30">
        <f t="shared" si="2"/>
        <v>22.15968082089104</v>
      </c>
      <c r="P30">
        <f t="shared" si="3"/>
        <v>568.12800000000004</v>
      </c>
      <c r="Q30">
        <f t="shared" si="4"/>
        <v>350.90274134757078</v>
      </c>
      <c r="R30">
        <f t="shared" si="5"/>
        <v>35.395591100976183</v>
      </c>
      <c r="S30">
        <f t="shared" si="6"/>
        <v>57.307122491519998</v>
      </c>
      <c r="T30">
        <f t="shared" si="7"/>
        <v>0.17257475091035798</v>
      </c>
      <c r="U30">
        <f t="shared" si="8"/>
        <v>4.6979229101228075</v>
      </c>
      <c r="V30">
        <f t="shared" si="9"/>
        <v>0.1691287289996595</v>
      </c>
      <c r="W30">
        <f t="shared" si="10"/>
        <v>0.10600933572871599</v>
      </c>
      <c r="X30">
        <f t="shared" si="11"/>
        <v>297.70257899999996</v>
      </c>
      <c r="Y30">
        <f t="shared" si="12"/>
        <v>20.8082913596356</v>
      </c>
      <c r="Z30">
        <f t="shared" si="13"/>
        <v>20.8082913596356</v>
      </c>
      <c r="AA30">
        <f t="shared" si="14"/>
        <v>2.4666780926089222</v>
      </c>
      <c r="AB30">
        <f t="shared" si="15"/>
        <v>58.018425441900391</v>
      </c>
      <c r="AC30">
        <f t="shared" si="16"/>
        <v>1.3611813424959998</v>
      </c>
      <c r="AD30">
        <f t="shared" si="17"/>
        <v>2.3461190684312618</v>
      </c>
      <c r="AE30">
        <f t="shared" si="18"/>
        <v>1.1054967501129225</v>
      </c>
      <c r="AF30">
        <f t="shared" si="19"/>
        <v>-83.324095780644882</v>
      </c>
      <c r="AG30">
        <f t="shared" si="20"/>
        <v>-205.58065827433839</v>
      </c>
      <c r="AH30">
        <f t="shared" si="21"/>
        <v>-8.8344515630363354</v>
      </c>
      <c r="AI30">
        <f t="shared" si="22"/>
        <v>-3.6626618019653279E-2</v>
      </c>
      <c r="AJ30">
        <v>0</v>
      </c>
      <c r="AK30">
        <v>0</v>
      </c>
      <c r="AL30">
        <f t="shared" si="23"/>
        <v>1</v>
      </c>
      <c r="AM30">
        <f t="shared" si="24"/>
        <v>0</v>
      </c>
      <c r="AN30">
        <f t="shared" si="25"/>
        <v>54472.90986587276</v>
      </c>
      <c r="AO30">
        <f t="shared" si="26"/>
        <v>1800</v>
      </c>
      <c r="AP30">
        <f t="shared" si="27"/>
        <v>1517.4002999999998</v>
      </c>
      <c r="AQ30">
        <f t="shared" si="28"/>
        <v>0.84300016666666655</v>
      </c>
      <c r="AR30">
        <f t="shared" si="29"/>
        <v>0.16539032166666665</v>
      </c>
      <c r="AS30">
        <v>1689974870</v>
      </c>
      <c r="AT30">
        <v>568.12800000000004</v>
      </c>
      <c r="AU30">
        <v>574.98099999999999</v>
      </c>
      <c r="AV30">
        <v>13.494400000000001</v>
      </c>
      <c r="AW30">
        <v>12.944599999999999</v>
      </c>
      <c r="AX30">
        <v>573.20799999999997</v>
      </c>
      <c r="AY30">
        <v>13.7098</v>
      </c>
      <c r="AZ30">
        <v>400.04500000000002</v>
      </c>
      <c r="BA30">
        <v>100.77</v>
      </c>
      <c r="BB30">
        <v>0.10009</v>
      </c>
      <c r="BC30">
        <v>19.996600000000001</v>
      </c>
      <c r="BD30">
        <v>20.214700000000001</v>
      </c>
      <c r="BE30">
        <v>999.9</v>
      </c>
      <c r="BF30">
        <v>0</v>
      </c>
      <c r="BG30">
        <v>0</v>
      </c>
      <c r="BH30">
        <v>9983.75</v>
      </c>
      <c r="BI30">
        <v>0</v>
      </c>
      <c r="BJ30">
        <v>70.299000000000007</v>
      </c>
      <c r="BK30">
        <v>-6.8538199999999998</v>
      </c>
      <c r="BL30">
        <v>575.899</v>
      </c>
      <c r="BM30">
        <v>582.52200000000005</v>
      </c>
      <c r="BN30">
        <v>0.54983000000000004</v>
      </c>
      <c r="BO30">
        <v>574.98099999999999</v>
      </c>
      <c r="BP30">
        <v>12.944599999999999</v>
      </c>
      <c r="BQ30">
        <v>1.3598300000000001</v>
      </c>
      <c r="BR30">
        <v>1.3044199999999999</v>
      </c>
      <c r="BS30">
        <v>11.476900000000001</v>
      </c>
      <c r="BT30">
        <v>10.8499</v>
      </c>
      <c r="BU30">
        <v>1800</v>
      </c>
      <c r="BV30">
        <v>0.89999600000000002</v>
      </c>
      <c r="BW30">
        <v>0.100004</v>
      </c>
      <c r="BX30">
        <v>0</v>
      </c>
      <c r="BY30">
        <v>1.9793000000000001</v>
      </c>
      <c r="BZ30">
        <v>0</v>
      </c>
      <c r="CA30">
        <v>3442.44</v>
      </c>
      <c r="CB30">
        <v>13895</v>
      </c>
      <c r="CC30">
        <v>38.375</v>
      </c>
      <c r="CD30">
        <v>40.75</v>
      </c>
      <c r="CE30">
        <v>39.75</v>
      </c>
      <c r="CF30">
        <v>38.75</v>
      </c>
      <c r="CG30">
        <v>37.811999999999998</v>
      </c>
      <c r="CH30">
        <v>1619.99</v>
      </c>
      <c r="CI30">
        <v>180.01</v>
      </c>
      <c r="CJ30">
        <v>0</v>
      </c>
      <c r="CK30">
        <v>1689974880.5</v>
      </c>
      <c r="CL30">
        <v>0</v>
      </c>
      <c r="CM30">
        <v>1689974840</v>
      </c>
      <c r="CN30" t="s">
        <v>391</v>
      </c>
      <c r="CO30">
        <v>1689974839</v>
      </c>
      <c r="CP30">
        <v>1689974840</v>
      </c>
      <c r="CQ30">
        <v>14</v>
      </c>
      <c r="CR30">
        <v>-8.1000000000000003E-2</v>
      </c>
      <c r="CS30">
        <v>-1E-3</v>
      </c>
      <c r="CT30">
        <v>-5.0810000000000004</v>
      </c>
      <c r="CU30">
        <v>-0.215</v>
      </c>
      <c r="CV30">
        <v>575</v>
      </c>
      <c r="CW30">
        <v>13</v>
      </c>
      <c r="CX30">
        <v>0.23</v>
      </c>
      <c r="CY30">
        <v>0.18</v>
      </c>
      <c r="CZ30">
        <v>10.801904855226899</v>
      </c>
      <c r="DA30">
        <v>-0.59174001816431798</v>
      </c>
      <c r="DB30">
        <v>0.13555820518657999</v>
      </c>
      <c r="DC30">
        <v>1</v>
      </c>
      <c r="DD30">
        <v>574.99095</v>
      </c>
      <c r="DE30">
        <v>-0.123203007518755</v>
      </c>
      <c r="DF30">
        <v>4.5125907193089503E-2</v>
      </c>
      <c r="DG30">
        <v>1</v>
      </c>
      <c r="DH30">
        <v>1800.0019047619001</v>
      </c>
      <c r="DI30">
        <v>0.18956239910150799</v>
      </c>
      <c r="DJ30">
        <v>6.7090489540965095E-2</v>
      </c>
      <c r="DK30">
        <v>-1</v>
      </c>
      <c r="DL30">
        <v>2</v>
      </c>
      <c r="DM30">
        <v>2</v>
      </c>
      <c r="DN30" t="s">
        <v>355</v>
      </c>
      <c r="DO30">
        <v>2.73278</v>
      </c>
      <c r="DP30">
        <v>2.8380899999999998</v>
      </c>
      <c r="DQ30">
        <v>0.126918</v>
      </c>
      <c r="DR30">
        <v>0.12658700000000001</v>
      </c>
      <c r="DS30">
        <v>8.1642400000000004E-2</v>
      </c>
      <c r="DT30">
        <v>7.6944700000000005E-2</v>
      </c>
      <c r="DU30">
        <v>25508.6</v>
      </c>
      <c r="DV30">
        <v>26779.4</v>
      </c>
      <c r="DW30">
        <v>27337.9</v>
      </c>
      <c r="DX30">
        <v>28770.9</v>
      </c>
      <c r="DY30">
        <v>33092.5</v>
      </c>
      <c r="DZ30">
        <v>35350.1</v>
      </c>
      <c r="EA30">
        <v>36544.199999999997</v>
      </c>
      <c r="EB30">
        <v>38976.5</v>
      </c>
      <c r="EC30">
        <v>1.88388</v>
      </c>
      <c r="ED30">
        <v>2.0965199999999999</v>
      </c>
      <c r="EE30">
        <v>8.9876399999999995E-2</v>
      </c>
      <c r="EF30">
        <v>0</v>
      </c>
      <c r="EG30">
        <v>18.726600000000001</v>
      </c>
      <c r="EH30">
        <v>999.9</v>
      </c>
      <c r="EI30">
        <v>50.976999999999997</v>
      </c>
      <c r="EJ30">
        <v>22.818999999999999</v>
      </c>
      <c r="EK30">
        <v>14.1084</v>
      </c>
      <c r="EL30">
        <v>62.528700000000001</v>
      </c>
      <c r="EM30">
        <v>25.909500000000001</v>
      </c>
      <c r="EN30">
        <v>1</v>
      </c>
      <c r="EO30">
        <v>-0.36868899999999999</v>
      </c>
      <c r="EP30">
        <v>1.6898599999999999</v>
      </c>
      <c r="EQ30">
        <v>19.905000000000001</v>
      </c>
      <c r="ER30">
        <v>5.2175900000000004</v>
      </c>
      <c r="ES30">
        <v>11.923500000000001</v>
      </c>
      <c r="ET30">
        <v>4.9555999999999996</v>
      </c>
      <c r="EU30">
        <v>3.2971499999999998</v>
      </c>
      <c r="EV30">
        <v>9999</v>
      </c>
      <c r="EW30">
        <v>5574.5</v>
      </c>
      <c r="EX30">
        <v>81</v>
      </c>
      <c r="EY30">
        <v>161.5</v>
      </c>
      <c r="EZ30">
        <v>1.85989</v>
      </c>
      <c r="FA30">
        <v>1.8590100000000001</v>
      </c>
      <c r="FB30">
        <v>1.8649100000000001</v>
      </c>
      <c r="FC30">
        <v>1.86894</v>
      </c>
      <c r="FD30">
        <v>1.8636299999999999</v>
      </c>
      <c r="FE30">
        <v>1.86371</v>
      </c>
      <c r="FF30">
        <v>1.8636900000000001</v>
      </c>
      <c r="FG30">
        <v>1.8634900000000001</v>
      </c>
      <c r="FH30">
        <v>0</v>
      </c>
      <c r="FI30">
        <v>0</v>
      </c>
      <c r="FJ30">
        <v>0</v>
      </c>
      <c r="FK30">
        <v>0</v>
      </c>
      <c r="FL30" t="s">
        <v>356</v>
      </c>
      <c r="FM30" t="s">
        <v>357</v>
      </c>
      <c r="FN30" t="s">
        <v>358</v>
      </c>
      <c r="FO30" t="s">
        <v>358</v>
      </c>
      <c r="FP30" t="s">
        <v>358</v>
      </c>
      <c r="FQ30" t="s">
        <v>358</v>
      </c>
      <c r="FR30">
        <v>0</v>
      </c>
      <c r="FS30">
        <v>100</v>
      </c>
      <c r="FT30">
        <v>100</v>
      </c>
      <c r="FU30">
        <v>-5.08</v>
      </c>
      <c r="FV30">
        <v>-0.21540000000000001</v>
      </c>
      <c r="FW30">
        <v>-5.0808999999999296</v>
      </c>
      <c r="FX30">
        <v>0</v>
      </c>
      <c r="FY30">
        <v>0</v>
      </c>
      <c r="FZ30">
        <v>0</v>
      </c>
      <c r="GA30">
        <v>-0.21542727272727399</v>
      </c>
      <c r="GB30">
        <v>0</v>
      </c>
      <c r="GC30">
        <v>0</v>
      </c>
      <c r="GD30">
        <v>0</v>
      </c>
      <c r="GE30">
        <v>-1</v>
      </c>
      <c r="GF30">
        <v>-1</v>
      </c>
      <c r="GG30">
        <v>-1</v>
      </c>
      <c r="GH30">
        <v>-1</v>
      </c>
      <c r="GI30">
        <v>0.5</v>
      </c>
      <c r="GJ30">
        <v>0.5</v>
      </c>
      <c r="GK30">
        <v>1.3769499999999999</v>
      </c>
      <c r="GL30">
        <v>2.5573700000000001</v>
      </c>
      <c r="GM30">
        <v>1.4489700000000001</v>
      </c>
      <c r="GN30">
        <v>2.3095699999999999</v>
      </c>
      <c r="GO30">
        <v>1.5466299999999999</v>
      </c>
      <c r="GP30">
        <v>2.3535200000000001</v>
      </c>
      <c r="GQ30">
        <v>26.024999999999999</v>
      </c>
      <c r="GR30">
        <v>15.0426</v>
      </c>
      <c r="GS30">
        <v>18</v>
      </c>
      <c r="GT30">
        <v>388.63299999999998</v>
      </c>
      <c r="GU30">
        <v>649.52300000000002</v>
      </c>
      <c r="GV30">
        <v>17.2865</v>
      </c>
      <c r="GW30">
        <v>22.421399999999998</v>
      </c>
      <c r="GX30">
        <v>30</v>
      </c>
      <c r="GY30">
        <v>22.430499999999999</v>
      </c>
      <c r="GZ30">
        <v>22.406600000000001</v>
      </c>
      <c r="HA30">
        <v>27.553000000000001</v>
      </c>
      <c r="HB30">
        <v>10</v>
      </c>
      <c r="HC30">
        <v>-30</v>
      </c>
      <c r="HD30">
        <v>17.285699999999999</v>
      </c>
      <c r="HE30">
        <v>575</v>
      </c>
      <c r="HF30">
        <v>0</v>
      </c>
      <c r="HG30">
        <v>100.684</v>
      </c>
      <c r="HH30">
        <v>94.780799999999999</v>
      </c>
    </row>
    <row r="31" spans="1:216" x14ac:dyDescent="0.2">
      <c r="A31">
        <v>13</v>
      </c>
      <c r="B31">
        <v>1689974966</v>
      </c>
      <c r="C31">
        <v>1024</v>
      </c>
      <c r="D31" t="s">
        <v>392</v>
      </c>
      <c r="E31" t="s">
        <v>393</v>
      </c>
      <c r="F31" t="s">
        <v>348</v>
      </c>
      <c r="G31" t="s">
        <v>349</v>
      </c>
      <c r="H31" t="s">
        <v>350</v>
      </c>
      <c r="I31" t="s">
        <v>351</v>
      </c>
      <c r="J31" t="s">
        <v>352</v>
      </c>
      <c r="K31" t="s">
        <v>353</v>
      </c>
      <c r="L31">
        <v>1689974966</v>
      </c>
      <c r="M31">
        <f t="shared" si="0"/>
        <v>1.9162642775301636E-3</v>
      </c>
      <c r="N31">
        <f t="shared" si="1"/>
        <v>1.9162642775301635</v>
      </c>
      <c r="O31">
        <f t="shared" si="2"/>
        <v>24.914876340976985</v>
      </c>
      <c r="P31">
        <f t="shared" si="3"/>
        <v>667.27300000000002</v>
      </c>
      <c r="Q31">
        <f t="shared" si="4"/>
        <v>424.42896915429617</v>
      </c>
      <c r="R31">
        <f t="shared" si="5"/>
        <v>42.810795383767207</v>
      </c>
      <c r="S31">
        <f t="shared" si="6"/>
        <v>67.305697641311298</v>
      </c>
      <c r="T31">
        <f t="shared" si="7"/>
        <v>0.17404884694154682</v>
      </c>
      <c r="U31">
        <f t="shared" si="8"/>
        <v>4.7088154357423813</v>
      </c>
      <c r="V31">
        <f t="shared" si="9"/>
        <v>0.17055227861071542</v>
      </c>
      <c r="W31">
        <f t="shared" si="10"/>
        <v>0.10690347624838939</v>
      </c>
      <c r="X31">
        <f t="shared" si="11"/>
        <v>297.71259299999997</v>
      </c>
      <c r="Y31">
        <f t="shared" si="12"/>
        <v>20.80585736993465</v>
      </c>
      <c r="Z31">
        <f t="shared" si="13"/>
        <v>20.80585736993465</v>
      </c>
      <c r="AA31">
        <f t="shared" si="14"/>
        <v>2.4663086167027841</v>
      </c>
      <c r="AB31">
        <f t="shared" si="15"/>
        <v>57.718769761810016</v>
      </c>
      <c r="AC31">
        <f t="shared" si="16"/>
        <v>1.3544697592092301</v>
      </c>
      <c r="AD31">
        <f t="shared" si="17"/>
        <v>2.3466712211621381</v>
      </c>
      <c r="AE31">
        <f t="shared" si="18"/>
        <v>1.111838857493554</v>
      </c>
      <c r="AF31">
        <f t="shared" si="19"/>
        <v>-84.507254639080216</v>
      </c>
      <c r="AG31">
        <f t="shared" si="20"/>
        <v>-204.47474319607866</v>
      </c>
      <c r="AH31">
        <f t="shared" si="21"/>
        <v>-8.7666617637291999</v>
      </c>
      <c r="AI31">
        <f t="shared" si="22"/>
        <v>-3.6066598888083945E-2</v>
      </c>
      <c r="AJ31">
        <v>0</v>
      </c>
      <c r="AK31">
        <v>0</v>
      </c>
      <c r="AL31">
        <f t="shared" si="23"/>
        <v>1</v>
      </c>
      <c r="AM31">
        <f t="shared" si="24"/>
        <v>0</v>
      </c>
      <c r="AN31">
        <f t="shared" si="25"/>
        <v>54634.102812219193</v>
      </c>
      <c r="AO31">
        <f t="shared" si="26"/>
        <v>1800.07</v>
      </c>
      <c r="AP31">
        <f t="shared" si="27"/>
        <v>1517.4584999999997</v>
      </c>
      <c r="AQ31">
        <f t="shared" si="28"/>
        <v>0.8429997166776847</v>
      </c>
      <c r="AR31">
        <f t="shared" si="29"/>
        <v>0.16538945318793158</v>
      </c>
      <c r="AS31">
        <v>1689974966</v>
      </c>
      <c r="AT31">
        <v>667.27300000000002</v>
      </c>
      <c r="AU31">
        <v>675</v>
      </c>
      <c r="AV31">
        <v>13.4283</v>
      </c>
      <c r="AW31">
        <v>12.8706</v>
      </c>
      <c r="AX31">
        <v>672.4</v>
      </c>
      <c r="AY31">
        <v>13.6471</v>
      </c>
      <c r="AZ31">
        <v>400.005</v>
      </c>
      <c r="BA31">
        <v>100.767</v>
      </c>
      <c r="BB31">
        <v>9.9808099999999997E-2</v>
      </c>
      <c r="BC31">
        <v>20.000399999999999</v>
      </c>
      <c r="BD31">
        <v>20.209700000000002</v>
      </c>
      <c r="BE31">
        <v>999.9</v>
      </c>
      <c r="BF31">
        <v>0</v>
      </c>
      <c r="BG31">
        <v>0</v>
      </c>
      <c r="BH31">
        <v>10015</v>
      </c>
      <c r="BI31">
        <v>0</v>
      </c>
      <c r="BJ31">
        <v>73.931799999999996</v>
      </c>
      <c r="BK31">
        <v>-7.7276600000000002</v>
      </c>
      <c r="BL31">
        <v>676.35500000000002</v>
      </c>
      <c r="BM31">
        <v>683.80100000000004</v>
      </c>
      <c r="BN31">
        <v>0.55769000000000002</v>
      </c>
      <c r="BO31">
        <v>675</v>
      </c>
      <c r="BP31">
        <v>12.8706</v>
      </c>
      <c r="BQ31">
        <v>1.3531200000000001</v>
      </c>
      <c r="BR31">
        <v>1.2969200000000001</v>
      </c>
      <c r="BS31">
        <v>11.402200000000001</v>
      </c>
      <c r="BT31">
        <v>10.763299999999999</v>
      </c>
      <c r="BU31">
        <v>1800.07</v>
      </c>
      <c r="BV31">
        <v>0.90000999999999998</v>
      </c>
      <c r="BW31">
        <v>9.9989800000000004E-2</v>
      </c>
      <c r="BX31">
        <v>0</v>
      </c>
      <c r="BY31">
        <v>1.7172000000000001</v>
      </c>
      <c r="BZ31">
        <v>0</v>
      </c>
      <c r="CA31">
        <v>3488.59</v>
      </c>
      <c r="CB31">
        <v>13895.6</v>
      </c>
      <c r="CC31">
        <v>38.311999999999998</v>
      </c>
      <c r="CD31">
        <v>40.625</v>
      </c>
      <c r="CE31">
        <v>39.686999999999998</v>
      </c>
      <c r="CF31">
        <v>38.625</v>
      </c>
      <c r="CG31">
        <v>37.686999999999998</v>
      </c>
      <c r="CH31">
        <v>1620.08</v>
      </c>
      <c r="CI31">
        <v>179.99</v>
      </c>
      <c r="CJ31">
        <v>0</v>
      </c>
      <c r="CK31">
        <v>1689974976.5</v>
      </c>
      <c r="CL31">
        <v>0</v>
      </c>
      <c r="CM31">
        <v>1689974936</v>
      </c>
      <c r="CN31" t="s">
        <v>394</v>
      </c>
      <c r="CO31">
        <v>1689974936</v>
      </c>
      <c r="CP31">
        <v>1689974925</v>
      </c>
      <c r="CQ31">
        <v>15</v>
      </c>
      <c r="CR31">
        <v>-4.5999999999999999E-2</v>
      </c>
      <c r="CS31">
        <v>-3.0000000000000001E-3</v>
      </c>
      <c r="CT31">
        <v>-5.1269999999999998</v>
      </c>
      <c r="CU31">
        <v>-0.219</v>
      </c>
      <c r="CV31">
        <v>675</v>
      </c>
      <c r="CW31">
        <v>13</v>
      </c>
      <c r="CX31">
        <v>0.11</v>
      </c>
      <c r="CY31">
        <v>0.09</v>
      </c>
      <c r="CZ31">
        <v>12.1044788813665</v>
      </c>
      <c r="DA31">
        <v>-0.15505701302022901</v>
      </c>
      <c r="DB31">
        <v>0.11805296637632599</v>
      </c>
      <c r="DC31">
        <v>1</v>
      </c>
      <c r="DD31">
        <v>675.01319999999998</v>
      </c>
      <c r="DE31">
        <v>7.8857142856063406E-2</v>
      </c>
      <c r="DF31">
        <v>5.6116485991190297E-2</v>
      </c>
      <c r="DG31">
        <v>1</v>
      </c>
      <c r="DH31">
        <v>1799.9990476190501</v>
      </c>
      <c r="DI31">
        <v>0.13956892118382699</v>
      </c>
      <c r="DJ31">
        <v>0.127761114954136</v>
      </c>
      <c r="DK31">
        <v>-1</v>
      </c>
      <c r="DL31">
        <v>2</v>
      </c>
      <c r="DM31">
        <v>2</v>
      </c>
      <c r="DN31" t="s">
        <v>355</v>
      </c>
      <c r="DO31">
        <v>2.7326800000000002</v>
      </c>
      <c r="DP31">
        <v>2.8380899999999998</v>
      </c>
      <c r="DQ31">
        <v>0.14179600000000001</v>
      </c>
      <c r="DR31">
        <v>0.14149100000000001</v>
      </c>
      <c r="DS31">
        <v>8.1362900000000002E-2</v>
      </c>
      <c r="DT31">
        <v>7.6618199999999997E-2</v>
      </c>
      <c r="DU31">
        <v>25076.7</v>
      </c>
      <c r="DV31">
        <v>26325.1</v>
      </c>
      <c r="DW31">
        <v>27340.2</v>
      </c>
      <c r="DX31">
        <v>28773.200000000001</v>
      </c>
      <c r="DY31">
        <v>33106.1</v>
      </c>
      <c r="DZ31">
        <v>35364.699999999997</v>
      </c>
      <c r="EA31">
        <v>36548</v>
      </c>
      <c r="EB31">
        <v>38978.800000000003</v>
      </c>
      <c r="EC31">
        <v>1.8835500000000001</v>
      </c>
      <c r="ED31">
        <v>2.09707</v>
      </c>
      <c r="EE31">
        <v>9.2022099999999996E-2</v>
      </c>
      <c r="EF31">
        <v>0</v>
      </c>
      <c r="EG31">
        <v>18.686</v>
      </c>
      <c r="EH31">
        <v>999.9</v>
      </c>
      <c r="EI31">
        <v>50.725999999999999</v>
      </c>
      <c r="EJ31">
        <v>22.829000000000001</v>
      </c>
      <c r="EK31">
        <v>14.0481</v>
      </c>
      <c r="EL31">
        <v>62.288699999999999</v>
      </c>
      <c r="EM31">
        <v>26.057700000000001</v>
      </c>
      <c r="EN31">
        <v>1</v>
      </c>
      <c r="EO31">
        <v>-0.370091</v>
      </c>
      <c r="EP31">
        <v>1.70997</v>
      </c>
      <c r="EQ31">
        <v>19.904399999999999</v>
      </c>
      <c r="ER31">
        <v>5.2174399999999999</v>
      </c>
      <c r="ES31">
        <v>11.924099999999999</v>
      </c>
      <c r="ET31">
        <v>4.9555499999999997</v>
      </c>
      <c r="EU31">
        <v>3.2970299999999999</v>
      </c>
      <c r="EV31">
        <v>9999</v>
      </c>
      <c r="EW31">
        <v>5576.6</v>
      </c>
      <c r="EX31">
        <v>81</v>
      </c>
      <c r="EY31">
        <v>161.5</v>
      </c>
      <c r="EZ31">
        <v>1.85989</v>
      </c>
      <c r="FA31">
        <v>1.85903</v>
      </c>
      <c r="FB31">
        <v>1.8649</v>
      </c>
      <c r="FC31">
        <v>1.8689100000000001</v>
      </c>
      <c r="FD31">
        <v>1.8635900000000001</v>
      </c>
      <c r="FE31">
        <v>1.86371</v>
      </c>
      <c r="FF31">
        <v>1.8636999999999999</v>
      </c>
      <c r="FG31">
        <v>1.8634900000000001</v>
      </c>
      <c r="FH31">
        <v>0</v>
      </c>
      <c r="FI31">
        <v>0</v>
      </c>
      <c r="FJ31">
        <v>0</v>
      </c>
      <c r="FK31">
        <v>0</v>
      </c>
      <c r="FL31" t="s">
        <v>356</v>
      </c>
      <c r="FM31" t="s">
        <v>357</v>
      </c>
      <c r="FN31" t="s">
        <v>358</v>
      </c>
      <c r="FO31" t="s">
        <v>358</v>
      </c>
      <c r="FP31" t="s">
        <v>358</v>
      </c>
      <c r="FQ31" t="s">
        <v>358</v>
      </c>
      <c r="FR31">
        <v>0</v>
      </c>
      <c r="FS31">
        <v>100</v>
      </c>
      <c r="FT31">
        <v>100</v>
      </c>
      <c r="FU31">
        <v>-5.1269999999999998</v>
      </c>
      <c r="FV31">
        <v>-0.21879999999999999</v>
      </c>
      <c r="FW31">
        <v>-5.1272999999998801</v>
      </c>
      <c r="FX31">
        <v>0</v>
      </c>
      <c r="FY31">
        <v>0</v>
      </c>
      <c r="FZ31">
        <v>0</v>
      </c>
      <c r="GA31">
        <v>-0.21880909090909001</v>
      </c>
      <c r="GB31">
        <v>0</v>
      </c>
      <c r="GC31">
        <v>0</v>
      </c>
      <c r="GD31">
        <v>0</v>
      </c>
      <c r="GE31">
        <v>-1</v>
      </c>
      <c r="GF31">
        <v>-1</v>
      </c>
      <c r="GG31">
        <v>-1</v>
      </c>
      <c r="GH31">
        <v>-1</v>
      </c>
      <c r="GI31">
        <v>0.5</v>
      </c>
      <c r="GJ31">
        <v>0.7</v>
      </c>
      <c r="GK31">
        <v>1.56616</v>
      </c>
      <c r="GL31">
        <v>2.5610400000000002</v>
      </c>
      <c r="GM31">
        <v>1.4489700000000001</v>
      </c>
      <c r="GN31">
        <v>2.3083499999999999</v>
      </c>
      <c r="GO31">
        <v>1.5466299999999999</v>
      </c>
      <c r="GP31">
        <v>2.4047900000000002</v>
      </c>
      <c r="GQ31">
        <v>26.024999999999999</v>
      </c>
      <c r="GR31">
        <v>15.0251</v>
      </c>
      <c r="GS31">
        <v>18</v>
      </c>
      <c r="GT31">
        <v>388.529</v>
      </c>
      <c r="GU31">
        <v>650.15</v>
      </c>
      <c r="GV31">
        <v>17.3386</v>
      </c>
      <c r="GW31">
        <v>22.4068</v>
      </c>
      <c r="GX31">
        <v>30</v>
      </c>
      <c r="GY31">
        <v>22.4376</v>
      </c>
      <c r="GZ31">
        <v>22.416499999999999</v>
      </c>
      <c r="HA31">
        <v>31.324000000000002</v>
      </c>
      <c r="HB31">
        <v>10</v>
      </c>
      <c r="HC31">
        <v>-30</v>
      </c>
      <c r="HD31">
        <v>17.322399999999998</v>
      </c>
      <c r="HE31">
        <v>675</v>
      </c>
      <c r="HF31">
        <v>0</v>
      </c>
      <c r="HG31">
        <v>100.694</v>
      </c>
      <c r="HH31">
        <v>94.787099999999995</v>
      </c>
    </row>
    <row r="32" spans="1:216" x14ac:dyDescent="0.2">
      <c r="A32">
        <v>14</v>
      </c>
      <c r="B32">
        <v>1689975060</v>
      </c>
      <c r="C32">
        <v>1118</v>
      </c>
      <c r="D32" t="s">
        <v>395</v>
      </c>
      <c r="E32" t="s">
        <v>396</v>
      </c>
      <c r="F32" t="s">
        <v>348</v>
      </c>
      <c r="G32" t="s">
        <v>349</v>
      </c>
      <c r="H32" t="s">
        <v>350</v>
      </c>
      <c r="I32" t="s">
        <v>351</v>
      </c>
      <c r="J32" t="s">
        <v>352</v>
      </c>
      <c r="K32" t="s">
        <v>353</v>
      </c>
      <c r="L32">
        <v>1689975060</v>
      </c>
      <c r="M32">
        <f t="shared" si="0"/>
        <v>1.892241333436716E-3</v>
      </c>
      <c r="N32">
        <f t="shared" si="1"/>
        <v>1.8922413334367161</v>
      </c>
      <c r="O32">
        <f t="shared" si="2"/>
        <v>27.198555833725145</v>
      </c>
      <c r="P32">
        <f t="shared" si="3"/>
        <v>791.54499999999996</v>
      </c>
      <c r="Q32">
        <f t="shared" si="4"/>
        <v>521.01745174474399</v>
      </c>
      <c r="R32">
        <f t="shared" si="5"/>
        <v>52.552452884158548</v>
      </c>
      <c r="S32">
        <f t="shared" si="6"/>
        <v>79.839228376885004</v>
      </c>
      <c r="T32">
        <f t="shared" si="7"/>
        <v>0.17111528702072551</v>
      </c>
      <c r="U32">
        <f t="shared" si="8"/>
        <v>4.7014905663344848</v>
      </c>
      <c r="V32">
        <f t="shared" si="9"/>
        <v>0.16772920447456868</v>
      </c>
      <c r="W32">
        <f t="shared" si="10"/>
        <v>0.10512939801917863</v>
      </c>
      <c r="X32">
        <f t="shared" si="11"/>
        <v>297.718977</v>
      </c>
      <c r="Y32">
        <f t="shared" si="12"/>
        <v>20.820989860132389</v>
      </c>
      <c r="Z32">
        <f t="shared" si="13"/>
        <v>20.820989860132389</v>
      </c>
      <c r="AA32">
        <f t="shared" si="14"/>
        <v>2.4686064918695481</v>
      </c>
      <c r="AB32">
        <f t="shared" si="15"/>
        <v>57.588749412232985</v>
      </c>
      <c r="AC32">
        <f t="shared" si="16"/>
        <v>1.3522473330445</v>
      </c>
      <c r="AD32">
        <f t="shared" si="17"/>
        <v>2.3481102591147014</v>
      </c>
      <c r="AE32">
        <f t="shared" si="18"/>
        <v>1.1163591588250481</v>
      </c>
      <c r="AF32">
        <f t="shared" si="19"/>
        <v>-83.447842804559173</v>
      </c>
      <c r="AG32">
        <f t="shared" si="20"/>
        <v>-205.48293173610625</v>
      </c>
      <c r="AH32">
        <f t="shared" si="21"/>
        <v>-8.8247420805858976</v>
      </c>
      <c r="AI32">
        <f t="shared" si="22"/>
        <v>-3.653962125133603E-2</v>
      </c>
      <c r="AJ32">
        <v>0</v>
      </c>
      <c r="AK32">
        <v>0</v>
      </c>
      <c r="AL32">
        <f t="shared" si="23"/>
        <v>1</v>
      </c>
      <c r="AM32">
        <f t="shared" si="24"/>
        <v>0</v>
      </c>
      <c r="AN32">
        <f t="shared" si="25"/>
        <v>54523.297315989163</v>
      </c>
      <c r="AO32">
        <f t="shared" si="26"/>
        <v>1800.11</v>
      </c>
      <c r="AP32">
        <f t="shared" si="27"/>
        <v>1517.4920999999999</v>
      </c>
      <c r="AQ32">
        <f t="shared" si="28"/>
        <v>0.84299965002138755</v>
      </c>
      <c r="AR32">
        <f t="shared" si="29"/>
        <v>0.16538932454127803</v>
      </c>
      <c r="AS32">
        <v>1689975060</v>
      </c>
      <c r="AT32">
        <v>791.54499999999996</v>
      </c>
      <c r="AU32">
        <v>800.01</v>
      </c>
      <c r="AV32">
        <v>13.406499999999999</v>
      </c>
      <c r="AW32">
        <v>12.8558</v>
      </c>
      <c r="AX32">
        <v>796.572</v>
      </c>
      <c r="AY32">
        <v>13.627599999999999</v>
      </c>
      <c r="AZ32">
        <v>400.02</v>
      </c>
      <c r="BA32">
        <v>100.765</v>
      </c>
      <c r="BB32">
        <v>0.100053</v>
      </c>
      <c r="BC32">
        <v>20.010300000000001</v>
      </c>
      <c r="BD32">
        <v>20.232500000000002</v>
      </c>
      <c r="BE32">
        <v>999.9</v>
      </c>
      <c r="BF32">
        <v>0</v>
      </c>
      <c r="BG32">
        <v>0</v>
      </c>
      <c r="BH32">
        <v>9994.3799999999992</v>
      </c>
      <c r="BI32">
        <v>0</v>
      </c>
      <c r="BJ32">
        <v>74.020399999999995</v>
      </c>
      <c r="BK32">
        <v>-8.4647799999999993</v>
      </c>
      <c r="BL32">
        <v>802.30100000000004</v>
      </c>
      <c r="BM32">
        <v>810.428</v>
      </c>
      <c r="BN32">
        <v>0.55070799999999998</v>
      </c>
      <c r="BO32">
        <v>800.01</v>
      </c>
      <c r="BP32">
        <v>12.8558</v>
      </c>
      <c r="BQ32">
        <v>1.3509</v>
      </c>
      <c r="BR32">
        <v>1.29541</v>
      </c>
      <c r="BS32">
        <v>11.3774</v>
      </c>
      <c r="BT32">
        <v>10.745699999999999</v>
      </c>
      <c r="BU32">
        <v>1800.11</v>
      </c>
      <c r="BV32">
        <v>0.90000999999999998</v>
      </c>
      <c r="BW32">
        <v>9.9989800000000004E-2</v>
      </c>
      <c r="BX32">
        <v>0</v>
      </c>
      <c r="BY32">
        <v>2.2635999999999998</v>
      </c>
      <c r="BZ32">
        <v>0</v>
      </c>
      <c r="CA32">
        <v>3527.99</v>
      </c>
      <c r="CB32">
        <v>13895.8</v>
      </c>
      <c r="CC32">
        <v>38.25</v>
      </c>
      <c r="CD32">
        <v>40.625</v>
      </c>
      <c r="CE32">
        <v>39.625</v>
      </c>
      <c r="CF32">
        <v>38.561999999999998</v>
      </c>
      <c r="CG32">
        <v>37.686999999999998</v>
      </c>
      <c r="CH32">
        <v>1620.12</v>
      </c>
      <c r="CI32">
        <v>179.99</v>
      </c>
      <c r="CJ32">
        <v>0</v>
      </c>
      <c r="CK32">
        <v>1689975070.0999999</v>
      </c>
      <c r="CL32">
        <v>0</v>
      </c>
      <c r="CM32">
        <v>1689975030</v>
      </c>
      <c r="CN32" t="s">
        <v>397</v>
      </c>
      <c r="CO32">
        <v>1689975030</v>
      </c>
      <c r="CP32">
        <v>1689975020</v>
      </c>
      <c r="CQ32">
        <v>16</v>
      </c>
      <c r="CR32">
        <v>0.1</v>
      </c>
      <c r="CS32">
        <v>-2E-3</v>
      </c>
      <c r="CT32">
        <v>-5.0270000000000001</v>
      </c>
      <c r="CU32">
        <v>-0.221</v>
      </c>
      <c r="CV32">
        <v>800</v>
      </c>
      <c r="CW32">
        <v>13</v>
      </c>
      <c r="CX32">
        <v>0.31</v>
      </c>
      <c r="CY32">
        <v>0.12</v>
      </c>
      <c r="CZ32">
        <v>13.136829558305999</v>
      </c>
      <c r="DA32">
        <v>-0.15919343309797199</v>
      </c>
      <c r="DB32">
        <v>7.0130437422304806E-2</v>
      </c>
      <c r="DC32">
        <v>1</v>
      </c>
      <c r="DD32">
        <v>799.99990000000003</v>
      </c>
      <c r="DE32">
        <v>-7.1819548872668407E-2</v>
      </c>
      <c r="DF32">
        <v>4.3588874727398801E-2</v>
      </c>
      <c r="DG32">
        <v>1</v>
      </c>
      <c r="DH32">
        <v>1799.9770000000001</v>
      </c>
      <c r="DI32">
        <v>0.39458391445497698</v>
      </c>
      <c r="DJ32">
        <v>0.15773712308771501</v>
      </c>
      <c r="DK32">
        <v>-1</v>
      </c>
      <c r="DL32">
        <v>2</v>
      </c>
      <c r="DM32">
        <v>2</v>
      </c>
      <c r="DN32" t="s">
        <v>355</v>
      </c>
      <c r="DO32">
        <v>2.7327499999999998</v>
      </c>
      <c r="DP32">
        <v>2.8381500000000002</v>
      </c>
      <c r="DQ32">
        <v>0.15894800000000001</v>
      </c>
      <c r="DR32">
        <v>0.15864300000000001</v>
      </c>
      <c r="DS32">
        <v>8.1277500000000003E-2</v>
      </c>
      <c r="DT32">
        <v>7.6552499999999996E-2</v>
      </c>
      <c r="DU32">
        <v>24577.599999999999</v>
      </c>
      <c r="DV32">
        <v>25801.200000000001</v>
      </c>
      <c r="DW32">
        <v>27341.7</v>
      </c>
      <c r="DX32">
        <v>28774.400000000001</v>
      </c>
      <c r="DY32">
        <v>33111.4</v>
      </c>
      <c r="DZ32">
        <v>35368.800000000003</v>
      </c>
      <c r="EA32">
        <v>36550.300000000003</v>
      </c>
      <c r="EB32">
        <v>38980.5</v>
      </c>
      <c r="EC32">
        <v>1.8838999999999999</v>
      </c>
      <c r="ED32">
        <v>2.0977999999999999</v>
      </c>
      <c r="EE32">
        <v>9.2055600000000001E-2</v>
      </c>
      <c r="EF32">
        <v>0</v>
      </c>
      <c r="EG32">
        <v>18.708300000000001</v>
      </c>
      <c r="EH32">
        <v>999.9</v>
      </c>
      <c r="EI32">
        <v>50.634999999999998</v>
      </c>
      <c r="EJ32">
        <v>22.849</v>
      </c>
      <c r="EK32">
        <v>14.0404</v>
      </c>
      <c r="EL32">
        <v>62.368699999999997</v>
      </c>
      <c r="EM32">
        <v>25.9696</v>
      </c>
      <c r="EN32">
        <v>1</v>
      </c>
      <c r="EO32">
        <v>-0.37223299999999998</v>
      </c>
      <c r="EP32">
        <v>1.641</v>
      </c>
      <c r="EQ32">
        <v>19.9087</v>
      </c>
      <c r="ER32">
        <v>5.2172900000000002</v>
      </c>
      <c r="ES32">
        <v>11.9238</v>
      </c>
      <c r="ET32">
        <v>4.9543499999999998</v>
      </c>
      <c r="EU32">
        <v>3.29718</v>
      </c>
      <c r="EV32">
        <v>9999</v>
      </c>
      <c r="EW32">
        <v>5578.3</v>
      </c>
      <c r="EX32">
        <v>81</v>
      </c>
      <c r="EY32">
        <v>161.5</v>
      </c>
      <c r="EZ32">
        <v>1.85989</v>
      </c>
      <c r="FA32">
        <v>1.8589800000000001</v>
      </c>
      <c r="FB32">
        <v>1.86487</v>
      </c>
      <c r="FC32">
        <v>1.8689100000000001</v>
      </c>
      <c r="FD32">
        <v>1.8635699999999999</v>
      </c>
      <c r="FE32">
        <v>1.8636999999999999</v>
      </c>
      <c r="FF32">
        <v>1.8636600000000001</v>
      </c>
      <c r="FG32">
        <v>1.8634599999999999</v>
      </c>
      <c r="FH32">
        <v>0</v>
      </c>
      <c r="FI32">
        <v>0</v>
      </c>
      <c r="FJ32">
        <v>0</v>
      </c>
      <c r="FK32">
        <v>0</v>
      </c>
      <c r="FL32" t="s">
        <v>356</v>
      </c>
      <c r="FM32" t="s">
        <v>357</v>
      </c>
      <c r="FN32" t="s">
        <v>358</v>
      </c>
      <c r="FO32" t="s">
        <v>358</v>
      </c>
      <c r="FP32" t="s">
        <v>358</v>
      </c>
      <c r="FQ32" t="s">
        <v>358</v>
      </c>
      <c r="FR32">
        <v>0</v>
      </c>
      <c r="FS32">
        <v>100</v>
      </c>
      <c r="FT32">
        <v>100</v>
      </c>
      <c r="FU32">
        <v>-5.0270000000000001</v>
      </c>
      <c r="FV32">
        <v>-0.22109999999999999</v>
      </c>
      <c r="FW32">
        <v>-5.02699999999993</v>
      </c>
      <c r="FX32">
        <v>0</v>
      </c>
      <c r="FY32">
        <v>0</v>
      </c>
      <c r="FZ32">
        <v>0</v>
      </c>
      <c r="GA32">
        <v>-0.22112999999999999</v>
      </c>
      <c r="GB32">
        <v>0</v>
      </c>
      <c r="GC32">
        <v>0</v>
      </c>
      <c r="GD32">
        <v>0</v>
      </c>
      <c r="GE32">
        <v>-1</v>
      </c>
      <c r="GF32">
        <v>-1</v>
      </c>
      <c r="GG32">
        <v>-1</v>
      </c>
      <c r="GH32">
        <v>-1</v>
      </c>
      <c r="GI32">
        <v>0.5</v>
      </c>
      <c r="GJ32">
        <v>0.7</v>
      </c>
      <c r="GK32">
        <v>1.79565</v>
      </c>
      <c r="GL32">
        <v>2.5561500000000001</v>
      </c>
      <c r="GM32">
        <v>1.4489700000000001</v>
      </c>
      <c r="GN32">
        <v>2.3083499999999999</v>
      </c>
      <c r="GO32">
        <v>1.5466299999999999</v>
      </c>
      <c r="GP32">
        <v>2.4145500000000002</v>
      </c>
      <c r="GQ32">
        <v>26.024999999999999</v>
      </c>
      <c r="GR32">
        <v>15.016400000000001</v>
      </c>
      <c r="GS32">
        <v>18</v>
      </c>
      <c r="GT32">
        <v>388.63900000000001</v>
      </c>
      <c r="GU32">
        <v>650.78399999999999</v>
      </c>
      <c r="GV32">
        <v>17.285599999999999</v>
      </c>
      <c r="GW32">
        <v>22.379899999999999</v>
      </c>
      <c r="GX32">
        <v>30</v>
      </c>
      <c r="GY32">
        <v>22.429500000000001</v>
      </c>
      <c r="GZ32">
        <v>22.4147</v>
      </c>
      <c r="HA32">
        <v>35.904699999999998</v>
      </c>
      <c r="HB32">
        <v>10</v>
      </c>
      <c r="HC32">
        <v>-30</v>
      </c>
      <c r="HD32">
        <v>17.285799999999998</v>
      </c>
      <c r="HE32">
        <v>800</v>
      </c>
      <c r="HF32">
        <v>0</v>
      </c>
      <c r="HG32">
        <v>100.7</v>
      </c>
      <c r="HH32">
        <v>94.791300000000007</v>
      </c>
    </row>
    <row r="33" spans="1:216" x14ac:dyDescent="0.2">
      <c r="A33">
        <v>15</v>
      </c>
      <c r="B33">
        <v>1689975163</v>
      </c>
      <c r="C33">
        <v>1221</v>
      </c>
      <c r="D33" t="s">
        <v>398</v>
      </c>
      <c r="E33" t="s">
        <v>399</v>
      </c>
      <c r="F33" t="s">
        <v>348</v>
      </c>
      <c r="G33" t="s">
        <v>349</v>
      </c>
      <c r="H33" t="s">
        <v>350</v>
      </c>
      <c r="I33" t="s">
        <v>351</v>
      </c>
      <c r="J33" t="s">
        <v>352</v>
      </c>
      <c r="K33" t="s">
        <v>353</v>
      </c>
      <c r="L33">
        <v>1689975163</v>
      </c>
      <c r="M33">
        <f t="shared" si="0"/>
        <v>1.8793840764101748E-3</v>
      </c>
      <c r="N33">
        <f t="shared" si="1"/>
        <v>1.8793840764101748</v>
      </c>
      <c r="O33">
        <f t="shared" si="2"/>
        <v>29.140305391888216</v>
      </c>
      <c r="P33">
        <f t="shared" si="3"/>
        <v>990.79100000000005</v>
      </c>
      <c r="Q33">
        <f t="shared" si="4"/>
        <v>697.65660727527438</v>
      </c>
      <c r="R33">
        <f t="shared" si="5"/>
        <v>70.370565981835284</v>
      </c>
      <c r="S33">
        <f t="shared" si="6"/>
        <v>99.938168308923011</v>
      </c>
      <c r="T33">
        <f t="shared" si="7"/>
        <v>0.17060089241398699</v>
      </c>
      <c r="U33">
        <f t="shared" si="8"/>
        <v>4.7101518850747786</v>
      </c>
      <c r="V33">
        <f t="shared" si="9"/>
        <v>0.16724097965778148</v>
      </c>
      <c r="W33">
        <f t="shared" si="10"/>
        <v>0.10482197561248305</v>
      </c>
      <c r="X33">
        <f t="shared" si="11"/>
        <v>297.71738099999993</v>
      </c>
      <c r="Y33">
        <f t="shared" si="12"/>
        <v>20.796704089533492</v>
      </c>
      <c r="Z33">
        <f t="shared" si="13"/>
        <v>20.796704089533492</v>
      </c>
      <c r="AA33">
        <f t="shared" si="14"/>
        <v>2.4649195966259891</v>
      </c>
      <c r="AB33">
        <f t="shared" si="15"/>
        <v>57.704502644262924</v>
      </c>
      <c r="AC33">
        <f t="shared" si="16"/>
        <v>1.3528692616572</v>
      </c>
      <c r="AD33">
        <f t="shared" si="17"/>
        <v>2.344477813104771</v>
      </c>
      <c r="AE33">
        <f t="shared" si="18"/>
        <v>1.1120503349687891</v>
      </c>
      <c r="AF33">
        <f t="shared" si="19"/>
        <v>-82.880837769688711</v>
      </c>
      <c r="AG33">
        <f t="shared" si="20"/>
        <v>-206.04284948900775</v>
      </c>
      <c r="AH33">
        <f t="shared" si="21"/>
        <v>-8.8302915940498359</v>
      </c>
      <c r="AI33">
        <f t="shared" si="22"/>
        <v>-3.6597852746325543E-2</v>
      </c>
      <c r="AJ33">
        <v>0</v>
      </c>
      <c r="AK33">
        <v>0</v>
      </c>
      <c r="AL33">
        <f t="shared" si="23"/>
        <v>1</v>
      </c>
      <c r="AM33">
        <f t="shared" si="24"/>
        <v>0</v>
      </c>
      <c r="AN33">
        <f t="shared" si="25"/>
        <v>54656.793588116889</v>
      </c>
      <c r="AO33">
        <f t="shared" si="26"/>
        <v>1800.1</v>
      </c>
      <c r="AP33">
        <f t="shared" si="27"/>
        <v>1517.4836999999995</v>
      </c>
      <c r="AQ33">
        <f t="shared" si="28"/>
        <v>0.842999666685184</v>
      </c>
      <c r="AR33">
        <f t="shared" si="29"/>
        <v>0.1653893567024054</v>
      </c>
      <c r="AS33">
        <v>1689975163</v>
      </c>
      <c r="AT33">
        <v>990.79100000000005</v>
      </c>
      <c r="AU33">
        <v>999.93700000000001</v>
      </c>
      <c r="AV33">
        <v>13.4124</v>
      </c>
      <c r="AW33">
        <v>12.865399999999999</v>
      </c>
      <c r="AX33">
        <v>995.78099999999995</v>
      </c>
      <c r="AY33">
        <v>13.628500000000001</v>
      </c>
      <c r="AZ33">
        <v>399.98700000000002</v>
      </c>
      <c r="BA33">
        <v>100.767</v>
      </c>
      <c r="BB33">
        <v>0.100053</v>
      </c>
      <c r="BC33">
        <v>19.985299999999999</v>
      </c>
      <c r="BD33">
        <v>20.199300000000001</v>
      </c>
      <c r="BE33">
        <v>999.9</v>
      </c>
      <c r="BF33">
        <v>0</v>
      </c>
      <c r="BG33">
        <v>0</v>
      </c>
      <c r="BH33">
        <v>10018.799999999999</v>
      </c>
      <c r="BI33">
        <v>0</v>
      </c>
      <c r="BJ33">
        <v>70.424599999999998</v>
      </c>
      <c r="BK33">
        <v>-9.1454500000000003</v>
      </c>
      <c r="BL33">
        <v>1004.26</v>
      </c>
      <c r="BM33">
        <v>1012.97</v>
      </c>
      <c r="BN33">
        <v>0.54700300000000002</v>
      </c>
      <c r="BO33">
        <v>999.93700000000001</v>
      </c>
      <c r="BP33">
        <v>12.865399999999999</v>
      </c>
      <c r="BQ33">
        <v>1.3515200000000001</v>
      </c>
      <c r="BR33">
        <v>1.2964</v>
      </c>
      <c r="BS33">
        <v>11.384399999999999</v>
      </c>
      <c r="BT33">
        <v>10.757199999999999</v>
      </c>
      <c r="BU33">
        <v>1800.1</v>
      </c>
      <c r="BV33">
        <v>0.90000999999999998</v>
      </c>
      <c r="BW33">
        <v>9.9989800000000004E-2</v>
      </c>
      <c r="BX33">
        <v>0</v>
      </c>
      <c r="BY33">
        <v>2.1968000000000001</v>
      </c>
      <c r="BZ33">
        <v>0</v>
      </c>
      <c r="CA33">
        <v>3524.48</v>
      </c>
      <c r="CB33">
        <v>13895.8</v>
      </c>
      <c r="CC33">
        <v>38.186999999999998</v>
      </c>
      <c r="CD33">
        <v>40.5</v>
      </c>
      <c r="CE33">
        <v>39.561999999999998</v>
      </c>
      <c r="CF33">
        <v>38.561999999999998</v>
      </c>
      <c r="CG33">
        <v>37.625</v>
      </c>
      <c r="CH33">
        <v>1620.11</v>
      </c>
      <c r="CI33">
        <v>179.99</v>
      </c>
      <c r="CJ33">
        <v>0</v>
      </c>
      <c r="CK33">
        <v>1689975173.3</v>
      </c>
      <c r="CL33">
        <v>0</v>
      </c>
      <c r="CM33">
        <v>1689975135</v>
      </c>
      <c r="CN33" t="s">
        <v>400</v>
      </c>
      <c r="CO33">
        <v>1689975135</v>
      </c>
      <c r="CP33">
        <v>1689975118</v>
      </c>
      <c r="CQ33">
        <v>17</v>
      </c>
      <c r="CR33">
        <v>3.5999999999999997E-2</v>
      </c>
      <c r="CS33">
        <v>5.0000000000000001E-3</v>
      </c>
      <c r="CT33">
        <v>-4.99</v>
      </c>
      <c r="CU33">
        <v>-0.216</v>
      </c>
      <c r="CV33">
        <v>1000</v>
      </c>
      <c r="CW33">
        <v>13</v>
      </c>
      <c r="CX33">
        <v>0.24</v>
      </c>
      <c r="CY33">
        <v>0.13</v>
      </c>
      <c r="CZ33">
        <v>14.1221159971634</v>
      </c>
      <c r="DA33">
        <v>-8.6685388805662206E-2</v>
      </c>
      <c r="DB33">
        <v>0.110511404147233</v>
      </c>
      <c r="DC33">
        <v>1</v>
      </c>
      <c r="DD33">
        <v>999.99595238095196</v>
      </c>
      <c r="DE33">
        <v>-0.41072727272549697</v>
      </c>
      <c r="DF33">
        <v>6.5527512353844394E-2</v>
      </c>
      <c r="DG33">
        <v>1</v>
      </c>
      <c r="DH33">
        <v>1799.9895238095201</v>
      </c>
      <c r="DI33">
        <v>-0.16033658840250101</v>
      </c>
      <c r="DJ33">
        <v>0.15132671027490599</v>
      </c>
      <c r="DK33">
        <v>-1</v>
      </c>
      <c r="DL33">
        <v>2</v>
      </c>
      <c r="DM33">
        <v>2</v>
      </c>
      <c r="DN33" t="s">
        <v>355</v>
      </c>
      <c r="DO33">
        <v>2.7326899999999998</v>
      </c>
      <c r="DP33">
        <v>2.8383600000000002</v>
      </c>
      <c r="DQ33">
        <v>0.18385699999999999</v>
      </c>
      <c r="DR33">
        <v>0.18348100000000001</v>
      </c>
      <c r="DS33">
        <v>8.1286399999999995E-2</v>
      </c>
      <c r="DT33">
        <v>7.6598200000000005E-2</v>
      </c>
      <c r="DU33">
        <v>23852.5</v>
      </c>
      <c r="DV33">
        <v>25042.5</v>
      </c>
      <c r="DW33">
        <v>27343.200000000001</v>
      </c>
      <c r="DX33">
        <v>28776.1</v>
      </c>
      <c r="DY33">
        <v>33112.800000000003</v>
      </c>
      <c r="DZ33">
        <v>35369.300000000003</v>
      </c>
      <c r="EA33">
        <v>36552.300000000003</v>
      </c>
      <c r="EB33">
        <v>38983</v>
      </c>
      <c r="EC33">
        <v>1.8837999999999999</v>
      </c>
      <c r="ED33">
        <v>2.0985800000000001</v>
      </c>
      <c r="EE33">
        <v>8.8885400000000003E-2</v>
      </c>
      <c r="EF33">
        <v>0</v>
      </c>
      <c r="EG33">
        <v>18.727499999999999</v>
      </c>
      <c r="EH33">
        <v>999.9</v>
      </c>
      <c r="EI33">
        <v>50.585999999999999</v>
      </c>
      <c r="EJ33">
        <v>22.87</v>
      </c>
      <c r="EK33">
        <v>14.0441</v>
      </c>
      <c r="EL33">
        <v>62.358699999999999</v>
      </c>
      <c r="EM33">
        <v>26.061699999999998</v>
      </c>
      <c r="EN33">
        <v>1</v>
      </c>
      <c r="EO33">
        <v>-0.37429899999999999</v>
      </c>
      <c r="EP33">
        <v>1.6200300000000001</v>
      </c>
      <c r="EQ33">
        <v>19.909500000000001</v>
      </c>
      <c r="ER33">
        <v>5.2193899999999998</v>
      </c>
      <c r="ES33">
        <v>11.922499999999999</v>
      </c>
      <c r="ET33">
        <v>4.9557000000000002</v>
      </c>
      <c r="EU33">
        <v>3.2971300000000001</v>
      </c>
      <c r="EV33">
        <v>9999</v>
      </c>
      <c r="EW33">
        <v>5580.6</v>
      </c>
      <c r="EX33">
        <v>81.099999999999994</v>
      </c>
      <c r="EY33">
        <v>161.5</v>
      </c>
      <c r="EZ33">
        <v>1.85989</v>
      </c>
      <c r="FA33">
        <v>1.8590500000000001</v>
      </c>
      <c r="FB33">
        <v>1.8649</v>
      </c>
      <c r="FC33">
        <v>1.8689199999999999</v>
      </c>
      <c r="FD33">
        <v>1.8635699999999999</v>
      </c>
      <c r="FE33">
        <v>1.86371</v>
      </c>
      <c r="FF33">
        <v>1.8636900000000001</v>
      </c>
      <c r="FG33">
        <v>1.8634900000000001</v>
      </c>
      <c r="FH33">
        <v>0</v>
      </c>
      <c r="FI33">
        <v>0</v>
      </c>
      <c r="FJ33">
        <v>0</v>
      </c>
      <c r="FK33">
        <v>0</v>
      </c>
      <c r="FL33" t="s">
        <v>356</v>
      </c>
      <c r="FM33" t="s">
        <v>357</v>
      </c>
      <c r="FN33" t="s">
        <v>358</v>
      </c>
      <c r="FO33" t="s">
        <v>358</v>
      </c>
      <c r="FP33" t="s">
        <v>358</v>
      </c>
      <c r="FQ33" t="s">
        <v>358</v>
      </c>
      <c r="FR33">
        <v>0</v>
      </c>
      <c r="FS33">
        <v>100</v>
      </c>
      <c r="FT33">
        <v>100</v>
      </c>
      <c r="FU33">
        <v>-4.99</v>
      </c>
      <c r="FV33">
        <v>-0.21609999999999999</v>
      </c>
      <c r="FW33">
        <v>-4.99000000000001</v>
      </c>
      <c r="FX33">
        <v>0</v>
      </c>
      <c r="FY33">
        <v>0</v>
      </c>
      <c r="FZ33">
        <v>0</v>
      </c>
      <c r="GA33">
        <v>-0.21614999999999901</v>
      </c>
      <c r="GB33">
        <v>0</v>
      </c>
      <c r="GC33">
        <v>0</v>
      </c>
      <c r="GD33">
        <v>0</v>
      </c>
      <c r="GE33">
        <v>-1</v>
      </c>
      <c r="GF33">
        <v>-1</v>
      </c>
      <c r="GG33">
        <v>-1</v>
      </c>
      <c r="GH33">
        <v>-1</v>
      </c>
      <c r="GI33">
        <v>0.5</v>
      </c>
      <c r="GJ33">
        <v>0.8</v>
      </c>
      <c r="GK33">
        <v>2.1520999999999999</v>
      </c>
      <c r="GL33">
        <v>2.5549300000000001</v>
      </c>
      <c r="GM33">
        <v>1.4489700000000001</v>
      </c>
      <c r="GN33">
        <v>2.3083499999999999</v>
      </c>
      <c r="GO33">
        <v>1.5466299999999999</v>
      </c>
      <c r="GP33">
        <v>2.4182100000000002</v>
      </c>
      <c r="GQ33">
        <v>26.0456</v>
      </c>
      <c r="GR33">
        <v>14.9901</v>
      </c>
      <c r="GS33">
        <v>18</v>
      </c>
      <c r="GT33">
        <v>388.48500000000001</v>
      </c>
      <c r="GU33">
        <v>651.34</v>
      </c>
      <c r="GV33">
        <v>17.303699999999999</v>
      </c>
      <c r="GW33">
        <v>22.357299999999999</v>
      </c>
      <c r="GX33">
        <v>30</v>
      </c>
      <c r="GY33">
        <v>22.413900000000002</v>
      </c>
      <c r="GZ33">
        <v>22.403300000000002</v>
      </c>
      <c r="HA33">
        <v>43.039499999999997</v>
      </c>
      <c r="HB33">
        <v>10</v>
      </c>
      <c r="HC33">
        <v>-30</v>
      </c>
      <c r="HD33">
        <v>17.309699999999999</v>
      </c>
      <c r="HE33">
        <v>1000</v>
      </c>
      <c r="HF33">
        <v>0</v>
      </c>
      <c r="HG33">
        <v>100.705</v>
      </c>
      <c r="HH33">
        <v>94.797200000000004</v>
      </c>
    </row>
    <row r="34" spans="1:216" x14ac:dyDescent="0.2">
      <c r="A34">
        <v>16</v>
      </c>
      <c r="B34">
        <v>1689975259</v>
      </c>
      <c r="C34">
        <v>1317</v>
      </c>
      <c r="D34" t="s">
        <v>401</v>
      </c>
      <c r="E34" t="s">
        <v>402</v>
      </c>
      <c r="F34" t="s">
        <v>348</v>
      </c>
      <c r="G34" t="s">
        <v>349</v>
      </c>
      <c r="H34" t="s">
        <v>350</v>
      </c>
      <c r="I34" t="s">
        <v>351</v>
      </c>
      <c r="J34" t="s">
        <v>352</v>
      </c>
      <c r="K34" t="s">
        <v>353</v>
      </c>
      <c r="L34">
        <v>1689975259</v>
      </c>
      <c r="M34">
        <f t="shared" si="0"/>
        <v>1.8738640742147069E-3</v>
      </c>
      <c r="N34">
        <f t="shared" si="1"/>
        <v>1.8738640742147068</v>
      </c>
      <c r="O34">
        <f t="shared" si="2"/>
        <v>32.28113297272813</v>
      </c>
      <c r="P34">
        <f t="shared" si="3"/>
        <v>1389.86</v>
      </c>
      <c r="Q34">
        <f t="shared" si="4"/>
        <v>1059.3385356774345</v>
      </c>
      <c r="R34">
        <f t="shared" si="5"/>
        <v>106.85210081659723</v>
      </c>
      <c r="S34">
        <f t="shared" si="6"/>
        <v>140.19074718733398</v>
      </c>
      <c r="T34">
        <f t="shared" si="7"/>
        <v>0.17025280555923455</v>
      </c>
      <c r="U34">
        <f t="shared" si="8"/>
        <v>4.705719827941012</v>
      </c>
      <c r="V34">
        <f t="shared" si="9"/>
        <v>0.16690335981414264</v>
      </c>
      <c r="W34">
        <f t="shared" si="10"/>
        <v>0.10461004587676996</v>
      </c>
      <c r="X34">
        <f t="shared" si="11"/>
        <v>297.68125199999997</v>
      </c>
      <c r="Y34">
        <f t="shared" si="12"/>
        <v>20.80211932562003</v>
      </c>
      <c r="Z34">
        <f t="shared" si="13"/>
        <v>20.80211932562003</v>
      </c>
      <c r="AA34">
        <f t="shared" si="14"/>
        <v>2.4657412816892208</v>
      </c>
      <c r="AB34">
        <f t="shared" si="15"/>
        <v>57.770002486250647</v>
      </c>
      <c r="AC34">
        <f t="shared" si="16"/>
        <v>1.3547320639477101</v>
      </c>
      <c r="AD34">
        <f t="shared" si="17"/>
        <v>2.3450441503272192</v>
      </c>
      <c r="AE34">
        <f t="shared" si="18"/>
        <v>1.1110092177415107</v>
      </c>
      <c r="AF34">
        <f t="shared" si="19"/>
        <v>-82.637405672868582</v>
      </c>
      <c r="AG34">
        <f t="shared" si="20"/>
        <v>-206.23337919883727</v>
      </c>
      <c r="AH34">
        <f t="shared" si="21"/>
        <v>-8.8472028998105099</v>
      </c>
      <c r="AI34">
        <f t="shared" si="22"/>
        <v>-3.6735771516362092E-2</v>
      </c>
      <c r="AJ34">
        <v>0</v>
      </c>
      <c r="AK34">
        <v>0</v>
      </c>
      <c r="AL34">
        <f t="shared" si="23"/>
        <v>1</v>
      </c>
      <c r="AM34">
        <f t="shared" si="24"/>
        <v>0</v>
      </c>
      <c r="AN34">
        <f t="shared" si="25"/>
        <v>54590.157077676202</v>
      </c>
      <c r="AO34">
        <f t="shared" si="26"/>
        <v>1799.87</v>
      </c>
      <c r="AP34">
        <f t="shared" si="27"/>
        <v>1517.2907999999998</v>
      </c>
      <c r="AQ34">
        <f t="shared" si="28"/>
        <v>0.84300021668231584</v>
      </c>
      <c r="AR34">
        <f t="shared" si="29"/>
        <v>0.16539041819686978</v>
      </c>
      <c r="AS34">
        <v>1689975259</v>
      </c>
      <c r="AT34">
        <v>1389.86</v>
      </c>
      <c r="AU34">
        <v>1400.15</v>
      </c>
      <c r="AV34">
        <v>13.430899999999999</v>
      </c>
      <c r="AW34">
        <v>12.8856</v>
      </c>
      <c r="AX34">
        <v>1394.74</v>
      </c>
      <c r="AY34">
        <v>13.646000000000001</v>
      </c>
      <c r="AZ34">
        <v>400.048</v>
      </c>
      <c r="BA34">
        <v>100.767</v>
      </c>
      <c r="BB34">
        <v>9.9811899999999995E-2</v>
      </c>
      <c r="BC34">
        <v>19.9892</v>
      </c>
      <c r="BD34">
        <v>20.1905</v>
      </c>
      <c r="BE34">
        <v>999.9</v>
      </c>
      <c r="BF34">
        <v>0</v>
      </c>
      <c r="BG34">
        <v>0</v>
      </c>
      <c r="BH34">
        <v>10006.200000000001</v>
      </c>
      <c r="BI34">
        <v>0</v>
      </c>
      <c r="BJ34">
        <v>69.579499999999996</v>
      </c>
      <c r="BK34">
        <v>-10.2881</v>
      </c>
      <c r="BL34">
        <v>1408.78</v>
      </c>
      <c r="BM34">
        <v>1418.43</v>
      </c>
      <c r="BN34">
        <v>0.54533799999999999</v>
      </c>
      <c r="BO34">
        <v>1400.15</v>
      </c>
      <c r="BP34">
        <v>12.8856</v>
      </c>
      <c r="BQ34">
        <v>1.3533900000000001</v>
      </c>
      <c r="BR34">
        <v>1.29844</v>
      </c>
      <c r="BS34">
        <v>11.4053</v>
      </c>
      <c r="BT34">
        <v>10.780799999999999</v>
      </c>
      <c r="BU34">
        <v>1799.87</v>
      </c>
      <c r="BV34">
        <v>0.89999300000000004</v>
      </c>
      <c r="BW34">
        <v>0.100007</v>
      </c>
      <c r="BX34">
        <v>0</v>
      </c>
      <c r="BY34">
        <v>2.3462999999999998</v>
      </c>
      <c r="BZ34">
        <v>0</v>
      </c>
      <c r="CA34">
        <v>3511.49</v>
      </c>
      <c r="CB34">
        <v>13893.9</v>
      </c>
      <c r="CC34">
        <v>38.186999999999998</v>
      </c>
      <c r="CD34">
        <v>40.436999999999998</v>
      </c>
      <c r="CE34">
        <v>39.5</v>
      </c>
      <c r="CF34">
        <v>38.5</v>
      </c>
      <c r="CG34">
        <v>37.561999999999998</v>
      </c>
      <c r="CH34">
        <v>1619.87</v>
      </c>
      <c r="CI34">
        <v>180</v>
      </c>
      <c r="CJ34">
        <v>0</v>
      </c>
      <c r="CK34">
        <v>1689975269.3</v>
      </c>
      <c r="CL34">
        <v>0</v>
      </c>
      <c r="CM34">
        <v>1689975223</v>
      </c>
      <c r="CN34" t="s">
        <v>403</v>
      </c>
      <c r="CO34">
        <v>1689975223</v>
      </c>
      <c r="CP34">
        <v>1689975218</v>
      </c>
      <c r="CQ34">
        <v>18</v>
      </c>
      <c r="CR34">
        <v>0.115</v>
      </c>
      <c r="CS34">
        <v>1E-3</v>
      </c>
      <c r="CT34">
        <v>-4.875</v>
      </c>
      <c r="CU34">
        <v>-0.215</v>
      </c>
      <c r="CV34">
        <v>1400</v>
      </c>
      <c r="CW34">
        <v>13</v>
      </c>
      <c r="CX34">
        <v>7.0000000000000007E-2</v>
      </c>
      <c r="CY34">
        <v>0.13</v>
      </c>
      <c r="CZ34">
        <v>15.440405057979801</v>
      </c>
      <c r="DA34">
        <v>-1.2957950273636101</v>
      </c>
      <c r="DB34">
        <v>0.19897951926445701</v>
      </c>
      <c r="DC34">
        <v>1</v>
      </c>
      <c r="DD34">
        <v>1400.01238095238</v>
      </c>
      <c r="DE34">
        <v>-9.3506493505135499E-2</v>
      </c>
      <c r="DF34">
        <v>6.9823229993384806E-2</v>
      </c>
      <c r="DG34">
        <v>1</v>
      </c>
      <c r="DH34">
        <v>1799.97285714286</v>
      </c>
      <c r="DI34">
        <v>0.42439110837800997</v>
      </c>
      <c r="DJ34">
        <v>0.15159918510725401</v>
      </c>
      <c r="DK34">
        <v>-1</v>
      </c>
      <c r="DL34">
        <v>2</v>
      </c>
      <c r="DM34">
        <v>2</v>
      </c>
      <c r="DN34" t="s">
        <v>355</v>
      </c>
      <c r="DO34">
        <v>2.7328899999999998</v>
      </c>
      <c r="DP34">
        <v>2.8380100000000001</v>
      </c>
      <c r="DQ34">
        <v>0.226906</v>
      </c>
      <c r="DR34">
        <v>0.22641800000000001</v>
      </c>
      <c r="DS34">
        <v>8.1368399999999994E-2</v>
      </c>
      <c r="DT34">
        <v>7.6691499999999996E-2</v>
      </c>
      <c r="DU34">
        <v>22599.7</v>
      </c>
      <c r="DV34">
        <v>23730.7</v>
      </c>
      <c r="DW34">
        <v>27346</v>
      </c>
      <c r="DX34">
        <v>28778.5</v>
      </c>
      <c r="DY34">
        <v>33113.1</v>
      </c>
      <c r="DZ34">
        <v>35368.1</v>
      </c>
      <c r="EA34">
        <v>36555.9</v>
      </c>
      <c r="EB34">
        <v>38985.5</v>
      </c>
      <c r="EC34">
        <v>1.8844700000000001</v>
      </c>
      <c r="ED34">
        <v>2.1004</v>
      </c>
      <c r="EE34">
        <v>9.5147599999999999E-2</v>
      </c>
      <c r="EF34">
        <v>0</v>
      </c>
      <c r="EG34">
        <v>18.614899999999999</v>
      </c>
      <c r="EH34">
        <v>999.9</v>
      </c>
      <c r="EI34">
        <v>50.561999999999998</v>
      </c>
      <c r="EJ34">
        <v>22.89</v>
      </c>
      <c r="EK34">
        <v>14.0547</v>
      </c>
      <c r="EL34">
        <v>62.328699999999998</v>
      </c>
      <c r="EM34">
        <v>26.306100000000001</v>
      </c>
      <c r="EN34">
        <v>1</v>
      </c>
      <c r="EO34">
        <v>-0.37784299999999998</v>
      </c>
      <c r="EP34">
        <v>1.4580299999999999</v>
      </c>
      <c r="EQ34">
        <v>19.9163</v>
      </c>
      <c r="ER34">
        <v>5.2160900000000003</v>
      </c>
      <c r="ES34">
        <v>11.921099999999999</v>
      </c>
      <c r="ET34">
        <v>4.9546000000000001</v>
      </c>
      <c r="EU34">
        <v>3.2968799999999998</v>
      </c>
      <c r="EV34">
        <v>9999</v>
      </c>
      <c r="EW34">
        <v>5582.4</v>
      </c>
      <c r="EX34">
        <v>81.099999999999994</v>
      </c>
      <c r="EY34">
        <v>161.5</v>
      </c>
      <c r="EZ34">
        <v>1.85989</v>
      </c>
      <c r="FA34">
        <v>1.85903</v>
      </c>
      <c r="FB34">
        <v>1.8648800000000001</v>
      </c>
      <c r="FC34">
        <v>1.8689100000000001</v>
      </c>
      <c r="FD34">
        <v>1.8635699999999999</v>
      </c>
      <c r="FE34">
        <v>1.8636999999999999</v>
      </c>
      <c r="FF34">
        <v>1.8636999999999999</v>
      </c>
      <c r="FG34">
        <v>1.86347</v>
      </c>
      <c r="FH34">
        <v>0</v>
      </c>
      <c r="FI34">
        <v>0</v>
      </c>
      <c r="FJ34">
        <v>0</v>
      </c>
      <c r="FK34">
        <v>0</v>
      </c>
      <c r="FL34" t="s">
        <v>356</v>
      </c>
      <c r="FM34" t="s">
        <v>357</v>
      </c>
      <c r="FN34" t="s">
        <v>358</v>
      </c>
      <c r="FO34" t="s">
        <v>358</v>
      </c>
      <c r="FP34" t="s">
        <v>358</v>
      </c>
      <c r="FQ34" t="s">
        <v>358</v>
      </c>
      <c r="FR34">
        <v>0</v>
      </c>
      <c r="FS34">
        <v>100</v>
      </c>
      <c r="FT34">
        <v>100</v>
      </c>
      <c r="FU34">
        <v>-4.88</v>
      </c>
      <c r="FV34">
        <v>-0.21510000000000001</v>
      </c>
      <c r="FW34">
        <v>-4.875</v>
      </c>
      <c r="FX34">
        <v>0</v>
      </c>
      <c r="FY34">
        <v>0</v>
      </c>
      <c r="FZ34">
        <v>0</v>
      </c>
      <c r="GA34">
        <v>-0.21502727272727101</v>
      </c>
      <c r="GB34">
        <v>0</v>
      </c>
      <c r="GC34">
        <v>0</v>
      </c>
      <c r="GD34">
        <v>0</v>
      </c>
      <c r="GE34">
        <v>-1</v>
      </c>
      <c r="GF34">
        <v>-1</v>
      </c>
      <c r="GG34">
        <v>-1</v>
      </c>
      <c r="GH34">
        <v>-1</v>
      </c>
      <c r="GI34">
        <v>0.6</v>
      </c>
      <c r="GJ34">
        <v>0.7</v>
      </c>
      <c r="GK34">
        <v>2.83447</v>
      </c>
      <c r="GL34">
        <v>2.5488300000000002</v>
      </c>
      <c r="GM34">
        <v>1.4489700000000001</v>
      </c>
      <c r="GN34">
        <v>2.3083499999999999</v>
      </c>
      <c r="GO34">
        <v>1.5466299999999999</v>
      </c>
      <c r="GP34">
        <v>2.4096700000000002</v>
      </c>
      <c r="GQ34">
        <v>26.066199999999998</v>
      </c>
      <c r="GR34">
        <v>14.981400000000001</v>
      </c>
      <c r="GS34">
        <v>18</v>
      </c>
      <c r="GT34">
        <v>388.61900000000003</v>
      </c>
      <c r="GU34">
        <v>652.64700000000005</v>
      </c>
      <c r="GV34">
        <v>17.585799999999999</v>
      </c>
      <c r="GW34">
        <v>22.331800000000001</v>
      </c>
      <c r="GX34">
        <v>29.9998</v>
      </c>
      <c r="GY34">
        <v>22.3874</v>
      </c>
      <c r="GZ34">
        <v>22.376100000000001</v>
      </c>
      <c r="HA34">
        <v>56.663400000000003</v>
      </c>
      <c r="HB34">
        <v>10</v>
      </c>
      <c r="HC34">
        <v>-30</v>
      </c>
      <c r="HD34">
        <v>17.587700000000002</v>
      </c>
      <c r="HE34">
        <v>1400</v>
      </c>
      <c r="HF34">
        <v>0</v>
      </c>
      <c r="HG34">
        <v>100.715</v>
      </c>
      <c r="HH34">
        <v>94.804000000000002</v>
      </c>
    </row>
    <row r="35" spans="1:216" x14ac:dyDescent="0.2">
      <c r="A35">
        <v>17</v>
      </c>
      <c r="B35">
        <v>1689975364.0999999</v>
      </c>
      <c r="C35">
        <v>1422.0999999046301</v>
      </c>
      <c r="D35" t="s">
        <v>404</v>
      </c>
      <c r="E35" t="s">
        <v>405</v>
      </c>
      <c r="F35" t="s">
        <v>348</v>
      </c>
      <c r="G35" t="s">
        <v>349</v>
      </c>
      <c r="H35" t="s">
        <v>350</v>
      </c>
      <c r="I35" t="s">
        <v>351</v>
      </c>
      <c r="J35" t="s">
        <v>352</v>
      </c>
      <c r="K35" t="s">
        <v>353</v>
      </c>
      <c r="L35">
        <v>1689975364.0999999</v>
      </c>
      <c r="M35">
        <f t="shared" si="0"/>
        <v>1.8487807978433859E-3</v>
      </c>
      <c r="N35">
        <f t="shared" si="1"/>
        <v>1.8487807978433859</v>
      </c>
      <c r="O35">
        <f t="shared" si="2"/>
        <v>33.81486966976474</v>
      </c>
      <c r="P35">
        <f t="shared" si="3"/>
        <v>1789.16</v>
      </c>
      <c r="Q35">
        <f t="shared" si="4"/>
        <v>1432.1658680298945</v>
      </c>
      <c r="R35">
        <f t="shared" si="5"/>
        <v>144.46073578761559</v>
      </c>
      <c r="S35">
        <f t="shared" si="6"/>
        <v>180.47027639146</v>
      </c>
      <c r="T35">
        <f t="shared" si="7"/>
        <v>0.16769065323248405</v>
      </c>
      <c r="U35">
        <f t="shared" si="8"/>
        <v>4.7067044218557701</v>
      </c>
      <c r="V35">
        <f t="shared" si="9"/>
        <v>0.16444088982860894</v>
      </c>
      <c r="W35">
        <f t="shared" si="10"/>
        <v>0.10306228892594421</v>
      </c>
      <c r="X35">
        <f t="shared" si="11"/>
        <v>297.74247899999995</v>
      </c>
      <c r="Y35">
        <f t="shared" si="12"/>
        <v>20.821463237116397</v>
      </c>
      <c r="Z35">
        <f t="shared" si="13"/>
        <v>20.821463237116397</v>
      </c>
      <c r="AA35">
        <f t="shared" si="14"/>
        <v>2.4686784046055212</v>
      </c>
      <c r="AB35">
        <f t="shared" si="15"/>
        <v>57.775541841167254</v>
      </c>
      <c r="AC35">
        <f t="shared" si="16"/>
        <v>1.35612948587325</v>
      </c>
      <c r="AD35">
        <f t="shared" si="17"/>
        <v>2.3472380226245781</v>
      </c>
      <c r="AE35">
        <f t="shared" si="18"/>
        <v>1.1125489187322712</v>
      </c>
      <c r="AF35">
        <f t="shared" si="19"/>
        <v>-81.531233184893324</v>
      </c>
      <c r="AG35">
        <f t="shared" si="20"/>
        <v>-207.35341352944761</v>
      </c>
      <c r="AH35">
        <f t="shared" si="21"/>
        <v>-8.894956803625595</v>
      </c>
      <c r="AI35">
        <f t="shared" si="22"/>
        <v>-3.7124517966560688E-2</v>
      </c>
      <c r="AJ35">
        <v>0</v>
      </c>
      <c r="AK35">
        <v>0</v>
      </c>
      <c r="AL35">
        <f t="shared" si="23"/>
        <v>1</v>
      </c>
      <c r="AM35">
        <f t="shared" si="24"/>
        <v>0</v>
      </c>
      <c r="AN35">
        <f t="shared" si="25"/>
        <v>54602.029023888266</v>
      </c>
      <c r="AO35">
        <f t="shared" si="26"/>
        <v>1800.25</v>
      </c>
      <c r="AP35">
        <f t="shared" si="27"/>
        <v>1517.6103000000001</v>
      </c>
      <c r="AQ35">
        <f t="shared" si="28"/>
        <v>0.84299975003471739</v>
      </c>
      <c r="AR35">
        <f t="shared" si="29"/>
        <v>0.16538951756700457</v>
      </c>
      <c r="AS35">
        <v>1689975364.0999999</v>
      </c>
      <c r="AT35">
        <v>1789.16</v>
      </c>
      <c r="AU35">
        <v>1800.11</v>
      </c>
      <c r="AV35">
        <v>13.4445</v>
      </c>
      <c r="AW35">
        <v>12.906499999999999</v>
      </c>
      <c r="AX35">
        <v>1793.92</v>
      </c>
      <c r="AY35">
        <v>13.6614</v>
      </c>
      <c r="AZ35">
        <v>400.04300000000001</v>
      </c>
      <c r="BA35">
        <v>100.76900000000001</v>
      </c>
      <c r="BB35">
        <v>9.9718500000000002E-2</v>
      </c>
      <c r="BC35">
        <v>20.004300000000001</v>
      </c>
      <c r="BD35">
        <v>20.191800000000001</v>
      </c>
      <c r="BE35">
        <v>999.9</v>
      </c>
      <c r="BF35">
        <v>0</v>
      </c>
      <c r="BG35">
        <v>0</v>
      </c>
      <c r="BH35">
        <v>10008.799999999999</v>
      </c>
      <c r="BI35">
        <v>0</v>
      </c>
      <c r="BJ35">
        <v>60.491</v>
      </c>
      <c r="BK35">
        <v>-10.9457</v>
      </c>
      <c r="BL35">
        <v>1813.54</v>
      </c>
      <c r="BM35">
        <v>1823.64</v>
      </c>
      <c r="BN35">
        <v>0.53801699999999997</v>
      </c>
      <c r="BO35">
        <v>1800.11</v>
      </c>
      <c r="BP35">
        <v>12.906499999999999</v>
      </c>
      <c r="BQ35">
        <v>1.3547899999999999</v>
      </c>
      <c r="BR35">
        <v>1.3005800000000001</v>
      </c>
      <c r="BS35">
        <v>11.4209</v>
      </c>
      <c r="BT35">
        <v>10.8055</v>
      </c>
      <c r="BU35">
        <v>1800.25</v>
      </c>
      <c r="BV35">
        <v>0.90000999999999998</v>
      </c>
      <c r="BW35">
        <v>9.9989999999999996E-2</v>
      </c>
      <c r="BX35">
        <v>0</v>
      </c>
      <c r="BY35">
        <v>2.3201999999999998</v>
      </c>
      <c r="BZ35">
        <v>0</v>
      </c>
      <c r="CA35">
        <v>3475.15</v>
      </c>
      <c r="CB35">
        <v>13896.9</v>
      </c>
      <c r="CC35">
        <v>38.125</v>
      </c>
      <c r="CD35">
        <v>40.311999999999998</v>
      </c>
      <c r="CE35">
        <v>39.436999999999998</v>
      </c>
      <c r="CF35">
        <v>38.436999999999998</v>
      </c>
      <c r="CG35">
        <v>37.5</v>
      </c>
      <c r="CH35">
        <v>1620.24</v>
      </c>
      <c r="CI35">
        <v>180.01</v>
      </c>
      <c r="CJ35">
        <v>0</v>
      </c>
      <c r="CK35">
        <v>1689975374.3</v>
      </c>
      <c r="CL35">
        <v>0</v>
      </c>
      <c r="CM35">
        <v>1689975316.0999999</v>
      </c>
      <c r="CN35" t="s">
        <v>406</v>
      </c>
      <c r="CO35">
        <v>1689975316.0999999</v>
      </c>
      <c r="CP35">
        <v>1689975314.0999999</v>
      </c>
      <c r="CQ35">
        <v>19</v>
      </c>
      <c r="CR35">
        <v>0.111</v>
      </c>
      <c r="CS35">
        <v>-2E-3</v>
      </c>
      <c r="CT35">
        <v>-4.7640000000000002</v>
      </c>
      <c r="CU35">
        <v>-0.217</v>
      </c>
      <c r="CV35">
        <v>1800</v>
      </c>
      <c r="CW35">
        <v>13</v>
      </c>
      <c r="CX35">
        <v>0.1</v>
      </c>
      <c r="CY35">
        <v>0.14000000000000001</v>
      </c>
      <c r="CZ35">
        <v>16.3791362924485</v>
      </c>
      <c r="DA35">
        <v>-0.64702871993413802</v>
      </c>
      <c r="DB35">
        <v>0.18308248925626</v>
      </c>
      <c r="DC35">
        <v>1</v>
      </c>
      <c r="DD35">
        <v>1800.04</v>
      </c>
      <c r="DE35">
        <v>-0.31218045112734999</v>
      </c>
      <c r="DF35">
        <v>7.3891812807615906E-2</v>
      </c>
      <c r="DG35">
        <v>1</v>
      </c>
      <c r="DH35">
        <v>1800.0045</v>
      </c>
      <c r="DI35">
        <v>0.12838809771252799</v>
      </c>
      <c r="DJ35">
        <v>0.13562724652514699</v>
      </c>
      <c r="DK35">
        <v>-1</v>
      </c>
      <c r="DL35">
        <v>2</v>
      </c>
      <c r="DM35">
        <v>2</v>
      </c>
      <c r="DN35" t="s">
        <v>355</v>
      </c>
      <c r="DO35">
        <v>2.7329500000000002</v>
      </c>
      <c r="DP35">
        <v>2.8379400000000001</v>
      </c>
      <c r="DQ35">
        <v>0.26346399999999998</v>
      </c>
      <c r="DR35">
        <v>0.26285799999999998</v>
      </c>
      <c r="DS35">
        <v>8.1449900000000006E-2</v>
      </c>
      <c r="DT35">
        <v>7.6794699999999994E-2</v>
      </c>
      <c r="DU35">
        <v>21537.9</v>
      </c>
      <c r="DV35">
        <v>22619.5</v>
      </c>
      <c r="DW35">
        <v>27350.3</v>
      </c>
      <c r="DX35">
        <v>28782.2</v>
      </c>
      <c r="DY35">
        <v>33116</v>
      </c>
      <c r="DZ35">
        <v>35368.9</v>
      </c>
      <c r="EA35">
        <v>36562.400000000001</v>
      </c>
      <c r="EB35">
        <v>38990.800000000003</v>
      </c>
      <c r="EC35">
        <v>1.8850499999999999</v>
      </c>
      <c r="ED35">
        <v>2.1029</v>
      </c>
      <c r="EE35">
        <v>0.104461</v>
      </c>
      <c r="EF35">
        <v>0</v>
      </c>
      <c r="EG35">
        <v>18.4617</v>
      </c>
      <c r="EH35">
        <v>999.9</v>
      </c>
      <c r="EI35">
        <v>50.548999999999999</v>
      </c>
      <c r="EJ35">
        <v>22.92</v>
      </c>
      <c r="EK35">
        <v>14.0755</v>
      </c>
      <c r="EL35">
        <v>62.1706</v>
      </c>
      <c r="EM35">
        <v>26.057700000000001</v>
      </c>
      <c r="EN35">
        <v>1</v>
      </c>
      <c r="EO35">
        <v>-0.38356699999999999</v>
      </c>
      <c r="EP35">
        <v>1.52007</v>
      </c>
      <c r="EQ35">
        <v>19.9146</v>
      </c>
      <c r="ER35">
        <v>5.2180400000000002</v>
      </c>
      <c r="ES35">
        <v>11.9214</v>
      </c>
      <c r="ET35">
        <v>4.9555999999999996</v>
      </c>
      <c r="EU35">
        <v>3.2970999999999999</v>
      </c>
      <c r="EV35">
        <v>9999</v>
      </c>
      <c r="EW35">
        <v>5584.8</v>
      </c>
      <c r="EX35">
        <v>81.099999999999994</v>
      </c>
      <c r="EY35">
        <v>161.5</v>
      </c>
      <c r="EZ35">
        <v>1.85989</v>
      </c>
      <c r="FA35">
        <v>1.8590100000000001</v>
      </c>
      <c r="FB35">
        <v>1.8649100000000001</v>
      </c>
      <c r="FC35">
        <v>1.8689100000000001</v>
      </c>
      <c r="FD35">
        <v>1.86358</v>
      </c>
      <c r="FE35">
        <v>1.86371</v>
      </c>
      <c r="FF35">
        <v>1.8636600000000001</v>
      </c>
      <c r="FG35">
        <v>1.86347</v>
      </c>
      <c r="FH35">
        <v>0</v>
      </c>
      <c r="FI35">
        <v>0</v>
      </c>
      <c r="FJ35">
        <v>0</v>
      </c>
      <c r="FK35">
        <v>0</v>
      </c>
      <c r="FL35" t="s">
        <v>356</v>
      </c>
      <c r="FM35" t="s">
        <v>357</v>
      </c>
      <c r="FN35" t="s">
        <v>358</v>
      </c>
      <c r="FO35" t="s">
        <v>358</v>
      </c>
      <c r="FP35" t="s">
        <v>358</v>
      </c>
      <c r="FQ35" t="s">
        <v>358</v>
      </c>
      <c r="FR35">
        <v>0</v>
      </c>
      <c r="FS35">
        <v>100</v>
      </c>
      <c r="FT35">
        <v>100</v>
      </c>
      <c r="FU35">
        <v>-4.76</v>
      </c>
      <c r="FV35">
        <v>-0.21690000000000001</v>
      </c>
      <c r="FW35">
        <v>-4.7636363636363503</v>
      </c>
      <c r="FX35">
        <v>0</v>
      </c>
      <c r="FY35">
        <v>0</v>
      </c>
      <c r="FZ35">
        <v>0</v>
      </c>
      <c r="GA35">
        <v>-0.21693636363636401</v>
      </c>
      <c r="GB35">
        <v>0</v>
      </c>
      <c r="GC35">
        <v>0</v>
      </c>
      <c r="GD35">
        <v>0</v>
      </c>
      <c r="GE35">
        <v>-1</v>
      </c>
      <c r="GF35">
        <v>-1</v>
      </c>
      <c r="GG35">
        <v>-1</v>
      </c>
      <c r="GH35">
        <v>-1</v>
      </c>
      <c r="GI35">
        <v>0.8</v>
      </c>
      <c r="GJ35">
        <v>0.8</v>
      </c>
      <c r="GK35">
        <v>3.4741200000000001</v>
      </c>
      <c r="GL35">
        <v>2.5488300000000002</v>
      </c>
      <c r="GM35">
        <v>1.4489700000000001</v>
      </c>
      <c r="GN35">
        <v>2.3083499999999999</v>
      </c>
      <c r="GO35">
        <v>1.5466299999999999</v>
      </c>
      <c r="GP35">
        <v>2.4121100000000002</v>
      </c>
      <c r="GQ35">
        <v>26.066199999999998</v>
      </c>
      <c r="GR35">
        <v>14.946300000000001</v>
      </c>
      <c r="GS35">
        <v>18</v>
      </c>
      <c r="GT35">
        <v>388.512</v>
      </c>
      <c r="GU35">
        <v>654.245</v>
      </c>
      <c r="GV35">
        <v>17.601600000000001</v>
      </c>
      <c r="GW35">
        <v>22.272200000000002</v>
      </c>
      <c r="GX35">
        <v>29.9999</v>
      </c>
      <c r="GY35">
        <v>22.332599999999999</v>
      </c>
      <c r="GZ35">
        <v>22.323899999999998</v>
      </c>
      <c r="HA35">
        <v>69.459500000000006</v>
      </c>
      <c r="HB35">
        <v>10</v>
      </c>
      <c r="HC35">
        <v>-30</v>
      </c>
      <c r="HD35">
        <v>17.6004</v>
      </c>
      <c r="HE35">
        <v>1800</v>
      </c>
      <c r="HF35">
        <v>0</v>
      </c>
      <c r="HG35">
        <v>100.732</v>
      </c>
      <c r="HH35">
        <v>94.816699999999997</v>
      </c>
    </row>
    <row r="36" spans="1:216" x14ac:dyDescent="0.2">
      <c r="A36">
        <v>18</v>
      </c>
      <c r="B36">
        <v>1689975466.0999999</v>
      </c>
      <c r="C36">
        <v>1524.0999999046301</v>
      </c>
      <c r="D36" t="s">
        <v>407</v>
      </c>
      <c r="E36" t="s">
        <v>408</v>
      </c>
      <c r="F36" t="s">
        <v>348</v>
      </c>
      <c r="G36" t="s">
        <v>349</v>
      </c>
      <c r="H36" t="s">
        <v>350</v>
      </c>
      <c r="I36" t="s">
        <v>351</v>
      </c>
      <c r="J36" t="s">
        <v>352</v>
      </c>
      <c r="K36" t="s">
        <v>353</v>
      </c>
      <c r="L36">
        <v>1689975466.0999999</v>
      </c>
      <c r="M36">
        <f t="shared" si="0"/>
        <v>1.8030953268243011E-3</v>
      </c>
      <c r="N36">
        <f t="shared" si="1"/>
        <v>1.8030953268243011</v>
      </c>
      <c r="O36">
        <f t="shared" si="2"/>
        <v>13.19254435245929</v>
      </c>
      <c r="P36">
        <f t="shared" si="3"/>
        <v>395.851</v>
      </c>
      <c r="Q36">
        <f t="shared" si="4"/>
        <v>259.63226339203845</v>
      </c>
      <c r="R36">
        <f t="shared" si="5"/>
        <v>26.188890134679514</v>
      </c>
      <c r="S36">
        <f t="shared" si="6"/>
        <v>39.929160626117003</v>
      </c>
      <c r="T36">
        <f t="shared" si="7"/>
        <v>0.16459547845490183</v>
      </c>
      <c r="U36">
        <f t="shared" si="8"/>
        <v>4.6937076974120435</v>
      </c>
      <c r="V36">
        <f t="shared" si="9"/>
        <v>0.16145487200692935</v>
      </c>
      <c r="W36">
        <f t="shared" si="10"/>
        <v>0.10118647478463362</v>
      </c>
      <c r="X36">
        <f t="shared" si="11"/>
        <v>297.70577099999997</v>
      </c>
      <c r="Y36">
        <f t="shared" si="12"/>
        <v>20.792542127755571</v>
      </c>
      <c r="Z36">
        <f t="shared" si="13"/>
        <v>20.792542127755571</v>
      </c>
      <c r="AA36">
        <f t="shared" si="14"/>
        <v>2.4642882411197284</v>
      </c>
      <c r="AB36">
        <f t="shared" si="15"/>
        <v>58.042881193068283</v>
      </c>
      <c r="AC36">
        <f t="shared" si="16"/>
        <v>1.3591515038247999</v>
      </c>
      <c r="AD36">
        <f t="shared" si="17"/>
        <v>2.3416334197881192</v>
      </c>
      <c r="AE36">
        <f t="shared" si="18"/>
        <v>1.1051367372949286</v>
      </c>
      <c r="AF36">
        <f t="shared" si="19"/>
        <v>-79.516503912951677</v>
      </c>
      <c r="AG36">
        <f t="shared" si="20"/>
        <v>-209.23005995506369</v>
      </c>
      <c r="AH36">
        <f t="shared" si="21"/>
        <v>-8.997207132960261</v>
      </c>
      <c r="AI36">
        <f t="shared" si="22"/>
        <v>-3.8000000975699777E-2</v>
      </c>
      <c r="AJ36">
        <v>0</v>
      </c>
      <c r="AK36">
        <v>0</v>
      </c>
      <c r="AL36">
        <f t="shared" si="23"/>
        <v>1</v>
      </c>
      <c r="AM36">
        <f t="shared" si="24"/>
        <v>0</v>
      </c>
      <c r="AN36">
        <f t="shared" si="25"/>
        <v>54415.95511234166</v>
      </c>
      <c r="AO36">
        <f t="shared" si="26"/>
        <v>1800.02</v>
      </c>
      <c r="AP36">
        <f t="shared" si="27"/>
        <v>1517.4170999999999</v>
      </c>
      <c r="AQ36">
        <f t="shared" si="28"/>
        <v>0.84300013333185186</v>
      </c>
      <c r="AR36">
        <f t="shared" si="29"/>
        <v>0.16539025733047411</v>
      </c>
      <c r="AS36">
        <v>1689975466.0999999</v>
      </c>
      <c r="AT36">
        <v>395.851</v>
      </c>
      <c r="AU36">
        <v>399.95299999999997</v>
      </c>
      <c r="AV36">
        <v>13.474399999999999</v>
      </c>
      <c r="AW36">
        <v>12.9497</v>
      </c>
      <c r="AX36">
        <v>400.733</v>
      </c>
      <c r="AY36">
        <v>13.6906</v>
      </c>
      <c r="AZ36">
        <v>400.03500000000003</v>
      </c>
      <c r="BA36">
        <v>100.76900000000001</v>
      </c>
      <c r="BB36">
        <v>0.10016700000000001</v>
      </c>
      <c r="BC36">
        <v>19.965699999999998</v>
      </c>
      <c r="BD36">
        <v>20.1312</v>
      </c>
      <c r="BE36">
        <v>999.9</v>
      </c>
      <c r="BF36">
        <v>0</v>
      </c>
      <c r="BG36">
        <v>0</v>
      </c>
      <c r="BH36">
        <v>9971.8799999999992</v>
      </c>
      <c r="BI36">
        <v>0</v>
      </c>
      <c r="BJ36">
        <v>65.129800000000003</v>
      </c>
      <c r="BK36">
        <v>-4.1020200000000004</v>
      </c>
      <c r="BL36">
        <v>401.25700000000001</v>
      </c>
      <c r="BM36">
        <v>405.2</v>
      </c>
      <c r="BN36">
        <v>0.52468300000000001</v>
      </c>
      <c r="BO36">
        <v>399.95299999999997</v>
      </c>
      <c r="BP36">
        <v>12.9497</v>
      </c>
      <c r="BQ36">
        <v>1.3577900000000001</v>
      </c>
      <c r="BR36">
        <v>1.3049200000000001</v>
      </c>
      <c r="BS36">
        <v>11.4543</v>
      </c>
      <c r="BT36">
        <v>10.855700000000001</v>
      </c>
      <c r="BU36">
        <v>1800.02</v>
      </c>
      <c r="BV36">
        <v>0.89999300000000004</v>
      </c>
      <c r="BW36">
        <v>0.100007</v>
      </c>
      <c r="BX36">
        <v>0</v>
      </c>
      <c r="BY36">
        <v>1.8653</v>
      </c>
      <c r="BZ36">
        <v>0</v>
      </c>
      <c r="CA36">
        <v>3323.96</v>
      </c>
      <c r="CB36">
        <v>13895.1</v>
      </c>
      <c r="CC36">
        <v>38.061999999999998</v>
      </c>
      <c r="CD36">
        <v>40.25</v>
      </c>
      <c r="CE36">
        <v>39.375</v>
      </c>
      <c r="CF36">
        <v>38.375</v>
      </c>
      <c r="CG36">
        <v>37.436999999999998</v>
      </c>
      <c r="CH36">
        <v>1620.01</v>
      </c>
      <c r="CI36">
        <v>180.01</v>
      </c>
      <c r="CJ36">
        <v>0</v>
      </c>
      <c r="CK36">
        <v>1689975476.3</v>
      </c>
      <c r="CL36">
        <v>0</v>
      </c>
      <c r="CM36">
        <v>1689975432.0999999</v>
      </c>
      <c r="CN36" t="s">
        <v>409</v>
      </c>
      <c r="CO36">
        <v>1689975432.0999999</v>
      </c>
      <c r="CP36">
        <v>1689975425.0999999</v>
      </c>
      <c r="CQ36">
        <v>20</v>
      </c>
      <c r="CR36">
        <v>-0.11899999999999999</v>
      </c>
      <c r="CS36">
        <v>1E-3</v>
      </c>
      <c r="CT36">
        <v>-4.883</v>
      </c>
      <c r="CU36">
        <v>-0.216</v>
      </c>
      <c r="CV36">
        <v>399</v>
      </c>
      <c r="CW36">
        <v>13</v>
      </c>
      <c r="CX36">
        <v>0.06</v>
      </c>
      <c r="CY36">
        <v>0.19</v>
      </c>
      <c r="CZ36">
        <v>6.1064939625941701</v>
      </c>
      <c r="DA36">
        <v>1.7729045508727499</v>
      </c>
      <c r="DB36">
        <v>0.19406877523382099</v>
      </c>
      <c r="DC36">
        <v>1</v>
      </c>
      <c r="DD36">
        <v>399.96015</v>
      </c>
      <c r="DE36">
        <v>0.18825563909870599</v>
      </c>
      <c r="DF36">
        <v>3.4988962545356203E-2</v>
      </c>
      <c r="DG36">
        <v>1</v>
      </c>
      <c r="DH36">
        <v>1800.0055</v>
      </c>
      <c r="DI36">
        <v>4.64520161721803E-4</v>
      </c>
      <c r="DJ36">
        <v>4.9749371855285704E-3</v>
      </c>
      <c r="DK36">
        <v>-1</v>
      </c>
      <c r="DL36">
        <v>2</v>
      </c>
      <c r="DM36">
        <v>2</v>
      </c>
      <c r="DN36" t="s">
        <v>355</v>
      </c>
      <c r="DO36">
        <v>2.7330100000000002</v>
      </c>
      <c r="DP36">
        <v>2.8380700000000001</v>
      </c>
      <c r="DQ36">
        <v>9.7641599999999995E-2</v>
      </c>
      <c r="DR36">
        <v>9.7026100000000004E-2</v>
      </c>
      <c r="DS36">
        <v>8.1590499999999996E-2</v>
      </c>
      <c r="DT36">
        <v>7.6994400000000005E-2</v>
      </c>
      <c r="DU36">
        <v>26380.2</v>
      </c>
      <c r="DV36">
        <v>27701</v>
      </c>
      <c r="DW36">
        <v>27354.5</v>
      </c>
      <c r="DX36">
        <v>28786.7</v>
      </c>
      <c r="DY36">
        <v>33115</v>
      </c>
      <c r="DZ36">
        <v>35367.300000000003</v>
      </c>
      <c r="EA36">
        <v>36567.5</v>
      </c>
      <c r="EB36">
        <v>38997.9</v>
      </c>
      <c r="EC36">
        <v>1.8853</v>
      </c>
      <c r="ED36">
        <v>2.09965</v>
      </c>
      <c r="EE36">
        <v>0.11097600000000001</v>
      </c>
      <c r="EF36">
        <v>0</v>
      </c>
      <c r="EG36">
        <v>18.292899999999999</v>
      </c>
      <c r="EH36">
        <v>999.9</v>
      </c>
      <c r="EI36">
        <v>50.548999999999999</v>
      </c>
      <c r="EJ36">
        <v>22.94</v>
      </c>
      <c r="EK36">
        <v>14.0928</v>
      </c>
      <c r="EL36">
        <v>62.440600000000003</v>
      </c>
      <c r="EM36">
        <v>26.133800000000001</v>
      </c>
      <c r="EN36">
        <v>1</v>
      </c>
      <c r="EO36">
        <v>-0.390401</v>
      </c>
      <c r="EP36">
        <v>1.22407</v>
      </c>
      <c r="EQ36">
        <v>19.928100000000001</v>
      </c>
      <c r="ER36">
        <v>5.2142900000000001</v>
      </c>
      <c r="ES36">
        <v>11.9201</v>
      </c>
      <c r="ET36">
        <v>4.9543499999999998</v>
      </c>
      <c r="EU36">
        <v>3.2966500000000001</v>
      </c>
      <c r="EV36">
        <v>9999</v>
      </c>
      <c r="EW36">
        <v>5586.9</v>
      </c>
      <c r="EX36">
        <v>81.2</v>
      </c>
      <c r="EY36">
        <v>161.5</v>
      </c>
      <c r="EZ36">
        <v>1.8599000000000001</v>
      </c>
      <c r="FA36">
        <v>1.8590500000000001</v>
      </c>
      <c r="FB36">
        <v>1.8649</v>
      </c>
      <c r="FC36">
        <v>1.8689100000000001</v>
      </c>
      <c r="FD36">
        <v>1.86358</v>
      </c>
      <c r="FE36">
        <v>1.86371</v>
      </c>
      <c r="FF36">
        <v>1.8636900000000001</v>
      </c>
      <c r="FG36">
        <v>1.8634599999999999</v>
      </c>
      <c r="FH36">
        <v>0</v>
      </c>
      <c r="FI36">
        <v>0</v>
      </c>
      <c r="FJ36">
        <v>0</v>
      </c>
      <c r="FK36">
        <v>0</v>
      </c>
      <c r="FL36" t="s">
        <v>356</v>
      </c>
      <c r="FM36" t="s">
        <v>357</v>
      </c>
      <c r="FN36" t="s">
        <v>358</v>
      </c>
      <c r="FO36" t="s">
        <v>358</v>
      </c>
      <c r="FP36" t="s">
        <v>358</v>
      </c>
      <c r="FQ36" t="s">
        <v>358</v>
      </c>
      <c r="FR36">
        <v>0</v>
      </c>
      <c r="FS36">
        <v>100</v>
      </c>
      <c r="FT36">
        <v>100</v>
      </c>
      <c r="FU36">
        <v>-4.8819999999999997</v>
      </c>
      <c r="FV36">
        <v>-0.2162</v>
      </c>
      <c r="FW36">
        <v>-4.88290000000001</v>
      </c>
      <c r="FX36">
        <v>0</v>
      </c>
      <c r="FY36">
        <v>0</v>
      </c>
      <c r="FZ36">
        <v>0</v>
      </c>
      <c r="GA36">
        <v>-0.21627272727272701</v>
      </c>
      <c r="GB36">
        <v>0</v>
      </c>
      <c r="GC36">
        <v>0</v>
      </c>
      <c r="GD36">
        <v>0</v>
      </c>
      <c r="GE36">
        <v>-1</v>
      </c>
      <c r="GF36">
        <v>-1</v>
      </c>
      <c r="GG36">
        <v>-1</v>
      </c>
      <c r="GH36">
        <v>-1</v>
      </c>
      <c r="GI36">
        <v>0.6</v>
      </c>
      <c r="GJ36">
        <v>0.7</v>
      </c>
      <c r="GK36">
        <v>1.03271</v>
      </c>
      <c r="GL36">
        <v>2.5463900000000002</v>
      </c>
      <c r="GM36">
        <v>1.4477500000000001</v>
      </c>
      <c r="GN36">
        <v>2.3083499999999999</v>
      </c>
      <c r="GO36">
        <v>1.5466299999999999</v>
      </c>
      <c r="GP36">
        <v>2.3974600000000001</v>
      </c>
      <c r="GQ36">
        <v>26.066199999999998</v>
      </c>
      <c r="GR36">
        <v>14.9376</v>
      </c>
      <c r="GS36">
        <v>18</v>
      </c>
      <c r="GT36">
        <v>388.185</v>
      </c>
      <c r="GU36">
        <v>650.44899999999996</v>
      </c>
      <c r="GV36">
        <v>17.8447</v>
      </c>
      <c r="GW36">
        <v>22.208100000000002</v>
      </c>
      <c r="GX36">
        <v>29.999700000000001</v>
      </c>
      <c r="GY36">
        <v>22.2682</v>
      </c>
      <c r="GZ36">
        <v>22.258900000000001</v>
      </c>
      <c r="HA36">
        <v>20.672999999999998</v>
      </c>
      <c r="HB36">
        <v>10</v>
      </c>
      <c r="HC36">
        <v>-30</v>
      </c>
      <c r="HD36">
        <v>17.872900000000001</v>
      </c>
      <c r="HE36">
        <v>400</v>
      </c>
      <c r="HF36">
        <v>0</v>
      </c>
      <c r="HG36">
        <v>100.747</v>
      </c>
      <c r="HH36">
        <v>94.832899999999995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Ely</cp:lastModifiedBy>
  <dcterms:created xsi:type="dcterms:W3CDTF">2023-07-21T13:42:08Z</dcterms:created>
  <dcterms:modified xsi:type="dcterms:W3CDTF">2023-07-24T07:33:14Z</dcterms:modified>
</cp:coreProperties>
</file>