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imely/Library/CloudStorage/Dropbox/TESTwork/NGEE-Arctic/2023_Seward/2023_gasex_raw/2023-07-21/"/>
    </mc:Choice>
  </mc:AlternateContent>
  <xr:revisionPtr revIDLastSave="0" documentId="13_ncr:1_{5C7F5A90-2E47-D149-ABF4-BD466D3C262E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Measurements" sheetId="1" r:id="rId1"/>
    <sheet name="Remark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R36" i="1" l="1"/>
  <c r="AQ36" i="1"/>
  <c r="AP36" i="1" s="1"/>
  <c r="AO36" i="1"/>
  <c r="AN36" i="1"/>
  <c r="AL36" i="1"/>
  <c r="P36" i="1" s="1"/>
  <c r="AD36" i="1"/>
  <c r="AC36" i="1"/>
  <c r="AB36" i="1"/>
  <c r="X36" i="1"/>
  <c r="U36" i="1"/>
  <c r="S36" i="1"/>
  <c r="AR35" i="1"/>
  <c r="AQ35" i="1"/>
  <c r="AO35" i="1"/>
  <c r="AP35" i="1" s="1"/>
  <c r="AN35" i="1"/>
  <c r="AL35" i="1"/>
  <c r="P35" i="1" s="1"/>
  <c r="AD35" i="1"/>
  <c r="AC35" i="1"/>
  <c r="AB35" i="1"/>
  <c r="U35" i="1"/>
  <c r="O35" i="1"/>
  <c r="AR34" i="1"/>
  <c r="AQ34" i="1"/>
  <c r="AO34" i="1"/>
  <c r="X34" i="1" s="1"/>
  <c r="AN34" i="1"/>
  <c r="AM34" i="1"/>
  <c r="AL34" i="1"/>
  <c r="N34" i="1" s="1"/>
  <c r="M34" i="1" s="1"/>
  <c r="AD34" i="1"/>
  <c r="AC34" i="1"/>
  <c r="AB34" i="1" s="1"/>
  <c r="U34" i="1"/>
  <c r="P34" i="1"/>
  <c r="O34" i="1"/>
  <c r="AR33" i="1"/>
  <c r="AQ33" i="1"/>
  <c r="AP33" i="1"/>
  <c r="AO33" i="1"/>
  <c r="AN33" i="1"/>
  <c r="AL33" i="1" s="1"/>
  <c r="AD33" i="1"/>
  <c r="AC33" i="1"/>
  <c r="AB33" i="1" s="1"/>
  <c r="X33" i="1"/>
  <c r="U33" i="1"/>
  <c r="AR32" i="1"/>
  <c r="AQ32" i="1"/>
  <c r="AP32" i="1" s="1"/>
  <c r="AO32" i="1"/>
  <c r="AN32" i="1"/>
  <c r="AL32" i="1"/>
  <c r="P32" i="1" s="1"/>
  <c r="AD32" i="1"/>
  <c r="AC32" i="1"/>
  <c r="AB32" i="1"/>
  <c r="X32" i="1"/>
  <c r="U32" i="1"/>
  <c r="S32" i="1"/>
  <c r="AR31" i="1"/>
  <c r="AQ31" i="1"/>
  <c r="AO31" i="1"/>
  <c r="AP31" i="1" s="1"/>
  <c r="AN31" i="1"/>
  <c r="AL31" i="1"/>
  <c r="P31" i="1" s="1"/>
  <c r="AD31" i="1"/>
  <c r="AC31" i="1"/>
  <c r="AB31" i="1"/>
  <c r="U31" i="1"/>
  <c r="O31" i="1"/>
  <c r="N31" i="1"/>
  <c r="M31" i="1" s="1"/>
  <c r="AR30" i="1"/>
  <c r="AQ30" i="1"/>
  <c r="AO30" i="1"/>
  <c r="AP30" i="1" s="1"/>
  <c r="AN30" i="1"/>
  <c r="AM30" i="1"/>
  <c r="AL30" i="1"/>
  <c r="N30" i="1" s="1"/>
  <c r="M30" i="1" s="1"/>
  <c r="AD30" i="1"/>
  <c r="AC30" i="1"/>
  <c r="AB30" i="1" s="1"/>
  <c r="U30" i="1"/>
  <c r="P30" i="1"/>
  <c r="O30" i="1"/>
  <c r="AR29" i="1"/>
  <c r="AQ29" i="1"/>
  <c r="AP29" i="1"/>
  <c r="AO29" i="1"/>
  <c r="AN29" i="1"/>
  <c r="AL29" i="1" s="1"/>
  <c r="AD29" i="1"/>
  <c r="AC29" i="1"/>
  <c r="AB29" i="1" s="1"/>
  <c r="X29" i="1"/>
  <c r="U29" i="1"/>
  <c r="AR28" i="1"/>
  <c r="AQ28" i="1"/>
  <c r="AP28" i="1" s="1"/>
  <c r="AO28" i="1"/>
  <c r="AN28" i="1"/>
  <c r="AL28" i="1"/>
  <c r="P28" i="1" s="1"/>
  <c r="AD28" i="1"/>
  <c r="AC28" i="1"/>
  <c r="AB28" i="1"/>
  <c r="X28" i="1"/>
  <c r="U28" i="1"/>
  <c r="S28" i="1"/>
  <c r="AR27" i="1"/>
  <c r="AQ27" i="1"/>
  <c r="AO27" i="1"/>
  <c r="AN27" i="1"/>
  <c r="AL27" i="1" s="1"/>
  <c r="AD27" i="1"/>
  <c r="AB27" i="1" s="1"/>
  <c r="AC27" i="1"/>
  <c r="U27" i="1"/>
  <c r="AR26" i="1"/>
  <c r="AQ26" i="1"/>
  <c r="AO26" i="1"/>
  <c r="AN26" i="1"/>
  <c r="AM26" i="1"/>
  <c r="AL26" i="1"/>
  <c r="N26" i="1" s="1"/>
  <c r="M26" i="1" s="1"/>
  <c r="AD26" i="1"/>
  <c r="AC26" i="1"/>
  <c r="AB26" i="1" s="1"/>
  <c r="U26" i="1"/>
  <c r="P26" i="1"/>
  <c r="O26" i="1"/>
  <c r="AR25" i="1"/>
  <c r="AQ25" i="1"/>
  <c r="AP25" i="1"/>
  <c r="AO25" i="1"/>
  <c r="AN25" i="1"/>
  <c r="AL25" i="1" s="1"/>
  <c r="AM25" i="1"/>
  <c r="AD25" i="1"/>
  <c r="AC25" i="1"/>
  <c r="AB25" i="1" s="1"/>
  <c r="X25" i="1"/>
  <c r="U25" i="1"/>
  <c r="AR24" i="1"/>
  <c r="X24" i="1" s="1"/>
  <c r="AQ24" i="1"/>
  <c r="AP24" i="1" s="1"/>
  <c r="AO24" i="1"/>
  <c r="AN24" i="1"/>
  <c r="AL24" i="1"/>
  <c r="P24" i="1" s="1"/>
  <c r="AD24" i="1"/>
  <c r="AC24" i="1"/>
  <c r="AB24" i="1"/>
  <c r="U24" i="1"/>
  <c r="S24" i="1"/>
  <c r="AR23" i="1"/>
  <c r="X23" i="1" s="1"/>
  <c r="AQ23" i="1"/>
  <c r="AO23" i="1"/>
  <c r="AP23" i="1" s="1"/>
  <c r="AN23" i="1"/>
  <c r="AL23" i="1" s="1"/>
  <c r="AD23" i="1"/>
  <c r="AB23" i="1" s="1"/>
  <c r="AC23" i="1"/>
  <c r="U23" i="1"/>
  <c r="AR22" i="1"/>
  <c r="AQ22" i="1"/>
  <c r="AO22" i="1"/>
  <c r="AN22" i="1"/>
  <c r="AL22" i="1" s="1"/>
  <c r="AD22" i="1"/>
  <c r="AC22" i="1"/>
  <c r="AB22" i="1" s="1"/>
  <c r="U22" i="1"/>
  <c r="O22" i="1"/>
  <c r="AR21" i="1"/>
  <c r="AQ21" i="1"/>
  <c r="AP21" i="1"/>
  <c r="AO21" i="1"/>
  <c r="AN21" i="1"/>
  <c r="AL21" i="1" s="1"/>
  <c r="AM21" i="1"/>
  <c r="AD21" i="1"/>
  <c r="AC21" i="1"/>
  <c r="AB21" i="1" s="1"/>
  <c r="X21" i="1"/>
  <c r="U21" i="1"/>
  <c r="AR20" i="1"/>
  <c r="X20" i="1" s="1"/>
  <c r="AQ20" i="1"/>
  <c r="AP20" i="1" s="1"/>
  <c r="AO20" i="1"/>
  <c r="AN20" i="1"/>
  <c r="AL20" i="1"/>
  <c r="P20" i="1" s="1"/>
  <c r="AD20" i="1"/>
  <c r="AC20" i="1"/>
  <c r="AB20" i="1"/>
  <c r="U20" i="1"/>
  <c r="S20" i="1"/>
  <c r="AR19" i="1"/>
  <c r="X19" i="1" s="1"/>
  <c r="AQ19" i="1"/>
  <c r="AP19" i="1" s="1"/>
  <c r="AO19" i="1"/>
  <c r="AN19" i="1"/>
  <c r="AL19" i="1"/>
  <c r="AM19" i="1" s="1"/>
  <c r="AD19" i="1"/>
  <c r="AC19" i="1"/>
  <c r="AB19" i="1"/>
  <c r="U19" i="1"/>
  <c r="P19" i="1"/>
  <c r="O19" i="1"/>
  <c r="N19" i="1"/>
  <c r="M19" i="1" s="1"/>
  <c r="P23" i="1" l="1"/>
  <c r="O23" i="1"/>
  <c r="N23" i="1"/>
  <c r="M23" i="1" s="1"/>
  <c r="AM23" i="1"/>
  <c r="S23" i="1"/>
  <c r="Y33" i="1"/>
  <c r="Z33" i="1" s="1"/>
  <c r="AG33" i="1" s="1"/>
  <c r="Y34" i="1"/>
  <c r="Z34" i="1" s="1"/>
  <c r="V34" i="1" s="1"/>
  <c r="T34" i="1" s="1"/>
  <c r="W34" i="1" s="1"/>
  <c r="Q34" i="1" s="1"/>
  <c r="R34" i="1" s="1"/>
  <c r="S29" i="1"/>
  <c r="AM29" i="1"/>
  <c r="P29" i="1"/>
  <c r="O29" i="1"/>
  <c r="N29" i="1"/>
  <c r="M29" i="1" s="1"/>
  <c r="AF31" i="1"/>
  <c r="AF19" i="1"/>
  <c r="Y25" i="1"/>
  <c r="Z25" i="1" s="1"/>
  <c r="AG25" i="1" s="1"/>
  <c r="AF26" i="1"/>
  <c r="S21" i="1"/>
  <c r="N21" i="1"/>
  <c r="M21" i="1" s="1"/>
  <c r="P21" i="1"/>
  <c r="O21" i="1"/>
  <c r="AF30" i="1"/>
  <c r="S33" i="1"/>
  <c r="P33" i="1"/>
  <c r="AM33" i="1"/>
  <c r="O33" i="1"/>
  <c r="N33" i="1"/>
  <c r="M33" i="1" s="1"/>
  <c r="AP26" i="1"/>
  <c r="X26" i="1"/>
  <c r="AF34" i="1"/>
  <c r="N22" i="1"/>
  <c r="M22" i="1" s="1"/>
  <c r="AM22" i="1"/>
  <c r="S22" i="1"/>
  <c r="P22" i="1"/>
  <c r="S25" i="1"/>
  <c r="N25" i="1"/>
  <c r="M25" i="1" s="1"/>
  <c r="P25" i="1"/>
  <c r="O25" i="1"/>
  <c r="P27" i="1"/>
  <c r="O27" i="1"/>
  <c r="N27" i="1"/>
  <c r="M27" i="1" s="1"/>
  <c r="AM27" i="1"/>
  <c r="S27" i="1"/>
  <c r="Y29" i="1"/>
  <c r="Z29" i="1" s="1"/>
  <c r="Y19" i="1"/>
  <c r="Z19" i="1" s="1"/>
  <c r="V19" i="1" s="1"/>
  <c r="T19" i="1" s="1"/>
  <c r="W19" i="1" s="1"/>
  <c r="Q19" i="1" s="1"/>
  <c r="R19" i="1" s="1"/>
  <c r="Y21" i="1"/>
  <c r="Z21" i="1" s="1"/>
  <c r="AP22" i="1"/>
  <c r="X22" i="1"/>
  <c r="AP27" i="1"/>
  <c r="X30" i="1"/>
  <c r="AP34" i="1"/>
  <c r="S19" i="1"/>
  <c r="AM20" i="1"/>
  <c r="AM24" i="1"/>
  <c r="AM28" i="1"/>
  <c r="S31" i="1"/>
  <c r="AM32" i="1"/>
  <c r="S35" i="1"/>
  <c r="AM36" i="1"/>
  <c r="N20" i="1"/>
  <c r="M20" i="1" s="1"/>
  <c r="Y20" i="1" s="1"/>
  <c r="Z20" i="1" s="1"/>
  <c r="N24" i="1"/>
  <c r="M24" i="1" s="1"/>
  <c r="N28" i="1"/>
  <c r="M28" i="1" s="1"/>
  <c r="N32" i="1"/>
  <c r="M32" i="1" s="1"/>
  <c r="N36" i="1"/>
  <c r="M36" i="1" s="1"/>
  <c r="O20" i="1"/>
  <c r="O24" i="1"/>
  <c r="S26" i="1"/>
  <c r="O28" i="1"/>
  <c r="S30" i="1"/>
  <c r="AM31" i="1"/>
  <c r="O32" i="1"/>
  <c r="S34" i="1"/>
  <c r="AM35" i="1"/>
  <c r="O36" i="1"/>
  <c r="N35" i="1"/>
  <c r="M35" i="1" s="1"/>
  <c r="X27" i="1"/>
  <c r="X31" i="1"/>
  <c r="X35" i="1"/>
  <c r="AH20" i="1" l="1"/>
  <c r="AG20" i="1"/>
  <c r="AA20" i="1"/>
  <c r="AE20" i="1" s="1"/>
  <c r="Y28" i="1"/>
  <c r="Z28" i="1" s="1"/>
  <c r="V28" i="1" s="1"/>
  <c r="T28" i="1" s="1"/>
  <c r="W28" i="1" s="1"/>
  <c r="Q28" i="1" s="1"/>
  <c r="R28" i="1" s="1"/>
  <c r="AF28" i="1"/>
  <c r="Y35" i="1"/>
  <c r="Z35" i="1" s="1"/>
  <c r="V35" i="1" s="1"/>
  <c r="T35" i="1" s="1"/>
  <c r="W35" i="1" s="1"/>
  <c r="Q35" i="1" s="1"/>
  <c r="R35" i="1" s="1"/>
  <c r="AF24" i="1"/>
  <c r="AA21" i="1"/>
  <c r="AE21" i="1" s="1"/>
  <c r="AH21" i="1"/>
  <c r="AF22" i="1"/>
  <c r="AF35" i="1"/>
  <c r="AG21" i="1"/>
  <c r="AF33" i="1"/>
  <c r="V33" i="1"/>
  <c r="T33" i="1" s="1"/>
  <c r="W33" i="1" s="1"/>
  <c r="Q33" i="1" s="1"/>
  <c r="R33" i="1" s="1"/>
  <c r="AF23" i="1"/>
  <c r="Y23" i="1"/>
  <c r="Z23" i="1" s="1"/>
  <c r="AF25" i="1"/>
  <c r="V25" i="1"/>
  <c r="T25" i="1" s="1"/>
  <c r="W25" i="1" s="1"/>
  <c r="Q25" i="1" s="1"/>
  <c r="R25" i="1" s="1"/>
  <c r="AF27" i="1"/>
  <c r="Y31" i="1"/>
  <c r="Z31" i="1" s="1"/>
  <c r="Y30" i="1"/>
  <c r="Z30" i="1" s="1"/>
  <c r="AA29" i="1"/>
  <c r="AE29" i="1" s="1"/>
  <c r="AH29" i="1"/>
  <c r="Y22" i="1"/>
  <c r="Z22" i="1" s="1"/>
  <c r="V22" i="1" s="1"/>
  <c r="T22" i="1" s="1"/>
  <c r="W22" i="1" s="1"/>
  <c r="Q22" i="1" s="1"/>
  <c r="R22" i="1" s="1"/>
  <c r="AA33" i="1"/>
  <c r="AE33" i="1" s="1"/>
  <c r="AH33" i="1"/>
  <c r="Y27" i="1"/>
  <c r="Z27" i="1" s="1"/>
  <c r="AF20" i="1"/>
  <c r="V20" i="1"/>
  <c r="T20" i="1" s="1"/>
  <c r="W20" i="1" s="1"/>
  <c r="Q20" i="1" s="1"/>
  <c r="R20" i="1" s="1"/>
  <c r="AA25" i="1"/>
  <c r="AE25" i="1" s="1"/>
  <c r="AH25" i="1"/>
  <c r="AA19" i="1"/>
  <c r="AE19" i="1" s="1"/>
  <c r="AH19" i="1"/>
  <c r="AI19" i="1" s="1"/>
  <c r="AG19" i="1"/>
  <c r="V21" i="1"/>
  <c r="T21" i="1" s="1"/>
  <c r="W21" i="1" s="1"/>
  <c r="Q21" i="1" s="1"/>
  <c r="R21" i="1" s="1"/>
  <c r="AF21" i="1"/>
  <c r="Y36" i="1"/>
  <c r="Z36" i="1" s="1"/>
  <c r="AF36" i="1"/>
  <c r="AG29" i="1"/>
  <c r="AA34" i="1"/>
  <c r="AE34" i="1" s="1"/>
  <c r="AH34" i="1"/>
  <c r="Y32" i="1"/>
  <c r="Z32" i="1" s="1"/>
  <c r="AF32" i="1"/>
  <c r="V32" i="1"/>
  <c r="T32" i="1" s="1"/>
  <c r="W32" i="1" s="1"/>
  <c r="Q32" i="1" s="1"/>
  <c r="R32" i="1" s="1"/>
  <c r="Y24" i="1"/>
  <c r="Z24" i="1" s="1"/>
  <c r="V24" i="1" s="1"/>
  <c r="T24" i="1" s="1"/>
  <c r="W24" i="1" s="1"/>
  <c r="Q24" i="1" s="1"/>
  <c r="R24" i="1" s="1"/>
  <c r="Y26" i="1"/>
  <c r="Z26" i="1" s="1"/>
  <c r="AG34" i="1"/>
  <c r="AF29" i="1"/>
  <c r="V29" i="1"/>
  <c r="T29" i="1" s="1"/>
  <c r="W29" i="1" s="1"/>
  <c r="Q29" i="1" s="1"/>
  <c r="R29" i="1" s="1"/>
  <c r="AI29" i="1" l="1"/>
  <c r="AI33" i="1"/>
  <c r="AH32" i="1"/>
  <c r="AG32" i="1"/>
  <c r="AA32" i="1"/>
  <c r="AE32" i="1" s="1"/>
  <c r="AH27" i="1"/>
  <c r="AA27" i="1"/>
  <c r="AE27" i="1" s="1"/>
  <c r="AG27" i="1"/>
  <c r="AA30" i="1"/>
  <c r="AE30" i="1" s="1"/>
  <c r="AH30" i="1"/>
  <c r="AG30" i="1"/>
  <c r="V30" i="1"/>
  <c r="T30" i="1" s="1"/>
  <c r="W30" i="1" s="1"/>
  <c r="Q30" i="1" s="1"/>
  <c r="R30" i="1" s="1"/>
  <c r="AH23" i="1"/>
  <c r="AA23" i="1"/>
  <c r="AE23" i="1" s="1"/>
  <c r="AG23" i="1"/>
  <c r="AI34" i="1"/>
  <c r="V23" i="1"/>
  <c r="T23" i="1" s="1"/>
  <c r="W23" i="1" s="1"/>
  <c r="Q23" i="1" s="1"/>
  <c r="R23" i="1" s="1"/>
  <c r="AA35" i="1"/>
  <c r="AE35" i="1" s="1"/>
  <c r="AH35" i="1"/>
  <c r="AG35" i="1"/>
  <c r="AH36" i="1"/>
  <c r="AG36" i="1"/>
  <c r="AA36" i="1"/>
  <c r="AE36" i="1" s="1"/>
  <c r="AH28" i="1"/>
  <c r="AG28" i="1"/>
  <c r="AA28" i="1"/>
  <c r="AE28" i="1" s="1"/>
  <c r="AA26" i="1"/>
  <c r="AE26" i="1" s="1"/>
  <c r="AH26" i="1"/>
  <c r="AI26" i="1" s="1"/>
  <c r="AG26" i="1"/>
  <c r="V26" i="1"/>
  <c r="T26" i="1" s="1"/>
  <c r="W26" i="1" s="1"/>
  <c r="Q26" i="1" s="1"/>
  <c r="R26" i="1" s="1"/>
  <c r="V36" i="1"/>
  <c r="T36" i="1" s="1"/>
  <c r="W36" i="1" s="1"/>
  <c r="Q36" i="1" s="1"/>
  <c r="R36" i="1" s="1"/>
  <c r="AA22" i="1"/>
  <c r="AE22" i="1" s="1"/>
  <c r="AH22" i="1"/>
  <c r="AG22" i="1"/>
  <c r="V27" i="1"/>
  <c r="T27" i="1" s="1"/>
  <c r="W27" i="1" s="1"/>
  <c r="Q27" i="1" s="1"/>
  <c r="R27" i="1" s="1"/>
  <c r="AG31" i="1"/>
  <c r="AA31" i="1"/>
  <c r="AE31" i="1" s="1"/>
  <c r="AH31" i="1"/>
  <c r="AI31" i="1" s="1"/>
  <c r="V31" i="1"/>
  <c r="T31" i="1" s="1"/>
  <c r="W31" i="1" s="1"/>
  <c r="Q31" i="1" s="1"/>
  <c r="R31" i="1" s="1"/>
  <c r="AI21" i="1"/>
  <c r="AI25" i="1"/>
  <c r="AH24" i="1"/>
  <c r="AG24" i="1"/>
  <c r="AA24" i="1"/>
  <c r="AE24" i="1" s="1"/>
  <c r="AI20" i="1"/>
  <c r="AI30" i="1" l="1"/>
  <c r="AI24" i="1"/>
  <c r="AI22" i="1"/>
  <c r="AI27" i="1"/>
  <c r="AI36" i="1"/>
  <c r="AI23" i="1"/>
  <c r="AI28" i="1"/>
  <c r="AI35" i="1"/>
  <c r="AI32" i="1"/>
</calcChain>
</file>

<file path=xl/sharedStrings.xml><?xml version="1.0" encoding="utf-8"?>
<sst xmlns="http://schemas.openxmlformats.org/spreadsheetml/2006/main" count="984" uniqueCount="409">
  <si>
    <t>File opened</t>
  </si>
  <si>
    <t>2023-07-21 12:18:13</t>
  </si>
  <si>
    <t>Console s/n</t>
  </si>
  <si>
    <t>68C-702710</t>
  </si>
  <si>
    <t>Console ver</t>
  </si>
  <si>
    <t>Bluestem v.2.1.08</t>
  </si>
  <si>
    <t>Scripts ver</t>
  </si>
  <si>
    <t>2022.05  2.1.08, Aug 2022</t>
  </si>
  <si>
    <t>Head s/n</t>
  </si>
  <si>
    <t>68H-132700</t>
  </si>
  <si>
    <t>Head ver</t>
  </si>
  <si>
    <t>1.4.22</t>
  </si>
  <si>
    <t>Head cal</t>
  </si>
  <si>
    <t>{"oxygen": "21", "co2azero": "0.937793", "co2aspan1": "1.00152", "co2aspan2": "-0.0321776", "co2aspan2a": "0.29089", "co2aspan2b": "0.28861", "co2aspanconc1": "2491", "co2aspanconc2": "299.3", "co2bzero": "0.955587", "co2bspan1": "1.00103", "co2bspan2": "-0.0308328", "co2bspan2a": "0.289493", "co2bspan2b": "0.287208", "co2bspanconc1": "2491", "co2bspanconc2": "299.3", "h2oazero": "1.05327", "h2oaspan1": "1.00926", "h2oaspan2": "0", "h2oaspan2a": "0.0672159", "h2oaspan2b": "0.0678386", "h2oaspanconc1": "12.12", "h2oaspanconc2": "0", "h2obzero": "1.06268", "h2obspan1": "1.00042", "h2obspan2": "0", "h2obspan2a": "0.0667034", "h2obspan2b": "0.0667317", "h2obspanconc1": "12.12", "h2obspanconc2": "0", "tazero": "0.00764084", "tbzero": "0.0667534", "flowmeterzero": "1.00102", "flowazero": "0.314", "flowbzero": "0.30235", "chamberpressurezero": "2.57423", "ssa_ref": "33606.5", "ssb_ref": "38438.2"}</t>
  </si>
  <si>
    <t>CO2 rangematch</t>
  </si>
  <si>
    <t>Mon Jul 10 11:01</t>
  </si>
  <si>
    <t>H2O rangematch</t>
  </si>
  <si>
    <t>Tue Jun  6 10:03</t>
  </si>
  <si>
    <t>Chamber type</t>
  </si>
  <si>
    <t>6800-01A</t>
  </si>
  <si>
    <t>Chamber s/n</t>
  </si>
  <si>
    <t>MPF-842310</t>
  </si>
  <si>
    <t>Chamber rev</t>
  </si>
  <si>
    <t>0</t>
  </si>
  <si>
    <t>Chamber cal</t>
  </si>
  <si>
    <t>Fluorometer</t>
  </si>
  <si>
    <t>Flr. Version</t>
  </si>
  <si>
    <t>12:18:13</t>
  </si>
  <si>
    <t>Stability Definition:	CO2_r (Meas): Std&lt;0.75 Per=20	A (GasEx): Std&lt;0.2 Per=20	Qin (LeafQ): Per=20</t>
  </si>
  <si>
    <t>SysConst</t>
  </si>
  <si>
    <t>AvgTime</t>
  </si>
  <si>
    <t>4</t>
  </si>
  <si>
    <t>Oxygen</t>
  </si>
  <si>
    <t>ChambConst</t>
  </si>
  <si>
    <t>Chamber</t>
  </si>
  <si>
    <t>Aperture</t>
  </si>
  <si>
    <t>6 cm²</t>
  </si>
  <si>
    <t>blc_a</t>
  </si>
  <si>
    <t>blc_b</t>
  </si>
  <si>
    <t>blc_c</t>
  </si>
  <si>
    <t>blc_d</t>
  </si>
  <si>
    <t>blc_e</t>
  </si>
  <si>
    <t>blc_minS</t>
  </si>
  <si>
    <t>blc_maxS</t>
  </si>
  <si>
    <t>blc_Po</t>
  </si>
  <si>
    <t>Const</t>
  </si>
  <si>
    <t>S</t>
  </si>
  <si>
    <t>K</t>
  </si>
  <si>
    <t>Geometry</t>
  </si>
  <si>
    <t>0: Broadleaf</t>
  </si>
  <si>
    <t>CustomBLC</t>
  </si>
  <si>
    <t>LTConst</t>
  </si>
  <si>
    <t>deltaTw</t>
  </si>
  <si>
    <t>fT1</t>
  </si>
  <si>
    <t>fT2</t>
  </si>
  <si>
    <t>fTeb</t>
  </si>
  <si>
    <t>LQConst</t>
  </si>
  <si>
    <t>Leaf</t>
  </si>
  <si>
    <t>standard</t>
  </si>
  <si>
    <t>Ambient</t>
  </si>
  <si>
    <t>Sun+Sky</t>
  </si>
  <si>
    <t>abs_ambient</t>
  </si>
  <si>
    <t>abs_redLED</t>
  </si>
  <si>
    <t>abs_greenLED</t>
  </si>
  <si>
    <t>abs_blueLED</t>
  </si>
  <si>
    <t>abs_whiteLED</t>
  </si>
  <si>
    <t>abs_redFlr</t>
  </si>
  <si>
    <t>abs_blueFlr</t>
  </si>
  <si>
    <t>k_ambient</t>
  </si>
  <si>
    <t>k_redLED</t>
  </si>
  <si>
    <t>k_greenLED</t>
  </si>
  <si>
    <t>k_blueLED</t>
  </si>
  <si>
    <t>k_whiteLED</t>
  </si>
  <si>
    <t>k_redFlr</t>
  </si>
  <si>
    <t>k_blueFlr</t>
  </si>
  <si>
    <t>QConst</t>
  </si>
  <si>
    <t>fQ_Amb_in</t>
  </si>
  <si>
    <t>fQ_Amb_out</t>
  </si>
  <si>
    <t>fQ_HeadLS</t>
  </si>
  <si>
    <t>fQ_ConsoleLS</t>
  </si>
  <si>
    <t>fQ_Flr</t>
  </si>
  <si>
    <t>LeakConst</t>
  </si>
  <si>
    <t>fan_a</t>
  </si>
  <si>
    <t>fan_b</t>
  </si>
  <si>
    <t>fan_c</t>
  </si>
  <si>
    <t>fan_d</t>
  </si>
  <si>
    <t>Fs_meas</t>
  </si>
  <si>
    <t>4.29091 79.2302 373.133 617.827 870.802 1079.05 1273.95 1402.87</t>
  </si>
  <si>
    <t>Fs_true</t>
  </si>
  <si>
    <t>0.173742 100.438 403.649 601.426 804.534 1000.71 1202.06 1400.94</t>
  </si>
  <si>
    <t>leak_wt</t>
  </si>
  <si>
    <t>SysObs</t>
  </si>
  <si>
    <t>UserDefCon</t>
  </si>
  <si>
    <t>GasEx</t>
  </si>
  <si>
    <t>Leak</t>
  </si>
  <si>
    <t>LeafQ</t>
  </si>
  <si>
    <t>Meas</t>
  </si>
  <si>
    <t>Meas2</t>
  </si>
  <si>
    <t>FlrLS</t>
  </si>
  <si>
    <t>MchEvent</t>
  </si>
  <si>
    <t>Stability</t>
  </si>
  <si>
    <t>Raw</t>
  </si>
  <si>
    <t>Status2</t>
  </si>
  <si>
    <t>Auxiliary</t>
  </si>
  <si>
    <t>MchStatus</t>
  </si>
  <si>
    <t>ConStatus</t>
  </si>
  <si>
    <t>Status</t>
  </si>
  <si>
    <t>obs</t>
  </si>
  <si>
    <t>time</t>
  </si>
  <si>
    <t>elapsed</t>
  </si>
  <si>
    <t>date</t>
  </si>
  <si>
    <t>hhmmss</t>
  </si>
  <si>
    <t>averaging</t>
  </si>
  <si>
    <t>Machine</t>
  </si>
  <si>
    <t>Date</t>
  </si>
  <si>
    <t>User</t>
  </si>
  <si>
    <t>Species</t>
  </si>
  <si>
    <t>SampleID</t>
  </si>
  <si>
    <t>TIME</t>
  </si>
  <si>
    <t>E</t>
  </si>
  <si>
    <t>Emm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</si>
  <si>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</si>
  <si>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</si>
  <si>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</si>
  <si>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</si>
  <si>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</si>
  <si>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</si>
  <si>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</si>
  <si>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</si>
  <si>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</si>
  <si>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</si>
  <si>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</si>
  <si>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</si>
  <si>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</si>
  <si>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</si>
  <si>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</si>
  <si>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</si>
  <si>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</si>
  <si>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</si>
  <si>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</si>
  <si>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</si>
  <si>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</si>
  <si>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LeakPct</t>
  </si>
  <si>
    <t>CorrFact</t>
  </si>
  <si>
    <t>CorrFactPct</t>
  </si>
  <si>
    <t>Fan</t>
  </si>
  <si>
    <t>Qin</t>
  </si>
  <si>
    <t>Qabs</t>
  </si>
  <si>
    <t>alpha</t>
  </si>
  <si>
    <t>convert</t>
  </si>
  <si>
    <t>CO2_s</t>
  </si>
  <si>
    <t>CO2_r</t>
  </si>
  <si>
    <t>H2O_s</t>
  </si>
  <si>
    <t>H2O_r</t>
  </si>
  <si>
    <t>CO2_a</t>
  </si>
  <si>
    <t>H2O_a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</si>
  <si>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</si>
  <si>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</si>
  <si>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</si>
  <si>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</si>
  <si>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</si>
  <si>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</si>
  <si>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</si>
  <si>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</si>
  <si>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</si>
  <si>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</si>
  <si>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</si>
  <si>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ΔCO2</t>
  </si>
  <si>
    <t>CO2_s_d</t>
  </si>
  <si>
    <t>CO2_r_d</t>
  </si>
  <si>
    <t>ΔH2O</t>
  </si>
  <si>
    <t>CO2_b</t>
  </si>
  <si>
    <t>H2O_b</t>
  </si>
  <si>
    <t>e_s</t>
  </si>
  <si>
    <t>e_r</t>
  </si>
  <si>
    <t>Td_s</t>
  </si>
  <si>
    <t>Td_r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</si>
  <si>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</si>
  <si>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</si>
  <si>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</si>
  <si>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</si>
  <si>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</si>
  <si>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</si>
  <si>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</si>
  <si>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</si>
  <si>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</si>
  <si>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</si>
  <si>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</si>
  <si>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</si>
  <si>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</si>
  <si>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</si>
  <si>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</si>
  <si>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</si>
  <si>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</si>
  <si>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state</t>
  </si>
  <si>
    <t>co2_t</t>
  </si>
  <si>
    <t>h2o_t</t>
  </si>
  <si>
    <t>count</t>
  </si>
  <si>
    <t>co2_adj</t>
  </si>
  <si>
    <t>h2o_adj</t>
  </si>
  <si>
    <t>co2_match</t>
  </si>
  <si>
    <t>h2o_match</t>
  </si>
  <si>
    <t>co2_at</t>
  </si>
  <si>
    <t>h2o_at</t>
  </si>
  <si>
    <t>co2_cv</t>
  </si>
  <si>
    <t>h2o_cv</t>
  </si>
  <si>
    <t>A:MN</t>
  </si>
  <si>
    <t>A:SLP</t>
  </si>
  <si>
    <t>A:SD</t>
  </si>
  <si>
    <t>A:OK</t>
  </si>
  <si>
    <t>CO2_r:MN</t>
  </si>
  <si>
    <t>CO2_r:SLP</t>
  </si>
  <si>
    <t>CO2_r:SD</t>
  </si>
  <si>
    <t>CO2_r:OK</t>
  </si>
  <si>
    <t>Qin:MN</t>
  </si>
  <si>
    <t>Qin:SLP</t>
  </si>
  <si>
    <t>Qin:SD</t>
  </si>
  <si>
    <t>Qin:OK</t>
  </si>
  <si>
    <t>Stable</t>
  </si>
  <si>
    <t>Total</t>
  </si>
  <si>
    <t>State</t>
  </si>
  <si>
    <t>Vflow</t>
  </si>
  <si>
    <t>VPchamber</t>
  </si>
  <si>
    <t>abs_c_a</t>
  </si>
  <si>
    <t>abs_c_b</t>
  </si>
  <si>
    <t>abs_h_a</t>
  </si>
  <si>
    <t>abs_h_b</t>
  </si>
  <si>
    <t>Wc_s</t>
  </si>
  <si>
    <t>Wc_r</t>
  </si>
  <si>
    <t>Wco_s</t>
  </si>
  <si>
    <t>Wco_r</t>
  </si>
  <si>
    <t>Ww_s</t>
  </si>
  <si>
    <t>Ww_r</t>
  </si>
  <si>
    <t>Wwo_s</t>
  </si>
  <si>
    <t>Wwo_r</t>
  </si>
  <si>
    <t>Flow_s_v</t>
  </si>
  <si>
    <t>Flow_r_v</t>
  </si>
  <si>
    <t>Tleaf_mv</t>
  </si>
  <si>
    <t>Tleaf2_mv</t>
  </si>
  <si>
    <t>Tleaf_j</t>
  </si>
  <si>
    <t>Tleaf2_j</t>
  </si>
  <si>
    <t>Console_RH</t>
  </si>
  <si>
    <t>Console_T</t>
  </si>
  <si>
    <t>Console_H2O</t>
  </si>
  <si>
    <t>Fan_%</t>
  </si>
  <si>
    <t>Flow_%</t>
  </si>
  <si>
    <t>Pump</t>
  </si>
  <si>
    <t>Tchp_pwm</t>
  </si>
  <si>
    <t>Txchg_pwm</t>
  </si>
  <si>
    <t>diag_20v</t>
  </si>
  <si>
    <t>diag_5_4v</t>
  </si>
  <si>
    <t>diag_12v</t>
  </si>
  <si>
    <t>diag_5va</t>
  </si>
  <si>
    <t>diag_3_3vf</t>
  </si>
  <si>
    <t>AccCO2_soda</t>
  </si>
  <si>
    <t>AccH2O_des</t>
  </si>
  <si>
    <t>AccH2O_hum</t>
  </si>
  <si>
    <t>CO2_hrs</t>
  </si>
  <si>
    <t>ADC_CH1</t>
  </si>
  <si>
    <t>ADC_CH2</t>
  </si>
  <si>
    <t>ADC_CH3</t>
  </si>
  <si>
    <t>ADC_CH4</t>
  </si>
  <si>
    <t>ADC_CH5</t>
  </si>
  <si>
    <t>ADC_CH6</t>
  </si>
  <si>
    <t>ADC_CH7</t>
  </si>
  <si>
    <t>ADC_CH8</t>
  </si>
  <si>
    <t>DAC_1</t>
  </si>
  <si>
    <t>DAC_2</t>
  </si>
  <si>
    <t>DAC_3</t>
  </si>
  <si>
    <t>DAC_4</t>
  </si>
  <si>
    <t>GPIO</t>
  </si>
  <si>
    <t>GPIO_dir</t>
  </si>
  <si>
    <t>excit_5v</t>
  </si>
  <si>
    <t>power_12v</t>
  </si>
  <si>
    <t>power_5v</t>
  </si>
  <si>
    <t>ch1_pullup</t>
  </si>
  <si>
    <t>AuxPower</t>
  </si>
  <si>
    <t>MatchValveR</t>
  </si>
  <si>
    <t>MatchValveS</t>
  </si>
  <si>
    <t>MatchCO2</t>
  </si>
  <si>
    <t>MatchH2O</t>
  </si>
  <si>
    <t>cf_co2_a</t>
  </si>
  <si>
    <t>cf_co2_b</t>
  </si>
  <si>
    <t>cf_co2_c</t>
  </si>
  <si>
    <t>cf_co2_d</t>
  </si>
  <si>
    <t>cf_h2o_a</t>
  </si>
  <si>
    <t>cf_h2o_b</t>
  </si>
  <si>
    <t>cf_h2o_c</t>
  </si>
  <si>
    <t>cf_h2o_d</t>
  </si>
  <si>
    <t>co2_fit_low</t>
  </si>
  <si>
    <t>co2_fit_high</t>
  </si>
  <si>
    <t>h2o_fit_low</t>
  </si>
  <si>
    <t>h2o_fit_high</t>
  </si>
  <si>
    <t>co2_elapsed</t>
  </si>
  <si>
    <t>h2o_elapsed</t>
  </si>
  <si>
    <t>CO2_f</t>
  </si>
  <si>
    <t>CO2_f_s</t>
  </si>
  <si>
    <t>Pump_f</t>
  </si>
  <si>
    <t>Pump_f_s</t>
  </si>
  <si>
    <t>Pump_p</t>
  </si>
  <si>
    <t>Pump_p_s</t>
  </si>
  <si>
    <t>Tboard</t>
  </si>
  <si>
    <t>V_system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</si>
  <si>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</si>
  <si>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</si>
  <si>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</si>
  <si>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</si>
  <si>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</si>
  <si>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</si>
  <si>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</si>
  <si>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</si>
  <si>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</si>
  <si>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</si>
  <si>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</si>
  <si>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</si>
  <si>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</si>
  <si>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</si>
  <si>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</si>
  <si>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</si>
  <si>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</si>
  <si>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mol m⁻² s⁻¹</t>
  </si>
  <si>
    <t>mmol m⁻² s⁻¹</t>
  </si>
  <si>
    <t>µmol m⁻² s⁻¹</t>
  </si>
  <si>
    <t>µmol mol⁻¹</t>
  </si>
  <si>
    <t>W m⁻²</t>
  </si>
  <si>
    <t>°C</t>
  </si>
  <si>
    <t>kPa</t>
  </si>
  <si>
    <t>%</t>
  </si>
  <si>
    <t>µmol s⁻¹</t>
  </si>
  <si>
    <t>J/µmol</t>
  </si>
  <si>
    <t>mmol mol⁻¹</t>
  </si>
  <si>
    <t>rpm</t>
  </si>
  <si>
    <t>secs</t>
  </si>
  <si>
    <t>µmol/mol</t>
  </si>
  <si>
    <t>mmol/mol</t>
  </si>
  <si>
    <t>µmol m⁻² s⁻¹ min⁻¹</t>
  </si>
  <si>
    <t>µmol mol⁻¹ min⁻¹</t>
  </si>
  <si>
    <t>V</t>
  </si>
  <si>
    <t>mV</t>
  </si>
  <si>
    <t>mg</t>
  </si>
  <si>
    <t>hrs</t>
  </si>
  <si>
    <t>min</t>
  </si>
  <si>
    <t>20230721 13:11:31</t>
  </si>
  <si>
    <t>13:11:31</t>
  </si>
  <si>
    <t>none</t>
  </si>
  <si>
    <t>Picabo</t>
  </si>
  <si>
    <t>20230721</t>
  </si>
  <si>
    <t>kse</t>
  </si>
  <si>
    <t>unconfirmed</t>
  </si>
  <si>
    <t>BNL21873</t>
  </si>
  <si>
    <t>13:11:03</t>
  </si>
  <si>
    <t>2/2</t>
  </si>
  <si>
    <t>00000000</t>
  </si>
  <si>
    <t>iiiiiiii</t>
  </si>
  <si>
    <t>off</t>
  </si>
  <si>
    <t>20230721 13:12:56</t>
  </si>
  <si>
    <t>13:12:56</t>
  </si>
  <si>
    <t>13:12:28</t>
  </si>
  <si>
    <t>20230721 13:14:17</t>
  </si>
  <si>
    <t>13:14:17</t>
  </si>
  <si>
    <t>13:13:50</t>
  </si>
  <si>
    <t>20230721 13:15:24</t>
  </si>
  <si>
    <t>13:15:24</t>
  </si>
  <si>
    <t>13:15:19</t>
  </si>
  <si>
    <t>20230721 13:16:31</t>
  </si>
  <si>
    <t>13:16:31</t>
  </si>
  <si>
    <t>13:16:26</t>
  </si>
  <si>
    <t>20230721 13:17:38</t>
  </si>
  <si>
    <t>13:17:38</t>
  </si>
  <si>
    <t>13:17:33</t>
  </si>
  <si>
    <t>20230721 13:18:39</t>
  </si>
  <si>
    <t>13:18:39</t>
  </si>
  <si>
    <t>13:18:34</t>
  </si>
  <si>
    <t>20230721 13:20:12</t>
  </si>
  <si>
    <t>13:20:12</t>
  </si>
  <si>
    <t>13:19:46</t>
  </si>
  <si>
    <t>20230721 13:21:28</t>
  </si>
  <si>
    <t>13:21:28</t>
  </si>
  <si>
    <t>13:21:01</t>
  </si>
  <si>
    <t>20230721 13:22:43</t>
  </si>
  <si>
    <t>13:22:43</t>
  </si>
  <si>
    <t>13:22:16</t>
  </si>
  <si>
    <t>20230721 13:24:04</t>
  </si>
  <si>
    <t>13:24:04</t>
  </si>
  <si>
    <t>13:23:37</t>
  </si>
  <si>
    <t>20230721 13:25:29</t>
  </si>
  <si>
    <t>13:25:29</t>
  </si>
  <si>
    <t>13:25:03</t>
  </si>
  <si>
    <t>20230721 13:27:03</t>
  </si>
  <si>
    <t>13:27:03</t>
  </si>
  <si>
    <t>13:26:37</t>
  </si>
  <si>
    <t>20230721 13:28:41</t>
  </si>
  <si>
    <t>13:28:41</t>
  </si>
  <si>
    <t>13:28:14</t>
  </si>
  <si>
    <t>20230721 13:30:14</t>
  </si>
  <si>
    <t>13:30:14</t>
  </si>
  <si>
    <t>13:29:47</t>
  </si>
  <si>
    <t>20230721 13:31:49</t>
  </si>
  <si>
    <t>13:31:49</t>
  </si>
  <si>
    <t>13:31:21</t>
  </si>
  <si>
    <t>20230721 13:33:20</t>
  </si>
  <si>
    <t>13:33:20</t>
  </si>
  <si>
    <t>13:32:52</t>
  </si>
  <si>
    <t>20230721 13:35:02</t>
  </si>
  <si>
    <t>13:35:02</t>
  </si>
  <si>
    <t>13:34:19</t>
  </si>
  <si>
    <t>13:36:44</t>
  </si>
  <si>
    <t>Stability Definition:	CO2_r (Meas): Std&lt;0.75 Per=20	A (GasEx): Std&lt;0.2 Per=20	Qin (LeafQ): Std&lt;1 Per=20</t>
  </si>
  <si>
    <t>Stability Definition:	CO2_r (Meas): Per=20	A (GasEx): Std&lt;0.2 Per=20	Qin (LeafQ): Std&lt;1 Per=20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</si>
</sst>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H36"/>
  <sheetViews>
    <sheetView tabSelected="1" workbookViewId="0">
      <selection activeCell="B8" sqref="B8"/>
    </sheetView>
  </sheetViews>
  <sheetFormatPr baseColWidth="10" defaultColWidth="8.83203125" defaultRowHeight="15" x14ac:dyDescent="0.2"/>
  <sheetData>
    <row r="2" spans="1:216" x14ac:dyDescent="0.2">
      <c r="A2" t="s">
        <v>29</v>
      </c>
      <c r="B2" t="s">
        <v>30</v>
      </c>
      <c r="C2" t="s">
        <v>32</v>
      </c>
    </row>
    <row r="3" spans="1:216" x14ac:dyDescent="0.2">
      <c r="B3" t="s">
        <v>31</v>
      </c>
      <c r="C3">
        <v>21</v>
      </c>
    </row>
    <row r="4" spans="1:216" x14ac:dyDescent="0.2">
      <c r="A4" t="s">
        <v>33</v>
      </c>
      <c r="B4" t="s">
        <v>34</v>
      </c>
      <c r="C4" t="s">
        <v>35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42</v>
      </c>
      <c r="J4" t="s">
        <v>43</v>
      </c>
      <c r="K4" t="s">
        <v>44</v>
      </c>
    </row>
    <row r="5" spans="1:216" x14ac:dyDescent="0.2">
      <c r="B5" t="s">
        <v>19</v>
      </c>
      <c r="C5" t="s">
        <v>36</v>
      </c>
      <c r="D5">
        <v>0.57799999999999996</v>
      </c>
      <c r="E5">
        <v>0.52297389999999999</v>
      </c>
      <c r="F5">
        <v>3.7402519999999999E-3</v>
      </c>
      <c r="G5">
        <v>-6.1979609999999997E-2</v>
      </c>
      <c r="H5">
        <v>-5.6085859999999996E-3</v>
      </c>
      <c r="I5">
        <v>1</v>
      </c>
      <c r="J5">
        <v>6</v>
      </c>
      <c r="K5">
        <v>96.9</v>
      </c>
    </row>
    <row r="6" spans="1:216" x14ac:dyDescent="0.2">
      <c r="A6" t="s">
        <v>45</v>
      </c>
      <c r="B6" t="s">
        <v>46</v>
      </c>
      <c r="C6" t="s">
        <v>47</v>
      </c>
      <c r="D6" t="s">
        <v>48</v>
      </c>
      <c r="E6" t="s">
        <v>50</v>
      </c>
    </row>
    <row r="7" spans="1:216" x14ac:dyDescent="0.2">
      <c r="B7">
        <v>1.38</v>
      </c>
      <c r="C7">
        <v>0.5</v>
      </c>
      <c r="D7" t="s">
        <v>49</v>
      </c>
      <c r="E7">
        <v>2</v>
      </c>
    </row>
    <row r="8" spans="1:216" x14ac:dyDescent="0.2">
      <c r="A8" t="s">
        <v>51</v>
      </c>
      <c r="B8" t="s">
        <v>52</v>
      </c>
      <c r="C8" t="s">
        <v>53</v>
      </c>
      <c r="D8" t="s">
        <v>54</v>
      </c>
      <c r="E8" t="s">
        <v>55</v>
      </c>
    </row>
    <row r="9" spans="1:216" x14ac:dyDescent="0.2">
      <c r="B9">
        <v>0</v>
      </c>
      <c r="C9">
        <v>0</v>
      </c>
      <c r="D9">
        <v>0</v>
      </c>
      <c r="E9">
        <v>1</v>
      </c>
    </row>
    <row r="10" spans="1:216" x14ac:dyDescent="0.2">
      <c r="A10" t="s">
        <v>56</v>
      </c>
      <c r="B10" t="s">
        <v>57</v>
      </c>
      <c r="C10" t="s">
        <v>59</v>
      </c>
      <c r="D10" t="s">
        <v>61</v>
      </c>
      <c r="E10" t="s">
        <v>62</v>
      </c>
      <c r="F10" t="s">
        <v>63</v>
      </c>
      <c r="G10" t="s">
        <v>64</v>
      </c>
      <c r="H10" t="s">
        <v>65</v>
      </c>
      <c r="I10" t="s">
        <v>66</v>
      </c>
      <c r="J10" t="s">
        <v>67</v>
      </c>
      <c r="K10" t="s">
        <v>68</v>
      </c>
      <c r="L10" t="s">
        <v>69</v>
      </c>
      <c r="M10" t="s">
        <v>70</v>
      </c>
      <c r="N10" t="s">
        <v>71</v>
      </c>
      <c r="O10" t="s">
        <v>72</v>
      </c>
      <c r="P10" t="s">
        <v>73</v>
      </c>
      <c r="Q10" t="s">
        <v>74</v>
      </c>
    </row>
    <row r="11" spans="1:216" x14ac:dyDescent="0.2">
      <c r="B11" t="s">
        <v>58</v>
      </c>
      <c r="C11" t="s">
        <v>60</v>
      </c>
      <c r="D11">
        <v>0.8</v>
      </c>
      <c r="E11">
        <v>0.84</v>
      </c>
      <c r="F11">
        <v>0.7</v>
      </c>
      <c r="G11">
        <v>0.87</v>
      </c>
      <c r="H11">
        <v>0.75</v>
      </c>
      <c r="I11">
        <v>0.84</v>
      </c>
      <c r="J11">
        <v>0.87</v>
      </c>
      <c r="K11">
        <v>0.19109999999999999</v>
      </c>
      <c r="L11">
        <v>0.1512</v>
      </c>
      <c r="M11">
        <v>0.161</v>
      </c>
      <c r="N11">
        <v>0.22620000000000001</v>
      </c>
      <c r="O11">
        <v>0.1575</v>
      </c>
      <c r="P11">
        <v>0.15959999999999999</v>
      </c>
      <c r="Q11">
        <v>0.2175</v>
      </c>
    </row>
    <row r="12" spans="1:216" x14ac:dyDescent="0.2">
      <c r="A12" t="s">
        <v>75</v>
      </c>
      <c r="B12" t="s">
        <v>76</v>
      </c>
      <c r="C12" t="s">
        <v>77</v>
      </c>
      <c r="D12" t="s">
        <v>78</v>
      </c>
      <c r="E12" t="s">
        <v>79</v>
      </c>
      <c r="F12" t="s">
        <v>80</v>
      </c>
    </row>
    <row r="13" spans="1:216" x14ac:dyDescent="0.2">
      <c r="B13">
        <v>0</v>
      </c>
      <c r="C13">
        <v>0</v>
      </c>
      <c r="D13">
        <v>0</v>
      </c>
      <c r="E13">
        <v>0</v>
      </c>
      <c r="F13">
        <v>1</v>
      </c>
    </row>
    <row r="14" spans="1:216" x14ac:dyDescent="0.2">
      <c r="A14" t="s">
        <v>81</v>
      </c>
      <c r="B14" t="s">
        <v>82</v>
      </c>
      <c r="C14" t="s">
        <v>83</v>
      </c>
      <c r="D14" t="s">
        <v>84</v>
      </c>
      <c r="E14" t="s">
        <v>85</v>
      </c>
      <c r="F14" t="s">
        <v>86</v>
      </c>
      <c r="G14" t="s">
        <v>88</v>
      </c>
      <c r="H14" t="s">
        <v>90</v>
      </c>
    </row>
    <row r="15" spans="1:216" x14ac:dyDescent="0.2">
      <c r="B15">
        <v>-6276</v>
      </c>
      <c r="C15">
        <v>6.6</v>
      </c>
      <c r="D15">
        <v>1.7090000000000001E-5</v>
      </c>
      <c r="E15">
        <v>3.11</v>
      </c>
      <c r="F15" t="s">
        <v>87</v>
      </c>
      <c r="G15" t="s">
        <v>89</v>
      </c>
      <c r="H15">
        <v>0</v>
      </c>
    </row>
    <row r="16" spans="1:216" x14ac:dyDescent="0.2">
      <c r="A16" t="s">
        <v>91</v>
      </c>
      <c r="B16" t="s">
        <v>91</v>
      </c>
      <c r="C16" t="s">
        <v>91</v>
      </c>
      <c r="D16" t="s">
        <v>91</v>
      </c>
      <c r="E16" t="s">
        <v>91</v>
      </c>
      <c r="F16" t="s">
        <v>91</v>
      </c>
      <c r="G16" t="s">
        <v>92</v>
      </c>
      <c r="H16" t="s">
        <v>92</v>
      </c>
      <c r="I16" t="s">
        <v>92</v>
      </c>
      <c r="J16" t="s">
        <v>92</v>
      </c>
      <c r="K16" t="s">
        <v>92</v>
      </c>
      <c r="L16" t="s">
        <v>93</v>
      </c>
      <c r="M16" t="s">
        <v>93</v>
      </c>
      <c r="N16" t="s">
        <v>93</v>
      </c>
      <c r="O16" t="s">
        <v>93</v>
      </c>
      <c r="P16" t="s">
        <v>93</v>
      </c>
      <c r="Q16" t="s">
        <v>93</v>
      </c>
      <c r="R16" t="s">
        <v>93</v>
      </c>
      <c r="S16" t="s">
        <v>93</v>
      </c>
      <c r="T16" t="s">
        <v>93</v>
      </c>
      <c r="U16" t="s">
        <v>93</v>
      </c>
      <c r="V16" t="s">
        <v>93</v>
      </c>
      <c r="W16" t="s">
        <v>93</v>
      </c>
      <c r="X16" t="s">
        <v>93</v>
      </c>
      <c r="Y16" t="s">
        <v>93</v>
      </c>
      <c r="Z16" t="s">
        <v>93</v>
      </c>
      <c r="AA16" t="s">
        <v>93</v>
      </c>
      <c r="AB16" t="s">
        <v>93</v>
      </c>
      <c r="AC16" t="s">
        <v>93</v>
      </c>
      <c r="AD16" t="s">
        <v>93</v>
      </c>
      <c r="AE16" t="s">
        <v>93</v>
      </c>
      <c r="AF16" t="s">
        <v>93</v>
      </c>
      <c r="AG16" t="s">
        <v>93</v>
      </c>
      <c r="AH16" t="s">
        <v>93</v>
      </c>
      <c r="AI16" t="s">
        <v>93</v>
      </c>
      <c r="AJ16" t="s">
        <v>94</v>
      </c>
      <c r="AK16" t="s">
        <v>94</v>
      </c>
      <c r="AL16" t="s">
        <v>94</v>
      </c>
      <c r="AM16" t="s">
        <v>94</v>
      </c>
      <c r="AN16" t="s">
        <v>94</v>
      </c>
      <c r="AO16" t="s">
        <v>95</v>
      </c>
      <c r="AP16" t="s">
        <v>95</v>
      </c>
      <c r="AQ16" t="s">
        <v>95</v>
      </c>
      <c r="AR16" t="s">
        <v>95</v>
      </c>
      <c r="AS16" t="s">
        <v>96</v>
      </c>
      <c r="AT16" t="s">
        <v>96</v>
      </c>
      <c r="AU16" t="s">
        <v>96</v>
      </c>
      <c r="AV16" t="s">
        <v>96</v>
      </c>
      <c r="AW16" t="s">
        <v>96</v>
      </c>
      <c r="AX16" t="s">
        <v>96</v>
      </c>
      <c r="AY16" t="s">
        <v>96</v>
      </c>
      <c r="AZ16" t="s">
        <v>96</v>
      </c>
      <c r="BA16" t="s">
        <v>96</v>
      </c>
      <c r="BB16" t="s">
        <v>96</v>
      </c>
      <c r="BC16" t="s">
        <v>96</v>
      </c>
      <c r="BD16" t="s">
        <v>96</v>
      </c>
      <c r="BE16" t="s">
        <v>96</v>
      </c>
      <c r="BF16" t="s">
        <v>96</v>
      </c>
      <c r="BG16" t="s">
        <v>96</v>
      </c>
      <c r="BH16" t="s">
        <v>96</v>
      </c>
      <c r="BI16" t="s">
        <v>96</v>
      </c>
      <c r="BJ16" t="s">
        <v>96</v>
      </c>
      <c r="BK16" t="s">
        <v>97</v>
      </c>
      <c r="BL16" t="s">
        <v>97</v>
      </c>
      <c r="BM16" t="s">
        <v>97</v>
      </c>
      <c r="BN16" t="s">
        <v>97</v>
      </c>
      <c r="BO16" t="s">
        <v>97</v>
      </c>
      <c r="BP16" t="s">
        <v>97</v>
      </c>
      <c r="BQ16" t="s">
        <v>97</v>
      </c>
      <c r="BR16" t="s">
        <v>97</v>
      </c>
      <c r="BS16" t="s">
        <v>97</v>
      </c>
      <c r="BT16" t="s">
        <v>97</v>
      </c>
      <c r="BU16" t="s">
        <v>98</v>
      </c>
      <c r="BV16" t="s">
        <v>98</v>
      </c>
      <c r="BW16" t="s">
        <v>98</v>
      </c>
      <c r="BX16" t="s">
        <v>98</v>
      </c>
      <c r="BY16" t="s">
        <v>98</v>
      </c>
      <c r="BZ16" t="s">
        <v>98</v>
      </c>
      <c r="CA16" t="s">
        <v>98</v>
      </c>
      <c r="CB16" t="s">
        <v>98</v>
      </c>
      <c r="CC16" t="s">
        <v>98</v>
      </c>
      <c r="CD16" t="s">
        <v>98</v>
      </c>
      <c r="CE16" t="s">
        <v>98</v>
      </c>
      <c r="CF16" t="s">
        <v>98</v>
      </c>
      <c r="CG16" t="s">
        <v>98</v>
      </c>
      <c r="CH16" t="s">
        <v>98</v>
      </c>
      <c r="CI16" t="s">
        <v>98</v>
      </c>
      <c r="CJ16" t="s">
        <v>98</v>
      </c>
      <c r="CK16" t="s">
        <v>98</v>
      </c>
      <c r="CL16" t="s">
        <v>98</v>
      </c>
      <c r="CM16" t="s">
        <v>99</v>
      </c>
      <c r="CN16" t="s">
        <v>99</v>
      </c>
      <c r="CO16" t="s">
        <v>99</v>
      </c>
      <c r="CP16" t="s">
        <v>99</v>
      </c>
      <c r="CQ16" t="s">
        <v>99</v>
      </c>
      <c r="CR16" t="s">
        <v>99</v>
      </c>
      <c r="CS16" t="s">
        <v>99</v>
      </c>
      <c r="CT16" t="s">
        <v>99</v>
      </c>
      <c r="CU16" t="s">
        <v>99</v>
      </c>
      <c r="CV16" t="s">
        <v>99</v>
      </c>
      <c r="CW16" t="s">
        <v>99</v>
      </c>
      <c r="CX16" t="s">
        <v>99</v>
      </c>
      <c r="CY16" t="s">
        <v>99</v>
      </c>
      <c r="CZ16" t="s">
        <v>100</v>
      </c>
      <c r="DA16" t="s">
        <v>100</v>
      </c>
      <c r="DB16" t="s">
        <v>100</v>
      </c>
      <c r="DC16" t="s">
        <v>100</v>
      </c>
      <c r="DD16" t="s">
        <v>100</v>
      </c>
      <c r="DE16" t="s">
        <v>100</v>
      </c>
      <c r="DF16" t="s">
        <v>100</v>
      </c>
      <c r="DG16" t="s">
        <v>100</v>
      </c>
      <c r="DH16" t="s">
        <v>100</v>
      </c>
      <c r="DI16" t="s">
        <v>100</v>
      </c>
      <c r="DJ16" t="s">
        <v>100</v>
      </c>
      <c r="DK16" t="s">
        <v>100</v>
      </c>
      <c r="DL16" t="s">
        <v>100</v>
      </c>
      <c r="DM16" t="s">
        <v>100</v>
      </c>
      <c r="DN16" t="s">
        <v>100</v>
      </c>
      <c r="DO16" t="s">
        <v>101</v>
      </c>
      <c r="DP16" t="s">
        <v>101</v>
      </c>
      <c r="DQ16" t="s">
        <v>101</v>
      </c>
      <c r="DR16" t="s">
        <v>101</v>
      </c>
      <c r="DS16" t="s">
        <v>101</v>
      </c>
      <c r="DT16" t="s">
        <v>101</v>
      </c>
      <c r="DU16" t="s">
        <v>101</v>
      </c>
      <c r="DV16" t="s">
        <v>101</v>
      </c>
      <c r="DW16" t="s">
        <v>101</v>
      </c>
      <c r="DX16" t="s">
        <v>101</v>
      </c>
      <c r="DY16" t="s">
        <v>101</v>
      </c>
      <c r="DZ16" t="s">
        <v>101</v>
      </c>
      <c r="EA16" t="s">
        <v>101</v>
      </c>
      <c r="EB16" t="s">
        <v>101</v>
      </c>
      <c r="EC16" t="s">
        <v>101</v>
      </c>
      <c r="ED16" t="s">
        <v>101</v>
      </c>
      <c r="EE16" t="s">
        <v>101</v>
      </c>
      <c r="EF16" t="s">
        <v>101</v>
      </c>
      <c r="EG16" t="s">
        <v>102</v>
      </c>
      <c r="EH16" t="s">
        <v>102</v>
      </c>
      <c r="EI16" t="s">
        <v>102</v>
      </c>
      <c r="EJ16" t="s">
        <v>102</v>
      </c>
      <c r="EK16" t="s">
        <v>102</v>
      </c>
      <c r="EL16" t="s">
        <v>102</v>
      </c>
      <c r="EM16" t="s">
        <v>102</v>
      </c>
      <c r="EN16" t="s">
        <v>102</v>
      </c>
      <c r="EO16" t="s">
        <v>102</v>
      </c>
      <c r="EP16" t="s">
        <v>102</v>
      </c>
      <c r="EQ16" t="s">
        <v>102</v>
      </c>
      <c r="ER16" t="s">
        <v>102</v>
      </c>
      <c r="ES16" t="s">
        <v>102</v>
      </c>
      <c r="ET16" t="s">
        <v>102</v>
      </c>
      <c r="EU16" t="s">
        <v>102</v>
      </c>
      <c r="EV16" t="s">
        <v>102</v>
      </c>
      <c r="EW16" t="s">
        <v>102</v>
      </c>
      <c r="EX16" t="s">
        <v>102</v>
      </c>
      <c r="EY16" t="s">
        <v>102</v>
      </c>
      <c r="EZ16" t="s">
        <v>103</v>
      </c>
      <c r="FA16" t="s">
        <v>103</v>
      </c>
      <c r="FB16" t="s">
        <v>103</v>
      </c>
      <c r="FC16" t="s">
        <v>103</v>
      </c>
      <c r="FD16" t="s">
        <v>103</v>
      </c>
      <c r="FE16" t="s">
        <v>103</v>
      </c>
      <c r="FF16" t="s">
        <v>103</v>
      </c>
      <c r="FG16" t="s">
        <v>103</v>
      </c>
      <c r="FH16" t="s">
        <v>103</v>
      </c>
      <c r="FI16" t="s">
        <v>103</v>
      </c>
      <c r="FJ16" t="s">
        <v>103</v>
      </c>
      <c r="FK16" t="s">
        <v>103</v>
      </c>
      <c r="FL16" t="s">
        <v>103</v>
      </c>
      <c r="FM16" t="s">
        <v>103</v>
      </c>
      <c r="FN16" t="s">
        <v>103</v>
      </c>
      <c r="FO16" t="s">
        <v>103</v>
      </c>
      <c r="FP16" t="s">
        <v>103</v>
      </c>
      <c r="FQ16" t="s">
        <v>103</v>
      </c>
      <c r="FR16" t="s">
        <v>103</v>
      </c>
      <c r="FS16" t="s">
        <v>104</v>
      </c>
      <c r="FT16" t="s">
        <v>104</v>
      </c>
      <c r="FU16" t="s">
        <v>104</v>
      </c>
      <c r="FV16" t="s">
        <v>104</v>
      </c>
      <c r="FW16" t="s">
        <v>104</v>
      </c>
      <c r="FX16" t="s">
        <v>104</v>
      </c>
      <c r="FY16" t="s">
        <v>104</v>
      </c>
      <c r="FZ16" t="s">
        <v>104</v>
      </c>
      <c r="GA16" t="s">
        <v>104</v>
      </c>
      <c r="GB16" t="s">
        <v>104</v>
      </c>
      <c r="GC16" t="s">
        <v>104</v>
      </c>
      <c r="GD16" t="s">
        <v>104</v>
      </c>
      <c r="GE16" t="s">
        <v>104</v>
      </c>
      <c r="GF16" t="s">
        <v>104</v>
      </c>
      <c r="GG16" t="s">
        <v>104</v>
      </c>
      <c r="GH16" t="s">
        <v>104</v>
      </c>
      <c r="GI16" t="s">
        <v>104</v>
      </c>
      <c r="GJ16" t="s">
        <v>104</v>
      </c>
      <c r="GK16" t="s">
        <v>105</v>
      </c>
      <c r="GL16" t="s">
        <v>105</v>
      </c>
      <c r="GM16" t="s">
        <v>105</v>
      </c>
      <c r="GN16" t="s">
        <v>105</v>
      </c>
      <c r="GO16" t="s">
        <v>105</v>
      </c>
      <c r="GP16" t="s">
        <v>105</v>
      </c>
      <c r="GQ16" t="s">
        <v>105</v>
      </c>
      <c r="GR16" t="s">
        <v>105</v>
      </c>
      <c r="GS16" t="s">
        <v>106</v>
      </c>
      <c r="GT16" t="s">
        <v>106</v>
      </c>
      <c r="GU16" t="s">
        <v>106</v>
      </c>
      <c r="GV16" t="s">
        <v>106</v>
      </c>
      <c r="GW16" t="s">
        <v>106</v>
      </c>
      <c r="GX16" t="s">
        <v>106</v>
      </c>
      <c r="GY16" t="s">
        <v>106</v>
      </c>
      <c r="GZ16" t="s">
        <v>106</v>
      </c>
      <c r="HA16" t="s">
        <v>106</v>
      </c>
      <c r="HB16" t="s">
        <v>106</v>
      </c>
      <c r="HC16" t="s">
        <v>106</v>
      </c>
      <c r="HD16" t="s">
        <v>106</v>
      </c>
      <c r="HE16" t="s">
        <v>106</v>
      </c>
      <c r="HF16" t="s">
        <v>106</v>
      </c>
      <c r="HG16" t="s">
        <v>106</v>
      </c>
      <c r="HH16" t="s">
        <v>106</v>
      </c>
    </row>
    <row r="17" spans="1:216" x14ac:dyDescent="0.2">
      <c r="A17" t="s">
        <v>107</v>
      </c>
      <c r="B17" t="s">
        <v>108</v>
      </c>
      <c r="C17" t="s">
        <v>109</v>
      </c>
      <c r="D17" t="s">
        <v>110</v>
      </c>
      <c r="E17" t="s">
        <v>111</v>
      </c>
      <c r="F17" t="s">
        <v>112</v>
      </c>
      <c r="G17" t="s">
        <v>113</v>
      </c>
      <c r="H17" t="s">
        <v>114</v>
      </c>
      <c r="I17" t="s">
        <v>115</v>
      </c>
      <c r="J17" t="s">
        <v>116</v>
      </c>
      <c r="K17" t="s">
        <v>117</v>
      </c>
      <c r="L17" t="s">
        <v>118</v>
      </c>
      <c r="M17" t="s">
        <v>119</v>
      </c>
      <c r="N17" t="s">
        <v>120</v>
      </c>
      <c r="O17" t="s">
        <v>121</v>
      </c>
      <c r="P17" t="s">
        <v>122</v>
      </c>
      <c r="Q17" t="s">
        <v>123</v>
      </c>
      <c r="R17" t="s">
        <v>124</v>
      </c>
      <c r="S17" t="s">
        <v>125</v>
      </c>
      <c r="T17" t="s">
        <v>126</v>
      </c>
      <c r="U17" t="s">
        <v>127</v>
      </c>
      <c r="V17" t="s">
        <v>128</v>
      </c>
      <c r="W17" t="s">
        <v>129</v>
      </c>
      <c r="X17" t="s">
        <v>130</v>
      </c>
      <c r="Y17" t="s">
        <v>131</v>
      </c>
      <c r="Z17" t="s">
        <v>132</v>
      </c>
      <c r="AA17" t="s">
        <v>133</v>
      </c>
      <c r="AB17" t="s">
        <v>134</v>
      </c>
      <c r="AC17" t="s">
        <v>135</v>
      </c>
      <c r="AD17" t="s">
        <v>136</v>
      </c>
      <c r="AE17" t="s">
        <v>137</v>
      </c>
      <c r="AF17" t="s">
        <v>138</v>
      </c>
      <c r="AG17" t="s">
        <v>139</v>
      </c>
      <c r="AH17" t="s">
        <v>140</v>
      </c>
      <c r="AI17" t="s">
        <v>141</v>
      </c>
      <c r="AJ17" t="s">
        <v>94</v>
      </c>
      <c r="AK17" t="s">
        <v>142</v>
      </c>
      <c r="AL17" t="s">
        <v>143</v>
      </c>
      <c r="AM17" t="s">
        <v>144</v>
      </c>
      <c r="AN17" t="s">
        <v>145</v>
      </c>
      <c r="AO17" t="s">
        <v>146</v>
      </c>
      <c r="AP17" t="s">
        <v>147</v>
      </c>
      <c r="AQ17" t="s">
        <v>148</v>
      </c>
      <c r="AR17" t="s">
        <v>149</v>
      </c>
      <c r="AS17" t="s">
        <v>118</v>
      </c>
      <c r="AT17" t="s">
        <v>150</v>
      </c>
      <c r="AU17" t="s">
        <v>151</v>
      </c>
      <c r="AV17" t="s">
        <v>152</v>
      </c>
      <c r="AW17" t="s">
        <v>153</v>
      </c>
      <c r="AX17" t="s">
        <v>154</v>
      </c>
      <c r="AY17" t="s">
        <v>155</v>
      </c>
      <c r="AZ17" t="s">
        <v>156</v>
      </c>
      <c r="BA17" t="s">
        <v>157</v>
      </c>
      <c r="BB17" t="s">
        <v>158</v>
      </c>
      <c r="BC17" t="s">
        <v>159</v>
      </c>
      <c r="BD17" t="s">
        <v>160</v>
      </c>
      <c r="BE17" t="s">
        <v>161</v>
      </c>
      <c r="BF17" t="s">
        <v>162</v>
      </c>
      <c r="BG17" t="s">
        <v>163</v>
      </c>
      <c r="BH17" t="s">
        <v>164</v>
      </c>
      <c r="BI17" t="s">
        <v>165</v>
      </c>
      <c r="BJ17" t="s">
        <v>166</v>
      </c>
      <c r="BK17" t="s">
        <v>167</v>
      </c>
      <c r="BL17" t="s">
        <v>168</v>
      </c>
      <c r="BM17" t="s">
        <v>169</v>
      </c>
      <c r="BN17" t="s">
        <v>170</v>
      </c>
      <c r="BO17" t="s">
        <v>171</v>
      </c>
      <c r="BP17" t="s">
        <v>172</v>
      </c>
      <c r="BQ17" t="s">
        <v>173</v>
      </c>
      <c r="BR17" t="s">
        <v>174</v>
      </c>
      <c r="BS17" t="s">
        <v>175</v>
      </c>
      <c r="BT17" t="s">
        <v>176</v>
      </c>
      <c r="BU17" t="s">
        <v>177</v>
      </c>
      <c r="BV17" t="s">
        <v>178</v>
      </c>
      <c r="BW17" t="s">
        <v>179</v>
      </c>
      <c r="BX17" t="s">
        <v>180</v>
      </c>
      <c r="BY17" t="s">
        <v>181</v>
      </c>
      <c r="BZ17" t="s">
        <v>182</v>
      </c>
      <c r="CA17" t="s">
        <v>183</v>
      </c>
      <c r="CB17" t="s">
        <v>184</v>
      </c>
      <c r="CC17" t="s">
        <v>185</v>
      </c>
      <c r="CD17" t="s">
        <v>186</v>
      </c>
      <c r="CE17" t="s">
        <v>187</v>
      </c>
      <c r="CF17" t="s">
        <v>188</v>
      </c>
      <c r="CG17" t="s">
        <v>189</v>
      </c>
      <c r="CH17" t="s">
        <v>190</v>
      </c>
      <c r="CI17" t="s">
        <v>191</v>
      </c>
      <c r="CJ17" t="s">
        <v>192</v>
      </c>
      <c r="CK17" t="s">
        <v>193</v>
      </c>
      <c r="CL17" t="s">
        <v>194</v>
      </c>
      <c r="CM17" t="s">
        <v>108</v>
      </c>
      <c r="CN17" t="s">
        <v>111</v>
      </c>
      <c r="CO17" t="s">
        <v>195</v>
      </c>
      <c r="CP17" t="s">
        <v>196</v>
      </c>
      <c r="CQ17" t="s">
        <v>197</v>
      </c>
      <c r="CR17" t="s">
        <v>198</v>
      </c>
      <c r="CS17" t="s">
        <v>199</v>
      </c>
      <c r="CT17" t="s">
        <v>200</v>
      </c>
      <c r="CU17" t="s">
        <v>201</v>
      </c>
      <c r="CV17" t="s">
        <v>202</v>
      </c>
      <c r="CW17" t="s">
        <v>203</v>
      </c>
      <c r="CX17" t="s">
        <v>204</v>
      </c>
      <c r="CY17" t="s">
        <v>205</v>
      </c>
      <c r="CZ17" t="s">
        <v>206</v>
      </c>
      <c r="DA17" t="s">
        <v>207</v>
      </c>
      <c r="DB17" t="s">
        <v>208</v>
      </c>
      <c r="DC17" t="s">
        <v>209</v>
      </c>
      <c r="DD17" t="s">
        <v>210</v>
      </c>
      <c r="DE17" t="s">
        <v>211</v>
      </c>
      <c r="DF17" t="s">
        <v>212</v>
      </c>
      <c r="DG17" t="s">
        <v>213</v>
      </c>
      <c r="DH17" t="s">
        <v>214</v>
      </c>
      <c r="DI17" t="s">
        <v>215</v>
      </c>
      <c r="DJ17" t="s">
        <v>216</v>
      </c>
      <c r="DK17" t="s">
        <v>217</v>
      </c>
      <c r="DL17" t="s">
        <v>218</v>
      </c>
      <c r="DM17" t="s">
        <v>219</v>
      </c>
      <c r="DN17" t="s">
        <v>220</v>
      </c>
      <c r="DO17" t="s">
        <v>221</v>
      </c>
      <c r="DP17" t="s">
        <v>222</v>
      </c>
      <c r="DQ17" t="s">
        <v>223</v>
      </c>
      <c r="DR17" t="s">
        <v>224</v>
      </c>
      <c r="DS17" t="s">
        <v>225</v>
      </c>
      <c r="DT17" t="s">
        <v>226</v>
      </c>
      <c r="DU17" t="s">
        <v>227</v>
      </c>
      <c r="DV17" t="s">
        <v>228</v>
      </c>
      <c r="DW17" t="s">
        <v>229</v>
      </c>
      <c r="DX17" t="s">
        <v>230</v>
      </c>
      <c r="DY17" t="s">
        <v>231</v>
      </c>
      <c r="DZ17" t="s">
        <v>232</v>
      </c>
      <c r="EA17" t="s">
        <v>233</v>
      </c>
      <c r="EB17" t="s">
        <v>234</v>
      </c>
      <c r="EC17" t="s">
        <v>235</v>
      </c>
      <c r="ED17" t="s">
        <v>236</v>
      </c>
      <c r="EE17" t="s">
        <v>237</v>
      </c>
      <c r="EF17" t="s">
        <v>238</v>
      </c>
      <c r="EG17" t="s">
        <v>239</v>
      </c>
      <c r="EH17" t="s">
        <v>240</v>
      </c>
      <c r="EI17" t="s">
        <v>241</v>
      </c>
      <c r="EJ17" t="s">
        <v>242</v>
      </c>
      <c r="EK17" t="s">
        <v>243</v>
      </c>
      <c r="EL17" t="s">
        <v>244</v>
      </c>
      <c r="EM17" t="s">
        <v>245</v>
      </c>
      <c r="EN17" t="s">
        <v>246</v>
      </c>
      <c r="EO17" t="s">
        <v>247</v>
      </c>
      <c r="EP17" t="s">
        <v>248</v>
      </c>
      <c r="EQ17" t="s">
        <v>249</v>
      </c>
      <c r="ER17" t="s">
        <v>250</v>
      </c>
      <c r="ES17" t="s">
        <v>251</v>
      </c>
      <c r="ET17" t="s">
        <v>252</v>
      </c>
      <c r="EU17" t="s">
        <v>253</v>
      </c>
      <c r="EV17" t="s">
        <v>254</v>
      </c>
      <c r="EW17" t="s">
        <v>255</v>
      </c>
      <c r="EX17" t="s">
        <v>256</v>
      </c>
      <c r="EY17" t="s">
        <v>257</v>
      </c>
      <c r="EZ17" t="s">
        <v>258</v>
      </c>
      <c r="FA17" t="s">
        <v>259</v>
      </c>
      <c r="FB17" t="s">
        <v>260</v>
      </c>
      <c r="FC17" t="s">
        <v>261</v>
      </c>
      <c r="FD17" t="s">
        <v>262</v>
      </c>
      <c r="FE17" t="s">
        <v>263</v>
      </c>
      <c r="FF17" t="s">
        <v>264</v>
      </c>
      <c r="FG17" t="s">
        <v>265</v>
      </c>
      <c r="FH17" t="s">
        <v>266</v>
      </c>
      <c r="FI17" t="s">
        <v>267</v>
      </c>
      <c r="FJ17" t="s">
        <v>268</v>
      </c>
      <c r="FK17" t="s">
        <v>269</v>
      </c>
      <c r="FL17" t="s">
        <v>270</v>
      </c>
      <c r="FM17" t="s">
        <v>271</v>
      </c>
      <c r="FN17" t="s">
        <v>272</v>
      </c>
      <c r="FO17" t="s">
        <v>273</v>
      </c>
      <c r="FP17" t="s">
        <v>274</v>
      </c>
      <c r="FQ17" t="s">
        <v>275</v>
      </c>
      <c r="FR17" t="s">
        <v>276</v>
      </c>
      <c r="FS17" t="s">
        <v>277</v>
      </c>
      <c r="FT17" t="s">
        <v>278</v>
      </c>
      <c r="FU17" t="s">
        <v>279</v>
      </c>
      <c r="FV17" t="s">
        <v>280</v>
      </c>
      <c r="FW17" t="s">
        <v>281</v>
      </c>
      <c r="FX17" t="s">
        <v>282</v>
      </c>
      <c r="FY17" t="s">
        <v>283</v>
      </c>
      <c r="FZ17" t="s">
        <v>284</v>
      </c>
      <c r="GA17" t="s">
        <v>285</v>
      </c>
      <c r="GB17" t="s">
        <v>286</v>
      </c>
      <c r="GC17" t="s">
        <v>287</v>
      </c>
      <c r="GD17" t="s">
        <v>288</v>
      </c>
      <c r="GE17" t="s">
        <v>289</v>
      </c>
      <c r="GF17" t="s">
        <v>290</v>
      </c>
      <c r="GG17" t="s">
        <v>291</v>
      </c>
      <c r="GH17" t="s">
        <v>292</v>
      </c>
      <c r="GI17" t="s">
        <v>293</v>
      </c>
      <c r="GJ17" t="s">
        <v>294</v>
      </c>
      <c r="GK17" t="s">
        <v>295</v>
      </c>
      <c r="GL17" t="s">
        <v>296</v>
      </c>
      <c r="GM17" t="s">
        <v>297</v>
      </c>
      <c r="GN17" t="s">
        <v>298</v>
      </c>
      <c r="GO17" t="s">
        <v>299</v>
      </c>
      <c r="GP17" t="s">
        <v>300</v>
      </c>
      <c r="GQ17" t="s">
        <v>301</v>
      </c>
      <c r="GR17" t="s">
        <v>302</v>
      </c>
      <c r="GS17" t="s">
        <v>303</v>
      </c>
      <c r="GT17" t="s">
        <v>304</v>
      </c>
      <c r="GU17" t="s">
        <v>305</v>
      </c>
      <c r="GV17" t="s">
        <v>306</v>
      </c>
      <c r="GW17" t="s">
        <v>307</v>
      </c>
      <c r="GX17" t="s">
        <v>308</v>
      </c>
      <c r="GY17" t="s">
        <v>309</v>
      </c>
      <c r="GZ17" t="s">
        <v>310</v>
      </c>
      <c r="HA17" t="s">
        <v>311</v>
      </c>
      <c r="HB17" t="s">
        <v>312</v>
      </c>
      <c r="HC17" t="s">
        <v>313</v>
      </c>
      <c r="HD17" t="s">
        <v>314</v>
      </c>
      <c r="HE17" t="s">
        <v>315</v>
      </c>
      <c r="HF17" t="s">
        <v>316</v>
      </c>
      <c r="HG17" t="s">
        <v>317</v>
      </c>
      <c r="HH17" t="s">
        <v>318</v>
      </c>
    </row>
    <row r="18" spans="1:216" x14ac:dyDescent="0.2">
      <c r="B18" t="s">
        <v>319</v>
      </c>
      <c r="C18" t="s">
        <v>319</v>
      </c>
      <c r="F18" t="s">
        <v>319</v>
      </c>
      <c r="L18" t="s">
        <v>319</v>
      </c>
      <c r="M18" t="s">
        <v>320</v>
      </c>
      <c r="N18" t="s">
        <v>321</v>
      </c>
      <c r="O18" t="s">
        <v>322</v>
      </c>
      <c r="P18" t="s">
        <v>323</v>
      </c>
      <c r="Q18" t="s">
        <v>323</v>
      </c>
      <c r="R18" t="s">
        <v>157</v>
      </c>
      <c r="S18" t="s">
        <v>157</v>
      </c>
      <c r="T18" t="s">
        <v>320</v>
      </c>
      <c r="U18" t="s">
        <v>320</v>
      </c>
      <c r="V18" t="s">
        <v>320</v>
      </c>
      <c r="W18" t="s">
        <v>320</v>
      </c>
      <c r="X18" t="s">
        <v>324</v>
      </c>
      <c r="Y18" t="s">
        <v>325</v>
      </c>
      <c r="Z18" t="s">
        <v>325</v>
      </c>
      <c r="AA18" t="s">
        <v>326</v>
      </c>
      <c r="AB18" t="s">
        <v>327</v>
      </c>
      <c r="AC18" t="s">
        <v>326</v>
      </c>
      <c r="AD18" t="s">
        <v>326</v>
      </c>
      <c r="AE18" t="s">
        <v>326</v>
      </c>
      <c r="AF18" t="s">
        <v>324</v>
      </c>
      <c r="AG18" t="s">
        <v>324</v>
      </c>
      <c r="AH18" t="s">
        <v>324</v>
      </c>
      <c r="AI18" t="s">
        <v>324</v>
      </c>
      <c r="AJ18" t="s">
        <v>328</v>
      </c>
      <c r="AK18" t="s">
        <v>327</v>
      </c>
      <c r="AM18" t="s">
        <v>327</v>
      </c>
      <c r="AN18" t="s">
        <v>328</v>
      </c>
      <c r="AO18" t="s">
        <v>322</v>
      </c>
      <c r="AP18" t="s">
        <v>322</v>
      </c>
      <c r="AR18" t="s">
        <v>329</v>
      </c>
      <c r="AS18" t="s">
        <v>319</v>
      </c>
      <c r="AT18" t="s">
        <v>323</v>
      </c>
      <c r="AU18" t="s">
        <v>323</v>
      </c>
      <c r="AV18" t="s">
        <v>330</v>
      </c>
      <c r="AW18" t="s">
        <v>330</v>
      </c>
      <c r="AX18" t="s">
        <v>323</v>
      </c>
      <c r="AY18" t="s">
        <v>330</v>
      </c>
      <c r="AZ18" t="s">
        <v>328</v>
      </c>
      <c r="BA18" t="s">
        <v>326</v>
      </c>
      <c r="BB18" t="s">
        <v>326</v>
      </c>
      <c r="BC18" t="s">
        <v>325</v>
      </c>
      <c r="BD18" t="s">
        <v>325</v>
      </c>
      <c r="BE18" t="s">
        <v>325</v>
      </c>
      <c r="BF18" t="s">
        <v>325</v>
      </c>
      <c r="BG18" t="s">
        <v>325</v>
      </c>
      <c r="BH18" t="s">
        <v>331</v>
      </c>
      <c r="BI18" t="s">
        <v>322</v>
      </c>
      <c r="BJ18" t="s">
        <v>322</v>
      </c>
      <c r="BK18" t="s">
        <v>323</v>
      </c>
      <c r="BL18" t="s">
        <v>323</v>
      </c>
      <c r="BM18" t="s">
        <v>323</v>
      </c>
      <c r="BN18" t="s">
        <v>330</v>
      </c>
      <c r="BO18" t="s">
        <v>323</v>
      </c>
      <c r="BP18" t="s">
        <v>330</v>
      </c>
      <c r="BQ18" t="s">
        <v>326</v>
      </c>
      <c r="BR18" t="s">
        <v>326</v>
      </c>
      <c r="BS18" t="s">
        <v>325</v>
      </c>
      <c r="BT18" t="s">
        <v>325</v>
      </c>
      <c r="BU18" t="s">
        <v>322</v>
      </c>
      <c r="BZ18" t="s">
        <v>322</v>
      </c>
      <c r="CC18" t="s">
        <v>325</v>
      </c>
      <c r="CD18" t="s">
        <v>325</v>
      </c>
      <c r="CE18" t="s">
        <v>325</v>
      </c>
      <c r="CF18" t="s">
        <v>325</v>
      </c>
      <c r="CG18" t="s">
        <v>325</v>
      </c>
      <c r="CH18" t="s">
        <v>322</v>
      </c>
      <c r="CI18" t="s">
        <v>322</v>
      </c>
      <c r="CJ18" t="s">
        <v>322</v>
      </c>
      <c r="CK18" t="s">
        <v>319</v>
      </c>
      <c r="CM18" t="s">
        <v>332</v>
      </c>
      <c r="CO18" t="s">
        <v>319</v>
      </c>
      <c r="CP18" t="s">
        <v>319</v>
      </c>
      <c r="CR18" t="s">
        <v>333</v>
      </c>
      <c r="CS18" t="s">
        <v>334</v>
      </c>
      <c r="CT18" t="s">
        <v>333</v>
      </c>
      <c r="CU18" t="s">
        <v>334</v>
      </c>
      <c r="CV18" t="s">
        <v>333</v>
      </c>
      <c r="CW18" t="s">
        <v>334</v>
      </c>
      <c r="CX18" t="s">
        <v>327</v>
      </c>
      <c r="CY18" t="s">
        <v>327</v>
      </c>
      <c r="CZ18" t="s">
        <v>322</v>
      </c>
      <c r="DA18" t="s">
        <v>335</v>
      </c>
      <c r="DB18" t="s">
        <v>322</v>
      </c>
      <c r="DD18" t="s">
        <v>323</v>
      </c>
      <c r="DE18" t="s">
        <v>336</v>
      </c>
      <c r="DF18" t="s">
        <v>323</v>
      </c>
      <c r="DH18" t="s">
        <v>322</v>
      </c>
      <c r="DI18" t="s">
        <v>335</v>
      </c>
      <c r="DJ18" t="s">
        <v>322</v>
      </c>
      <c r="DO18" t="s">
        <v>337</v>
      </c>
      <c r="DP18" t="s">
        <v>337</v>
      </c>
      <c r="EC18" t="s">
        <v>337</v>
      </c>
      <c r="ED18" t="s">
        <v>337</v>
      </c>
      <c r="EE18" t="s">
        <v>338</v>
      </c>
      <c r="EF18" t="s">
        <v>338</v>
      </c>
      <c r="EG18" t="s">
        <v>325</v>
      </c>
      <c r="EH18" t="s">
        <v>325</v>
      </c>
      <c r="EI18" t="s">
        <v>327</v>
      </c>
      <c r="EJ18" t="s">
        <v>325</v>
      </c>
      <c r="EK18" t="s">
        <v>330</v>
      </c>
      <c r="EL18" t="s">
        <v>327</v>
      </c>
      <c r="EM18" t="s">
        <v>327</v>
      </c>
      <c r="EO18" t="s">
        <v>337</v>
      </c>
      <c r="EP18" t="s">
        <v>337</v>
      </c>
      <c r="EQ18" t="s">
        <v>337</v>
      </c>
      <c r="ER18" t="s">
        <v>337</v>
      </c>
      <c r="ES18" t="s">
        <v>337</v>
      </c>
      <c r="ET18" t="s">
        <v>337</v>
      </c>
      <c r="EU18" t="s">
        <v>337</v>
      </c>
      <c r="EV18" t="s">
        <v>339</v>
      </c>
      <c r="EW18" t="s">
        <v>339</v>
      </c>
      <c r="EX18" t="s">
        <v>339</v>
      </c>
      <c r="EY18" t="s">
        <v>340</v>
      </c>
      <c r="EZ18" t="s">
        <v>337</v>
      </c>
      <c r="FA18" t="s">
        <v>337</v>
      </c>
      <c r="FB18" t="s">
        <v>337</v>
      </c>
      <c r="FC18" t="s">
        <v>337</v>
      </c>
      <c r="FD18" t="s">
        <v>337</v>
      </c>
      <c r="FE18" t="s">
        <v>337</v>
      </c>
      <c r="FF18" t="s">
        <v>337</v>
      </c>
      <c r="FG18" t="s">
        <v>337</v>
      </c>
      <c r="FH18" t="s">
        <v>337</v>
      </c>
      <c r="FI18" t="s">
        <v>337</v>
      </c>
      <c r="FJ18" t="s">
        <v>337</v>
      </c>
      <c r="FK18" t="s">
        <v>337</v>
      </c>
      <c r="FR18" t="s">
        <v>337</v>
      </c>
      <c r="FS18" t="s">
        <v>327</v>
      </c>
      <c r="FT18" t="s">
        <v>327</v>
      </c>
      <c r="FU18" t="s">
        <v>333</v>
      </c>
      <c r="FV18" t="s">
        <v>334</v>
      </c>
      <c r="FW18" t="s">
        <v>334</v>
      </c>
      <c r="GA18" t="s">
        <v>334</v>
      </c>
      <c r="GE18" t="s">
        <v>323</v>
      </c>
      <c r="GF18" t="s">
        <v>323</v>
      </c>
      <c r="GG18" t="s">
        <v>330</v>
      </c>
      <c r="GH18" t="s">
        <v>330</v>
      </c>
      <c r="GI18" t="s">
        <v>341</v>
      </c>
      <c r="GJ18" t="s">
        <v>341</v>
      </c>
      <c r="GK18" t="s">
        <v>337</v>
      </c>
      <c r="GL18" t="s">
        <v>337</v>
      </c>
      <c r="GM18" t="s">
        <v>337</v>
      </c>
      <c r="GN18" t="s">
        <v>337</v>
      </c>
      <c r="GO18" t="s">
        <v>337</v>
      </c>
      <c r="GP18" t="s">
        <v>337</v>
      </c>
      <c r="GQ18" t="s">
        <v>325</v>
      </c>
      <c r="GR18" t="s">
        <v>337</v>
      </c>
      <c r="GT18" t="s">
        <v>328</v>
      </c>
      <c r="GU18" t="s">
        <v>328</v>
      </c>
      <c r="GV18" t="s">
        <v>325</v>
      </c>
      <c r="GW18" t="s">
        <v>325</v>
      </c>
      <c r="GX18" t="s">
        <v>325</v>
      </c>
      <c r="GY18" t="s">
        <v>325</v>
      </c>
      <c r="GZ18" t="s">
        <v>325</v>
      </c>
      <c r="HA18" t="s">
        <v>327</v>
      </c>
      <c r="HB18" t="s">
        <v>327</v>
      </c>
      <c r="HC18" t="s">
        <v>327</v>
      </c>
      <c r="HD18" t="s">
        <v>325</v>
      </c>
      <c r="HE18" t="s">
        <v>323</v>
      </c>
      <c r="HF18" t="s">
        <v>330</v>
      </c>
      <c r="HG18" t="s">
        <v>327</v>
      </c>
      <c r="HH18" t="s">
        <v>327</v>
      </c>
    </row>
    <row r="19" spans="1:216" x14ac:dyDescent="0.2">
      <c r="A19">
        <v>1</v>
      </c>
      <c r="B19">
        <v>1689973891.5999999</v>
      </c>
      <c r="C19">
        <v>0</v>
      </c>
      <c r="D19" t="s">
        <v>342</v>
      </c>
      <c r="E19" t="s">
        <v>343</v>
      </c>
      <c r="F19" t="s">
        <v>344</v>
      </c>
      <c r="G19" t="s">
        <v>345</v>
      </c>
      <c r="H19" t="s">
        <v>346</v>
      </c>
      <c r="I19" t="s">
        <v>347</v>
      </c>
      <c r="J19" t="s">
        <v>348</v>
      </c>
      <c r="K19" t="s">
        <v>349</v>
      </c>
      <c r="L19">
        <v>1689973891.5999999</v>
      </c>
      <c r="M19">
        <f t="shared" ref="M19:M36" si="0">(N19)/1000</f>
        <v>1.0298770369023354E-3</v>
      </c>
      <c r="N19">
        <f t="shared" ref="N19:N36" si="1">1000*AZ19*AL19*(AV19-AW19)/(100*$B$7*(1000-AL19*AV19))</f>
        <v>1.0298770369023353</v>
      </c>
      <c r="O19">
        <f t="shared" ref="O19:O36" si="2">AZ19*AL19*(AU19-AT19*(1000-AL19*AW19)/(1000-AL19*AV19))/(100*$B$7)</f>
        <v>12.061357426853322</v>
      </c>
      <c r="P19">
        <f t="shared" ref="P19:P36" si="3">AT19 - IF(AL19&gt;1, O19*$B$7*100/(AN19*BH19), 0)</f>
        <v>395.73</v>
      </c>
      <c r="Q19">
        <f t="shared" ref="Q19:Q36" si="4">((W19-M19/2)*P19-O19)/(W19+M19/2)</f>
        <v>145.37250589924363</v>
      </c>
      <c r="R19">
        <f t="shared" ref="R19:R36" si="5">Q19*(BA19+BB19)/1000</f>
        <v>14.621717961587315</v>
      </c>
      <c r="S19">
        <f t="shared" ref="S19:S36" si="6">(AT19 - IF(AL19&gt;1, O19*$B$7*100/(AN19*BH19), 0))*(BA19+BB19)/1000</f>
        <v>39.802935315357004</v>
      </c>
      <c r="T19">
        <f t="shared" ref="T19:T36" si="7">2/((1/V19-1/U19)+SIGN(V19)*SQRT((1/V19-1/U19)*(1/V19-1/U19) + 4*$C$7/(($C$7+1)*($C$7+1))*(2*1/V19*1/U19-1/U19*1/U19)))</f>
        <v>7.9513130947267488E-2</v>
      </c>
      <c r="U19">
        <f t="shared" ref="U19:U36" si="8">IF(LEFT($D$7,1)&lt;&gt;"0",IF(LEFT($D$7,1)="1",3,$E$7),$D$5+$E$5*(BH19*BA19/($K$5*1000))+$F$5*(BH19*BA19/($K$5*1000))*MAX(MIN($B$7,$J$5),$I$5)*MAX(MIN($B$7,$J$5),$I$5)+$G$5*MAX(MIN($B$7,$J$5),$I$5)*(BH19*BA19/($K$5*1000))+$H$5*(BH19*BA19/($K$5*1000))*(BH19*BA19/($K$5*1000)))</f>
        <v>4.5864133950100054</v>
      </c>
      <c r="V19">
        <f t="shared" ref="V19:V36" si="9">M19*(1000-(1000*0.61365*EXP(17.502*Z19/(240.97+Z19))/(BA19+BB19)+AV19)/2)/(1000*0.61365*EXP(17.502*Z19/(240.97+Z19))/(BA19+BB19)-AV19)</f>
        <v>7.8755181762176635E-2</v>
      </c>
      <c r="W19">
        <f t="shared" ref="W19:W36" si="10">1/(($C$7+1)/(T19/1.6)+1/(U19/1.37)) + $C$7/(($C$7+1)/(T19/1.6) + $C$7/(U19/1.37))</f>
        <v>4.9289484997821015E-2</v>
      </c>
      <c r="X19">
        <f t="shared" ref="X19:X36" si="11">(AO19*AR19)</f>
        <v>297.70896299999998</v>
      </c>
      <c r="Y19">
        <f t="shared" ref="Y19:Y36" si="12">(BC19+(X19+2*0.95*0.0000000567*(((BC19+$B$9)+273)^4-(BC19+273)^4)-44100*M19)/(1.84*29.3*U19+8*0.95*0.0000000567*(BC19+273)^3))</f>
        <v>20.978586768331265</v>
      </c>
      <c r="Z19">
        <f t="shared" ref="Z19:Z36" si="13">($C$9*BD19+$D$9*BE19+$E$9*Y19)</f>
        <v>20.978586768331265</v>
      </c>
      <c r="AA19">
        <f t="shared" ref="AA19:AA36" si="14">0.61365*EXP(17.502*Z19/(240.97+Z19))</f>
        <v>2.4926493349394998</v>
      </c>
      <c r="AB19">
        <f t="shared" ref="AB19:AB36" si="15">(AC19/AD19*100)</f>
        <v>51.198431546818426</v>
      </c>
      <c r="AC19">
        <f t="shared" ref="AC19:AC36" si="16">AV19*(BA19+BB19)/1000</f>
        <v>1.2015109402791302</v>
      </c>
      <c r="AD19">
        <f t="shared" ref="AD19:AD36" si="17">0.61365*EXP(17.502*BC19/(240.97+BC19))</f>
        <v>2.3467729459259079</v>
      </c>
      <c r="AE19">
        <f t="shared" ref="AE19:AE36" si="18">(AA19-AV19*(BA19+BB19)/1000)</f>
        <v>1.2911383946603696</v>
      </c>
      <c r="AF19">
        <f t="shared" ref="AF19:AF36" si="19">(-M19*44100)</f>
        <v>-45.417577327392991</v>
      </c>
      <c r="AG19">
        <f t="shared" ref="AG19:AG36" si="20">2*29.3*U19*0.92*(BC19-Z19)</f>
        <v>-241.6960360769765</v>
      </c>
      <c r="AH19">
        <f t="shared" ref="AH19:AH36" si="21">2*0.95*0.0000000567*(((BC19+$B$9)+273)^4-(Z19+273)^4)</f>
        <v>-10.648488650202554</v>
      </c>
      <c r="AI19">
        <f t="shared" ref="AI19:AI36" si="22">X19+AH19+AF19+AG19</f>
        <v>-5.3139054572085342E-2</v>
      </c>
      <c r="AJ19">
        <v>0</v>
      </c>
      <c r="AK19">
        <v>0</v>
      </c>
      <c r="AL19">
        <f t="shared" ref="AL19:AL36" si="23">IF(AJ19*$H$15&gt;=AN19,1,(AN19/(AN19-AJ19*$H$15)))</f>
        <v>1</v>
      </c>
      <c r="AM19">
        <f t="shared" ref="AM19:AM36" si="24">(AL19-1)*100</f>
        <v>0</v>
      </c>
      <c r="AN19">
        <f t="shared" ref="AN19:AN36" si="25">MAX(0,($B$15+$C$15*BH19)/(1+$D$15*BH19)*BA19/(BC19+273)*$E$15)</f>
        <v>54425.576102489853</v>
      </c>
      <c r="AO19">
        <f t="shared" ref="AO19:AO36" si="26">$B$13*BI19+$C$13*BJ19+$F$13*BU19*(1-BX19)</f>
        <v>1800.04</v>
      </c>
      <c r="AP19">
        <f t="shared" ref="AP19:AP36" si="27">AO19*AQ19</f>
        <v>1517.4339</v>
      </c>
      <c r="AQ19">
        <f t="shared" ref="AQ19:AQ36" si="28">($B$13*$D$11+$C$13*$D$11+$F$13*((CH19+BZ19)/MAX(CH19+BZ19+CI19, 0.1)*$I$11+CI19/MAX(CH19+BZ19+CI19, 0.1)*$J$11))/($B$13+$C$13+$F$13)</f>
        <v>0.84300009999777781</v>
      </c>
      <c r="AR19">
        <f t="shared" ref="AR19:AR36" si="29">($B$13*$K$11+$C$13*$K$11+$F$13*((CH19+BZ19)/MAX(CH19+BZ19+CI19, 0.1)*$P$11+CI19/MAX(CH19+BZ19+CI19, 0.1)*$Q$11))/($B$13+$C$13+$F$13)</f>
        <v>0.1653901929957112</v>
      </c>
      <c r="AS19">
        <v>1689973891.5999999</v>
      </c>
      <c r="AT19">
        <v>395.73</v>
      </c>
      <c r="AU19">
        <v>400.03100000000001</v>
      </c>
      <c r="AV19">
        <v>11.9457</v>
      </c>
      <c r="AW19">
        <v>11.5947</v>
      </c>
      <c r="AX19">
        <v>399.41800000000001</v>
      </c>
      <c r="AY19">
        <v>12.686400000000001</v>
      </c>
      <c r="AZ19">
        <v>400.072</v>
      </c>
      <c r="BA19">
        <v>100.533</v>
      </c>
      <c r="BB19">
        <v>4.8040899999999997E-2</v>
      </c>
      <c r="BC19">
        <v>20.001100000000001</v>
      </c>
      <c r="BD19">
        <v>20.1538</v>
      </c>
      <c r="BE19">
        <v>999.9</v>
      </c>
      <c r="BF19">
        <v>0</v>
      </c>
      <c r="BG19">
        <v>0</v>
      </c>
      <c r="BH19">
        <v>9999.3799999999992</v>
      </c>
      <c r="BI19">
        <v>0</v>
      </c>
      <c r="BJ19">
        <v>41.778599999999997</v>
      </c>
      <c r="BK19">
        <v>-4.3007499999999999</v>
      </c>
      <c r="BL19">
        <v>400.51499999999999</v>
      </c>
      <c r="BM19">
        <v>404.72399999999999</v>
      </c>
      <c r="BN19">
        <v>0.35095399999999999</v>
      </c>
      <c r="BO19">
        <v>400.03100000000001</v>
      </c>
      <c r="BP19">
        <v>11.5947</v>
      </c>
      <c r="BQ19">
        <v>1.2009399999999999</v>
      </c>
      <c r="BR19">
        <v>1.1656599999999999</v>
      </c>
      <c r="BS19">
        <v>9.6132200000000001</v>
      </c>
      <c r="BT19">
        <v>9.1700400000000002</v>
      </c>
      <c r="BU19">
        <v>1800.04</v>
      </c>
      <c r="BV19">
        <v>0.89999399999999996</v>
      </c>
      <c r="BW19">
        <v>0.100006</v>
      </c>
      <c r="BX19">
        <v>0</v>
      </c>
      <c r="BY19">
        <v>2.3212999999999999</v>
      </c>
      <c r="BZ19">
        <v>0</v>
      </c>
      <c r="CA19">
        <v>6100.57</v>
      </c>
      <c r="CB19">
        <v>14600.7</v>
      </c>
      <c r="CC19">
        <v>36.5</v>
      </c>
      <c r="CD19">
        <v>38.311999999999998</v>
      </c>
      <c r="CE19">
        <v>36.875</v>
      </c>
      <c r="CF19">
        <v>36.061999999999998</v>
      </c>
      <c r="CG19">
        <v>35.5</v>
      </c>
      <c r="CH19">
        <v>1620.03</v>
      </c>
      <c r="CI19">
        <v>180.01</v>
      </c>
      <c r="CJ19">
        <v>0</v>
      </c>
      <c r="CK19">
        <v>1689973906.2</v>
      </c>
      <c r="CL19">
        <v>0</v>
      </c>
      <c r="CM19">
        <v>1689973863.5999999</v>
      </c>
      <c r="CN19" t="s">
        <v>350</v>
      </c>
      <c r="CO19">
        <v>1689973862.0999999</v>
      </c>
      <c r="CP19">
        <v>1689973863.5999999</v>
      </c>
      <c r="CQ19">
        <v>6</v>
      </c>
      <c r="CR19">
        <v>6.8000000000000005E-2</v>
      </c>
      <c r="CS19">
        <v>0</v>
      </c>
      <c r="CT19">
        <v>-3.7010000000000001</v>
      </c>
      <c r="CU19">
        <v>-0.74099999999999999</v>
      </c>
      <c r="CV19">
        <v>400</v>
      </c>
      <c r="CW19">
        <v>12</v>
      </c>
      <c r="CX19">
        <v>0.39</v>
      </c>
      <c r="CY19">
        <v>0.25</v>
      </c>
      <c r="CZ19">
        <v>6.7829420550927626</v>
      </c>
      <c r="DA19">
        <v>1.420061420151E-2</v>
      </c>
      <c r="DB19">
        <v>4.3579295154875249E-2</v>
      </c>
      <c r="DC19">
        <v>1</v>
      </c>
      <c r="DD19">
        <v>399.99334146341459</v>
      </c>
      <c r="DE19">
        <v>0.12627177700414219</v>
      </c>
      <c r="DF19">
        <v>2.4489529625388771E-2</v>
      </c>
      <c r="DG19">
        <v>1</v>
      </c>
      <c r="DH19">
        <v>1799.9904878048781</v>
      </c>
      <c r="DI19">
        <v>0.1249537864583885</v>
      </c>
      <c r="DJ19">
        <v>6.1839730677792068E-2</v>
      </c>
      <c r="DK19">
        <v>-1</v>
      </c>
      <c r="DL19">
        <v>2</v>
      </c>
      <c r="DM19">
        <v>2</v>
      </c>
      <c r="DN19" t="s">
        <v>351</v>
      </c>
      <c r="DO19">
        <v>2.6943600000000001</v>
      </c>
      <c r="DP19">
        <v>2.6696800000000001</v>
      </c>
      <c r="DQ19">
        <v>9.4173499999999993E-2</v>
      </c>
      <c r="DR19">
        <v>9.38557E-2</v>
      </c>
      <c r="DS19">
        <v>7.2816599999999995E-2</v>
      </c>
      <c r="DT19">
        <v>6.75259E-2</v>
      </c>
      <c r="DU19">
        <v>27408.7</v>
      </c>
      <c r="DV19">
        <v>30935.7</v>
      </c>
      <c r="DW19">
        <v>28472.5</v>
      </c>
      <c r="DX19">
        <v>32732.799999999999</v>
      </c>
      <c r="DY19">
        <v>36703.699999999997</v>
      </c>
      <c r="DZ19">
        <v>41130.1</v>
      </c>
      <c r="EA19">
        <v>41784.699999999997</v>
      </c>
      <c r="EB19">
        <v>46954.3</v>
      </c>
      <c r="EC19">
        <v>1.8308</v>
      </c>
      <c r="ED19">
        <v>2.2261700000000002</v>
      </c>
      <c r="EE19">
        <v>4.6320300000000002E-2</v>
      </c>
      <c r="EF19">
        <v>0</v>
      </c>
      <c r="EG19">
        <v>19.3873</v>
      </c>
      <c r="EH19">
        <v>999.9</v>
      </c>
      <c r="EI19">
        <v>54.6</v>
      </c>
      <c r="EJ19">
        <v>20.9</v>
      </c>
      <c r="EK19">
        <v>13.471399999999999</v>
      </c>
      <c r="EL19">
        <v>63.004399999999997</v>
      </c>
      <c r="EM19">
        <v>0.80929600000000002</v>
      </c>
      <c r="EN19">
        <v>1</v>
      </c>
      <c r="EO19">
        <v>-0.33880300000000002</v>
      </c>
      <c r="EP19">
        <v>2.1280999999999999</v>
      </c>
      <c r="EQ19">
        <v>20.218699999999998</v>
      </c>
      <c r="ER19">
        <v>5.2264200000000001</v>
      </c>
      <c r="ES19">
        <v>12.0099</v>
      </c>
      <c r="ET19">
        <v>4.9898499999999997</v>
      </c>
      <c r="EU19">
        <v>3.3050000000000002</v>
      </c>
      <c r="EV19">
        <v>7588.9</v>
      </c>
      <c r="EW19">
        <v>9999</v>
      </c>
      <c r="EX19">
        <v>536.20000000000005</v>
      </c>
      <c r="EY19">
        <v>78.3</v>
      </c>
      <c r="EZ19">
        <v>1.85226</v>
      </c>
      <c r="FA19">
        <v>1.8613599999999999</v>
      </c>
      <c r="FB19">
        <v>1.8602399999999999</v>
      </c>
      <c r="FC19">
        <v>1.8562399999999999</v>
      </c>
      <c r="FD19">
        <v>1.86066</v>
      </c>
      <c r="FE19">
        <v>1.8569899999999999</v>
      </c>
      <c r="FF19">
        <v>1.85907</v>
      </c>
      <c r="FG19">
        <v>1.86188</v>
      </c>
      <c r="FH19">
        <v>0</v>
      </c>
      <c r="FI19">
        <v>0</v>
      </c>
      <c r="FJ19">
        <v>0</v>
      </c>
      <c r="FK19">
        <v>0</v>
      </c>
      <c r="FL19" t="s">
        <v>352</v>
      </c>
      <c r="FM19" t="s">
        <v>353</v>
      </c>
      <c r="FN19" t="s">
        <v>354</v>
      </c>
      <c r="FO19" t="s">
        <v>354</v>
      </c>
      <c r="FP19" t="s">
        <v>354</v>
      </c>
      <c r="FQ19" t="s">
        <v>354</v>
      </c>
      <c r="FR19">
        <v>0</v>
      </c>
      <c r="FS19">
        <v>100</v>
      </c>
      <c r="FT19">
        <v>100</v>
      </c>
      <c r="FU19">
        <v>-3.6880000000000002</v>
      </c>
      <c r="FV19">
        <v>-0.74070000000000003</v>
      </c>
      <c r="FW19">
        <v>-2.2533396638224712</v>
      </c>
      <c r="FX19">
        <v>-4.0117494158234393E-3</v>
      </c>
      <c r="FY19">
        <v>1.087516141204025E-6</v>
      </c>
      <c r="FZ19">
        <v>-8.657206703991749E-11</v>
      </c>
      <c r="GA19">
        <v>-0.74071904761904861</v>
      </c>
      <c r="GB19">
        <v>0</v>
      </c>
      <c r="GC19">
        <v>0</v>
      </c>
      <c r="GD19">
        <v>0</v>
      </c>
      <c r="GE19">
        <v>4</v>
      </c>
      <c r="GF19">
        <v>2094</v>
      </c>
      <c r="GG19">
        <v>-1</v>
      </c>
      <c r="GH19">
        <v>-1</v>
      </c>
      <c r="GI19">
        <v>0.5</v>
      </c>
      <c r="GJ19">
        <v>0.5</v>
      </c>
      <c r="GK19">
        <v>0.99365199999999998</v>
      </c>
      <c r="GL19">
        <v>2.35107</v>
      </c>
      <c r="GM19">
        <v>1.5942400000000001</v>
      </c>
      <c r="GN19">
        <v>2.3327599999999999</v>
      </c>
      <c r="GO19">
        <v>1.40015</v>
      </c>
      <c r="GP19">
        <v>2.3339799999999999</v>
      </c>
      <c r="GQ19">
        <v>23.84</v>
      </c>
      <c r="GR19">
        <v>15.2178</v>
      </c>
      <c r="GS19">
        <v>18</v>
      </c>
      <c r="GT19">
        <v>389.35899999999998</v>
      </c>
      <c r="GU19">
        <v>700.375</v>
      </c>
      <c r="GV19">
        <v>17.394400000000001</v>
      </c>
      <c r="GW19">
        <v>22.591699999999999</v>
      </c>
      <c r="GX19">
        <v>30.001300000000001</v>
      </c>
      <c r="GY19">
        <v>22.607900000000001</v>
      </c>
      <c r="GZ19">
        <v>22.574000000000002</v>
      </c>
      <c r="HA19">
        <v>19.954999999999998</v>
      </c>
      <c r="HB19">
        <v>0</v>
      </c>
      <c r="HC19">
        <v>-30</v>
      </c>
      <c r="HD19">
        <v>17.3248</v>
      </c>
      <c r="HE19">
        <v>400</v>
      </c>
      <c r="HF19">
        <v>0</v>
      </c>
      <c r="HG19">
        <v>104.529</v>
      </c>
      <c r="HH19">
        <v>103.65600000000001</v>
      </c>
    </row>
    <row r="20" spans="1:216" x14ac:dyDescent="0.2">
      <c r="A20">
        <v>2</v>
      </c>
      <c r="B20">
        <v>1689973976.5999999</v>
      </c>
      <c r="C20">
        <v>85</v>
      </c>
      <c r="D20" t="s">
        <v>355</v>
      </c>
      <c r="E20" t="s">
        <v>356</v>
      </c>
      <c r="F20" t="s">
        <v>344</v>
      </c>
      <c r="G20" t="s">
        <v>345</v>
      </c>
      <c r="H20" t="s">
        <v>346</v>
      </c>
      <c r="I20" t="s">
        <v>347</v>
      </c>
      <c r="J20" t="s">
        <v>348</v>
      </c>
      <c r="K20" t="s">
        <v>349</v>
      </c>
      <c r="L20">
        <v>1689973976.5999999</v>
      </c>
      <c r="M20">
        <f t="shared" si="0"/>
        <v>1.007144806758149E-3</v>
      </c>
      <c r="N20">
        <f t="shared" si="1"/>
        <v>1.007144806758149</v>
      </c>
      <c r="O20">
        <f t="shared" si="2"/>
        <v>8.5388234010686723</v>
      </c>
      <c r="P20">
        <f t="shared" si="3"/>
        <v>296.95699999999999</v>
      </c>
      <c r="Q20">
        <f t="shared" si="4"/>
        <v>115.90369323569608</v>
      </c>
      <c r="R20">
        <f t="shared" si="5"/>
        <v>11.657854828474559</v>
      </c>
      <c r="S20">
        <f t="shared" si="6"/>
        <v>29.868604698035</v>
      </c>
      <c r="T20">
        <f t="shared" si="7"/>
        <v>7.7919798239112645E-2</v>
      </c>
      <c r="U20">
        <f t="shared" si="8"/>
        <v>4.5928193413269351</v>
      </c>
      <c r="V20">
        <f t="shared" si="9"/>
        <v>7.719277637330689E-2</v>
      </c>
      <c r="W20">
        <f t="shared" si="10"/>
        <v>4.8310239724086657E-2</v>
      </c>
      <c r="X20">
        <f t="shared" si="11"/>
        <v>297.70794599999999</v>
      </c>
      <c r="Y20">
        <f t="shared" si="12"/>
        <v>20.970260125573645</v>
      </c>
      <c r="Z20">
        <f t="shared" si="13"/>
        <v>20.970260125573645</v>
      </c>
      <c r="AA20">
        <f t="shared" si="14"/>
        <v>2.4913739175620342</v>
      </c>
      <c r="AB20">
        <f t="shared" si="15"/>
        <v>51.303529785729438</v>
      </c>
      <c r="AC20">
        <f t="shared" si="16"/>
        <v>1.2031649343099999</v>
      </c>
      <c r="AD20">
        <f t="shared" si="17"/>
        <v>2.345189384307572</v>
      </c>
      <c r="AE20">
        <f t="shared" si="18"/>
        <v>1.2882089832520343</v>
      </c>
      <c r="AF20">
        <f t="shared" si="19"/>
        <v>-44.415085978034369</v>
      </c>
      <c r="AG20">
        <f t="shared" si="20"/>
        <v>-242.67080238065356</v>
      </c>
      <c r="AH20">
        <f t="shared" si="21"/>
        <v>-10.675473197271954</v>
      </c>
      <c r="AI20">
        <f t="shared" si="22"/>
        <v>-5.341555595990144E-2</v>
      </c>
      <c r="AJ20">
        <v>0</v>
      </c>
      <c r="AK20">
        <v>0</v>
      </c>
      <c r="AL20">
        <f t="shared" si="23"/>
        <v>1</v>
      </c>
      <c r="AM20">
        <f t="shared" si="24"/>
        <v>0</v>
      </c>
      <c r="AN20">
        <f t="shared" si="25"/>
        <v>54525.848132641673</v>
      </c>
      <c r="AO20">
        <f t="shared" si="26"/>
        <v>1800.03</v>
      </c>
      <c r="AP20">
        <f t="shared" si="27"/>
        <v>1517.4258</v>
      </c>
      <c r="AQ20">
        <f t="shared" si="28"/>
        <v>0.84300028332861121</v>
      </c>
      <c r="AR20">
        <f t="shared" si="29"/>
        <v>0.16539054682421961</v>
      </c>
      <c r="AS20">
        <v>1689973976.5999999</v>
      </c>
      <c r="AT20">
        <v>296.95699999999999</v>
      </c>
      <c r="AU20">
        <v>300.00599999999997</v>
      </c>
      <c r="AV20">
        <v>11.962</v>
      </c>
      <c r="AW20">
        <v>11.6187</v>
      </c>
      <c r="AX20">
        <v>300.45400000000001</v>
      </c>
      <c r="AY20">
        <v>12.7036</v>
      </c>
      <c r="AZ20">
        <v>400.01</v>
      </c>
      <c r="BA20">
        <v>100.53400000000001</v>
      </c>
      <c r="BB20">
        <v>4.8254999999999999E-2</v>
      </c>
      <c r="BC20">
        <v>19.990200000000002</v>
      </c>
      <c r="BD20">
        <v>20.163599999999999</v>
      </c>
      <c r="BE20">
        <v>999.9</v>
      </c>
      <c r="BF20">
        <v>0</v>
      </c>
      <c r="BG20">
        <v>0</v>
      </c>
      <c r="BH20">
        <v>10018.1</v>
      </c>
      <c r="BI20">
        <v>0</v>
      </c>
      <c r="BJ20">
        <v>42.318100000000001</v>
      </c>
      <c r="BK20">
        <v>-3.0487099999999998</v>
      </c>
      <c r="BL20">
        <v>300.55200000000002</v>
      </c>
      <c r="BM20">
        <v>303.53300000000002</v>
      </c>
      <c r="BN20">
        <v>0.34328199999999998</v>
      </c>
      <c r="BO20">
        <v>300.00599999999997</v>
      </c>
      <c r="BP20">
        <v>11.6187</v>
      </c>
      <c r="BQ20">
        <v>1.20258</v>
      </c>
      <c r="BR20">
        <v>1.1680699999999999</v>
      </c>
      <c r="BS20">
        <v>9.6335599999999992</v>
      </c>
      <c r="BT20">
        <v>9.2007200000000005</v>
      </c>
      <c r="BU20">
        <v>1800.03</v>
      </c>
      <c r="BV20">
        <v>0.89999300000000004</v>
      </c>
      <c r="BW20">
        <v>0.100007</v>
      </c>
      <c r="BX20">
        <v>0</v>
      </c>
      <c r="BY20">
        <v>2.4908000000000001</v>
      </c>
      <c r="BZ20">
        <v>0</v>
      </c>
      <c r="CA20">
        <v>6202.11</v>
      </c>
      <c r="CB20">
        <v>14600.5</v>
      </c>
      <c r="CC20">
        <v>36.061999999999998</v>
      </c>
      <c r="CD20">
        <v>38</v>
      </c>
      <c r="CE20">
        <v>36.561999999999998</v>
      </c>
      <c r="CF20">
        <v>35.875</v>
      </c>
      <c r="CG20">
        <v>35.25</v>
      </c>
      <c r="CH20">
        <v>1620.01</v>
      </c>
      <c r="CI20">
        <v>180.02</v>
      </c>
      <c r="CJ20">
        <v>0</v>
      </c>
      <c r="CK20">
        <v>1689973990.8</v>
      </c>
      <c r="CL20">
        <v>0</v>
      </c>
      <c r="CM20">
        <v>1689973948.5999999</v>
      </c>
      <c r="CN20" t="s">
        <v>357</v>
      </c>
      <c r="CO20">
        <v>1689973947.5999999</v>
      </c>
      <c r="CP20">
        <v>1689973948.5999999</v>
      </c>
      <c r="CQ20">
        <v>7</v>
      </c>
      <c r="CR20">
        <v>-0.13300000000000001</v>
      </c>
      <c r="CS20">
        <v>-1E-3</v>
      </c>
      <c r="CT20">
        <v>-3.5070000000000001</v>
      </c>
      <c r="CU20">
        <v>-0.74199999999999999</v>
      </c>
      <c r="CV20">
        <v>300</v>
      </c>
      <c r="CW20">
        <v>12</v>
      </c>
      <c r="CX20">
        <v>0.37</v>
      </c>
      <c r="CY20">
        <v>0.2</v>
      </c>
      <c r="CZ20">
        <v>4.7529369345648789</v>
      </c>
      <c r="DA20">
        <v>0.78231120547349031</v>
      </c>
      <c r="DB20">
        <v>0.10339411238309169</v>
      </c>
      <c r="DC20">
        <v>1</v>
      </c>
      <c r="DD20">
        <v>299.99673170731711</v>
      </c>
      <c r="DE20">
        <v>-4.1770034843188329E-2</v>
      </c>
      <c r="DF20">
        <v>2.9296652926483039E-2</v>
      </c>
      <c r="DG20">
        <v>1</v>
      </c>
      <c r="DH20">
        <v>1799.9970731707319</v>
      </c>
      <c r="DI20">
        <v>0.16800382270478009</v>
      </c>
      <c r="DJ20">
        <v>0.13981248596389281</v>
      </c>
      <c r="DK20">
        <v>-1</v>
      </c>
      <c r="DL20">
        <v>2</v>
      </c>
      <c r="DM20">
        <v>2</v>
      </c>
      <c r="DN20" t="s">
        <v>351</v>
      </c>
      <c r="DO20">
        <v>2.6940300000000001</v>
      </c>
      <c r="DP20">
        <v>2.6700599999999999</v>
      </c>
      <c r="DQ20">
        <v>7.5269299999999997E-2</v>
      </c>
      <c r="DR20">
        <v>7.4850799999999995E-2</v>
      </c>
      <c r="DS20">
        <v>7.2875599999999999E-2</v>
      </c>
      <c r="DT20">
        <v>6.7616599999999999E-2</v>
      </c>
      <c r="DU20">
        <v>27976.6</v>
      </c>
      <c r="DV20">
        <v>31580.5</v>
      </c>
      <c r="DW20">
        <v>28468.6</v>
      </c>
      <c r="DX20">
        <v>32728.9</v>
      </c>
      <c r="DY20">
        <v>36696.400000000001</v>
      </c>
      <c r="DZ20">
        <v>41121.300000000003</v>
      </c>
      <c r="EA20">
        <v>41779.300000000003</v>
      </c>
      <c r="EB20">
        <v>46949</v>
      </c>
      <c r="EC20">
        <v>1.8299000000000001</v>
      </c>
      <c r="ED20">
        <v>2.2244999999999999</v>
      </c>
      <c r="EE20">
        <v>5.1394099999999998E-2</v>
      </c>
      <c r="EF20">
        <v>0</v>
      </c>
      <c r="EG20">
        <v>19.312999999999999</v>
      </c>
      <c r="EH20">
        <v>999.9</v>
      </c>
      <c r="EI20">
        <v>54.6</v>
      </c>
      <c r="EJ20">
        <v>20.9</v>
      </c>
      <c r="EK20">
        <v>13.472899999999999</v>
      </c>
      <c r="EL20">
        <v>62.814399999999999</v>
      </c>
      <c r="EM20">
        <v>0.993591</v>
      </c>
      <c r="EN20">
        <v>1</v>
      </c>
      <c r="EO20">
        <v>-0.33373000000000003</v>
      </c>
      <c r="EP20">
        <v>1.44753</v>
      </c>
      <c r="EQ20">
        <v>20.227900000000002</v>
      </c>
      <c r="ER20">
        <v>5.2282200000000003</v>
      </c>
      <c r="ES20">
        <v>12.0099</v>
      </c>
      <c r="ET20">
        <v>4.9897499999999999</v>
      </c>
      <c r="EU20">
        <v>3.3050000000000002</v>
      </c>
      <c r="EV20">
        <v>7590.8</v>
      </c>
      <c r="EW20">
        <v>9999</v>
      </c>
      <c r="EX20">
        <v>536.20000000000005</v>
      </c>
      <c r="EY20">
        <v>78.400000000000006</v>
      </c>
      <c r="EZ20">
        <v>1.85226</v>
      </c>
      <c r="FA20">
        <v>1.86141</v>
      </c>
      <c r="FB20">
        <v>1.86025</v>
      </c>
      <c r="FC20">
        <v>1.85623</v>
      </c>
      <c r="FD20">
        <v>1.86066</v>
      </c>
      <c r="FE20">
        <v>1.8569899999999999</v>
      </c>
      <c r="FF20">
        <v>1.8591200000000001</v>
      </c>
      <c r="FG20">
        <v>1.86191</v>
      </c>
      <c r="FH20">
        <v>0</v>
      </c>
      <c r="FI20">
        <v>0</v>
      </c>
      <c r="FJ20">
        <v>0</v>
      </c>
      <c r="FK20">
        <v>0</v>
      </c>
      <c r="FL20" t="s">
        <v>352</v>
      </c>
      <c r="FM20" t="s">
        <v>353</v>
      </c>
      <c r="FN20" t="s">
        <v>354</v>
      </c>
      <c r="FO20" t="s">
        <v>354</v>
      </c>
      <c r="FP20" t="s">
        <v>354</v>
      </c>
      <c r="FQ20" t="s">
        <v>354</v>
      </c>
      <c r="FR20">
        <v>0</v>
      </c>
      <c r="FS20">
        <v>100</v>
      </c>
      <c r="FT20">
        <v>100</v>
      </c>
      <c r="FU20">
        <v>-3.4969999999999999</v>
      </c>
      <c r="FV20">
        <v>-0.74160000000000004</v>
      </c>
      <c r="FW20">
        <v>-2.386969276469447</v>
      </c>
      <c r="FX20">
        <v>-4.0117494158234393E-3</v>
      </c>
      <c r="FY20">
        <v>1.087516141204025E-6</v>
      </c>
      <c r="FZ20">
        <v>-8.657206703991749E-11</v>
      </c>
      <c r="GA20">
        <v>-0.74161428571428267</v>
      </c>
      <c r="GB20">
        <v>0</v>
      </c>
      <c r="GC20">
        <v>0</v>
      </c>
      <c r="GD20">
        <v>0</v>
      </c>
      <c r="GE20">
        <v>4</v>
      </c>
      <c r="GF20">
        <v>2094</v>
      </c>
      <c r="GG20">
        <v>-1</v>
      </c>
      <c r="GH20">
        <v>-1</v>
      </c>
      <c r="GI20">
        <v>0.5</v>
      </c>
      <c r="GJ20">
        <v>0.5</v>
      </c>
      <c r="GK20">
        <v>0.79345699999999997</v>
      </c>
      <c r="GL20">
        <v>2.3535200000000001</v>
      </c>
      <c r="GM20">
        <v>1.5942400000000001</v>
      </c>
      <c r="GN20">
        <v>2.3327599999999999</v>
      </c>
      <c r="GO20">
        <v>1.40015</v>
      </c>
      <c r="GP20">
        <v>2.3071299999999999</v>
      </c>
      <c r="GQ20">
        <v>23.860199999999999</v>
      </c>
      <c r="GR20">
        <v>15.209</v>
      </c>
      <c r="GS20">
        <v>18</v>
      </c>
      <c r="GT20">
        <v>389.51100000000002</v>
      </c>
      <c r="GU20">
        <v>700.03300000000002</v>
      </c>
      <c r="GV20">
        <v>17.555499999999999</v>
      </c>
      <c r="GW20">
        <v>22.676500000000001</v>
      </c>
      <c r="GX20">
        <v>30.000399999999999</v>
      </c>
      <c r="GY20">
        <v>22.691800000000001</v>
      </c>
      <c r="GZ20">
        <v>22.657399999999999</v>
      </c>
      <c r="HA20">
        <v>15.9361</v>
      </c>
      <c r="HB20">
        <v>0</v>
      </c>
      <c r="HC20">
        <v>-30</v>
      </c>
      <c r="HD20">
        <v>17.553799999999999</v>
      </c>
      <c r="HE20">
        <v>300</v>
      </c>
      <c r="HF20">
        <v>0</v>
      </c>
      <c r="HG20">
        <v>104.515</v>
      </c>
      <c r="HH20">
        <v>103.64400000000001</v>
      </c>
    </row>
    <row r="21" spans="1:216" x14ac:dyDescent="0.2">
      <c r="A21">
        <v>3</v>
      </c>
      <c r="B21">
        <v>1689974057.5999999</v>
      </c>
      <c r="C21">
        <v>166</v>
      </c>
      <c r="D21" t="s">
        <v>358</v>
      </c>
      <c r="E21" t="s">
        <v>359</v>
      </c>
      <c r="F21" t="s">
        <v>344</v>
      </c>
      <c r="G21" t="s">
        <v>345</v>
      </c>
      <c r="H21" t="s">
        <v>346</v>
      </c>
      <c r="I21" t="s">
        <v>347</v>
      </c>
      <c r="J21" t="s">
        <v>348</v>
      </c>
      <c r="K21" t="s">
        <v>349</v>
      </c>
      <c r="L21">
        <v>1689974057.5999999</v>
      </c>
      <c r="M21">
        <f t="shared" si="0"/>
        <v>9.7803079589130312E-4</v>
      </c>
      <c r="N21">
        <f t="shared" si="1"/>
        <v>0.97803079589130304</v>
      </c>
      <c r="O21">
        <f t="shared" si="2"/>
        <v>6.6753755533141668</v>
      </c>
      <c r="P21">
        <f t="shared" si="3"/>
        <v>247.63200000000001</v>
      </c>
      <c r="Q21">
        <f t="shared" si="4"/>
        <v>101.73915797852381</v>
      </c>
      <c r="R21">
        <f t="shared" si="5"/>
        <v>10.23316946685059</v>
      </c>
      <c r="S21">
        <f t="shared" si="6"/>
        <v>24.907422783566403</v>
      </c>
      <c r="T21">
        <f t="shared" si="7"/>
        <v>7.5670958098012497E-2</v>
      </c>
      <c r="U21">
        <f t="shared" si="8"/>
        <v>4.5877138456404296</v>
      </c>
      <c r="V21">
        <f t="shared" si="9"/>
        <v>7.4984340684521894E-2</v>
      </c>
      <c r="W21">
        <f t="shared" si="10"/>
        <v>4.6926383325618992E-2</v>
      </c>
      <c r="X21">
        <f t="shared" si="11"/>
        <v>297.71055899999999</v>
      </c>
      <c r="Y21">
        <f t="shared" si="12"/>
        <v>20.979386986585357</v>
      </c>
      <c r="Z21">
        <f t="shared" si="13"/>
        <v>20.979386986585357</v>
      </c>
      <c r="AA21">
        <f t="shared" si="14"/>
        <v>2.4927719369329462</v>
      </c>
      <c r="AB21">
        <f t="shared" si="15"/>
        <v>51.370944349654238</v>
      </c>
      <c r="AC21">
        <f t="shared" si="16"/>
        <v>1.2049772442460001</v>
      </c>
      <c r="AD21">
        <f t="shared" si="17"/>
        <v>2.3456396597352223</v>
      </c>
      <c r="AE21">
        <f t="shared" si="18"/>
        <v>1.2877946926869461</v>
      </c>
      <c r="AF21">
        <f t="shared" si="19"/>
        <v>-43.131158098806466</v>
      </c>
      <c r="AG21">
        <f t="shared" si="20"/>
        <v>-243.89168388054824</v>
      </c>
      <c r="AH21">
        <f t="shared" si="21"/>
        <v>-10.741793436610415</v>
      </c>
      <c r="AI21">
        <f t="shared" si="22"/>
        <v>-5.4076415965113256E-2</v>
      </c>
      <c r="AJ21">
        <v>0</v>
      </c>
      <c r="AK21">
        <v>0</v>
      </c>
      <c r="AL21">
        <f t="shared" si="23"/>
        <v>1</v>
      </c>
      <c r="AM21">
        <f t="shared" si="24"/>
        <v>0</v>
      </c>
      <c r="AN21">
        <f t="shared" si="25"/>
        <v>54446.986346751415</v>
      </c>
      <c r="AO21">
        <f t="shared" si="26"/>
        <v>1800.05</v>
      </c>
      <c r="AP21">
        <f t="shared" si="27"/>
        <v>1517.4422999999999</v>
      </c>
      <c r="AQ21">
        <f t="shared" si="28"/>
        <v>0.84300008333101861</v>
      </c>
      <c r="AR21">
        <f t="shared" si="29"/>
        <v>0.16539016082886587</v>
      </c>
      <c r="AS21">
        <v>1689974057.5999999</v>
      </c>
      <c r="AT21">
        <v>247.63200000000001</v>
      </c>
      <c r="AU21">
        <v>250.018</v>
      </c>
      <c r="AV21">
        <v>11.98</v>
      </c>
      <c r="AW21">
        <v>11.646699999999999</v>
      </c>
      <c r="AX21">
        <v>250.84299999999999</v>
      </c>
      <c r="AY21">
        <v>12.722899999999999</v>
      </c>
      <c r="AZ21">
        <v>400.09399999999999</v>
      </c>
      <c r="BA21">
        <v>100.53400000000001</v>
      </c>
      <c r="BB21">
        <v>4.8407699999999998E-2</v>
      </c>
      <c r="BC21">
        <v>19.993300000000001</v>
      </c>
      <c r="BD21">
        <v>20.141100000000002</v>
      </c>
      <c r="BE21">
        <v>999.9</v>
      </c>
      <c r="BF21">
        <v>0</v>
      </c>
      <c r="BG21">
        <v>0</v>
      </c>
      <c r="BH21">
        <v>10003.1</v>
      </c>
      <c r="BI21">
        <v>0</v>
      </c>
      <c r="BJ21">
        <v>44.878100000000003</v>
      </c>
      <c r="BK21">
        <v>-2.38632</v>
      </c>
      <c r="BL21">
        <v>250.63399999999999</v>
      </c>
      <c r="BM21">
        <v>252.964</v>
      </c>
      <c r="BN21">
        <v>0.33328000000000002</v>
      </c>
      <c r="BO21">
        <v>250.018</v>
      </c>
      <c r="BP21">
        <v>11.646699999999999</v>
      </c>
      <c r="BQ21">
        <v>1.2043900000000001</v>
      </c>
      <c r="BR21">
        <v>1.1708799999999999</v>
      </c>
      <c r="BS21">
        <v>9.6559200000000001</v>
      </c>
      <c r="BT21">
        <v>9.2364099999999993</v>
      </c>
      <c r="BU21">
        <v>1800.05</v>
      </c>
      <c r="BV21">
        <v>0.89999499999999999</v>
      </c>
      <c r="BW21">
        <v>0.100005</v>
      </c>
      <c r="BX21">
        <v>0</v>
      </c>
      <c r="BY21">
        <v>2.5785999999999998</v>
      </c>
      <c r="BZ21">
        <v>0</v>
      </c>
      <c r="CA21">
        <v>6375.85</v>
      </c>
      <c r="CB21">
        <v>14600.7</v>
      </c>
      <c r="CC21">
        <v>37.686999999999998</v>
      </c>
      <c r="CD21">
        <v>39.936999999999998</v>
      </c>
      <c r="CE21">
        <v>38.25</v>
      </c>
      <c r="CF21">
        <v>37.811999999999998</v>
      </c>
      <c r="CG21">
        <v>36.811999999999998</v>
      </c>
      <c r="CH21">
        <v>1620.04</v>
      </c>
      <c r="CI21">
        <v>180.01</v>
      </c>
      <c r="CJ21">
        <v>0</v>
      </c>
      <c r="CK21">
        <v>1689974071.8</v>
      </c>
      <c r="CL21">
        <v>0</v>
      </c>
      <c r="CM21">
        <v>1689974030.5999999</v>
      </c>
      <c r="CN21" t="s">
        <v>360</v>
      </c>
      <c r="CO21">
        <v>1689974030.5999999</v>
      </c>
      <c r="CP21">
        <v>1689974030.0999999</v>
      </c>
      <c r="CQ21">
        <v>8</v>
      </c>
      <c r="CR21">
        <v>0.115</v>
      </c>
      <c r="CS21">
        <v>-1E-3</v>
      </c>
      <c r="CT21">
        <v>-3.2189999999999999</v>
      </c>
      <c r="CU21">
        <v>-0.74299999999999999</v>
      </c>
      <c r="CV21">
        <v>250</v>
      </c>
      <c r="CW21">
        <v>12</v>
      </c>
      <c r="CX21">
        <v>0.69</v>
      </c>
      <c r="CY21">
        <v>0.19</v>
      </c>
      <c r="CZ21">
        <v>3.6416132380427699</v>
      </c>
      <c r="DA21">
        <v>0.58238251489356718</v>
      </c>
      <c r="DB21">
        <v>7.0413474273941595E-2</v>
      </c>
      <c r="DC21">
        <v>1</v>
      </c>
      <c r="DD21">
        <v>250.003512195122</v>
      </c>
      <c r="DE21">
        <v>2.1951219513056931E-2</v>
      </c>
      <c r="DF21">
        <v>1.846832747087886E-2</v>
      </c>
      <c r="DG21">
        <v>1</v>
      </c>
      <c r="DH21">
        <v>1799.9836585365849</v>
      </c>
      <c r="DI21">
        <v>0.1172002093074503</v>
      </c>
      <c r="DJ21">
        <v>0.1020462854705885</v>
      </c>
      <c r="DK21">
        <v>-1</v>
      </c>
      <c r="DL21">
        <v>2</v>
      </c>
      <c r="DM21">
        <v>2</v>
      </c>
      <c r="DN21" t="s">
        <v>351</v>
      </c>
      <c r="DO21">
        <v>2.6941899999999999</v>
      </c>
      <c r="DP21">
        <v>2.6700900000000001</v>
      </c>
      <c r="DQ21">
        <v>6.4826800000000004E-2</v>
      </c>
      <c r="DR21">
        <v>6.43735E-2</v>
      </c>
      <c r="DS21">
        <v>7.2947100000000001E-2</v>
      </c>
      <c r="DT21">
        <v>6.7728499999999997E-2</v>
      </c>
      <c r="DU21">
        <v>28290.5</v>
      </c>
      <c r="DV21">
        <v>31936.2</v>
      </c>
      <c r="DW21">
        <v>28466.6</v>
      </c>
      <c r="DX21">
        <v>32726.9</v>
      </c>
      <c r="DY21">
        <v>36691.1</v>
      </c>
      <c r="DZ21">
        <v>41113.199999999997</v>
      </c>
      <c r="EA21">
        <v>41776.6</v>
      </c>
      <c r="EB21">
        <v>46945.599999999999</v>
      </c>
      <c r="EC21">
        <v>1.8293200000000001</v>
      </c>
      <c r="ED21">
        <v>2.2235</v>
      </c>
      <c r="EE21">
        <v>5.2087000000000001E-2</v>
      </c>
      <c r="EF21">
        <v>0</v>
      </c>
      <c r="EG21">
        <v>19.2791</v>
      </c>
      <c r="EH21">
        <v>999.9</v>
      </c>
      <c r="EI21">
        <v>54.7</v>
      </c>
      <c r="EJ21">
        <v>20.9</v>
      </c>
      <c r="EK21">
        <v>13.4968</v>
      </c>
      <c r="EL21">
        <v>63.324399999999997</v>
      </c>
      <c r="EM21">
        <v>0.91746499999999997</v>
      </c>
      <c r="EN21">
        <v>1</v>
      </c>
      <c r="EO21">
        <v>-0.32947199999999999</v>
      </c>
      <c r="EP21">
        <v>1.5596099999999999</v>
      </c>
      <c r="EQ21">
        <v>20.227</v>
      </c>
      <c r="ER21">
        <v>5.2282200000000003</v>
      </c>
      <c r="ES21">
        <v>12.0099</v>
      </c>
      <c r="ET21">
        <v>4.9898499999999997</v>
      </c>
      <c r="EU21">
        <v>3.3050000000000002</v>
      </c>
      <c r="EV21">
        <v>7592.7</v>
      </c>
      <c r="EW21">
        <v>9999</v>
      </c>
      <c r="EX21">
        <v>536.20000000000005</v>
      </c>
      <c r="EY21">
        <v>78.400000000000006</v>
      </c>
      <c r="EZ21">
        <v>1.85226</v>
      </c>
      <c r="FA21">
        <v>1.86134</v>
      </c>
      <c r="FB21">
        <v>1.86026</v>
      </c>
      <c r="FC21">
        <v>1.85623</v>
      </c>
      <c r="FD21">
        <v>1.86066</v>
      </c>
      <c r="FE21">
        <v>1.8569899999999999</v>
      </c>
      <c r="FF21">
        <v>1.8590899999999999</v>
      </c>
      <c r="FG21">
        <v>1.86192</v>
      </c>
      <c r="FH21">
        <v>0</v>
      </c>
      <c r="FI21">
        <v>0</v>
      </c>
      <c r="FJ21">
        <v>0</v>
      </c>
      <c r="FK21">
        <v>0</v>
      </c>
      <c r="FL21" t="s">
        <v>352</v>
      </c>
      <c r="FM21" t="s">
        <v>353</v>
      </c>
      <c r="FN21" t="s">
        <v>354</v>
      </c>
      <c r="FO21" t="s">
        <v>354</v>
      </c>
      <c r="FP21" t="s">
        <v>354</v>
      </c>
      <c r="FQ21" t="s">
        <v>354</v>
      </c>
      <c r="FR21">
        <v>0</v>
      </c>
      <c r="FS21">
        <v>100</v>
      </c>
      <c r="FT21">
        <v>100</v>
      </c>
      <c r="FU21">
        <v>-3.2109999999999999</v>
      </c>
      <c r="FV21">
        <v>-0.7429</v>
      </c>
      <c r="FW21">
        <v>-2.271922600160408</v>
      </c>
      <c r="FX21">
        <v>-4.0117494158234393E-3</v>
      </c>
      <c r="FY21">
        <v>1.087516141204025E-6</v>
      </c>
      <c r="FZ21">
        <v>-8.657206703991749E-11</v>
      </c>
      <c r="GA21">
        <v>-0.74290499999999682</v>
      </c>
      <c r="GB21">
        <v>0</v>
      </c>
      <c r="GC21">
        <v>0</v>
      </c>
      <c r="GD21">
        <v>0</v>
      </c>
      <c r="GE21">
        <v>4</v>
      </c>
      <c r="GF21">
        <v>2094</v>
      </c>
      <c r="GG21">
        <v>-1</v>
      </c>
      <c r="GH21">
        <v>-1</v>
      </c>
      <c r="GI21">
        <v>0.5</v>
      </c>
      <c r="GJ21">
        <v>0.5</v>
      </c>
      <c r="GK21">
        <v>0.689697</v>
      </c>
      <c r="GL21">
        <v>2.36572</v>
      </c>
      <c r="GM21">
        <v>1.5942400000000001</v>
      </c>
      <c r="GN21">
        <v>2.3315399999999999</v>
      </c>
      <c r="GO21">
        <v>1.40015</v>
      </c>
      <c r="GP21">
        <v>2.2631800000000002</v>
      </c>
      <c r="GQ21">
        <v>23.860199999999999</v>
      </c>
      <c r="GR21">
        <v>15.1915</v>
      </c>
      <c r="GS21">
        <v>18</v>
      </c>
      <c r="GT21">
        <v>389.67</v>
      </c>
      <c r="GU21">
        <v>699.971</v>
      </c>
      <c r="GV21">
        <v>17.4541</v>
      </c>
      <c r="GW21">
        <v>22.733899999999998</v>
      </c>
      <c r="GX21">
        <v>30.000299999999999</v>
      </c>
      <c r="GY21">
        <v>22.754000000000001</v>
      </c>
      <c r="GZ21">
        <v>22.716999999999999</v>
      </c>
      <c r="HA21">
        <v>13.8598</v>
      </c>
      <c r="HB21">
        <v>0</v>
      </c>
      <c r="HC21">
        <v>-30</v>
      </c>
      <c r="HD21">
        <v>17.459800000000001</v>
      </c>
      <c r="HE21">
        <v>250</v>
      </c>
      <c r="HF21">
        <v>0</v>
      </c>
      <c r="HG21">
        <v>104.508</v>
      </c>
      <c r="HH21">
        <v>103.637</v>
      </c>
    </row>
    <row r="22" spans="1:216" x14ac:dyDescent="0.2">
      <c r="A22">
        <v>4</v>
      </c>
      <c r="B22">
        <v>1689974124.5999999</v>
      </c>
      <c r="C22">
        <v>233</v>
      </c>
      <c r="D22" t="s">
        <v>361</v>
      </c>
      <c r="E22" t="s">
        <v>362</v>
      </c>
      <c r="F22" t="s">
        <v>344</v>
      </c>
      <c r="G22" t="s">
        <v>345</v>
      </c>
      <c r="H22" t="s">
        <v>346</v>
      </c>
      <c r="I22" t="s">
        <v>347</v>
      </c>
      <c r="J22" t="s">
        <v>348</v>
      </c>
      <c r="K22" t="s">
        <v>349</v>
      </c>
      <c r="L22">
        <v>1689974124.5999999</v>
      </c>
      <c r="M22">
        <f t="shared" si="0"/>
        <v>8.9771765298825594E-4</v>
      </c>
      <c r="N22">
        <f t="shared" si="1"/>
        <v>0.8977176529882559</v>
      </c>
      <c r="O22">
        <f t="shared" si="2"/>
        <v>3.1639294716833346</v>
      </c>
      <c r="P22">
        <f t="shared" si="3"/>
        <v>173.83799999999999</v>
      </c>
      <c r="Q22">
        <f t="shared" si="4"/>
        <v>97.096884010762537</v>
      </c>
      <c r="R22">
        <f t="shared" si="5"/>
        <v>9.7659284989744979</v>
      </c>
      <c r="S22">
        <f t="shared" si="6"/>
        <v>17.484489803159398</v>
      </c>
      <c r="T22">
        <f t="shared" si="7"/>
        <v>6.8989727275347648E-2</v>
      </c>
      <c r="U22">
        <f t="shared" si="8"/>
        <v>4.5999965680708703</v>
      </c>
      <c r="V22">
        <f t="shared" si="9"/>
        <v>6.8420022365907621E-2</v>
      </c>
      <c r="W22">
        <f t="shared" si="10"/>
        <v>4.2813307357134442E-2</v>
      </c>
      <c r="X22">
        <f t="shared" si="11"/>
        <v>297.69402000000002</v>
      </c>
      <c r="Y22">
        <f t="shared" si="12"/>
        <v>21.015073552319159</v>
      </c>
      <c r="Z22">
        <f t="shared" si="13"/>
        <v>21.015073552319159</v>
      </c>
      <c r="AA22">
        <f t="shared" si="14"/>
        <v>2.4982448725752344</v>
      </c>
      <c r="AB22">
        <f t="shared" si="15"/>
        <v>51.202498095530345</v>
      </c>
      <c r="AC22">
        <f t="shared" si="16"/>
        <v>1.2028570214965901</v>
      </c>
      <c r="AD22">
        <f t="shared" si="17"/>
        <v>2.3492154997054566</v>
      </c>
      <c r="AE22">
        <f t="shared" si="18"/>
        <v>1.2953878510786443</v>
      </c>
      <c r="AF22">
        <f t="shared" si="19"/>
        <v>-39.589348496782087</v>
      </c>
      <c r="AG22">
        <f t="shared" si="20"/>
        <v>-247.29407004289223</v>
      </c>
      <c r="AH22">
        <f t="shared" si="21"/>
        <v>-10.865911343225616</v>
      </c>
      <c r="AI22">
        <f t="shared" si="22"/>
        <v>-5.530988289990546E-2</v>
      </c>
      <c r="AJ22">
        <v>0</v>
      </c>
      <c r="AK22">
        <v>0</v>
      </c>
      <c r="AL22">
        <f t="shared" si="23"/>
        <v>1</v>
      </c>
      <c r="AM22">
        <f t="shared" si="24"/>
        <v>0</v>
      </c>
      <c r="AN22">
        <f t="shared" si="25"/>
        <v>54630.703118362304</v>
      </c>
      <c r="AO22">
        <f t="shared" si="26"/>
        <v>1799.95</v>
      </c>
      <c r="AP22">
        <f t="shared" si="27"/>
        <v>1517.3580000000002</v>
      </c>
      <c r="AQ22">
        <f t="shared" si="28"/>
        <v>0.84300008333564824</v>
      </c>
      <c r="AR22">
        <f t="shared" si="29"/>
        <v>0.16539016083780106</v>
      </c>
      <c r="AS22">
        <v>1689974124.5999999</v>
      </c>
      <c r="AT22">
        <v>173.83799999999999</v>
      </c>
      <c r="AU22">
        <v>174.977</v>
      </c>
      <c r="AV22">
        <v>11.959300000000001</v>
      </c>
      <c r="AW22">
        <v>11.654999999999999</v>
      </c>
      <c r="AX22">
        <v>176.714</v>
      </c>
      <c r="AY22">
        <v>12.7026</v>
      </c>
      <c r="AZ22">
        <v>402.24599999999998</v>
      </c>
      <c r="BA22">
        <v>100.532</v>
      </c>
      <c r="BB22">
        <v>4.7216300000000003E-2</v>
      </c>
      <c r="BC22">
        <v>20.017900000000001</v>
      </c>
      <c r="BD22">
        <v>20.167200000000001</v>
      </c>
      <c r="BE22">
        <v>999.9</v>
      </c>
      <c r="BF22">
        <v>0</v>
      </c>
      <c r="BG22">
        <v>0</v>
      </c>
      <c r="BH22">
        <v>10039.4</v>
      </c>
      <c r="BI22">
        <v>0</v>
      </c>
      <c r="BJ22">
        <v>48.655200000000001</v>
      </c>
      <c r="BK22">
        <v>-1.1392199999999999</v>
      </c>
      <c r="BL22">
        <v>175.94200000000001</v>
      </c>
      <c r="BM22">
        <v>177.04</v>
      </c>
      <c r="BN22">
        <v>0.304234</v>
      </c>
      <c r="BO22">
        <v>174.977</v>
      </c>
      <c r="BP22">
        <v>11.654999999999999</v>
      </c>
      <c r="BQ22">
        <v>1.2022900000000001</v>
      </c>
      <c r="BR22">
        <v>1.1717</v>
      </c>
      <c r="BS22">
        <v>9.62988</v>
      </c>
      <c r="BT22">
        <v>9.2467699999999997</v>
      </c>
      <c r="BU22">
        <v>1799.95</v>
      </c>
      <c r="BV22">
        <v>0.89999499999999999</v>
      </c>
      <c r="BW22">
        <v>0.100005</v>
      </c>
      <c r="BX22">
        <v>0</v>
      </c>
      <c r="BY22">
        <v>2.3959000000000001</v>
      </c>
      <c r="BZ22">
        <v>0</v>
      </c>
      <c r="CA22">
        <v>6590.29</v>
      </c>
      <c r="CB22">
        <v>14599.9</v>
      </c>
      <c r="CC22">
        <v>38.811999999999998</v>
      </c>
      <c r="CD22">
        <v>40.936999999999998</v>
      </c>
      <c r="CE22">
        <v>39.25</v>
      </c>
      <c r="CF22">
        <v>39</v>
      </c>
      <c r="CG22">
        <v>37.875</v>
      </c>
      <c r="CH22">
        <v>1619.95</v>
      </c>
      <c r="CI22">
        <v>180</v>
      </c>
      <c r="CJ22">
        <v>0</v>
      </c>
      <c r="CK22">
        <v>1689974139</v>
      </c>
      <c r="CL22">
        <v>0</v>
      </c>
      <c r="CM22">
        <v>1689974119.0999999</v>
      </c>
      <c r="CN22" t="s">
        <v>363</v>
      </c>
      <c r="CO22">
        <v>1689974119.0999999</v>
      </c>
      <c r="CP22">
        <v>1689974114.0999999</v>
      </c>
      <c r="CQ22">
        <v>9</v>
      </c>
      <c r="CR22">
        <v>7.0999999999999994E-2</v>
      </c>
      <c r="CS22">
        <v>0</v>
      </c>
      <c r="CT22">
        <v>-2.8809999999999998</v>
      </c>
      <c r="CU22">
        <v>-0.74299999999999999</v>
      </c>
      <c r="CV22">
        <v>175</v>
      </c>
      <c r="CW22">
        <v>12</v>
      </c>
      <c r="CX22">
        <v>0.27</v>
      </c>
      <c r="CY22">
        <v>0.19</v>
      </c>
      <c r="CZ22">
        <v>0.1329617555346802</v>
      </c>
      <c r="DA22">
        <v>0.98195505388557103</v>
      </c>
      <c r="DB22">
        <v>0.18108581010892591</v>
      </c>
      <c r="DC22">
        <v>1</v>
      </c>
      <c r="DD22">
        <v>174.93348780487801</v>
      </c>
      <c r="DE22">
        <v>-0.1396724738672451</v>
      </c>
      <c r="DF22">
        <v>1.901876089320961E-2</v>
      </c>
      <c r="DG22">
        <v>1</v>
      </c>
      <c r="DH22">
        <v>1799.96512195122</v>
      </c>
      <c r="DI22">
        <v>0.1011839849577406</v>
      </c>
      <c r="DJ22">
        <v>0.1032194430356226</v>
      </c>
      <c r="DK22">
        <v>-1</v>
      </c>
      <c r="DL22">
        <v>2</v>
      </c>
      <c r="DM22">
        <v>2</v>
      </c>
      <c r="DN22" t="s">
        <v>351</v>
      </c>
      <c r="DO22">
        <v>2.7004999999999999</v>
      </c>
      <c r="DP22">
        <v>2.6692399999999998</v>
      </c>
      <c r="DQ22">
        <v>4.7789900000000003E-2</v>
      </c>
      <c r="DR22">
        <v>4.7176099999999999E-2</v>
      </c>
      <c r="DS22">
        <v>7.2853600000000004E-2</v>
      </c>
      <c r="DT22">
        <v>6.7757700000000004E-2</v>
      </c>
      <c r="DU22">
        <v>28805.5</v>
      </c>
      <c r="DV22">
        <v>32523.5</v>
      </c>
      <c r="DW22">
        <v>28465.9</v>
      </c>
      <c r="DX22">
        <v>32726.799999999999</v>
      </c>
      <c r="DY22">
        <v>36694</v>
      </c>
      <c r="DZ22">
        <v>41111.5</v>
      </c>
      <c r="EA22">
        <v>41775.699999999997</v>
      </c>
      <c r="EB22">
        <v>46945.3</v>
      </c>
      <c r="EC22">
        <v>1.8311299999999999</v>
      </c>
      <c r="ED22">
        <v>2.2143000000000002</v>
      </c>
      <c r="EE22">
        <v>5.4597899999999998E-2</v>
      </c>
      <c r="EF22">
        <v>0</v>
      </c>
      <c r="EG22">
        <v>19.263500000000001</v>
      </c>
      <c r="EH22">
        <v>999.9</v>
      </c>
      <c r="EI22">
        <v>54.8</v>
      </c>
      <c r="EJ22">
        <v>20.9</v>
      </c>
      <c r="EK22">
        <v>13.522</v>
      </c>
      <c r="EL22">
        <v>62.834400000000002</v>
      </c>
      <c r="EM22">
        <v>0.90544899999999995</v>
      </c>
      <c r="EN22">
        <v>1</v>
      </c>
      <c r="EO22">
        <v>-0.328455</v>
      </c>
      <c r="EP22">
        <v>1.7964599999999999</v>
      </c>
      <c r="EQ22">
        <v>20.2242</v>
      </c>
      <c r="ER22">
        <v>5.2225299999999999</v>
      </c>
      <c r="ES22">
        <v>12.0099</v>
      </c>
      <c r="ET22">
        <v>4.98895</v>
      </c>
      <c r="EU22">
        <v>3.3043300000000002</v>
      </c>
      <c r="EV22">
        <v>7594</v>
      </c>
      <c r="EW22">
        <v>9999</v>
      </c>
      <c r="EX22">
        <v>536.20000000000005</v>
      </c>
      <c r="EY22">
        <v>78.400000000000006</v>
      </c>
      <c r="EZ22">
        <v>1.85226</v>
      </c>
      <c r="FA22">
        <v>1.86138</v>
      </c>
      <c r="FB22">
        <v>1.8602300000000001</v>
      </c>
      <c r="FC22">
        <v>1.85623</v>
      </c>
      <c r="FD22">
        <v>1.86066</v>
      </c>
      <c r="FE22">
        <v>1.8569899999999999</v>
      </c>
      <c r="FF22">
        <v>1.85907</v>
      </c>
      <c r="FG22">
        <v>1.86188</v>
      </c>
      <c r="FH22">
        <v>0</v>
      </c>
      <c r="FI22">
        <v>0</v>
      </c>
      <c r="FJ22">
        <v>0</v>
      </c>
      <c r="FK22">
        <v>0</v>
      </c>
      <c r="FL22" t="s">
        <v>352</v>
      </c>
      <c r="FM22" t="s">
        <v>353</v>
      </c>
      <c r="FN22" t="s">
        <v>354</v>
      </c>
      <c r="FO22" t="s">
        <v>354</v>
      </c>
      <c r="FP22" t="s">
        <v>354</v>
      </c>
      <c r="FQ22" t="s">
        <v>354</v>
      </c>
      <c r="FR22">
        <v>0</v>
      </c>
      <c r="FS22">
        <v>100</v>
      </c>
      <c r="FT22">
        <v>100</v>
      </c>
      <c r="FU22">
        <v>-2.8759999999999999</v>
      </c>
      <c r="FV22">
        <v>-0.74329999999999996</v>
      </c>
      <c r="FW22">
        <v>-2.2010613178145859</v>
      </c>
      <c r="FX22">
        <v>-4.0117494158234393E-3</v>
      </c>
      <c r="FY22">
        <v>1.087516141204025E-6</v>
      </c>
      <c r="FZ22">
        <v>-8.657206703991749E-11</v>
      </c>
      <c r="GA22">
        <v>-0.74336500000000072</v>
      </c>
      <c r="GB22">
        <v>0</v>
      </c>
      <c r="GC22">
        <v>0</v>
      </c>
      <c r="GD22">
        <v>0</v>
      </c>
      <c r="GE22">
        <v>4</v>
      </c>
      <c r="GF22">
        <v>2094</v>
      </c>
      <c r="GG22">
        <v>-1</v>
      </c>
      <c r="GH22">
        <v>-1</v>
      </c>
      <c r="GI22">
        <v>0.1</v>
      </c>
      <c r="GJ22">
        <v>0.2</v>
      </c>
      <c r="GK22">
        <v>0.53100599999999998</v>
      </c>
      <c r="GL22">
        <v>2.3742700000000001</v>
      </c>
      <c r="GM22">
        <v>1.5942400000000001</v>
      </c>
      <c r="GN22">
        <v>2.3327599999999999</v>
      </c>
      <c r="GO22">
        <v>1.40015</v>
      </c>
      <c r="GP22">
        <v>2.2717299999999998</v>
      </c>
      <c r="GQ22">
        <v>23.860199999999999</v>
      </c>
      <c r="GR22">
        <v>15.173999999999999</v>
      </c>
      <c r="GS22">
        <v>18</v>
      </c>
      <c r="GT22">
        <v>390.8</v>
      </c>
      <c r="GU22">
        <v>692.12599999999998</v>
      </c>
      <c r="GV22">
        <v>17.2912</v>
      </c>
      <c r="GW22">
        <v>22.750299999999999</v>
      </c>
      <c r="GX22">
        <v>30.0001</v>
      </c>
      <c r="GY22">
        <v>22.779699999999998</v>
      </c>
      <c r="GZ22">
        <v>22.752500000000001</v>
      </c>
      <c r="HA22">
        <v>10.6661</v>
      </c>
      <c r="HB22">
        <v>0</v>
      </c>
      <c r="HC22">
        <v>-30</v>
      </c>
      <c r="HD22">
        <v>17.278400000000001</v>
      </c>
      <c r="HE22">
        <v>175</v>
      </c>
      <c r="HF22">
        <v>0</v>
      </c>
      <c r="HG22">
        <v>104.506</v>
      </c>
      <c r="HH22">
        <v>103.637</v>
      </c>
    </row>
    <row r="23" spans="1:216" x14ac:dyDescent="0.2">
      <c r="A23">
        <v>5</v>
      </c>
      <c r="B23">
        <v>1689974191.5999999</v>
      </c>
      <c r="C23">
        <v>300</v>
      </c>
      <c r="D23" t="s">
        <v>364</v>
      </c>
      <c r="E23" t="s">
        <v>365</v>
      </c>
      <c r="F23" t="s">
        <v>344</v>
      </c>
      <c r="G23" t="s">
        <v>345</v>
      </c>
      <c r="H23" t="s">
        <v>346</v>
      </c>
      <c r="I23" t="s">
        <v>347</v>
      </c>
      <c r="J23" t="s">
        <v>348</v>
      </c>
      <c r="K23" t="s">
        <v>349</v>
      </c>
      <c r="L23">
        <v>1689974191.5999999</v>
      </c>
      <c r="M23">
        <f t="shared" si="0"/>
        <v>9.0972266450594687E-4</v>
      </c>
      <c r="N23">
        <f t="shared" si="1"/>
        <v>0.90972266450594685</v>
      </c>
      <c r="O23">
        <f t="shared" si="2"/>
        <v>1.8364542840884324</v>
      </c>
      <c r="P23">
        <f t="shared" si="3"/>
        <v>124.313</v>
      </c>
      <c r="Q23">
        <f t="shared" si="4"/>
        <v>79.889403549451146</v>
      </c>
      <c r="R23">
        <f t="shared" si="5"/>
        <v>8.0350333611948876</v>
      </c>
      <c r="S23">
        <f t="shared" si="6"/>
        <v>12.503023653342602</v>
      </c>
      <c r="T23">
        <f t="shared" si="7"/>
        <v>6.9992099329575133E-2</v>
      </c>
      <c r="U23">
        <f t="shared" si="8"/>
        <v>4.5939427188199486</v>
      </c>
      <c r="V23">
        <f t="shared" si="9"/>
        <v>6.9405029607079394E-2</v>
      </c>
      <c r="W23">
        <f t="shared" si="10"/>
        <v>4.3430478744868911E-2</v>
      </c>
      <c r="X23">
        <f t="shared" si="11"/>
        <v>297.69082800000001</v>
      </c>
      <c r="Y23">
        <f t="shared" si="12"/>
        <v>21.017370862657586</v>
      </c>
      <c r="Z23">
        <f t="shared" si="13"/>
        <v>21.017370862657586</v>
      </c>
      <c r="AA23">
        <f t="shared" si="14"/>
        <v>2.4985975511499054</v>
      </c>
      <c r="AB23">
        <f t="shared" si="15"/>
        <v>51.265147127840791</v>
      </c>
      <c r="AC23">
        <f t="shared" si="16"/>
        <v>1.2045599638353002</v>
      </c>
      <c r="AD23">
        <f t="shared" si="17"/>
        <v>2.3496664523978992</v>
      </c>
      <c r="AE23">
        <f t="shared" si="18"/>
        <v>1.2940375873146053</v>
      </c>
      <c r="AF23">
        <f t="shared" si="19"/>
        <v>-40.118769504712255</v>
      </c>
      <c r="AG23">
        <f t="shared" si="20"/>
        <v>-246.7698163475709</v>
      </c>
      <c r="AH23">
        <f t="shared" si="21"/>
        <v>-10.857464087746962</v>
      </c>
      <c r="AI23">
        <f t="shared" si="22"/>
        <v>-5.5221940030094174E-2</v>
      </c>
      <c r="AJ23">
        <v>0</v>
      </c>
      <c r="AK23">
        <v>0</v>
      </c>
      <c r="AL23">
        <f t="shared" si="23"/>
        <v>1</v>
      </c>
      <c r="AM23">
        <f t="shared" si="24"/>
        <v>0</v>
      </c>
      <c r="AN23">
        <f t="shared" si="25"/>
        <v>54537.22915845058</v>
      </c>
      <c r="AO23">
        <f t="shared" si="26"/>
        <v>1799.93</v>
      </c>
      <c r="AP23">
        <f t="shared" si="27"/>
        <v>1517.3412000000001</v>
      </c>
      <c r="AQ23">
        <f t="shared" si="28"/>
        <v>0.84300011667120389</v>
      </c>
      <c r="AR23">
        <f t="shared" si="29"/>
        <v>0.16539022517542348</v>
      </c>
      <c r="AS23">
        <v>1689974191.5999999</v>
      </c>
      <c r="AT23">
        <v>124.313</v>
      </c>
      <c r="AU23">
        <v>124.983</v>
      </c>
      <c r="AV23">
        <v>11.9765</v>
      </c>
      <c r="AW23">
        <v>11.6676</v>
      </c>
      <c r="AX23">
        <v>126.935</v>
      </c>
      <c r="AY23">
        <v>12.718299999999999</v>
      </c>
      <c r="AZ23">
        <v>401.548</v>
      </c>
      <c r="BA23">
        <v>100.529</v>
      </c>
      <c r="BB23">
        <v>4.7960200000000001E-2</v>
      </c>
      <c r="BC23">
        <v>20.021000000000001</v>
      </c>
      <c r="BD23">
        <v>20.149699999999999</v>
      </c>
      <c r="BE23">
        <v>999.9</v>
      </c>
      <c r="BF23">
        <v>0</v>
      </c>
      <c r="BG23">
        <v>0</v>
      </c>
      <c r="BH23">
        <v>10021.9</v>
      </c>
      <c r="BI23">
        <v>0</v>
      </c>
      <c r="BJ23">
        <v>53.442500000000003</v>
      </c>
      <c r="BK23">
        <v>-0.66966199999999998</v>
      </c>
      <c r="BL23">
        <v>125.82</v>
      </c>
      <c r="BM23">
        <v>126.458</v>
      </c>
      <c r="BN23">
        <v>0.30889</v>
      </c>
      <c r="BO23">
        <v>124.983</v>
      </c>
      <c r="BP23">
        <v>11.6676</v>
      </c>
      <c r="BQ23">
        <v>1.2039899999999999</v>
      </c>
      <c r="BR23">
        <v>1.17293</v>
      </c>
      <c r="BS23">
        <v>9.6509199999999993</v>
      </c>
      <c r="BT23">
        <v>9.2623700000000007</v>
      </c>
      <c r="BU23">
        <v>1799.93</v>
      </c>
      <c r="BV23">
        <v>0.89999600000000002</v>
      </c>
      <c r="BW23">
        <v>0.100004</v>
      </c>
      <c r="BX23">
        <v>0</v>
      </c>
      <c r="BY23">
        <v>2.7797999999999998</v>
      </c>
      <c r="BZ23">
        <v>0</v>
      </c>
      <c r="CA23">
        <v>6834.5</v>
      </c>
      <c r="CB23">
        <v>14599.7</v>
      </c>
      <c r="CC23">
        <v>39.875</v>
      </c>
      <c r="CD23">
        <v>41.686999999999998</v>
      </c>
      <c r="CE23">
        <v>40.25</v>
      </c>
      <c r="CF23">
        <v>40</v>
      </c>
      <c r="CG23">
        <v>38.811999999999998</v>
      </c>
      <c r="CH23">
        <v>1619.93</v>
      </c>
      <c r="CI23">
        <v>180</v>
      </c>
      <c r="CJ23">
        <v>0</v>
      </c>
      <c r="CK23">
        <v>1689974206.2</v>
      </c>
      <c r="CL23">
        <v>0</v>
      </c>
      <c r="CM23">
        <v>1689974186.0999999</v>
      </c>
      <c r="CN23" t="s">
        <v>366</v>
      </c>
      <c r="CO23">
        <v>1689974186.0999999</v>
      </c>
      <c r="CP23">
        <v>1689974180.0999999</v>
      </c>
      <c r="CQ23">
        <v>10</v>
      </c>
      <c r="CR23">
        <v>7.0999999999999994E-2</v>
      </c>
      <c r="CS23">
        <v>2E-3</v>
      </c>
      <c r="CT23">
        <v>-2.625</v>
      </c>
      <c r="CU23">
        <v>-0.74199999999999999</v>
      </c>
      <c r="CV23">
        <v>125</v>
      </c>
      <c r="CW23">
        <v>12</v>
      </c>
      <c r="CX23">
        <v>0.44</v>
      </c>
      <c r="CY23">
        <v>0.21</v>
      </c>
      <c r="CZ23">
        <v>0.1235185841905893</v>
      </c>
      <c r="DA23">
        <v>0.95797806916656558</v>
      </c>
      <c r="DB23">
        <v>0.15792539001520989</v>
      </c>
      <c r="DC23">
        <v>1</v>
      </c>
      <c r="DD23">
        <v>124.9734</v>
      </c>
      <c r="DE23">
        <v>5.9279549718514193E-2</v>
      </c>
      <c r="DF23">
        <v>1.441318840506864E-2</v>
      </c>
      <c r="DG23">
        <v>1</v>
      </c>
      <c r="DH23">
        <v>1799.99243902439</v>
      </c>
      <c r="DI23">
        <v>-3.056152679450503E-2</v>
      </c>
      <c r="DJ23">
        <v>0.1034002521062274</v>
      </c>
      <c r="DK23">
        <v>-1</v>
      </c>
      <c r="DL23">
        <v>2</v>
      </c>
      <c r="DM23">
        <v>2</v>
      </c>
      <c r="DN23" t="s">
        <v>351</v>
      </c>
      <c r="DO23">
        <v>2.6984499999999998</v>
      </c>
      <c r="DP23">
        <v>2.66981</v>
      </c>
      <c r="DQ23">
        <v>3.5275800000000003E-2</v>
      </c>
      <c r="DR23">
        <v>3.4631099999999998E-2</v>
      </c>
      <c r="DS23">
        <v>7.2916800000000004E-2</v>
      </c>
      <c r="DT23">
        <v>6.7807599999999996E-2</v>
      </c>
      <c r="DU23">
        <v>29184.6</v>
      </c>
      <c r="DV23">
        <v>32951.4</v>
      </c>
      <c r="DW23">
        <v>28466.2</v>
      </c>
      <c r="DX23">
        <v>32726.2</v>
      </c>
      <c r="DY23">
        <v>36691.4</v>
      </c>
      <c r="DZ23">
        <v>41108.199999999997</v>
      </c>
      <c r="EA23">
        <v>41775.699999999997</v>
      </c>
      <c r="EB23">
        <v>46944.1</v>
      </c>
      <c r="EC23">
        <v>1.8300799999999999</v>
      </c>
      <c r="ED23">
        <v>2.21583</v>
      </c>
      <c r="EE23">
        <v>5.0887500000000002E-2</v>
      </c>
      <c r="EF23">
        <v>0</v>
      </c>
      <c r="EG23">
        <v>19.307400000000001</v>
      </c>
      <c r="EH23">
        <v>999.9</v>
      </c>
      <c r="EI23">
        <v>54.9</v>
      </c>
      <c r="EJ23">
        <v>20.9</v>
      </c>
      <c r="EK23">
        <v>13.546900000000001</v>
      </c>
      <c r="EL23">
        <v>62.854399999999998</v>
      </c>
      <c r="EM23">
        <v>0.61698900000000001</v>
      </c>
      <c r="EN23">
        <v>1</v>
      </c>
      <c r="EO23">
        <v>-0.32791900000000002</v>
      </c>
      <c r="EP23">
        <v>2.0518000000000001</v>
      </c>
      <c r="EQ23">
        <v>20.220800000000001</v>
      </c>
      <c r="ER23">
        <v>5.2259799999999998</v>
      </c>
      <c r="ES23">
        <v>12.0099</v>
      </c>
      <c r="ET23">
        <v>4.9890499999999998</v>
      </c>
      <c r="EU23">
        <v>3.3045499999999999</v>
      </c>
      <c r="EV23">
        <v>7595.3</v>
      </c>
      <c r="EW23">
        <v>9999</v>
      </c>
      <c r="EX23">
        <v>536.20000000000005</v>
      </c>
      <c r="EY23">
        <v>78.400000000000006</v>
      </c>
      <c r="EZ23">
        <v>1.85226</v>
      </c>
      <c r="FA23">
        <v>1.8613599999999999</v>
      </c>
      <c r="FB23">
        <v>1.8603099999999999</v>
      </c>
      <c r="FC23">
        <v>1.85623</v>
      </c>
      <c r="FD23">
        <v>1.86066</v>
      </c>
      <c r="FE23">
        <v>1.8569899999999999</v>
      </c>
      <c r="FF23">
        <v>1.8591200000000001</v>
      </c>
      <c r="FG23">
        <v>1.86188</v>
      </c>
      <c r="FH23">
        <v>0</v>
      </c>
      <c r="FI23">
        <v>0</v>
      </c>
      <c r="FJ23">
        <v>0</v>
      </c>
      <c r="FK23">
        <v>0</v>
      </c>
      <c r="FL23" t="s">
        <v>352</v>
      </c>
      <c r="FM23" t="s">
        <v>353</v>
      </c>
      <c r="FN23" t="s">
        <v>354</v>
      </c>
      <c r="FO23" t="s">
        <v>354</v>
      </c>
      <c r="FP23" t="s">
        <v>354</v>
      </c>
      <c r="FQ23" t="s">
        <v>354</v>
      </c>
      <c r="FR23">
        <v>0</v>
      </c>
      <c r="FS23">
        <v>100</v>
      </c>
      <c r="FT23">
        <v>100</v>
      </c>
      <c r="FU23">
        <v>-2.6219999999999999</v>
      </c>
      <c r="FV23">
        <v>-0.74180000000000001</v>
      </c>
      <c r="FW23">
        <v>-2.13035189325737</v>
      </c>
      <c r="FX23">
        <v>-4.0117494158234393E-3</v>
      </c>
      <c r="FY23">
        <v>1.087516141204025E-6</v>
      </c>
      <c r="FZ23">
        <v>-8.657206703991749E-11</v>
      </c>
      <c r="GA23">
        <v>-0.74182999999999844</v>
      </c>
      <c r="GB23">
        <v>0</v>
      </c>
      <c r="GC23">
        <v>0</v>
      </c>
      <c r="GD23">
        <v>0</v>
      </c>
      <c r="GE23">
        <v>4</v>
      </c>
      <c r="GF23">
        <v>2094</v>
      </c>
      <c r="GG23">
        <v>-1</v>
      </c>
      <c r="GH23">
        <v>-1</v>
      </c>
      <c r="GI23">
        <v>0.1</v>
      </c>
      <c r="GJ23">
        <v>0.2</v>
      </c>
      <c r="GK23">
        <v>0.42236299999999999</v>
      </c>
      <c r="GL23">
        <v>2.3803700000000001</v>
      </c>
      <c r="GM23">
        <v>1.5942400000000001</v>
      </c>
      <c r="GN23">
        <v>2.3315399999999999</v>
      </c>
      <c r="GO23">
        <v>1.40015</v>
      </c>
      <c r="GP23">
        <v>2.34131</v>
      </c>
      <c r="GQ23">
        <v>23.860199999999999</v>
      </c>
      <c r="GR23">
        <v>15.173999999999999</v>
      </c>
      <c r="GS23">
        <v>18</v>
      </c>
      <c r="GT23">
        <v>390.36200000000002</v>
      </c>
      <c r="GU23">
        <v>693.75199999999995</v>
      </c>
      <c r="GV23">
        <v>17.0032</v>
      </c>
      <c r="GW23">
        <v>22.756</v>
      </c>
      <c r="GX23">
        <v>30.0002</v>
      </c>
      <c r="GY23">
        <v>22.795100000000001</v>
      </c>
      <c r="GZ23">
        <v>22.771000000000001</v>
      </c>
      <c r="HA23">
        <v>8.4975000000000005</v>
      </c>
      <c r="HB23">
        <v>0</v>
      </c>
      <c r="HC23">
        <v>-30</v>
      </c>
      <c r="HD23">
        <v>16.998100000000001</v>
      </c>
      <c r="HE23">
        <v>125</v>
      </c>
      <c r="HF23">
        <v>0</v>
      </c>
      <c r="HG23">
        <v>104.506</v>
      </c>
      <c r="HH23">
        <v>103.634</v>
      </c>
    </row>
    <row r="24" spans="1:216" x14ac:dyDescent="0.2">
      <c r="A24">
        <v>6</v>
      </c>
      <c r="B24">
        <v>1689974258.5999999</v>
      </c>
      <c r="C24">
        <v>367</v>
      </c>
      <c r="D24" t="s">
        <v>367</v>
      </c>
      <c r="E24" t="s">
        <v>368</v>
      </c>
      <c r="F24" t="s">
        <v>344</v>
      </c>
      <c r="G24" t="s">
        <v>345</v>
      </c>
      <c r="H24" t="s">
        <v>346</v>
      </c>
      <c r="I24" t="s">
        <v>347</v>
      </c>
      <c r="J24" t="s">
        <v>348</v>
      </c>
      <c r="K24" t="s">
        <v>349</v>
      </c>
      <c r="L24">
        <v>1689974258.5999999</v>
      </c>
      <c r="M24">
        <f t="shared" si="0"/>
        <v>8.9125807726662292E-4</v>
      </c>
      <c r="N24">
        <f t="shared" si="1"/>
        <v>0.89125807726662287</v>
      </c>
      <c r="O24">
        <f t="shared" si="2"/>
        <v>-0.37153352339841483</v>
      </c>
      <c r="P24">
        <f t="shared" si="3"/>
        <v>70.0779</v>
      </c>
      <c r="Q24">
        <f t="shared" si="4"/>
        <v>77.275276141282077</v>
      </c>
      <c r="R24">
        <f t="shared" si="5"/>
        <v>7.7722563135626057</v>
      </c>
      <c r="S24">
        <f t="shared" si="6"/>
        <v>7.0483526933039098</v>
      </c>
      <c r="T24">
        <f t="shared" si="7"/>
        <v>6.847867015974668E-2</v>
      </c>
      <c r="U24">
        <f t="shared" si="8"/>
        <v>4.5825109176789374</v>
      </c>
      <c r="V24">
        <f t="shared" si="9"/>
        <v>6.7915214493281001E-2</v>
      </c>
      <c r="W24">
        <f t="shared" si="10"/>
        <v>4.2497246659186701E-2</v>
      </c>
      <c r="X24">
        <f t="shared" si="11"/>
        <v>297.73246499999999</v>
      </c>
      <c r="Y24">
        <f t="shared" si="12"/>
        <v>21.03406613595288</v>
      </c>
      <c r="Z24">
        <f t="shared" si="13"/>
        <v>21.03406613595288</v>
      </c>
      <c r="AA24">
        <f t="shared" si="14"/>
        <v>2.5011618868410679</v>
      </c>
      <c r="AB24">
        <f t="shared" si="15"/>
        <v>51.27354274880188</v>
      </c>
      <c r="AC24">
        <f t="shared" si="16"/>
        <v>1.2055780028085601</v>
      </c>
      <c r="AD24">
        <f t="shared" si="17"/>
        <v>2.3512672192653024</v>
      </c>
      <c r="AE24">
        <f t="shared" si="18"/>
        <v>1.2955838840325078</v>
      </c>
      <c r="AF24">
        <f t="shared" si="19"/>
        <v>-39.304481207458068</v>
      </c>
      <c r="AG24">
        <f t="shared" si="20"/>
        <v>-247.56277229225751</v>
      </c>
      <c r="AH24">
        <f t="shared" si="21"/>
        <v>-10.921071456013593</v>
      </c>
      <c r="AI24">
        <f t="shared" si="22"/>
        <v>-5.5859955729175681E-2</v>
      </c>
      <c r="AJ24">
        <v>0</v>
      </c>
      <c r="AK24">
        <v>0</v>
      </c>
      <c r="AL24">
        <f t="shared" si="23"/>
        <v>1</v>
      </c>
      <c r="AM24">
        <f t="shared" si="24"/>
        <v>0</v>
      </c>
      <c r="AN24">
        <f t="shared" si="25"/>
        <v>54359.969100318449</v>
      </c>
      <c r="AO24">
        <f t="shared" si="26"/>
        <v>1800.18</v>
      </c>
      <c r="AP24">
        <f t="shared" si="27"/>
        <v>1517.5521000000001</v>
      </c>
      <c r="AQ24">
        <f t="shared" si="28"/>
        <v>0.84300019998000197</v>
      </c>
      <c r="AR24">
        <f t="shared" si="29"/>
        <v>0.16539038596140385</v>
      </c>
      <c r="AS24">
        <v>1689974258.5999999</v>
      </c>
      <c r="AT24">
        <v>70.0779</v>
      </c>
      <c r="AU24">
        <v>69.971900000000005</v>
      </c>
      <c r="AV24">
        <v>11.9864</v>
      </c>
      <c r="AW24">
        <v>11.6844</v>
      </c>
      <c r="AX24">
        <v>72.6464</v>
      </c>
      <c r="AY24">
        <v>12.726900000000001</v>
      </c>
      <c r="AZ24">
        <v>402.38200000000001</v>
      </c>
      <c r="BA24">
        <v>100.53100000000001</v>
      </c>
      <c r="BB24">
        <v>4.7822900000000002E-2</v>
      </c>
      <c r="BC24">
        <v>20.032</v>
      </c>
      <c r="BD24">
        <v>20.160499999999999</v>
      </c>
      <c r="BE24">
        <v>999.9</v>
      </c>
      <c r="BF24">
        <v>0</v>
      </c>
      <c r="BG24">
        <v>0</v>
      </c>
      <c r="BH24">
        <v>9988.1200000000008</v>
      </c>
      <c r="BI24">
        <v>0</v>
      </c>
      <c r="BJ24">
        <v>55.675800000000002</v>
      </c>
      <c r="BK24">
        <v>0.106041</v>
      </c>
      <c r="BL24">
        <v>70.928100000000001</v>
      </c>
      <c r="BM24">
        <v>70.799099999999996</v>
      </c>
      <c r="BN24">
        <v>0.30205399999999999</v>
      </c>
      <c r="BO24">
        <v>69.971900000000005</v>
      </c>
      <c r="BP24">
        <v>11.6844</v>
      </c>
      <c r="BQ24">
        <v>1.2050099999999999</v>
      </c>
      <c r="BR24">
        <v>1.1746399999999999</v>
      </c>
      <c r="BS24">
        <v>9.6635899999999992</v>
      </c>
      <c r="BT24">
        <v>9.2840199999999999</v>
      </c>
      <c r="BU24">
        <v>1800.18</v>
      </c>
      <c r="BV24">
        <v>0.89999600000000002</v>
      </c>
      <c r="BW24">
        <v>0.100004</v>
      </c>
      <c r="BX24">
        <v>0</v>
      </c>
      <c r="BY24">
        <v>2.4632000000000001</v>
      </c>
      <c r="BZ24">
        <v>0</v>
      </c>
      <c r="CA24">
        <v>6983.98</v>
      </c>
      <c r="CB24">
        <v>14601.8</v>
      </c>
      <c r="CC24">
        <v>39.811999999999998</v>
      </c>
      <c r="CD24">
        <v>41.186999999999998</v>
      </c>
      <c r="CE24">
        <v>40.061999999999998</v>
      </c>
      <c r="CF24">
        <v>39.061999999999998</v>
      </c>
      <c r="CG24">
        <v>38.5</v>
      </c>
      <c r="CH24">
        <v>1620.15</v>
      </c>
      <c r="CI24">
        <v>180.03</v>
      </c>
      <c r="CJ24">
        <v>0</v>
      </c>
      <c r="CK24">
        <v>1689974272.8</v>
      </c>
      <c r="CL24">
        <v>0</v>
      </c>
      <c r="CM24">
        <v>1689974253.0999999</v>
      </c>
      <c r="CN24" t="s">
        <v>369</v>
      </c>
      <c r="CO24">
        <v>1689974253.0999999</v>
      </c>
      <c r="CP24">
        <v>1689974249.5999999</v>
      </c>
      <c r="CQ24">
        <v>11</v>
      </c>
      <c r="CR24">
        <v>-0.152</v>
      </c>
      <c r="CS24">
        <v>1E-3</v>
      </c>
      <c r="CT24">
        <v>-2.5680000000000001</v>
      </c>
      <c r="CU24">
        <v>-0.74</v>
      </c>
      <c r="CV24">
        <v>70</v>
      </c>
      <c r="CW24">
        <v>12</v>
      </c>
      <c r="CX24">
        <v>0.45</v>
      </c>
      <c r="CY24">
        <v>0.19</v>
      </c>
      <c r="CZ24">
        <v>-0.26477917181624261</v>
      </c>
      <c r="DA24">
        <v>0.66916105384442393</v>
      </c>
      <c r="DB24">
        <v>8.5666587857422954E-2</v>
      </c>
      <c r="DC24">
        <v>1</v>
      </c>
      <c r="DD24">
        <v>69.999279999999999</v>
      </c>
      <c r="DE24">
        <v>1.7441651031773819E-2</v>
      </c>
      <c r="DF24">
        <v>1.4251073643763851E-2</v>
      </c>
      <c r="DG24">
        <v>1</v>
      </c>
      <c r="DH24">
        <v>1800.03775</v>
      </c>
      <c r="DI24">
        <v>-0.21097358595469881</v>
      </c>
      <c r="DJ24">
        <v>0.103790353598013</v>
      </c>
      <c r="DK24">
        <v>-1</v>
      </c>
      <c r="DL24">
        <v>2</v>
      </c>
      <c r="DM24">
        <v>2</v>
      </c>
      <c r="DN24" t="s">
        <v>351</v>
      </c>
      <c r="DO24">
        <v>2.7008700000000001</v>
      </c>
      <c r="DP24">
        <v>2.6693899999999999</v>
      </c>
      <c r="DQ24">
        <v>2.06608E-2</v>
      </c>
      <c r="DR24">
        <v>1.9842700000000001E-2</v>
      </c>
      <c r="DS24">
        <v>7.2952000000000003E-2</v>
      </c>
      <c r="DT24">
        <v>6.7878499999999994E-2</v>
      </c>
      <c r="DU24">
        <v>29628.1</v>
      </c>
      <c r="DV24">
        <v>33456</v>
      </c>
      <c r="DW24">
        <v>28467.1</v>
      </c>
      <c r="DX24">
        <v>32725.5</v>
      </c>
      <c r="DY24">
        <v>36690.699999999997</v>
      </c>
      <c r="DZ24">
        <v>41103.9</v>
      </c>
      <c r="EA24">
        <v>41776.6</v>
      </c>
      <c r="EB24">
        <v>46942.9</v>
      </c>
      <c r="EC24">
        <v>1.83053</v>
      </c>
      <c r="ED24">
        <v>2.2132499999999999</v>
      </c>
      <c r="EE24">
        <v>4.7594299999999999E-2</v>
      </c>
      <c r="EF24">
        <v>0</v>
      </c>
      <c r="EG24">
        <v>19.372800000000002</v>
      </c>
      <c r="EH24">
        <v>999.9</v>
      </c>
      <c r="EI24">
        <v>54.9</v>
      </c>
      <c r="EJ24">
        <v>20.9</v>
      </c>
      <c r="EK24">
        <v>13.547000000000001</v>
      </c>
      <c r="EL24">
        <v>63.144399999999997</v>
      </c>
      <c r="EM24">
        <v>0.46875</v>
      </c>
      <c r="EN24">
        <v>1</v>
      </c>
      <c r="EO24">
        <v>-0.32716200000000001</v>
      </c>
      <c r="EP24">
        <v>2.0251700000000001</v>
      </c>
      <c r="EQ24">
        <v>20.219200000000001</v>
      </c>
      <c r="ER24">
        <v>5.2256799999999997</v>
      </c>
      <c r="ES24">
        <v>12.0099</v>
      </c>
      <c r="ET24">
        <v>4.9892000000000003</v>
      </c>
      <c r="EU24">
        <v>3.3043999999999998</v>
      </c>
      <c r="EV24">
        <v>7596.9</v>
      </c>
      <c r="EW24">
        <v>9999</v>
      </c>
      <c r="EX24">
        <v>536.20000000000005</v>
      </c>
      <c r="EY24">
        <v>78.400000000000006</v>
      </c>
      <c r="EZ24">
        <v>1.85226</v>
      </c>
      <c r="FA24">
        <v>1.86138</v>
      </c>
      <c r="FB24">
        <v>1.8602700000000001</v>
      </c>
      <c r="FC24">
        <v>1.8562799999999999</v>
      </c>
      <c r="FD24">
        <v>1.86066</v>
      </c>
      <c r="FE24">
        <v>1.8569899999999999</v>
      </c>
      <c r="FF24">
        <v>1.8591200000000001</v>
      </c>
      <c r="FG24">
        <v>1.86191</v>
      </c>
      <c r="FH24">
        <v>0</v>
      </c>
      <c r="FI24">
        <v>0</v>
      </c>
      <c r="FJ24">
        <v>0</v>
      </c>
      <c r="FK24">
        <v>0</v>
      </c>
      <c r="FL24" t="s">
        <v>352</v>
      </c>
      <c r="FM24" t="s">
        <v>353</v>
      </c>
      <c r="FN24" t="s">
        <v>354</v>
      </c>
      <c r="FO24" t="s">
        <v>354</v>
      </c>
      <c r="FP24" t="s">
        <v>354</v>
      </c>
      <c r="FQ24" t="s">
        <v>354</v>
      </c>
      <c r="FR24">
        <v>0</v>
      </c>
      <c r="FS24">
        <v>100</v>
      </c>
      <c r="FT24">
        <v>100</v>
      </c>
      <c r="FU24">
        <v>-2.569</v>
      </c>
      <c r="FV24">
        <v>-0.74050000000000005</v>
      </c>
      <c r="FW24">
        <v>-2.2827256914191159</v>
      </c>
      <c r="FX24">
        <v>-4.0117494158234393E-3</v>
      </c>
      <c r="FY24">
        <v>1.087516141204025E-6</v>
      </c>
      <c r="FZ24">
        <v>-8.657206703991749E-11</v>
      </c>
      <c r="GA24">
        <v>-0.74048095238095613</v>
      </c>
      <c r="GB24">
        <v>0</v>
      </c>
      <c r="GC24">
        <v>0</v>
      </c>
      <c r="GD24">
        <v>0</v>
      </c>
      <c r="GE24">
        <v>4</v>
      </c>
      <c r="GF24">
        <v>2094</v>
      </c>
      <c r="GG24">
        <v>-1</v>
      </c>
      <c r="GH24">
        <v>-1</v>
      </c>
      <c r="GI24">
        <v>0.1</v>
      </c>
      <c r="GJ24">
        <v>0.1</v>
      </c>
      <c r="GK24">
        <v>0.302734</v>
      </c>
      <c r="GL24">
        <v>2.3986800000000001</v>
      </c>
      <c r="GM24">
        <v>1.5942400000000001</v>
      </c>
      <c r="GN24">
        <v>2.3315399999999999</v>
      </c>
      <c r="GO24">
        <v>1.40015</v>
      </c>
      <c r="GP24">
        <v>2.3095699999999999</v>
      </c>
      <c r="GQ24">
        <v>23.880500000000001</v>
      </c>
      <c r="GR24">
        <v>15.156499999999999</v>
      </c>
      <c r="GS24">
        <v>18</v>
      </c>
      <c r="GT24">
        <v>390.72899999999998</v>
      </c>
      <c r="GU24">
        <v>691.73699999999997</v>
      </c>
      <c r="GV24">
        <v>17.081299999999999</v>
      </c>
      <c r="GW24">
        <v>22.769300000000001</v>
      </c>
      <c r="GX24">
        <v>30.000399999999999</v>
      </c>
      <c r="GY24">
        <v>22.8123</v>
      </c>
      <c r="GZ24">
        <v>22.792300000000001</v>
      </c>
      <c r="HA24">
        <v>6.0983999999999998</v>
      </c>
      <c r="HB24">
        <v>0</v>
      </c>
      <c r="HC24">
        <v>-30</v>
      </c>
      <c r="HD24">
        <v>17.05</v>
      </c>
      <c r="HE24">
        <v>70</v>
      </c>
      <c r="HF24">
        <v>0</v>
      </c>
      <c r="HG24">
        <v>104.509</v>
      </c>
      <c r="HH24">
        <v>103.63200000000001</v>
      </c>
    </row>
    <row r="25" spans="1:216" x14ac:dyDescent="0.2">
      <c r="A25">
        <v>7</v>
      </c>
      <c r="B25">
        <v>1689974319.5999999</v>
      </c>
      <c r="C25">
        <v>428</v>
      </c>
      <c r="D25" t="s">
        <v>370</v>
      </c>
      <c r="E25" t="s">
        <v>371</v>
      </c>
      <c r="F25" t="s">
        <v>344</v>
      </c>
      <c r="G25" t="s">
        <v>345</v>
      </c>
      <c r="H25" t="s">
        <v>346</v>
      </c>
      <c r="I25" t="s">
        <v>347</v>
      </c>
      <c r="J25" t="s">
        <v>348</v>
      </c>
      <c r="K25" t="s">
        <v>349</v>
      </c>
      <c r="L25">
        <v>1689974319.5999999</v>
      </c>
      <c r="M25">
        <f t="shared" si="0"/>
        <v>9.3976275341888871E-4</v>
      </c>
      <c r="N25">
        <f t="shared" si="1"/>
        <v>0.93976275341888871</v>
      </c>
      <c r="O25">
        <f t="shared" si="2"/>
        <v>-0.68652559690852988</v>
      </c>
      <c r="P25">
        <f t="shared" si="3"/>
        <v>50.209200000000003</v>
      </c>
      <c r="Q25">
        <f t="shared" si="4"/>
        <v>64.201699986599507</v>
      </c>
      <c r="R25">
        <f t="shared" si="5"/>
        <v>6.4571141542783685</v>
      </c>
      <c r="S25">
        <f t="shared" si="6"/>
        <v>5.0498123268178796</v>
      </c>
      <c r="T25">
        <f t="shared" si="7"/>
        <v>7.2901593777971715E-2</v>
      </c>
      <c r="U25">
        <f t="shared" si="8"/>
        <v>4.5868298543307535</v>
      </c>
      <c r="V25">
        <f t="shared" si="9"/>
        <v>7.2263963500939166E-2</v>
      </c>
      <c r="W25">
        <f t="shared" si="10"/>
        <v>4.5221800701679755E-2</v>
      </c>
      <c r="X25">
        <f t="shared" si="11"/>
        <v>297.71259299999997</v>
      </c>
      <c r="Y25">
        <f t="shared" si="12"/>
        <v>20.97761858836293</v>
      </c>
      <c r="Z25">
        <f t="shared" si="13"/>
        <v>20.97761858836293</v>
      </c>
      <c r="AA25">
        <f t="shared" si="14"/>
        <v>2.4925010064752651</v>
      </c>
      <c r="AB25">
        <f t="shared" si="15"/>
        <v>51.553592329625786</v>
      </c>
      <c r="AC25">
        <f t="shared" si="16"/>
        <v>1.2086251068051899</v>
      </c>
      <c r="AD25">
        <f t="shared" si="17"/>
        <v>2.3444052144367085</v>
      </c>
      <c r="AE25">
        <f t="shared" si="18"/>
        <v>1.2838758996700752</v>
      </c>
      <c r="AF25">
        <f t="shared" si="19"/>
        <v>-41.443537425772995</v>
      </c>
      <c r="AG25">
        <f t="shared" si="20"/>
        <v>-245.50931450121917</v>
      </c>
      <c r="AH25">
        <f t="shared" si="21"/>
        <v>-10.81455598517209</v>
      </c>
      <c r="AI25">
        <f t="shared" si="22"/>
        <v>-5.4814912164289353E-2</v>
      </c>
      <c r="AJ25">
        <v>0</v>
      </c>
      <c r="AK25">
        <v>0</v>
      </c>
      <c r="AL25">
        <f t="shared" si="23"/>
        <v>1</v>
      </c>
      <c r="AM25">
        <f t="shared" si="24"/>
        <v>0</v>
      </c>
      <c r="AN25">
        <f t="shared" si="25"/>
        <v>54434.856666333922</v>
      </c>
      <c r="AO25">
        <f t="shared" si="26"/>
        <v>1800.07</v>
      </c>
      <c r="AP25">
        <f t="shared" si="27"/>
        <v>1517.4584999999997</v>
      </c>
      <c r="AQ25">
        <f t="shared" si="28"/>
        <v>0.8429997166776847</v>
      </c>
      <c r="AR25">
        <f t="shared" si="29"/>
        <v>0.16538945318793158</v>
      </c>
      <c r="AS25">
        <v>1689974319.5999999</v>
      </c>
      <c r="AT25">
        <v>50.209200000000003</v>
      </c>
      <c r="AU25">
        <v>49.989400000000003</v>
      </c>
      <c r="AV25">
        <v>12.017099999999999</v>
      </c>
      <c r="AW25">
        <v>11.697900000000001</v>
      </c>
      <c r="AX25">
        <v>52.691000000000003</v>
      </c>
      <c r="AY25">
        <v>12.757099999999999</v>
      </c>
      <c r="AZ25">
        <v>401.40600000000001</v>
      </c>
      <c r="BA25">
        <v>100.527</v>
      </c>
      <c r="BB25">
        <v>4.84389E-2</v>
      </c>
      <c r="BC25">
        <v>19.9848</v>
      </c>
      <c r="BD25">
        <v>20.131499999999999</v>
      </c>
      <c r="BE25">
        <v>999.9</v>
      </c>
      <c r="BF25">
        <v>0</v>
      </c>
      <c r="BG25">
        <v>0</v>
      </c>
      <c r="BH25">
        <v>10001.200000000001</v>
      </c>
      <c r="BI25">
        <v>0</v>
      </c>
      <c r="BJ25">
        <v>54.788400000000003</v>
      </c>
      <c r="BK25">
        <v>0.219772</v>
      </c>
      <c r="BL25">
        <v>50.819899999999997</v>
      </c>
      <c r="BM25">
        <v>50.581099999999999</v>
      </c>
      <c r="BN25">
        <v>0.31920300000000001</v>
      </c>
      <c r="BO25">
        <v>49.989400000000003</v>
      </c>
      <c r="BP25">
        <v>11.697900000000001</v>
      </c>
      <c r="BQ25">
        <v>1.20804</v>
      </c>
      <c r="BR25">
        <v>1.1759500000000001</v>
      </c>
      <c r="BS25">
        <v>9.7009799999999995</v>
      </c>
      <c r="BT25">
        <v>9.3005200000000006</v>
      </c>
      <c r="BU25">
        <v>1800.07</v>
      </c>
      <c r="BV25">
        <v>0.90001100000000001</v>
      </c>
      <c r="BW25">
        <v>9.9989099999999997E-2</v>
      </c>
      <c r="BX25">
        <v>0</v>
      </c>
      <c r="BY25">
        <v>2.4218999999999999</v>
      </c>
      <c r="BZ25">
        <v>0</v>
      </c>
      <c r="CA25">
        <v>6878.4</v>
      </c>
      <c r="CB25">
        <v>14601</v>
      </c>
      <c r="CC25">
        <v>38.875</v>
      </c>
      <c r="CD25">
        <v>40.125</v>
      </c>
      <c r="CE25">
        <v>39.25</v>
      </c>
      <c r="CF25">
        <v>37.811999999999998</v>
      </c>
      <c r="CG25">
        <v>37.625</v>
      </c>
      <c r="CH25">
        <v>1620.08</v>
      </c>
      <c r="CI25">
        <v>179.99</v>
      </c>
      <c r="CJ25">
        <v>0</v>
      </c>
      <c r="CK25">
        <v>1689974334</v>
      </c>
      <c r="CL25">
        <v>0</v>
      </c>
      <c r="CM25">
        <v>1689974314.0999999</v>
      </c>
      <c r="CN25" t="s">
        <v>372</v>
      </c>
      <c r="CO25">
        <v>1689974314.0999999</v>
      </c>
      <c r="CP25">
        <v>1689974310.0999999</v>
      </c>
      <c r="CQ25">
        <v>12</v>
      </c>
      <c r="CR25">
        <v>8.9999999999999993E-3</v>
      </c>
      <c r="CS25">
        <v>0</v>
      </c>
      <c r="CT25">
        <v>-2.4809999999999999</v>
      </c>
      <c r="CU25">
        <v>-0.74</v>
      </c>
      <c r="CV25">
        <v>50</v>
      </c>
      <c r="CW25">
        <v>12</v>
      </c>
      <c r="CX25">
        <v>0.25</v>
      </c>
      <c r="CY25">
        <v>0.11</v>
      </c>
      <c r="CZ25">
        <v>-8.4942500288243211E-2</v>
      </c>
      <c r="DA25">
        <v>-0.15104979311239861</v>
      </c>
      <c r="DB25">
        <v>0.15638151902500441</v>
      </c>
      <c r="DC25">
        <v>1</v>
      </c>
      <c r="DD25">
        <v>49.952878048780477</v>
      </c>
      <c r="DE25">
        <v>-0.1396285714285144</v>
      </c>
      <c r="DF25">
        <v>2.1040640259607481E-2</v>
      </c>
      <c r="DG25">
        <v>1</v>
      </c>
      <c r="DH25">
        <v>1800.0017073170729</v>
      </c>
      <c r="DI25">
        <v>0.18370070540118191</v>
      </c>
      <c r="DJ25">
        <v>0.1013302362364198</v>
      </c>
      <c r="DK25">
        <v>-1</v>
      </c>
      <c r="DL25">
        <v>2</v>
      </c>
      <c r="DM25">
        <v>2</v>
      </c>
      <c r="DN25" t="s">
        <v>351</v>
      </c>
      <c r="DO25">
        <v>2.6979600000000001</v>
      </c>
      <c r="DP25">
        <v>2.6701100000000002</v>
      </c>
      <c r="DQ25">
        <v>1.5071299999999999E-2</v>
      </c>
      <c r="DR25">
        <v>1.4254599999999999E-2</v>
      </c>
      <c r="DS25">
        <v>7.3072999999999999E-2</v>
      </c>
      <c r="DT25">
        <v>6.7928500000000003E-2</v>
      </c>
      <c r="DU25">
        <v>29795.3</v>
      </c>
      <c r="DV25">
        <v>33645.4</v>
      </c>
      <c r="DW25">
        <v>28465.1</v>
      </c>
      <c r="DX25">
        <v>32724</v>
      </c>
      <c r="DY25">
        <v>36683.199999999997</v>
      </c>
      <c r="DZ25">
        <v>41099.800000000003</v>
      </c>
      <c r="EA25">
        <v>41773.699999999997</v>
      </c>
      <c r="EB25">
        <v>46940.800000000003</v>
      </c>
      <c r="EC25">
        <v>1.82952</v>
      </c>
      <c r="ED25">
        <v>2.2151299999999998</v>
      </c>
      <c r="EE25">
        <v>4.1477399999999998E-2</v>
      </c>
      <c r="EF25">
        <v>0</v>
      </c>
      <c r="EG25">
        <v>19.4451</v>
      </c>
      <c r="EH25">
        <v>999.9</v>
      </c>
      <c r="EI25">
        <v>55</v>
      </c>
      <c r="EJ25">
        <v>20.9</v>
      </c>
      <c r="EK25">
        <v>13.5725</v>
      </c>
      <c r="EL25">
        <v>63.554400000000001</v>
      </c>
      <c r="EM25">
        <v>0.65705100000000005</v>
      </c>
      <c r="EN25">
        <v>1</v>
      </c>
      <c r="EO25">
        <v>-0.32580999999999999</v>
      </c>
      <c r="EP25">
        <v>1.63378</v>
      </c>
      <c r="EQ25">
        <v>20.2239</v>
      </c>
      <c r="ER25">
        <v>5.2261300000000004</v>
      </c>
      <c r="ES25">
        <v>12.0099</v>
      </c>
      <c r="ET25">
        <v>4.9893999999999998</v>
      </c>
      <c r="EU25">
        <v>3.3045499999999999</v>
      </c>
      <c r="EV25">
        <v>7598</v>
      </c>
      <c r="EW25">
        <v>9999</v>
      </c>
      <c r="EX25">
        <v>536.20000000000005</v>
      </c>
      <c r="EY25">
        <v>78.5</v>
      </c>
      <c r="EZ25">
        <v>1.85226</v>
      </c>
      <c r="FA25">
        <v>1.86131</v>
      </c>
      <c r="FB25">
        <v>1.8602099999999999</v>
      </c>
      <c r="FC25">
        <v>1.85623</v>
      </c>
      <c r="FD25">
        <v>1.86066</v>
      </c>
      <c r="FE25">
        <v>1.8569899999999999</v>
      </c>
      <c r="FF25">
        <v>1.8590199999999999</v>
      </c>
      <c r="FG25">
        <v>1.86188</v>
      </c>
      <c r="FH25">
        <v>0</v>
      </c>
      <c r="FI25">
        <v>0</v>
      </c>
      <c r="FJ25">
        <v>0</v>
      </c>
      <c r="FK25">
        <v>0</v>
      </c>
      <c r="FL25" t="s">
        <v>352</v>
      </c>
      <c r="FM25" t="s">
        <v>353</v>
      </c>
      <c r="FN25" t="s">
        <v>354</v>
      </c>
      <c r="FO25" t="s">
        <v>354</v>
      </c>
      <c r="FP25" t="s">
        <v>354</v>
      </c>
      <c r="FQ25" t="s">
        <v>354</v>
      </c>
      <c r="FR25">
        <v>0</v>
      </c>
      <c r="FS25">
        <v>100</v>
      </c>
      <c r="FT25">
        <v>100</v>
      </c>
      <c r="FU25">
        <v>-2.4820000000000002</v>
      </c>
      <c r="FV25">
        <v>-0.74</v>
      </c>
      <c r="FW25">
        <v>-2.2734414861667891</v>
      </c>
      <c r="FX25">
        <v>-4.0117494158234393E-3</v>
      </c>
      <c r="FY25">
        <v>1.087516141204025E-6</v>
      </c>
      <c r="FZ25">
        <v>-8.657206703991749E-11</v>
      </c>
      <c r="GA25">
        <v>-0.73999000000000059</v>
      </c>
      <c r="GB25">
        <v>0</v>
      </c>
      <c r="GC25">
        <v>0</v>
      </c>
      <c r="GD25">
        <v>0</v>
      </c>
      <c r="GE25">
        <v>4</v>
      </c>
      <c r="GF25">
        <v>2094</v>
      </c>
      <c r="GG25">
        <v>-1</v>
      </c>
      <c r="GH25">
        <v>-1</v>
      </c>
      <c r="GI25">
        <v>0.1</v>
      </c>
      <c r="GJ25">
        <v>0.2</v>
      </c>
      <c r="GK25">
        <v>0.26001000000000002</v>
      </c>
      <c r="GL25">
        <v>2.4096700000000002</v>
      </c>
      <c r="GM25">
        <v>1.5942400000000001</v>
      </c>
      <c r="GN25">
        <v>2.3315399999999999</v>
      </c>
      <c r="GO25">
        <v>1.40015</v>
      </c>
      <c r="GP25">
        <v>2.323</v>
      </c>
      <c r="GQ25">
        <v>23.9008</v>
      </c>
      <c r="GR25">
        <v>15.1477</v>
      </c>
      <c r="GS25">
        <v>18</v>
      </c>
      <c r="GT25">
        <v>390.43</v>
      </c>
      <c r="GU25">
        <v>693.875</v>
      </c>
      <c r="GV25">
        <v>17.006</v>
      </c>
      <c r="GW25">
        <v>22.799900000000001</v>
      </c>
      <c r="GX25">
        <v>29.999700000000001</v>
      </c>
      <c r="GY25">
        <v>22.843</v>
      </c>
      <c r="GZ25">
        <v>22.8248</v>
      </c>
      <c r="HA25">
        <v>5.2342199999999997</v>
      </c>
      <c r="HB25">
        <v>0</v>
      </c>
      <c r="HC25">
        <v>-30</v>
      </c>
      <c r="HD25">
        <v>17.022500000000001</v>
      </c>
      <c r="HE25">
        <v>50</v>
      </c>
      <c r="HF25">
        <v>0</v>
      </c>
      <c r="HG25">
        <v>104.502</v>
      </c>
      <c r="HH25">
        <v>103.627</v>
      </c>
    </row>
    <row r="26" spans="1:216" x14ac:dyDescent="0.2">
      <c r="A26">
        <v>8</v>
      </c>
      <c r="B26">
        <v>1689974412.5999999</v>
      </c>
      <c r="C26">
        <v>521</v>
      </c>
      <c r="D26" t="s">
        <v>373</v>
      </c>
      <c r="E26" t="s">
        <v>374</v>
      </c>
      <c r="F26" t="s">
        <v>344</v>
      </c>
      <c r="G26" t="s">
        <v>345</v>
      </c>
      <c r="H26" t="s">
        <v>346</v>
      </c>
      <c r="I26" t="s">
        <v>347</v>
      </c>
      <c r="J26" t="s">
        <v>348</v>
      </c>
      <c r="K26" t="s">
        <v>349</v>
      </c>
      <c r="L26">
        <v>1689974412.5999999</v>
      </c>
      <c r="M26">
        <f t="shared" si="0"/>
        <v>9.648090251927877E-4</v>
      </c>
      <c r="N26">
        <f t="shared" si="1"/>
        <v>0.96480902519278766</v>
      </c>
      <c r="O26">
        <f t="shared" si="2"/>
        <v>12.424914379924152</v>
      </c>
      <c r="P26">
        <f t="shared" si="3"/>
        <v>395.589</v>
      </c>
      <c r="Q26">
        <f t="shared" si="4"/>
        <v>123.77640341947185</v>
      </c>
      <c r="R26">
        <f t="shared" si="5"/>
        <v>12.448493891354119</v>
      </c>
      <c r="S26">
        <f t="shared" si="6"/>
        <v>39.785347723330204</v>
      </c>
      <c r="T26">
        <f t="shared" si="7"/>
        <v>7.5194705632706305E-2</v>
      </c>
      <c r="U26">
        <f t="shared" si="8"/>
        <v>4.5846171659295099</v>
      </c>
      <c r="V26">
        <f t="shared" si="9"/>
        <v>7.4516208484204496E-2</v>
      </c>
      <c r="W26">
        <f t="shared" si="10"/>
        <v>4.6633080120938683E-2</v>
      </c>
      <c r="X26">
        <f t="shared" si="11"/>
        <v>297.69242400000002</v>
      </c>
      <c r="Y26">
        <f t="shared" si="12"/>
        <v>20.966721324087064</v>
      </c>
      <c r="Z26">
        <f t="shared" si="13"/>
        <v>20.966721324087064</v>
      </c>
      <c r="AA26">
        <f t="shared" si="14"/>
        <v>2.490832041587244</v>
      </c>
      <c r="AB26">
        <f t="shared" si="15"/>
        <v>51.746934089667654</v>
      </c>
      <c r="AC26">
        <f t="shared" si="16"/>
        <v>1.2126319819421401</v>
      </c>
      <c r="AD26">
        <f t="shared" si="17"/>
        <v>2.343389039901143</v>
      </c>
      <c r="AE26">
        <f t="shared" si="18"/>
        <v>1.278200059645104</v>
      </c>
      <c r="AF26">
        <f t="shared" si="19"/>
        <v>-42.548078011001941</v>
      </c>
      <c r="AG26">
        <f t="shared" si="20"/>
        <v>-244.42760996113998</v>
      </c>
      <c r="AH26">
        <f t="shared" si="21"/>
        <v>-10.771118359988426</v>
      </c>
      <c r="AI26">
        <f t="shared" si="22"/>
        <v>-5.4382332130302302E-2</v>
      </c>
      <c r="AJ26">
        <v>0</v>
      </c>
      <c r="AK26">
        <v>0</v>
      </c>
      <c r="AL26">
        <f t="shared" si="23"/>
        <v>1</v>
      </c>
      <c r="AM26">
        <f t="shared" si="24"/>
        <v>0</v>
      </c>
      <c r="AN26">
        <f t="shared" si="25"/>
        <v>54402.164682565824</v>
      </c>
      <c r="AO26">
        <f t="shared" si="26"/>
        <v>1799.94</v>
      </c>
      <c r="AP26">
        <f t="shared" si="27"/>
        <v>1517.3496</v>
      </c>
      <c r="AQ26">
        <f t="shared" si="28"/>
        <v>0.84300010000333347</v>
      </c>
      <c r="AR26">
        <f t="shared" si="29"/>
        <v>0.16539019300643354</v>
      </c>
      <c r="AS26">
        <v>1689974412.5999999</v>
      </c>
      <c r="AT26">
        <v>395.589</v>
      </c>
      <c r="AU26">
        <v>400.00799999999998</v>
      </c>
      <c r="AV26">
        <v>12.0573</v>
      </c>
      <c r="AW26">
        <v>11.728400000000001</v>
      </c>
      <c r="AX26">
        <v>399.29</v>
      </c>
      <c r="AY26">
        <v>12.8004</v>
      </c>
      <c r="AZ26">
        <v>399.93400000000003</v>
      </c>
      <c r="BA26">
        <v>100.524</v>
      </c>
      <c r="BB26">
        <v>4.8431799999999997E-2</v>
      </c>
      <c r="BC26">
        <v>19.977799999999998</v>
      </c>
      <c r="BD26">
        <v>20.144500000000001</v>
      </c>
      <c r="BE26">
        <v>999.9</v>
      </c>
      <c r="BF26">
        <v>0</v>
      </c>
      <c r="BG26">
        <v>0</v>
      </c>
      <c r="BH26">
        <v>9995</v>
      </c>
      <c r="BI26">
        <v>0</v>
      </c>
      <c r="BJ26">
        <v>50.085099999999997</v>
      </c>
      <c r="BK26">
        <v>-4.4190699999999996</v>
      </c>
      <c r="BL26">
        <v>400.41699999999997</v>
      </c>
      <c r="BM26">
        <v>404.755</v>
      </c>
      <c r="BN26">
        <v>0.32887899999999998</v>
      </c>
      <c r="BO26">
        <v>400.00799999999998</v>
      </c>
      <c r="BP26">
        <v>11.728400000000001</v>
      </c>
      <c r="BQ26">
        <v>1.2120500000000001</v>
      </c>
      <c r="BR26">
        <v>1.17899</v>
      </c>
      <c r="BS26">
        <v>9.7504399999999993</v>
      </c>
      <c r="BT26">
        <v>9.3389199999999999</v>
      </c>
      <c r="BU26">
        <v>1799.94</v>
      </c>
      <c r="BV26">
        <v>0.89999399999999996</v>
      </c>
      <c r="BW26">
        <v>0.100006</v>
      </c>
      <c r="BX26">
        <v>0</v>
      </c>
      <c r="BY26">
        <v>1.9231</v>
      </c>
      <c r="BZ26">
        <v>0</v>
      </c>
      <c r="CA26">
        <v>6583.38</v>
      </c>
      <c r="CB26">
        <v>14599.8</v>
      </c>
      <c r="CC26">
        <v>37.936999999999998</v>
      </c>
      <c r="CD26">
        <v>39.375</v>
      </c>
      <c r="CE26">
        <v>38.311999999999998</v>
      </c>
      <c r="CF26">
        <v>37</v>
      </c>
      <c r="CG26">
        <v>36.75</v>
      </c>
      <c r="CH26">
        <v>1619.94</v>
      </c>
      <c r="CI26">
        <v>180</v>
      </c>
      <c r="CJ26">
        <v>0</v>
      </c>
      <c r="CK26">
        <v>1689974427</v>
      </c>
      <c r="CL26">
        <v>0</v>
      </c>
      <c r="CM26">
        <v>1689974386.0999999</v>
      </c>
      <c r="CN26" t="s">
        <v>375</v>
      </c>
      <c r="CO26">
        <v>1689974386.0999999</v>
      </c>
      <c r="CP26">
        <v>1689974378.0999999</v>
      </c>
      <c r="CQ26">
        <v>13</v>
      </c>
      <c r="CR26">
        <v>6.0000000000000001E-3</v>
      </c>
      <c r="CS26">
        <v>-3.0000000000000001E-3</v>
      </c>
      <c r="CT26">
        <v>-3.7160000000000002</v>
      </c>
      <c r="CU26">
        <v>-0.74299999999999999</v>
      </c>
      <c r="CV26">
        <v>400</v>
      </c>
      <c r="CW26">
        <v>12</v>
      </c>
      <c r="CX26">
        <v>0.14000000000000001</v>
      </c>
      <c r="CY26">
        <v>0.13</v>
      </c>
      <c r="CZ26">
        <v>7.1581183188371709</v>
      </c>
      <c r="DA26">
        <v>-0.89043483583426386</v>
      </c>
      <c r="DB26">
        <v>0.1077096949213058</v>
      </c>
      <c r="DC26">
        <v>1</v>
      </c>
      <c r="DD26">
        <v>400.02473170731707</v>
      </c>
      <c r="DE26">
        <v>-0.151066202090399</v>
      </c>
      <c r="DF26">
        <v>2.5410795084792E-2</v>
      </c>
      <c r="DG26">
        <v>1</v>
      </c>
      <c r="DH26">
        <v>1799.9814634146339</v>
      </c>
      <c r="DI26">
        <v>0.21612597117444851</v>
      </c>
      <c r="DJ26">
        <v>0.1456283437905361</v>
      </c>
      <c r="DK26">
        <v>-1</v>
      </c>
      <c r="DL26">
        <v>2</v>
      </c>
      <c r="DM26">
        <v>2</v>
      </c>
      <c r="DN26" t="s">
        <v>351</v>
      </c>
      <c r="DO26">
        <v>2.6934900000000002</v>
      </c>
      <c r="DP26">
        <v>2.6700400000000002</v>
      </c>
      <c r="DQ26">
        <v>9.40695E-2</v>
      </c>
      <c r="DR26">
        <v>9.3769000000000005E-2</v>
      </c>
      <c r="DS26">
        <v>7.3245199999999996E-2</v>
      </c>
      <c r="DT26">
        <v>6.8049399999999996E-2</v>
      </c>
      <c r="DU26">
        <v>27400.6</v>
      </c>
      <c r="DV26">
        <v>30926.400000000001</v>
      </c>
      <c r="DW26">
        <v>28461.9</v>
      </c>
      <c r="DX26">
        <v>32721.1</v>
      </c>
      <c r="DY26">
        <v>36673.1</v>
      </c>
      <c r="DZ26">
        <v>41091.800000000003</v>
      </c>
      <c r="EA26">
        <v>41769.699999999997</v>
      </c>
      <c r="EB26">
        <v>46937.4</v>
      </c>
      <c r="EC26">
        <v>1.8280000000000001</v>
      </c>
      <c r="ED26">
        <v>2.2214999999999998</v>
      </c>
      <c r="EE26">
        <v>3.2439799999999998E-2</v>
      </c>
      <c r="EF26">
        <v>0</v>
      </c>
      <c r="EG26">
        <v>19.607700000000001</v>
      </c>
      <c r="EH26">
        <v>999.9</v>
      </c>
      <c r="EI26">
        <v>55</v>
      </c>
      <c r="EJ26">
        <v>20.9</v>
      </c>
      <c r="EK26">
        <v>13.5716</v>
      </c>
      <c r="EL26">
        <v>63.284399999999998</v>
      </c>
      <c r="EM26">
        <v>0.69711299999999998</v>
      </c>
      <c r="EN26">
        <v>1</v>
      </c>
      <c r="EO26">
        <v>-0.318407</v>
      </c>
      <c r="EP26">
        <v>1.87083</v>
      </c>
      <c r="EQ26">
        <v>20.222000000000001</v>
      </c>
      <c r="ER26">
        <v>5.2288199999999998</v>
      </c>
      <c r="ES26">
        <v>12.0099</v>
      </c>
      <c r="ET26">
        <v>4.9897999999999998</v>
      </c>
      <c r="EU26">
        <v>3.3050000000000002</v>
      </c>
      <c r="EV26">
        <v>7600.1</v>
      </c>
      <c r="EW26">
        <v>9999</v>
      </c>
      <c r="EX26">
        <v>536.20000000000005</v>
      </c>
      <c r="EY26">
        <v>78.5</v>
      </c>
      <c r="EZ26">
        <v>1.85226</v>
      </c>
      <c r="FA26">
        <v>1.8613599999999999</v>
      </c>
      <c r="FB26">
        <v>1.8602700000000001</v>
      </c>
      <c r="FC26">
        <v>1.85625</v>
      </c>
      <c r="FD26">
        <v>1.86066</v>
      </c>
      <c r="FE26">
        <v>1.8569899999999999</v>
      </c>
      <c r="FF26">
        <v>1.8590500000000001</v>
      </c>
      <c r="FG26">
        <v>1.86188</v>
      </c>
      <c r="FH26">
        <v>0</v>
      </c>
      <c r="FI26">
        <v>0</v>
      </c>
      <c r="FJ26">
        <v>0</v>
      </c>
      <c r="FK26">
        <v>0</v>
      </c>
      <c r="FL26" t="s">
        <v>352</v>
      </c>
      <c r="FM26" t="s">
        <v>353</v>
      </c>
      <c r="FN26" t="s">
        <v>354</v>
      </c>
      <c r="FO26" t="s">
        <v>354</v>
      </c>
      <c r="FP26" t="s">
        <v>354</v>
      </c>
      <c r="FQ26" t="s">
        <v>354</v>
      </c>
      <c r="FR26">
        <v>0</v>
      </c>
      <c r="FS26">
        <v>100</v>
      </c>
      <c r="FT26">
        <v>100</v>
      </c>
      <c r="FU26">
        <v>-3.7010000000000001</v>
      </c>
      <c r="FV26">
        <v>-0.74309999999999998</v>
      </c>
      <c r="FW26">
        <v>-2.267734287426213</v>
      </c>
      <c r="FX26">
        <v>-4.0117494158234393E-3</v>
      </c>
      <c r="FY26">
        <v>1.087516141204025E-6</v>
      </c>
      <c r="FZ26">
        <v>-8.657206703991749E-11</v>
      </c>
      <c r="GA26">
        <v>-0.7431049999999999</v>
      </c>
      <c r="GB26">
        <v>0</v>
      </c>
      <c r="GC26">
        <v>0</v>
      </c>
      <c r="GD26">
        <v>0</v>
      </c>
      <c r="GE26">
        <v>4</v>
      </c>
      <c r="GF26">
        <v>2094</v>
      </c>
      <c r="GG26">
        <v>-1</v>
      </c>
      <c r="GH26">
        <v>-1</v>
      </c>
      <c r="GI26">
        <v>0.4</v>
      </c>
      <c r="GJ26">
        <v>0.6</v>
      </c>
      <c r="GK26">
        <v>0.99365199999999998</v>
      </c>
      <c r="GL26">
        <v>2.36816</v>
      </c>
      <c r="GM26">
        <v>1.5942400000000001</v>
      </c>
      <c r="GN26">
        <v>2.3315399999999999</v>
      </c>
      <c r="GO26">
        <v>1.40015</v>
      </c>
      <c r="GP26">
        <v>2.2168000000000001</v>
      </c>
      <c r="GQ26">
        <v>23.921099999999999</v>
      </c>
      <c r="GR26">
        <v>15.121499999999999</v>
      </c>
      <c r="GS26">
        <v>18</v>
      </c>
      <c r="GT26">
        <v>390.15899999999999</v>
      </c>
      <c r="GU26">
        <v>700.58299999999997</v>
      </c>
      <c r="GV26">
        <v>17.088999999999999</v>
      </c>
      <c r="GW26">
        <v>22.877800000000001</v>
      </c>
      <c r="GX26">
        <v>30.000399999999999</v>
      </c>
      <c r="GY26">
        <v>22.914200000000001</v>
      </c>
      <c r="GZ26">
        <v>22.888500000000001</v>
      </c>
      <c r="HA26">
        <v>19.9526</v>
      </c>
      <c r="HB26">
        <v>0</v>
      </c>
      <c r="HC26">
        <v>-30</v>
      </c>
      <c r="HD26">
        <v>17.1035</v>
      </c>
      <c r="HE26">
        <v>400</v>
      </c>
      <c r="HF26">
        <v>0</v>
      </c>
      <c r="HG26">
        <v>104.491</v>
      </c>
      <c r="HH26">
        <v>103.619</v>
      </c>
    </row>
    <row r="27" spans="1:216" x14ac:dyDescent="0.2">
      <c r="A27">
        <v>9</v>
      </c>
      <c r="B27">
        <v>1689974488.5999999</v>
      </c>
      <c r="C27">
        <v>597</v>
      </c>
      <c r="D27" t="s">
        <v>376</v>
      </c>
      <c r="E27" t="s">
        <v>377</v>
      </c>
      <c r="F27" t="s">
        <v>344</v>
      </c>
      <c r="G27" t="s">
        <v>345</v>
      </c>
      <c r="H27" t="s">
        <v>346</v>
      </c>
      <c r="I27" t="s">
        <v>347</v>
      </c>
      <c r="J27" t="s">
        <v>348</v>
      </c>
      <c r="K27" t="s">
        <v>349</v>
      </c>
      <c r="L27">
        <v>1689974488.5999999</v>
      </c>
      <c r="M27">
        <f t="shared" si="0"/>
        <v>9.7503840534101727E-4</v>
      </c>
      <c r="N27">
        <f t="shared" si="1"/>
        <v>0.97503840534101727</v>
      </c>
      <c r="O27">
        <f t="shared" si="2"/>
        <v>12.238489381815176</v>
      </c>
      <c r="P27">
        <f t="shared" si="3"/>
        <v>395.64800000000002</v>
      </c>
      <c r="Q27">
        <f t="shared" si="4"/>
        <v>130.44344571899848</v>
      </c>
      <c r="R27">
        <f t="shared" si="5"/>
        <v>13.119194821172961</v>
      </c>
      <c r="S27">
        <f t="shared" si="6"/>
        <v>39.791828282342408</v>
      </c>
      <c r="T27">
        <f t="shared" si="7"/>
        <v>7.5976996630195776E-2</v>
      </c>
      <c r="U27">
        <f t="shared" si="8"/>
        <v>4.5848621541225727</v>
      </c>
      <c r="V27">
        <f t="shared" si="9"/>
        <v>7.5284415300680849E-2</v>
      </c>
      <c r="W27">
        <f t="shared" si="10"/>
        <v>4.7114458866813584E-2</v>
      </c>
      <c r="X27">
        <f t="shared" si="11"/>
        <v>297.71259299999997</v>
      </c>
      <c r="Y27">
        <f t="shared" si="12"/>
        <v>20.977195288317702</v>
      </c>
      <c r="Z27">
        <f t="shared" si="13"/>
        <v>20.977195288317702</v>
      </c>
      <c r="AA27">
        <f t="shared" si="14"/>
        <v>2.4924361578972518</v>
      </c>
      <c r="AB27">
        <f t="shared" si="15"/>
        <v>51.760451905481752</v>
      </c>
      <c r="AC27">
        <f t="shared" si="16"/>
        <v>1.2138655882777201</v>
      </c>
      <c r="AD27">
        <f t="shared" si="17"/>
        <v>2.3451603368809928</v>
      </c>
      <c r="AE27">
        <f t="shared" si="18"/>
        <v>1.2785705696195317</v>
      </c>
      <c r="AF27">
        <f t="shared" si="19"/>
        <v>-42.999193675538862</v>
      </c>
      <c r="AG27">
        <f t="shared" si="20"/>
        <v>-244.01403149152199</v>
      </c>
      <c r="AH27">
        <f t="shared" si="21"/>
        <v>-10.7535647915153</v>
      </c>
      <c r="AI27">
        <f t="shared" si="22"/>
        <v>-5.4196958576198995E-2</v>
      </c>
      <c r="AJ27">
        <v>0</v>
      </c>
      <c r="AK27">
        <v>0</v>
      </c>
      <c r="AL27">
        <f t="shared" si="23"/>
        <v>1</v>
      </c>
      <c r="AM27">
        <f t="shared" si="24"/>
        <v>0</v>
      </c>
      <c r="AN27">
        <f t="shared" si="25"/>
        <v>54403.677525035746</v>
      </c>
      <c r="AO27">
        <f t="shared" si="26"/>
        <v>1800.07</v>
      </c>
      <c r="AP27">
        <f t="shared" si="27"/>
        <v>1517.4584999999997</v>
      </c>
      <c r="AQ27">
        <f t="shared" si="28"/>
        <v>0.8429997166776847</v>
      </c>
      <c r="AR27">
        <f t="shared" si="29"/>
        <v>0.16538945318793158</v>
      </c>
      <c r="AS27">
        <v>1689974488.5999999</v>
      </c>
      <c r="AT27">
        <v>395.64800000000002</v>
      </c>
      <c r="AU27">
        <v>400.00299999999999</v>
      </c>
      <c r="AV27">
        <v>12.0694</v>
      </c>
      <c r="AW27">
        <v>11.7371</v>
      </c>
      <c r="AX27">
        <v>399.36900000000003</v>
      </c>
      <c r="AY27">
        <v>12.8141</v>
      </c>
      <c r="AZ27">
        <v>400.03399999999999</v>
      </c>
      <c r="BA27">
        <v>100.52500000000001</v>
      </c>
      <c r="BB27">
        <v>4.8813799999999997E-2</v>
      </c>
      <c r="BC27">
        <v>19.989999999999998</v>
      </c>
      <c r="BD27">
        <v>20.1645</v>
      </c>
      <c r="BE27">
        <v>999.9</v>
      </c>
      <c r="BF27">
        <v>0</v>
      </c>
      <c r="BG27">
        <v>0</v>
      </c>
      <c r="BH27">
        <v>9995.6200000000008</v>
      </c>
      <c r="BI27">
        <v>0</v>
      </c>
      <c r="BJ27">
        <v>45.726500000000001</v>
      </c>
      <c r="BK27">
        <v>-4.3554399999999998</v>
      </c>
      <c r="BL27">
        <v>400.48099999999999</v>
      </c>
      <c r="BM27">
        <v>404.75400000000002</v>
      </c>
      <c r="BN27">
        <v>0.33230300000000002</v>
      </c>
      <c r="BO27">
        <v>400.00299999999999</v>
      </c>
      <c r="BP27">
        <v>11.7371</v>
      </c>
      <c r="BQ27">
        <v>1.2132700000000001</v>
      </c>
      <c r="BR27">
        <v>1.17987</v>
      </c>
      <c r="BS27">
        <v>9.76539</v>
      </c>
      <c r="BT27">
        <v>9.3498999999999999</v>
      </c>
      <c r="BU27">
        <v>1800.07</v>
      </c>
      <c r="BV27">
        <v>0.90000999999999998</v>
      </c>
      <c r="BW27">
        <v>9.9989999999999996E-2</v>
      </c>
      <c r="BX27">
        <v>0</v>
      </c>
      <c r="BY27">
        <v>2.4062000000000001</v>
      </c>
      <c r="BZ27">
        <v>0</v>
      </c>
      <c r="CA27">
        <v>6297.44</v>
      </c>
      <c r="CB27">
        <v>14600.9</v>
      </c>
      <c r="CC27">
        <v>37.311999999999998</v>
      </c>
      <c r="CD27">
        <v>39</v>
      </c>
      <c r="CE27">
        <v>37.75</v>
      </c>
      <c r="CF27">
        <v>36.686999999999998</v>
      </c>
      <c r="CG27">
        <v>36.186999999999998</v>
      </c>
      <c r="CH27">
        <v>1620.08</v>
      </c>
      <c r="CI27">
        <v>179.99</v>
      </c>
      <c r="CJ27">
        <v>0</v>
      </c>
      <c r="CK27">
        <v>1689974503.2</v>
      </c>
      <c r="CL27">
        <v>0</v>
      </c>
      <c r="CM27">
        <v>1689974461.0999999</v>
      </c>
      <c r="CN27" t="s">
        <v>378</v>
      </c>
      <c r="CO27">
        <v>1689974461.0999999</v>
      </c>
      <c r="CP27">
        <v>1689974460.0999999</v>
      </c>
      <c r="CQ27">
        <v>14</v>
      </c>
      <c r="CR27">
        <v>-1.9E-2</v>
      </c>
      <c r="CS27">
        <v>-2E-3</v>
      </c>
      <c r="CT27">
        <v>-3.7349999999999999</v>
      </c>
      <c r="CU27">
        <v>-0.745</v>
      </c>
      <c r="CV27">
        <v>400</v>
      </c>
      <c r="CW27">
        <v>12</v>
      </c>
      <c r="CX27">
        <v>0.33</v>
      </c>
      <c r="CY27">
        <v>0.18</v>
      </c>
      <c r="CZ27">
        <v>6.9256148739781223</v>
      </c>
      <c r="DA27">
        <v>0.24547899403212059</v>
      </c>
      <c r="DB27">
        <v>6.6313235513403609E-2</v>
      </c>
      <c r="DC27">
        <v>1</v>
      </c>
      <c r="DD27">
        <v>400.01114634146342</v>
      </c>
      <c r="DE27">
        <v>-1.6285714285000742E-2</v>
      </c>
      <c r="DF27">
        <v>2.0827468934672869E-2</v>
      </c>
      <c r="DG27">
        <v>1</v>
      </c>
      <c r="DH27">
        <v>1800.02</v>
      </c>
      <c r="DI27">
        <v>0.1803552498796811</v>
      </c>
      <c r="DJ27">
        <v>5.0024384297945902E-2</v>
      </c>
      <c r="DK27">
        <v>-1</v>
      </c>
      <c r="DL27">
        <v>2</v>
      </c>
      <c r="DM27">
        <v>2</v>
      </c>
      <c r="DN27" t="s">
        <v>351</v>
      </c>
      <c r="DO27">
        <v>2.6936599999999999</v>
      </c>
      <c r="DP27">
        <v>2.67042</v>
      </c>
      <c r="DQ27">
        <v>9.40661E-2</v>
      </c>
      <c r="DR27">
        <v>9.3751000000000001E-2</v>
      </c>
      <c r="DS27">
        <v>7.3290300000000003E-2</v>
      </c>
      <c r="DT27">
        <v>6.8074599999999999E-2</v>
      </c>
      <c r="DU27">
        <v>27397.1</v>
      </c>
      <c r="DV27">
        <v>30922.5</v>
      </c>
      <c r="DW27">
        <v>28458.5</v>
      </c>
      <c r="DX27">
        <v>32716.5</v>
      </c>
      <c r="DY27">
        <v>36666.800000000003</v>
      </c>
      <c r="DZ27">
        <v>41084.6</v>
      </c>
      <c r="EA27">
        <v>41764.6</v>
      </c>
      <c r="EB27">
        <v>46930.6</v>
      </c>
      <c r="EC27">
        <v>1.82738</v>
      </c>
      <c r="ED27">
        <v>2.2205699999999999</v>
      </c>
      <c r="EE27">
        <v>3.2417500000000002E-2</v>
      </c>
      <c r="EF27">
        <v>0</v>
      </c>
      <c r="EG27">
        <v>19.6281</v>
      </c>
      <c r="EH27">
        <v>999.9</v>
      </c>
      <c r="EI27">
        <v>55.1</v>
      </c>
      <c r="EJ27">
        <v>20.9</v>
      </c>
      <c r="EK27">
        <v>13.597200000000001</v>
      </c>
      <c r="EL27">
        <v>63.244399999999999</v>
      </c>
      <c r="EM27">
        <v>0.46474500000000002</v>
      </c>
      <c r="EN27">
        <v>1</v>
      </c>
      <c r="EO27">
        <v>-0.31174000000000002</v>
      </c>
      <c r="EP27">
        <v>1.8225199999999999</v>
      </c>
      <c r="EQ27">
        <v>20.222100000000001</v>
      </c>
      <c r="ER27">
        <v>5.2288199999999998</v>
      </c>
      <c r="ES27">
        <v>12.0099</v>
      </c>
      <c r="ET27">
        <v>4.9897499999999999</v>
      </c>
      <c r="EU27">
        <v>3.3050000000000002</v>
      </c>
      <c r="EV27">
        <v>7602</v>
      </c>
      <c r="EW27">
        <v>9999</v>
      </c>
      <c r="EX27">
        <v>536.20000000000005</v>
      </c>
      <c r="EY27">
        <v>78.5</v>
      </c>
      <c r="EZ27">
        <v>1.85226</v>
      </c>
      <c r="FA27">
        <v>1.86141</v>
      </c>
      <c r="FB27">
        <v>1.86032</v>
      </c>
      <c r="FC27">
        <v>1.8563099999999999</v>
      </c>
      <c r="FD27">
        <v>1.86066</v>
      </c>
      <c r="FE27">
        <v>1.8569899999999999</v>
      </c>
      <c r="FF27">
        <v>1.85911</v>
      </c>
      <c r="FG27">
        <v>1.8619300000000001</v>
      </c>
      <c r="FH27">
        <v>0</v>
      </c>
      <c r="FI27">
        <v>0</v>
      </c>
      <c r="FJ27">
        <v>0</v>
      </c>
      <c r="FK27">
        <v>0</v>
      </c>
      <c r="FL27" t="s">
        <v>352</v>
      </c>
      <c r="FM27" t="s">
        <v>353</v>
      </c>
      <c r="FN27" t="s">
        <v>354</v>
      </c>
      <c r="FO27" t="s">
        <v>354</v>
      </c>
      <c r="FP27" t="s">
        <v>354</v>
      </c>
      <c r="FQ27" t="s">
        <v>354</v>
      </c>
      <c r="FR27">
        <v>0</v>
      </c>
      <c r="FS27">
        <v>100</v>
      </c>
      <c r="FT27">
        <v>100</v>
      </c>
      <c r="FU27">
        <v>-3.7210000000000001</v>
      </c>
      <c r="FV27">
        <v>-0.74470000000000003</v>
      </c>
      <c r="FW27">
        <v>-2.287117411489787</v>
      </c>
      <c r="FX27">
        <v>-4.0117494158234393E-3</v>
      </c>
      <c r="FY27">
        <v>1.087516141204025E-6</v>
      </c>
      <c r="FZ27">
        <v>-8.657206703991749E-11</v>
      </c>
      <c r="GA27">
        <v>-0.74470000000000169</v>
      </c>
      <c r="GB27">
        <v>0</v>
      </c>
      <c r="GC27">
        <v>0</v>
      </c>
      <c r="GD27">
        <v>0</v>
      </c>
      <c r="GE27">
        <v>4</v>
      </c>
      <c r="GF27">
        <v>2094</v>
      </c>
      <c r="GG27">
        <v>-1</v>
      </c>
      <c r="GH27">
        <v>-1</v>
      </c>
      <c r="GI27">
        <v>0.5</v>
      </c>
      <c r="GJ27">
        <v>0.5</v>
      </c>
      <c r="GK27">
        <v>0.99365199999999998</v>
      </c>
      <c r="GL27">
        <v>2.36572</v>
      </c>
      <c r="GM27">
        <v>1.5942400000000001</v>
      </c>
      <c r="GN27">
        <v>2.3327599999999999</v>
      </c>
      <c r="GO27">
        <v>1.40015</v>
      </c>
      <c r="GP27">
        <v>2.2656200000000002</v>
      </c>
      <c r="GQ27">
        <v>23.9617</v>
      </c>
      <c r="GR27">
        <v>15.121499999999999</v>
      </c>
      <c r="GS27">
        <v>18</v>
      </c>
      <c r="GT27">
        <v>390.37200000000001</v>
      </c>
      <c r="GU27">
        <v>700.76099999999997</v>
      </c>
      <c r="GV27">
        <v>17.231400000000001</v>
      </c>
      <c r="GW27">
        <v>22.956700000000001</v>
      </c>
      <c r="GX27">
        <v>30.000399999999999</v>
      </c>
      <c r="GY27">
        <v>22.987500000000001</v>
      </c>
      <c r="GZ27">
        <v>22.960599999999999</v>
      </c>
      <c r="HA27">
        <v>19.949000000000002</v>
      </c>
      <c r="HB27">
        <v>0</v>
      </c>
      <c r="HC27">
        <v>-30</v>
      </c>
      <c r="HD27">
        <v>17.235199999999999</v>
      </c>
      <c r="HE27">
        <v>400</v>
      </c>
      <c r="HF27">
        <v>0</v>
      </c>
      <c r="HG27">
        <v>104.479</v>
      </c>
      <c r="HH27">
        <v>103.604</v>
      </c>
    </row>
    <row r="28" spans="1:216" x14ac:dyDescent="0.2">
      <c r="A28">
        <v>10</v>
      </c>
      <c r="B28">
        <v>1689974563</v>
      </c>
      <c r="C28">
        <v>671.40000009536743</v>
      </c>
      <c r="D28" t="s">
        <v>379</v>
      </c>
      <c r="E28" t="s">
        <v>380</v>
      </c>
      <c r="F28" t="s">
        <v>344</v>
      </c>
      <c r="G28" t="s">
        <v>345</v>
      </c>
      <c r="H28" t="s">
        <v>346</v>
      </c>
      <c r="I28" t="s">
        <v>347</v>
      </c>
      <c r="J28" t="s">
        <v>348</v>
      </c>
      <c r="K28" t="s">
        <v>349</v>
      </c>
      <c r="L28">
        <v>1689974563</v>
      </c>
      <c r="M28">
        <f t="shared" si="0"/>
        <v>9.8105246060038059E-4</v>
      </c>
      <c r="N28">
        <f t="shared" si="1"/>
        <v>0.98105246060038054</v>
      </c>
      <c r="O28">
        <f t="shared" si="2"/>
        <v>12.233083195947652</v>
      </c>
      <c r="P28">
        <f t="shared" si="3"/>
        <v>395.65499999999997</v>
      </c>
      <c r="Q28">
        <f t="shared" si="4"/>
        <v>132.26784376364509</v>
      </c>
      <c r="R28">
        <f t="shared" si="5"/>
        <v>13.303014699564343</v>
      </c>
      <c r="S28">
        <f t="shared" si="6"/>
        <v>39.793529033115</v>
      </c>
      <c r="T28">
        <f t="shared" si="7"/>
        <v>7.6484645844347068E-2</v>
      </c>
      <c r="U28">
        <f t="shared" si="8"/>
        <v>4.6053672542957242</v>
      </c>
      <c r="V28">
        <f t="shared" si="9"/>
        <v>7.5785918602590083E-2</v>
      </c>
      <c r="W28">
        <f t="shared" si="10"/>
        <v>4.7428444791660397E-2</v>
      </c>
      <c r="X28">
        <f t="shared" si="11"/>
        <v>297.72593999999998</v>
      </c>
      <c r="Y28">
        <f t="shared" si="12"/>
        <v>20.972111645880386</v>
      </c>
      <c r="Z28">
        <f t="shared" si="13"/>
        <v>20.972111645880386</v>
      </c>
      <c r="AA28">
        <f t="shared" si="14"/>
        <v>2.491657471174622</v>
      </c>
      <c r="AB28">
        <f t="shared" si="15"/>
        <v>51.751992825406681</v>
      </c>
      <c r="AC28">
        <f t="shared" si="16"/>
        <v>1.2136747255775999</v>
      </c>
      <c r="AD28">
        <f t="shared" si="17"/>
        <v>2.345174860554875</v>
      </c>
      <c r="AE28">
        <f t="shared" si="18"/>
        <v>1.2779827455970221</v>
      </c>
      <c r="AF28">
        <f t="shared" si="19"/>
        <v>-43.264413512476786</v>
      </c>
      <c r="AG28">
        <f t="shared" si="20"/>
        <v>-243.81832883642653</v>
      </c>
      <c r="AH28">
        <f t="shared" si="21"/>
        <v>-10.696826345074239</v>
      </c>
      <c r="AI28">
        <f t="shared" si="22"/>
        <v>-5.3628693977543662E-2</v>
      </c>
      <c r="AJ28">
        <v>0</v>
      </c>
      <c r="AK28">
        <v>0</v>
      </c>
      <c r="AL28">
        <f t="shared" si="23"/>
        <v>1</v>
      </c>
      <c r="AM28">
        <f t="shared" si="24"/>
        <v>0</v>
      </c>
      <c r="AN28">
        <f t="shared" si="25"/>
        <v>54718.165380885097</v>
      </c>
      <c r="AO28">
        <f t="shared" si="26"/>
        <v>1800.15</v>
      </c>
      <c r="AP28">
        <f t="shared" si="27"/>
        <v>1517.5259999999998</v>
      </c>
      <c r="AQ28">
        <f t="shared" si="28"/>
        <v>0.8429997500208315</v>
      </c>
      <c r="AR28">
        <f t="shared" si="29"/>
        <v>0.16538951754020498</v>
      </c>
      <c r="AS28">
        <v>1689974563</v>
      </c>
      <c r="AT28">
        <v>395.65499999999997</v>
      </c>
      <c r="AU28">
        <v>400.00700000000001</v>
      </c>
      <c r="AV28">
        <v>12.0672</v>
      </c>
      <c r="AW28">
        <v>11.733000000000001</v>
      </c>
      <c r="AX28">
        <v>399.36900000000003</v>
      </c>
      <c r="AY28">
        <v>12.812799999999999</v>
      </c>
      <c r="AZ28">
        <v>400.214</v>
      </c>
      <c r="BA28">
        <v>100.52800000000001</v>
      </c>
      <c r="BB28">
        <v>4.8333000000000001E-2</v>
      </c>
      <c r="BC28">
        <v>19.990100000000002</v>
      </c>
      <c r="BD28">
        <v>20.155100000000001</v>
      </c>
      <c r="BE28">
        <v>999.9</v>
      </c>
      <c r="BF28">
        <v>0</v>
      </c>
      <c r="BG28">
        <v>0</v>
      </c>
      <c r="BH28">
        <v>10055.6</v>
      </c>
      <c r="BI28">
        <v>0</v>
      </c>
      <c r="BJ28">
        <v>40.819299999999998</v>
      </c>
      <c r="BK28">
        <v>-4.3522600000000002</v>
      </c>
      <c r="BL28">
        <v>400.488</v>
      </c>
      <c r="BM28">
        <v>404.75599999999997</v>
      </c>
      <c r="BN28">
        <v>0.33423999999999998</v>
      </c>
      <c r="BO28">
        <v>400.00700000000001</v>
      </c>
      <c r="BP28">
        <v>11.733000000000001</v>
      </c>
      <c r="BQ28">
        <v>1.21309</v>
      </c>
      <c r="BR28">
        <v>1.1794899999999999</v>
      </c>
      <c r="BS28">
        <v>9.7631200000000007</v>
      </c>
      <c r="BT28">
        <v>9.34511</v>
      </c>
      <c r="BU28">
        <v>1800.15</v>
      </c>
      <c r="BV28">
        <v>0.90000899999999995</v>
      </c>
      <c r="BW28">
        <v>9.9990599999999999E-2</v>
      </c>
      <c r="BX28">
        <v>0</v>
      </c>
      <c r="BY28">
        <v>2.0095999999999998</v>
      </c>
      <c r="BZ28">
        <v>0</v>
      </c>
      <c r="CA28">
        <v>5991.96</v>
      </c>
      <c r="CB28">
        <v>14601.6</v>
      </c>
      <c r="CC28">
        <v>36.811999999999998</v>
      </c>
      <c r="CD28">
        <v>38.625</v>
      </c>
      <c r="CE28">
        <v>37.25</v>
      </c>
      <c r="CF28">
        <v>36.311999999999998</v>
      </c>
      <c r="CG28">
        <v>35.811999999999998</v>
      </c>
      <c r="CH28">
        <v>1620.15</v>
      </c>
      <c r="CI28">
        <v>180</v>
      </c>
      <c r="CJ28">
        <v>0</v>
      </c>
      <c r="CK28">
        <v>1689974577.5999999</v>
      </c>
      <c r="CL28">
        <v>0</v>
      </c>
      <c r="CM28">
        <v>1689974536.0999999</v>
      </c>
      <c r="CN28" t="s">
        <v>381</v>
      </c>
      <c r="CO28">
        <v>1689974535.0999999</v>
      </c>
      <c r="CP28">
        <v>1689974536.0999999</v>
      </c>
      <c r="CQ28">
        <v>15</v>
      </c>
      <c r="CR28">
        <v>7.0000000000000001E-3</v>
      </c>
      <c r="CS28">
        <v>-1E-3</v>
      </c>
      <c r="CT28">
        <v>-3.7280000000000002</v>
      </c>
      <c r="CU28">
        <v>-0.746</v>
      </c>
      <c r="CV28">
        <v>400</v>
      </c>
      <c r="CW28">
        <v>12</v>
      </c>
      <c r="CX28">
        <v>0.45</v>
      </c>
      <c r="CY28">
        <v>0.08</v>
      </c>
      <c r="CZ28">
        <v>6.8450573655130036</v>
      </c>
      <c r="DA28">
        <v>0.71656736613109806</v>
      </c>
      <c r="DB28">
        <v>0.19710204874235621</v>
      </c>
      <c r="DC28">
        <v>1</v>
      </c>
      <c r="DD28">
        <v>399.9990975609756</v>
      </c>
      <c r="DE28">
        <v>-0.1640560504558943</v>
      </c>
      <c r="DF28">
        <v>5.4389204846248249E-2</v>
      </c>
      <c r="DG28">
        <v>1</v>
      </c>
      <c r="DH28">
        <v>1799.9704878048781</v>
      </c>
      <c r="DI28">
        <v>-0.13983939236650561</v>
      </c>
      <c r="DJ28">
        <v>0.13843993536887961</v>
      </c>
      <c r="DK28">
        <v>-1</v>
      </c>
      <c r="DL28">
        <v>2</v>
      </c>
      <c r="DM28">
        <v>2</v>
      </c>
      <c r="DN28" t="s">
        <v>351</v>
      </c>
      <c r="DO28">
        <v>2.69407</v>
      </c>
      <c r="DP28">
        <v>2.6704699999999999</v>
      </c>
      <c r="DQ28">
        <v>9.4051300000000004E-2</v>
      </c>
      <c r="DR28">
        <v>9.3737799999999996E-2</v>
      </c>
      <c r="DS28">
        <v>7.3273599999999994E-2</v>
      </c>
      <c r="DT28">
        <v>6.8046800000000005E-2</v>
      </c>
      <c r="DU28">
        <v>27395.1</v>
      </c>
      <c r="DV28">
        <v>30919.8</v>
      </c>
      <c r="DW28">
        <v>28456.2</v>
      </c>
      <c r="DX28">
        <v>32713.599999999999</v>
      </c>
      <c r="DY28">
        <v>36664.300000000003</v>
      </c>
      <c r="DZ28">
        <v>41082</v>
      </c>
      <c r="EA28">
        <v>41761</v>
      </c>
      <c r="EB28">
        <v>46926.3</v>
      </c>
      <c r="EC28">
        <v>1.82663</v>
      </c>
      <c r="ED28">
        <v>2.2189000000000001</v>
      </c>
      <c r="EE28">
        <v>3.5062400000000001E-2</v>
      </c>
      <c r="EF28">
        <v>0</v>
      </c>
      <c r="EG28">
        <v>19.5749</v>
      </c>
      <c r="EH28">
        <v>999.9</v>
      </c>
      <c r="EI28">
        <v>55.1</v>
      </c>
      <c r="EJ28">
        <v>20.9</v>
      </c>
      <c r="EK28">
        <v>13.5983</v>
      </c>
      <c r="EL28">
        <v>62.944400000000002</v>
      </c>
      <c r="EM28">
        <v>0.39263199999999998</v>
      </c>
      <c r="EN28">
        <v>1</v>
      </c>
      <c r="EO28">
        <v>-0.30624699999999999</v>
      </c>
      <c r="EP28">
        <v>1.7298</v>
      </c>
      <c r="EQ28">
        <v>20.223299999999998</v>
      </c>
      <c r="ER28">
        <v>5.2285199999999996</v>
      </c>
      <c r="ES28">
        <v>12.0099</v>
      </c>
      <c r="ET28">
        <v>4.9896500000000001</v>
      </c>
      <c r="EU28">
        <v>3.3050000000000002</v>
      </c>
      <c r="EV28">
        <v>7603.6</v>
      </c>
      <c r="EW28">
        <v>9999</v>
      </c>
      <c r="EX28">
        <v>536.20000000000005</v>
      </c>
      <c r="EY28">
        <v>78.5</v>
      </c>
      <c r="EZ28">
        <v>1.85226</v>
      </c>
      <c r="FA28">
        <v>1.8613900000000001</v>
      </c>
      <c r="FB28">
        <v>1.8603099999999999</v>
      </c>
      <c r="FC28">
        <v>1.85625</v>
      </c>
      <c r="FD28">
        <v>1.86066</v>
      </c>
      <c r="FE28">
        <v>1.8569899999999999</v>
      </c>
      <c r="FF28">
        <v>1.8590800000000001</v>
      </c>
      <c r="FG28">
        <v>1.8619000000000001</v>
      </c>
      <c r="FH28">
        <v>0</v>
      </c>
      <c r="FI28">
        <v>0</v>
      </c>
      <c r="FJ28">
        <v>0</v>
      </c>
      <c r="FK28">
        <v>0</v>
      </c>
      <c r="FL28" t="s">
        <v>352</v>
      </c>
      <c r="FM28" t="s">
        <v>353</v>
      </c>
      <c r="FN28" t="s">
        <v>354</v>
      </c>
      <c r="FO28" t="s">
        <v>354</v>
      </c>
      <c r="FP28" t="s">
        <v>354</v>
      </c>
      <c r="FQ28" t="s">
        <v>354</v>
      </c>
      <c r="FR28">
        <v>0</v>
      </c>
      <c r="FS28">
        <v>100</v>
      </c>
      <c r="FT28">
        <v>100</v>
      </c>
      <c r="FU28">
        <v>-3.714</v>
      </c>
      <c r="FV28">
        <v>-0.74560000000000004</v>
      </c>
      <c r="FW28">
        <v>-2.2797815651587481</v>
      </c>
      <c r="FX28">
        <v>-4.0117494158234393E-3</v>
      </c>
      <c r="FY28">
        <v>1.087516141204025E-6</v>
      </c>
      <c r="FZ28">
        <v>-8.657206703991749E-11</v>
      </c>
      <c r="GA28">
        <v>-0.74561000000000099</v>
      </c>
      <c r="GB28">
        <v>0</v>
      </c>
      <c r="GC28">
        <v>0</v>
      </c>
      <c r="GD28">
        <v>0</v>
      </c>
      <c r="GE28">
        <v>4</v>
      </c>
      <c r="GF28">
        <v>2094</v>
      </c>
      <c r="GG28">
        <v>-1</v>
      </c>
      <c r="GH28">
        <v>-1</v>
      </c>
      <c r="GI28">
        <v>0.5</v>
      </c>
      <c r="GJ28">
        <v>0.4</v>
      </c>
      <c r="GK28">
        <v>0.99365199999999998</v>
      </c>
      <c r="GL28">
        <v>2.36572</v>
      </c>
      <c r="GM28">
        <v>1.5942400000000001</v>
      </c>
      <c r="GN28">
        <v>2.3315399999999999</v>
      </c>
      <c r="GO28">
        <v>1.40015</v>
      </c>
      <c r="GP28">
        <v>2.2583000000000002</v>
      </c>
      <c r="GQ28">
        <v>23.981999999999999</v>
      </c>
      <c r="GR28">
        <v>15.103899999999999</v>
      </c>
      <c r="GS28">
        <v>18</v>
      </c>
      <c r="GT28">
        <v>390.50400000000002</v>
      </c>
      <c r="GU28">
        <v>700.19</v>
      </c>
      <c r="GV28">
        <v>17.342500000000001</v>
      </c>
      <c r="GW28">
        <v>23.029699999999998</v>
      </c>
      <c r="GX28">
        <v>30.000399999999999</v>
      </c>
      <c r="GY28">
        <v>23.058599999999998</v>
      </c>
      <c r="GZ28">
        <v>23.028600000000001</v>
      </c>
      <c r="HA28">
        <v>19.9465</v>
      </c>
      <c r="HB28">
        <v>0</v>
      </c>
      <c r="HC28">
        <v>-30</v>
      </c>
      <c r="HD28">
        <v>17.3491</v>
      </c>
      <c r="HE28">
        <v>400</v>
      </c>
      <c r="HF28">
        <v>0</v>
      </c>
      <c r="HG28">
        <v>104.47</v>
      </c>
      <c r="HH28">
        <v>103.595</v>
      </c>
    </row>
    <row r="29" spans="1:216" x14ac:dyDescent="0.2">
      <c r="A29">
        <v>11</v>
      </c>
      <c r="B29">
        <v>1689974644</v>
      </c>
      <c r="C29">
        <v>752.40000009536743</v>
      </c>
      <c r="D29" t="s">
        <v>382</v>
      </c>
      <c r="E29" t="s">
        <v>383</v>
      </c>
      <c r="F29" t="s">
        <v>344</v>
      </c>
      <c r="G29" t="s">
        <v>345</v>
      </c>
      <c r="H29" t="s">
        <v>346</v>
      </c>
      <c r="I29" t="s">
        <v>347</v>
      </c>
      <c r="J29" t="s">
        <v>348</v>
      </c>
      <c r="K29" t="s">
        <v>349</v>
      </c>
      <c r="L29">
        <v>1689974644</v>
      </c>
      <c r="M29">
        <f t="shared" si="0"/>
        <v>9.7074334765318872E-4</v>
      </c>
      <c r="N29">
        <f t="shared" si="1"/>
        <v>0.9707433476531887</v>
      </c>
      <c r="O29">
        <f t="shared" si="2"/>
        <v>14.453047350522253</v>
      </c>
      <c r="P29">
        <f t="shared" si="3"/>
        <v>469.83699999999999</v>
      </c>
      <c r="Q29">
        <f t="shared" si="4"/>
        <v>154.00606354960567</v>
      </c>
      <c r="R29">
        <f t="shared" si="5"/>
        <v>15.489520092485446</v>
      </c>
      <c r="S29">
        <f t="shared" si="6"/>
        <v>47.254955317710397</v>
      </c>
      <c r="T29">
        <f t="shared" si="7"/>
        <v>7.5337129931170352E-2</v>
      </c>
      <c r="U29">
        <f t="shared" si="8"/>
        <v>4.5843607694508002</v>
      </c>
      <c r="V29">
        <f t="shared" si="9"/>
        <v>7.4656034941409211E-2</v>
      </c>
      <c r="W29">
        <f t="shared" si="10"/>
        <v>4.6720702120959107E-2</v>
      </c>
      <c r="X29">
        <f t="shared" si="11"/>
        <v>297.687636</v>
      </c>
      <c r="Y29">
        <f t="shared" si="12"/>
        <v>20.984933192720565</v>
      </c>
      <c r="Z29">
        <f t="shared" si="13"/>
        <v>20.984933192720565</v>
      </c>
      <c r="AA29">
        <f t="shared" si="14"/>
        <v>2.4936218201757612</v>
      </c>
      <c r="AB29">
        <f t="shared" si="15"/>
        <v>51.569215133450165</v>
      </c>
      <c r="AC29">
        <f t="shared" si="16"/>
        <v>1.2099051596403201</v>
      </c>
      <c r="AD29">
        <f t="shared" si="17"/>
        <v>2.3461771844100068</v>
      </c>
      <c r="AE29">
        <f t="shared" si="18"/>
        <v>1.2837166605354411</v>
      </c>
      <c r="AF29">
        <f t="shared" si="19"/>
        <v>-42.809781631505622</v>
      </c>
      <c r="AG29">
        <f t="shared" si="20"/>
        <v>-244.16972155241137</v>
      </c>
      <c r="AH29">
        <f t="shared" si="21"/>
        <v>-10.762413508530612</v>
      </c>
      <c r="AI29">
        <f t="shared" si="22"/>
        <v>-5.4280692447576939E-2</v>
      </c>
      <c r="AJ29">
        <v>0</v>
      </c>
      <c r="AK29">
        <v>0</v>
      </c>
      <c r="AL29">
        <f t="shared" si="23"/>
        <v>1</v>
      </c>
      <c r="AM29">
        <f t="shared" si="24"/>
        <v>0</v>
      </c>
      <c r="AN29">
        <f t="shared" si="25"/>
        <v>54394.779054727092</v>
      </c>
      <c r="AO29">
        <f t="shared" si="26"/>
        <v>1799.91</v>
      </c>
      <c r="AP29">
        <f t="shared" si="27"/>
        <v>1517.3244000000002</v>
      </c>
      <c r="AQ29">
        <f t="shared" si="28"/>
        <v>0.84300015000750039</v>
      </c>
      <c r="AR29">
        <f t="shared" si="29"/>
        <v>0.16539028951447571</v>
      </c>
      <c r="AS29">
        <v>1689974644</v>
      </c>
      <c r="AT29">
        <v>469.83699999999999</v>
      </c>
      <c r="AU29">
        <v>474.98099999999999</v>
      </c>
      <c r="AV29">
        <v>12.0296</v>
      </c>
      <c r="AW29">
        <v>11.698700000000001</v>
      </c>
      <c r="AX29">
        <v>473.77699999999999</v>
      </c>
      <c r="AY29">
        <v>12.7766</v>
      </c>
      <c r="AZ29">
        <v>399.97300000000001</v>
      </c>
      <c r="BA29">
        <v>100.529</v>
      </c>
      <c r="BB29">
        <v>4.8339199999999999E-2</v>
      </c>
      <c r="BC29">
        <v>19.997</v>
      </c>
      <c r="BD29">
        <v>20.1845</v>
      </c>
      <c r="BE29">
        <v>999.9</v>
      </c>
      <c r="BF29">
        <v>0</v>
      </c>
      <c r="BG29">
        <v>0</v>
      </c>
      <c r="BH29">
        <v>9993.75</v>
      </c>
      <c r="BI29">
        <v>0</v>
      </c>
      <c r="BJ29">
        <v>39.614199999999997</v>
      </c>
      <c r="BK29">
        <v>-5.14438</v>
      </c>
      <c r="BL29">
        <v>475.55700000000002</v>
      </c>
      <c r="BM29">
        <v>480.60399999999998</v>
      </c>
      <c r="BN29">
        <v>0.33087299999999997</v>
      </c>
      <c r="BO29">
        <v>474.98099999999999</v>
      </c>
      <c r="BP29">
        <v>11.698700000000001</v>
      </c>
      <c r="BQ29">
        <v>1.20932</v>
      </c>
      <c r="BR29">
        <v>1.1760600000000001</v>
      </c>
      <c r="BS29">
        <v>9.7167600000000007</v>
      </c>
      <c r="BT29">
        <v>9.3018599999999996</v>
      </c>
      <c r="BU29">
        <v>1799.91</v>
      </c>
      <c r="BV29">
        <v>0.89999300000000004</v>
      </c>
      <c r="BW29">
        <v>0.100007</v>
      </c>
      <c r="BX29">
        <v>0</v>
      </c>
      <c r="BY29">
        <v>2.5478000000000001</v>
      </c>
      <c r="BZ29">
        <v>0</v>
      </c>
      <c r="CA29">
        <v>5917.01</v>
      </c>
      <c r="CB29">
        <v>14599.6</v>
      </c>
      <c r="CC29">
        <v>36.436999999999998</v>
      </c>
      <c r="CD29">
        <v>38.311999999999998</v>
      </c>
      <c r="CE29">
        <v>36.875</v>
      </c>
      <c r="CF29">
        <v>36.061999999999998</v>
      </c>
      <c r="CG29">
        <v>35.436999999999998</v>
      </c>
      <c r="CH29">
        <v>1619.91</v>
      </c>
      <c r="CI29">
        <v>180</v>
      </c>
      <c r="CJ29">
        <v>0</v>
      </c>
      <c r="CK29">
        <v>1689974658.5999999</v>
      </c>
      <c r="CL29">
        <v>0</v>
      </c>
      <c r="CM29">
        <v>1689974617</v>
      </c>
      <c r="CN29" t="s">
        <v>384</v>
      </c>
      <c r="CO29">
        <v>1689974617</v>
      </c>
      <c r="CP29">
        <v>1689974616.5</v>
      </c>
      <c r="CQ29">
        <v>16</v>
      </c>
      <c r="CR29">
        <v>6.0000000000000001E-3</v>
      </c>
      <c r="CS29">
        <v>-1E-3</v>
      </c>
      <c r="CT29">
        <v>-3.9550000000000001</v>
      </c>
      <c r="CU29">
        <v>-0.747</v>
      </c>
      <c r="CV29">
        <v>475</v>
      </c>
      <c r="CW29">
        <v>12</v>
      </c>
      <c r="CX29">
        <v>0.36</v>
      </c>
      <c r="CY29">
        <v>0.22</v>
      </c>
      <c r="CZ29">
        <v>8.3133429773196141</v>
      </c>
      <c r="DA29">
        <v>-0.95462435319063288</v>
      </c>
      <c r="DB29">
        <v>0.10014431757216891</v>
      </c>
      <c r="DC29">
        <v>1</v>
      </c>
      <c r="DD29">
        <v>475.00654999999989</v>
      </c>
      <c r="DE29">
        <v>-0.15732833020740369</v>
      </c>
      <c r="DF29">
        <v>1.7204577879156989E-2</v>
      </c>
      <c r="DG29">
        <v>1</v>
      </c>
      <c r="DH29">
        <v>1799.99756097561</v>
      </c>
      <c r="DI29">
        <v>-7.7014205762839336E-2</v>
      </c>
      <c r="DJ29">
        <v>0.14096843597245881</v>
      </c>
      <c r="DK29">
        <v>-1</v>
      </c>
      <c r="DL29">
        <v>2</v>
      </c>
      <c r="DM29">
        <v>2</v>
      </c>
      <c r="DN29" t="s">
        <v>351</v>
      </c>
      <c r="DO29">
        <v>2.6932800000000001</v>
      </c>
      <c r="DP29">
        <v>2.6699299999999999</v>
      </c>
      <c r="DQ29">
        <v>0.106854</v>
      </c>
      <c r="DR29">
        <v>0.106557</v>
      </c>
      <c r="DS29">
        <v>7.3108900000000004E-2</v>
      </c>
      <c r="DT29">
        <v>6.7889699999999997E-2</v>
      </c>
      <c r="DU29">
        <v>27005.599999999999</v>
      </c>
      <c r="DV29">
        <v>30480.400000000001</v>
      </c>
      <c r="DW29">
        <v>28453.9</v>
      </c>
      <c r="DX29">
        <v>32711.599999999999</v>
      </c>
      <c r="DY29">
        <v>36668.300000000003</v>
      </c>
      <c r="DZ29">
        <v>41086.1</v>
      </c>
      <c r="EA29">
        <v>41758</v>
      </c>
      <c r="EB29">
        <v>46923.1</v>
      </c>
      <c r="EC29">
        <v>1.82555</v>
      </c>
      <c r="ED29">
        <v>2.21882</v>
      </c>
      <c r="EE29">
        <v>4.0806799999999997E-2</v>
      </c>
      <c r="EF29">
        <v>0</v>
      </c>
      <c r="EG29">
        <v>19.5092</v>
      </c>
      <c r="EH29">
        <v>999.9</v>
      </c>
      <c r="EI29">
        <v>55</v>
      </c>
      <c r="EJ29">
        <v>20.9</v>
      </c>
      <c r="EK29">
        <v>13.5716</v>
      </c>
      <c r="EL29">
        <v>63.004399999999997</v>
      </c>
      <c r="EM29">
        <v>0.40464800000000001</v>
      </c>
      <c r="EN29">
        <v>1</v>
      </c>
      <c r="EO29">
        <v>-0.30168400000000001</v>
      </c>
      <c r="EP29">
        <v>2.0300500000000001</v>
      </c>
      <c r="EQ29">
        <v>20.22</v>
      </c>
      <c r="ER29">
        <v>5.2267200000000003</v>
      </c>
      <c r="ES29">
        <v>12.0099</v>
      </c>
      <c r="ET29">
        <v>4.9896000000000003</v>
      </c>
      <c r="EU29">
        <v>3.3050000000000002</v>
      </c>
      <c r="EV29">
        <v>7605.2</v>
      </c>
      <c r="EW29">
        <v>9999</v>
      </c>
      <c r="EX29">
        <v>536.20000000000005</v>
      </c>
      <c r="EY29">
        <v>78.599999999999994</v>
      </c>
      <c r="EZ29">
        <v>1.85226</v>
      </c>
      <c r="FA29">
        <v>1.86134</v>
      </c>
      <c r="FB29">
        <v>1.86026</v>
      </c>
      <c r="FC29">
        <v>1.85623</v>
      </c>
      <c r="FD29">
        <v>1.86066</v>
      </c>
      <c r="FE29">
        <v>1.8569899999999999</v>
      </c>
      <c r="FF29">
        <v>1.8590899999999999</v>
      </c>
      <c r="FG29">
        <v>1.86188</v>
      </c>
      <c r="FH29">
        <v>0</v>
      </c>
      <c r="FI29">
        <v>0</v>
      </c>
      <c r="FJ29">
        <v>0</v>
      </c>
      <c r="FK29">
        <v>0</v>
      </c>
      <c r="FL29" t="s">
        <v>352</v>
      </c>
      <c r="FM29" t="s">
        <v>353</v>
      </c>
      <c r="FN29" t="s">
        <v>354</v>
      </c>
      <c r="FO29" t="s">
        <v>354</v>
      </c>
      <c r="FP29" t="s">
        <v>354</v>
      </c>
      <c r="FQ29" t="s">
        <v>354</v>
      </c>
      <c r="FR29">
        <v>0</v>
      </c>
      <c r="FS29">
        <v>100</v>
      </c>
      <c r="FT29">
        <v>100</v>
      </c>
      <c r="FU29">
        <v>-3.94</v>
      </c>
      <c r="FV29">
        <v>-0.747</v>
      </c>
      <c r="FW29">
        <v>-2.2740116509745558</v>
      </c>
      <c r="FX29">
        <v>-4.0117494158234393E-3</v>
      </c>
      <c r="FY29">
        <v>1.087516141204025E-6</v>
      </c>
      <c r="FZ29">
        <v>-8.657206703991749E-11</v>
      </c>
      <c r="GA29">
        <v>-0.74704000000000015</v>
      </c>
      <c r="GB29">
        <v>0</v>
      </c>
      <c r="GC29">
        <v>0</v>
      </c>
      <c r="GD29">
        <v>0</v>
      </c>
      <c r="GE29">
        <v>4</v>
      </c>
      <c r="GF29">
        <v>2094</v>
      </c>
      <c r="GG29">
        <v>-1</v>
      </c>
      <c r="GH29">
        <v>-1</v>
      </c>
      <c r="GI29">
        <v>0.5</v>
      </c>
      <c r="GJ29">
        <v>0.5</v>
      </c>
      <c r="GK29">
        <v>1.1401399999999999</v>
      </c>
      <c r="GL29">
        <v>2.36084</v>
      </c>
      <c r="GM29">
        <v>1.5942400000000001</v>
      </c>
      <c r="GN29">
        <v>2.3327599999999999</v>
      </c>
      <c r="GO29">
        <v>1.40015</v>
      </c>
      <c r="GP29">
        <v>2.3095699999999999</v>
      </c>
      <c r="GQ29">
        <v>23.981999999999999</v>
      </c>
      <c r="GR29">
        <v>15.0952</v>
      </c>
      <c r="GS29">
        <v>18</v>
      </c>
      <c r="GT29">
        <v>390.34500000000003</v>
      </c>
      <c r="GU29">
        <v>700.87</v>
      </c>
      <c r="GV29">
        <v>17.210100000000001</v>
      </c>
      <c r="GW29">
        <v>23.079899999999999</v>
      </c>
      <c r="GX29">
        <v>30</v>
      </c>
      <c r="GY29">
        <v>23.113299999999999</v>
      </c>
      <c r="GZ29">
        <v>23.081199999999999</v>
      </c>
      <c r="HA29">
        <v>22.858499999999999</v>
      </c>
      <c r="HB29">
        <v>0</v>
      </c>
      <c r="HC29">
        <v>-30</v>
      </c>
      <c r="HD29">
        <v>17.228400000000001</v>
      </c>
      <c r="HE29">
        <v>475</v>
      </c>
      <c r="HF29">
        <v>0</v>
      </c>
      <c r="HG29">
        <v>104.462</v>
      </c>
      <c r="HH29">
        <v>103.58799999999999</v>
      </c>
    </row>
    <row r="30" spans="1:216" x14ac:dyDescent="0.2">
      <c r="A30">
        <v>12</v>
      </c>
      <c r="B30">
        <v>1689974729.5</v>
      </c>
      <c r="C30">
        <v>837.90000009536743</v>
      </c>
      <c r="D30" t="s">
        <v>385</v>
      </c>
      <c r="E30" t="s">
        <v>386</v>
      </c>
      <c r="F30" t="s">
        <v>344</v>
      </c>
      <c r="G30" t="s">
        <v>345</v>
      </c>
      <c r="H30" t="s">
        <v>346</v>
      </c>
      <c r="I30" t="s">
        <v>347</v>
      </c>
      <c r="J30" t="s">
        <v>348</v>
      </c>
      <c r="K30" t="s">
        <v>349</v>
      </c>
      <c r="L30">
        <v>1689974729.5</v>
      </c>
      <c r="M30">
        <f t="shared" si="0"/>
        <v>1.0066188607639017E-3</v>
      </c>
      <c r="N30">
        <f t="shared" si="1"/>
        <v>1.0066188607639017</v>
      </c>
      <c r="O30">
        <f t="shared" si="2"/>
        <v>17.934388801052041</v>
      </c>
      <c r="P30">
        <f t="shared" si="3"/>
        <v>568.66200000000003</v>
      </c>
      <c r="Q30">
        <f t="shared" si="4"/>
        <v>192.28208921159214</v>
      </c>
      <c r="R30">
        <f t="shared" si="5"/>
        <v>19.339552056933005</v>
      </c>
      <c r="S30">
        <f t="shared" si="6"/>
        <v>57.195490213846803</v>
      </c>
      <c r="T30">
        <f t="shared" si="7"/>
        <v>7.8498709015421247E-2</v>
      </c>
      <c r="U30">
        <f t="shared" si="8"/>
        <v>4.604415735926171</v>
      </c>
      <c r="V30">
        <f t="shared" si="9"/>
        <v>7.7762738683057192E-2</v>
      </c>
      <c r="W30">
        <f t="shared" si="10"/>
        <v>4.8667260425180478E-2</v>
      </c>
      <c r="X30">
        <f t="shared" si="11"/>
        <v>297.69619499999999</v>
      </c>
      <c r="Y30">
        <f t="shared" si="12"/>
        <v>20.959842630992433</v>
      </c>
      <c r="Z30">
        <f t="shared" si="13"/>
        <v>20.959842630992433</v>
      </c>
      <c r="AA30">
        <f t="shared" si="14"/>
        <v>2.489779042851624</v>
      </c>
      <c r="AB30">
        <f t="shared" si="15"/>
        <v>51.696230453884951</v>
      </c>
      <c r="AC30">
        <f t="shared" si="16"/>
        <v>1.2117664738410601</v>
      </c>
      <c r="AD30">
        <f t="shared" si="17"/>
        <v>2.3440132156676352</v>
      </c>
      <c r="AE30">
        <f t="shared" si="18"/>
        <v>1.2780125690105639</v>
      </c>
      <c r="AF30">
        <f t="shared" si="19"/>
        <v>-44.391891759688065</v>
      </c>
      <c r="AG30">
        <f t="shared" si="20"/>
        <v>-242.7082418617679</v>
      </c>
      <c r="AH30">
        <f t="shared" si="21"/>
        <v>-10.649221399133149</v>
      </c>
      <c r="AI30">
        <f t="shared" si="22"/>
        <v>-5.3160020589103851E-2</v>
      </c>
      <c r="AJ30">
        <v>0</v>
      </c>
      <c r="AK30">
        <v>0</v>
      </c>
      <c r="AL30">
        <f t="shared" si="23"/>
        <v>1</v>
      </c>
      <c r="AM30">
        <f t="shared" si="24"/>
        <v>0</v>
      </c>
      <c r="AN30">
        <f t="shared" si="25"/>
        <v>54705.133939046369</v>
      </c>
      <c r="AO30">
        <f t="shared" si="26"/>
        <v>1799.96</v>
      </c>
      <c r="AP30">
        <f t="shared" si="27"/>
        <v>1517.3667</v>
      </c>
      <c r="AQ30">
        <f t="shared" si="28"/>
        <v>0.84300023333851859</v>
      </c>
      <c r="AR30">
        <f t="shared" si="29"/>
        <v>0.16539045034334096</v>
      </c>
      <c r="AS30">
        <v>1689974729.5</v>
      </c>
      <c r="AT30">
        <v>568.66200000000003</v>
      </c>
      <c r="AU30">
        <v>575.04499999999996</v>
      </c>
      <c r="AV30">
        <v>12.0479</v>
      </c>
      <c r="AW30">
        <v>11.7049</v>
      </c>
      <c r="AX30">
        <v>573.13400000000001</v>
      </c>
      <c r="AY30">
        <v>12.792899999999999</v>
      </c>
      <c r="AZ30">
        <v>400.11599999999999</v>
      </c>
      <c r="BA30">
        <v>100.53100000000001</v>
      </c>
      <c r="BB30">
        <v>4.8061399999999997E-2</v>
      </c>
      <c r="BC30">
        <v>19.982099999999999</v>
      </c>
      <c r="BD30">
        <v>20.161999999999999</v>
      </c>
      <c r="BE30">
        <v>999.9</v>
      </c>
      <c r="BF30">
        <v>0</v>
      </c>
      <c r="BG30">
        <v>0</v>
      </c>
      <c r="BH30">
        <v>10052.5</v>
      </c>
      <c r="BI30">
        <v>0</v>
      </c>
      <c r="BJ30">
        <v>41.262999999999998</v>
      </c>
      <c r="BK30">
        <v>-6.38232</v>
      </c>
      <c r="BL30">
        <v>575.59699999999998</v>
      </c>
      <c r="BM30">
        <v>581.85500000000002</v>
      </c>
      <c r="BN30">
        <v>0.34305000000000002</v>
      </c>
      <c r="BO30">
        <v>575.04499999999996</v>
      </c>
      <c r="BP30">
        <v>11.7049</v>
      </c>
      <c r="BQ30">
        <v>1.21119</v>
      </c>
      <c r="BR30">
        <v>1.1767099999999999</v>
      </c>
      <c r="BS30">
        <v>9.7398399999999992</v>
      </c>
      <c r="BT30">
        <v>9.31006</v>
      </c>
      <c r="BU30">
        <v>1799.96</v>
      </c>
      <c r="BV30">
        <v>0.89999300000000004</v>
      </c>
      <c r="BW30">
        <v>0.100007</v>
      </c>
      <c r="BX30">
        <v>0</v>
      </c>
      <c r="BY30">
        <v>2.173</v>
      </c>
      <c r="BZ30">
        <v>0</v>
      </c>
      <c r="CA30">
        <v>6107.78</v>
      </c>
      <c r="CB30">
        <v>14600</v>
      </c>
      <c r="CC30">
        <v>36.061999999999998</v>
      </c>
      <c r="CD30">
        <v>38</v>
      </c>
      <c r="CE30">
        <v>36.5</v>
      </c>
      <c r="CF30">
        <v>35.75</v>
      </c>
      <c r="CG30">
        <v>35.125</v>
      </c>
      <c r="CH30">
        <v>1619.95</v>
      </c>
      <c r="CI30">
        <v>180.01</v>
      </c>
      <c r="CJ30">
        <v>0</v>
      </c>
      <c r="CK30">
        <v>1689974743.8</v>
      </c>
      <c r="CL30">
        <v>0</v>
      </c>
      <c r="CM30">
        <v>1689974703.5</v>
      </c>
      <c r="CN30" t="s">
        <v>387</v>
      </c>
      <c r="CO30">
        <v>1689974703.5</v>
      </c>
      <c r="CP30">
        <v>1689974702.5</v>
      </c>
      <c r="CQ30">
        <v>17</v>
      </c>
      <c r="CR30">
        <v>-0.23899999999999999</v>
      </c>
      <c r="CS30">
        <v>2E-3</v>
      </c>
      <c r="CT30">
        <v>-4.49</v>
      </c>
      <c r="CU30">
        <v>-0.745</v>
      </c>
      <c r="CV30">
        <v>575</v>
      </c>
      <c r="CW30">
        <v>12</v>
      </c>
      <c r="CX30">
        <v>0.2</v>
      </c>
      <c r="CY30">
        <v>0.35</v>
      </c>
      <c r="CZ30">
        <v>10.13765115469816</v>
      </c>
      <c r="DA30">
        <v>-1.660539926026626E-2</v>
      </c>
      <c r="DB30">
        <v>0.13379646318910779</v>
      </c>
      <c r="DC30">
        <v>1</v>
      </c>
      <c r="DD30">
        <v>575.00943902439019</v>
      </c>
      <c r="DE30">
        <v>-2.726132404308786E-2</v>
      </c>
      <c r="DF30">
        <v>2.4023412138066979E-2</v>
      </c>
      <c r="DG30">
        <v>1</v>
      </c>
      <c r="DH30">
        <v>1799.99512195122</v>
      </c>
      <c r="DI30">
        <v>-8.0225554314908271E-2</v>
      </c>
      <c r="DJ30">
        <v>0.123863062688712</v>
      </c>
      <c r="DK30">
        <v>-1</v>
      </c>
      <c r="DL30">
        <v>2</v>
      </c>
      <c r="DM30">
        <v>2</v>
      </c>
      <c r="DN30" t="s">
        <v>351</v>
      </c>
      <c r="DO30">
        <v>2.6936200000000001</v>
      </c>
      <c r="DP30">
        <v>2.6701700000000002</v>
      </c>
      <c r="DQ30">
        <v>0.122518</v>
      </c>
      <c r="DR30">
        <v>0.122223</v>
      </c>
      <c r="DS30">
        <v>7.3171100000000003E-2</v>
      </c>
      <c r="DT30">
        <v>6.7908700000000002E-2</v>
      </c>
      <c r="DU30">
        <v>26529.9</v>
      </c>
      <c r="DV30">
        <v>29944.2</v>
      </c>
      <c r="DW30">
        <v>28451.8</v>
      </c>
      <c r="DX30">
        <v>32709.7</v>
      </c>
      <c r="DY30">
        <v>36663.199999999997</v>
      </c>
      <c r="DZ30">
        <v>41083.300000000003</v>
      </c>
      <c r="EA30">
        <v>41754.9</v>
      </c>
      <c r="EB30">
        <v>46920.800000000003</v>
      </c>
      <c r="EC30">
        <v>1.8251500000000001</v>
      </c>
      <c r="ED30">
        <v>2.2180200000000001</v>
      </c>
      <c r="EE30">
        <v>4.2878100000000002E-2</v>
      </c>
      <c r="EF30">
        <v>0</v>
      </c>
      <c r="EG30">
        <v>19.452400000000001</v>
      </c>
      <c r="EH30">
        <v>999.9</v>
      </c>
      <c r="EI30">
        <v>55</v>
      </c>
      <c r="EJ30">
        <v>20.9</v>
      </c>
      <c r="EK30">
        <v>13.571899999999999</v>
      </c>
      <c r="EL30">
        <v>62.664400000000001</v>
      </c>
      <c r="EM30">
        <v>0.568909</v>
      </c>
      <c r="EN30">
        <v>1</v>
      </c>
      <c r="EO30">
        <v>-0.29953000000000002</v>
      </c>
      <c r="EP30">
        <v>1.57395</v>
      </c>
      <c r="EQ30">
        <v>20.224699999999999</v>
      </c>
      <c r="ER30">
        <v>5.2289700000000003</v>
      </c>
      <c r="ES30">
        <v>12.0099</v>
      </c>
      <c r="ET30">
        <v>4.9897499999999999</v>
      </c>
      <c r="EU30">
        <v>3.3050000000000002</v>
      </c>
      <c r="EV30">
        <v>7607.3</v>
      </c>
      <c r="EW30">
        <v>9999</v>
      </c>
      <c r="EX30">
        <v>536.20000000000005</v>
      </c>
      <c r="EY30">
        <v>78.599999999999994</v>
      </c>
      <c r="EZ30">
        <v>1.85226</v>
      </c>
      <c r="FA30">
        <v>1.86138</v>
      </c>
      <c r="FB30">
        <v>1.86025</v>
      </c>
      <c r="FC30">
        <v>1.85623</v>
      </c>
      <c r="FD30">
        <v>1.86066</v>
      </c>
      <c r="FE30">
        <v>1.8569899999999999</v>
      </c>
      <c r="FF30">
        <v>1.8591</v>
      </c>
      <c r="FG30">
        <v>1.86188</v>
      </c>
      <c r="FH30">
        <v>0</v>
      </c>
      <c r="FI30">
        <v>0</v>
      </c>
      <c r="FJ30">
        <v>0</v>
      </c>
      <c r="FK30">
        <v>0</v>
      </c>
      <c r="FL30" t="s">
        <v>352</v>
      </c>
      <c r="FM30" t="s">
        <v>353</v>
      </c>
      <c r="FN30" t="s">
        <v>354</v>
      </c>
      <c r="FO30" t="s">
        <v>354</v>
      </c>
      <c r="FP30" t="s">
        <v>354</v>
      </c>
      <c r="FQ30" t="s">
        <v>354</v>
      </c>
      <c r="FR30">
        <v>0</v>
      </c>
      <c r="FS30">
        <v>100</v>
      </c>
      <c r="FT30">
        <v>100</v>
      </c>
      <c r="FU30">
        <v>-4.4720000000000004</v>
      </c>
      <c r="FV30">
        <v>-0.745</v>
      </c>
      <c r="FW30">
        <v>-2.5130630918630898</v>
      </c>
      <c r="FX30">
        <v>-4.0117494158234393E-3</v>
      </c>
      <c r="FY30">
        <v>1.087516141204025E-6</v>
      </c>
      <c r="FZ30">
        <v>-8.657206703991749E-11</v>
      </c>
      <c r="GA30">
        <v>-0.74498500000000156</v>
      </c>
      <c r="GB30">
        <v>0</v>
      </c>
      <c r="GC30">
        <v>0</v>
      </c>
      <c r="GD30">
        <v>0</v>
      </c>
      <c r="GE30">
        <v>4</v>
      </c>
      <c r="GF30">
        <v>2094</v>
      </c>
      <c r="GG30">
        <v>-1</v>
      </c>
      <c r="GH30">
        <v>-1</v>
      </c>
      <c r="GI30">
        <v>0.4</v>
      </c>
      <c r="GJ30">
        <v>0.5</v>
      </c>
      <c r="GK30">
        <v>1.32812</v>
      </c>
      <c r="GL30">
        <v>2.3584000000000001</v>
      </c>
      <c r="GM30">
        <v>1.5942400000000001</v>
      </c>
      <c r="GN30">
        <v>2.3315399999999999</v>
      </c>
      <c r="GO30">
        <v>1.40015</v>
      </c>
      <c r="GP30">
        <v>2.3303199999999999</v>
      </c>
      <c r="GQ30">
        <v>23.981999999999999</v>
      </c>
      <c r="GR30">
        <v>15.0777</v>
      </c>
      <c r="GS30">
        <v>18</v>
      </c>
      <c r="GT30">
        <v>390.53100000000001</v>
      </c>
      <c r="GU30">
        <v>700.94200000000001</v>
      </c>
      <c r="GV30">
        <v>17.518599999999999</v>
      </c>
      <c r="GW30">
        <v>23.127700000000001</v>
      </c>
      <c r="GX30">
        <v>30.000399999999999</v>
      </c>
      <c r="GY30">
        <v>23.167300000000001</v>
      </c>
      <c r="GZ30">
        <v>23.138100000000001</v>
      </c>
      <c r="HA30">
        <v>26.646599999999999</v>
      </c>
      <c r="HB30">
        <v>0</v>
      </c>
      <c r="HC30">
        <v>-30</v>
      </c>
      <c r="HD30">
        <v>17.522600000000001</v>
      </c>
      <c r="HE30">
        <v>575</v>
      </c>
      <c r="HF30">
        <v>0</v>
      </c>
      <c r="HG30">
        <v>104.45399999999999</v>
      </c>
      <c r="HH30">
        <v>103.583</v>
      </c>
    </row>
    <row r="31" spans="1:216" x14ac:dyDescent="0.2">
      <c r="A31">
        <v>13</v>
      </c>
      <c r="B31">
        <v>1689974823.5</v>
      </c>
      <c r="C31">
        <v>931.90000009536743</v>
      </c>
      <c r="D31" t="s">
        <v>388</v>
      </c>
      <c r="E31" t="s">
        <v>389</v>
      </c>
      <c r="F31" t="s">
        <v>344</v>
      </c>
      <c r="G31" t="s">
        <v>345</v>
      </c>
      <c r="H31" t="s">
        <v>346</v>
      </c>
      <c r="I31" t="s">
        <v>347</v>
      </c>
      <c r="J31" t="s">
        <v>348</v>
      </c>
      <c r="K31" t="s">
        <v>349</v>
      </c>
      <c r="L31">
        <v>1689974823.5</v>
      </c>
      <c r="M31">
        <f t="shared" si="0"/>
        <v>1.0032264165835874E-3</v>
      </c>
      <c r="N31">
        <f t="shared" si="1"/>
        <v>1.0032264165835874</v>
      </c>
      <c r="O31">
        <f t="shared" si="2"/>
        <v>20.574051345096972</v>
      </c>
      <c r="P31">
        <f t="shared" si="3"/>
        <v>667.65499999999997</v>
      </c>
      <c r="Q31">
        <f t="shared" si="4"/>
        <v>233.35197519317305</v>
      </c>
      <c r="R31">
        <f t="shared" si="5"/>
        <v>23.470605883392921</v>
      </c>
      <c r="S31">
        <f t="shared" si="6"/>
        <v>67.152923638655992</v>
      </c>
      <c r="T31">
        <f t="shared" si="7"/>
        <v>7.8087131436163582E-2</v>
      </c>
      <c r="U31">
        <f t="shared" si="8"/>
        <v>4.5936021657979325</v>
      </c>
      <c r="V31">
        <f t="shared" si="9"/>
        <v>7.7357122606218021E-2</v>
      </c>
      <c r="W31">
        <f t="shared" si="10"/>
        <v>4.8413221054513803E-2</v>
      </c>
      <c r="X31">
        <f t="shared" si="11"/>
        <v>297.69459899999998</v>
      </c>
      <c r="Y31">
        <f t="shared" si="12"/>
        <v>20.969917317990312</v>
      </c>
      <c r="Z31">
        <f t="shared" si="13"/>
        <v>20.969917317990312</v>
      </c>
      <c r="AA31">
        <f t="shared" si="14"/>
        <v>2.491321420925992</v>
      </c>
      <c r="AB31">
        <f t="shared" si="15"/>
        <v>51.637030650211734</v>
      </c>
      <c r="AC31">
        <f t="shared" si="16"/>
        <v>1.2109261652428802</v>
      </c>
      <c r="AD31">
        <f t="shared" si="17"/>
        <v>2.3450731964927867</v>
      </c>
      <c r="AE31">
        <f t="shared" si="18"/>
        <v>1.2803952556831117</v>
      </c>
      <c r="AF31">
        <f t="shared" si="19"/>
        <v>-44.242284971336204</v>
      </c>
      <c r="AG31">
        <f t="shared" si="20"/>
        <v>-242.82538830837865</v>
      </c>
      <c r="AH31">
        <f t="shared" si="21"/>
        <v>-10.680390887912004</v>
      </c>
      <c r="AI31">
        <f t="shared" si="22"/>
        <v>-5.3465167626853827E-2</v>
      </c>
      <c r="AJ31">
        <v>0</v>
      </c>
      <c r="AK31">
        <v>0</v>
      </c>
      <c r="AL31">
        <f t="shared" si="23"/>
        <v>1</v>
      </c>
      <c r="AM31">
        <f t="shared" si="24"/>
        <v>0</v>
      </c>
      <c r="AN31">
        <f t="shared" si="25"/>
        <v>54537.956348748536</v>
      </c>
      <c r="AO31">
        <f t="shared" si="26"/>
        <v>1799.95</v>
      </c>
      <c r="AP31">
        <f t="shared" si="27"/>
        <v>1517.3582999999999</v>
      </c>
      <c r="AQ31">
        <f t="shared" si="28"/>
        <v>0.84300025000694456</v>
      </c>
      <c r="AR31">
        <f t="shared" si="29"/>
        <v>0.16539048251340313</v>
      </c>
      <c r="AS31">
        <v>1689974823.5</v>
      </c>
      <c r="AT31">
        <v>667.65499999999997</v>
      </c>
      <c r="AU31">
        <v>674.98099999999999</v>
      </c>
      <c r="AV31">
        <v>12.039400000000001</v>
      </c>
      <c r="AW31">
        <v>11.6976</v>
      </c>
      <c r="AX31">
        <v>672.57799999999997</v>
      </c>
      <c r="AY31">
        <v>12.785299999999999</v>
      </c>
      <c r="AZ31">
        <v>400.17099999999999</v>
      </c>
      <c r="BA31">
        <v>100.532</v>
      </c>
      <c r="BB31">
        <v>4.8275199999999997E-2</v>
      </c>
      <c r="BC31">
        <v>19.9894</v>
      </c>
      <c r="BD31">
        <v>20.145299999999999</v>
      </c>
      <c r="BE31">
        <v>999.9</v>
      </c>
      <c r="BF31">
        <v>0</v>
      </c>
      <c r="BG31">
        <v>0</v>
      </c>
      <c r="BH31">
        <v>10020.6</v>
      </c>
      <c r="BI31">
        <v>0</v>
      </c>
      <c r="BJ31">
        <v>38.1828</v>
      </c>
      <c r="BK31">
        <v>-7.3259299999999996</v>
      </c>
      <c r="BL31">
        <v>675.79200000000003</v>
      </c>
      <c r="BM31">
        <v>682.97</v>
      </c>
      <c r="BN31">
        <v>0.34181600000000001</v>
      </c>
      <c r="BO31">
        <v>674.98099999999999</v>
      </c>
      <c r="BP31">
        <v>11.6976</v>
      </c>
      <c r="BQ31">
        <v>1.21035</v>
      </c>
      <c r="BR31">
        <v>1.17598</v>
      </c>
      <c r="BS31">
        <v>9.7294099999999997</v>
      </c>
      <c r="BT31">
        <v>9.3009199999999996</v>
      </c>
      <c r="BU31">
        <v>1799.95</v>
      </c>
      <c r="BV31">
        <v>0.89999399999999996</v>
      </c>
      <c r="BW31">
        <v>0.100006</v>
      </c>
      <c r="BX31">
        <v>0</v>
      </c>
      <c r="BY31">
        <v>2.476</v>
      </c>
      <c r="BZ31">
        <v>0</v>
      </c>
      <c r="CA31">
        <v>5963.1</v>
      </c>
      <c r="CB31">
        <v>14599.9</v>
      </c>
      <c r="CC31">
        <v>37.5</v>
      </c>
      <c r="CD31">
        <v>39.811999999999998</v>
      </c>
      <c r="CE31">
        <v>38.061999999999998</v>
      </c>
      <c r="CF31">
        <v>37.686999999999998</v>
      </c>
      <c r="CG31">
        <v>36.686999999999998</v>
      </c>
      <c r="CH31">
        <v>1619.94</v>
      </c>
      <c r="CI31">
        <v>180.01</v>
      </c>
      <c r="CJ31">
        <v>0</v>
      </c>
      <c r="CK31">
        <v>1689974838</v>
      </c>
      <c r="CL31">
        <v>0</v>
      </c>
      <c r="CM31">
        <v>1689974797</v>
      </c>
      <c r="CN31" t="s">
        <v>390</v>
      </c>
      <c r="CO31">
        <v>1689974797</v>
      </c>
      <c r="CP31">
        <v>1689974785.5</v>
      </c>
      <c r="CQ31">
        <v>18</v>
      </c>
      <c r="CR31">
        <v>-0.17699999999999999</v>
      </c>
      <c r="CS31">
        <v>-1E-3</v>
      </c>
      <c r="CT31">
        <v>-4.9420000000000002</v>
      </c>
      <c r="CU31">
        <v>-0.746</v>
      </c>
      <c r="CV31">
        <v>675</v>
      </c>
      <c r="CW31">
        <v>12</v>
      </c>
      <c r="CX31">
        <v>0.27</v>
      </c>
      <c r="CY31">
        <v>0.21</v>
      </c>
      <c r="CZ31">
        <v>11.71678682491965</v>
      </c>
      <c r="DA31">
        <v>-0.43661660332305058</v>
      </c>
      <c r="DB31">
        <v>7.3190861717047584E-2</v>
      </c>
      <c r="DC31">
        <v>1</v>
      </c>
      <c r="DD31">
        <v>675.0094390243903</v>
      </c>
      <c r="DE31">
        <v>-0.13783275261411129</v>
      </c>
      <c r="DF31">
        <v>2.5684814513819518E-2</v>
      </c>
      <c r="DG31">
        <v>1</v>
      </c>
      <c r="DH31">
        <v>1799.9627499999999</v>
      </c>
      <c r="DI31">
        <v>-2.5899248570382699E-2</v>
      </c>
      <c r="DJ31">
        <v>0.1139514699334829</v>
      </c>
      <c r="DK31">
        <v>-1</v>
      </c>
      <c r="DL31">
        <v>2</v>
      </c>
      <c r="DM31">
        <v>2</v>
      </c>
      <c r="DN31" t="s">
        <v>351</v>
      </c>
      <c r="DO31">
        <v>2.69373</v>
      </c>
      <c r="DP31">
        <v>2.6701100000000002</v>
      </c>
      <c r="DQ31">
        <v>0.13688</v>
      </c>
      <c r="DR31">
        <v>0.13655400000000001</v>
      </c>
      <c r="DS31">
        <v>7.3130500000000001E-2</v>
      </c>
      <c r="DT31">
        <v>6.78705E-2</v>
      </c>
      <c r="DU31">
        <v>26094.5</v>
      </c>
      <c r="DV31">
        <v>29454.400000000001</v>
      </c>
      <c r="DW31">
        <v>28450.400000000001</v>
      </c>
      <c r="DX31">
        <v>32708.5</v>
      </c>
      <c r="DY31">
        <v>36663</v>
      </c>
      <c r="DZ31">
        <v>41083.5</v>
      </c>
      <c r="EA31">
        <v>41752.800000000003</v>
      </c>
      <c r="EB31">
        <v>46919.1</v>
      </c>
      <c r="EC31">
        <v>1.82555</v>
      </c>
      <c r="ED31">
        <v>2.2176300000000002</v>
      </c>
      <c r="EE31">
        <v>4.4818999999999998E-2</v>
      </c>
      <c r="EF31">
        <v>0</v>
      </c>
      <c r="EG31">
        <v>19.403600000000001</v>
      </c>
      <c r="EH31">
        <v>999.9</v>
      </c>
      <c r="EI31">
        <v>55</v>
      </c>
      <c r="EJ31">
        <v>20.9</v>
      </c>
      <c r="EK31">
        <v>13.571400000000001</v>
      </c>
      <c r="EL31">
        <v>63.164400000000001</v>
      </c>
      <c r="EM31">
        <v>0.74118799999999996</v>
      </c>
      <c r="EN31">
        <v>1</v>
      </c>
      <c r="EO31">
        <v>-0.29748999999999998</v>
      </c>
      <c r="EP31">
        <v>1.61826</v>
      </c>
      <c r="EQ31">
        <v>20.226199999999999</v>
      </c>
      <c r="ER31">
        <v>5.2264200000000001</v>
      </c>
      <c r="ES31">
        <v>12.0099</v>
      </c>
      <c r="ET31">
        <v>4.9897499999999999</v>
      </c>
      <c r="EU31">
        <v>3.3050000000000002</v>
      </c>
      <c r="EV31">
        <v>7609.1</v>
      </c>
      <c r="EW31">
        <v>9999</v>
      </c>
      <c r="EX31">
        <v>536.20000000000005</v>
      </c>
      <c r="EY31">
        <v>78.599999999999994</v>
      </c>
      <c r="EZ31">
        <v>1.85226</v>
      </c>
      <c r="FA31">
        <v>1.86141</v>
      </c>
      <c r="FB31">
        <v>1.86029</v>
      </c>
      <c r="FC31">
        <v>1.85623</v>
      </c>
      <c r="FD31">
        <v>1.86066</v>
      </c>
      <c r="FE31">
        <v>1.8569899999999999</v>
      </c>
      <c r="FF31">
        <v>1.85911</v>
      </c>
      <c r="FG31">
        <v>1.86189</v>
      </c>
      <c r="FH31">
        <v>0</v>
      </c>
      <c r="FI31">
        <v>0</v>
      </c>
      <c r="FJ31">
        <v>0</v>
      </c>
      <c r="FK31">
        <v>0</v>
      </c>
      <c r="FL31" t="s">
        <v>352</v>
      </c>
      <c r="FM31" t="s">
        <v>353</v>
      </c>
      <c r="FN31" t="s">
        <v>354</v>
      </c>
      <c r="FO31" t="s">
        <v>354</v>
      </c>
      <c r="FP31" t="s">
        <v>354</v>
      </c>
      <c r="FQ31" t="s">
        <v>354</v>
      </c>
      <c r="FR31">
        <v>0</v>
      </c>
      <c r="FS31">
        <v>100</v>
      </c>
      <c r="FT31">
        <v>100</v>
      </c>
      <c r="FU31">
        <v>-4.923</v>
      </c>
      <c r="FV31">
        <v>-0.74590000000000001</v>
      </c>
      <c r="FW31">
        <v>-2.6898605631273038</v>
      </c>
      <c r="FX31">
        <v>-4.0117494158234393E-3</v>
      </c>
      <c r="FY31">
        <v>1.087516141204025E-6</v>
      </c>
      <c r="FZ31">
        <v>-8.657206703991749E-11</v>
      </c>
      <c r="GA31">
        <v>-0.74584500000000098</v>
      </c>
      <c r="GB31">
        <v>0</v>
      </c>
      <c r="GC31">
        <v>0</v>
      </c>
      <c r="GD31">
        <v>0</v>
      </c>
      <c r="GE31">
        <v>4</v>
      </c>
      <c r="GF31">
        <v>2094</v>
      </c>
      <c r="GG31">
        <v>-1</v>
      </c>
      <c r="GH31">
        <v>-1</v>
      </c>
      <c r="GI31">
        <v>0.4</v>
      </c>
      <c r="GJ31">
        <v>0.6</v>
      </c>
      <c r="GK31">
        <v>1.5124500000000001</v>
      </c>
      <c r="GL31">
        <v>2.3559600000000001</v>
      </c>
      <c r="GM31">
        <v>1.5942400000000001</v>
      </c>
      <c r="GN31">
        <v>2.3327599999999999</v>
      </c>
      <c r="GO31">
        <v>1.40015</v>
      </c>
      <c r="GP31">
        <v>2.2802699999999998</v>
      </c>
      <c r="GQ31">
        <v>23.981999999999999</v>
      </c>
      <c r="GR31">
        <v>15.068899999999999</v>
      </c>
      <c r="GS31">
        <v>18</v>
      </c>
      <c r="GT31">
        <v>391.03699999999998</v>
      </c>
      <c r="GU31">
        <v>701.11199999999997</v>
      </c>
      <c r="GV31">
        <v>17.4621</v>
      </c>
      <c r="GW31">
        <v>23.1615</v>
      </c>
      <c r="GX31">
        <v>30</v>
      </c>
      <c r="GY31">
        <v>23.208100000000002</v>
      </c>
      <c r="GZ31">
        <v>23.175899999999999</v>
      </c>
      <c r="HA31">
        <v>30.326699999999999</v>
      </c>
      <c r="HB31">
        <v>0</v>
      </c>
      <c r="HC31">
        <v>-30</v>
      </c>
      <c r="HD31">
        <v>17.468800000000002</v>
      </c>
      <c r="HE31">
        <v>675</v>
      </c>
      <c r="HF31">
        <v>0</v>
      </c>
      <c r="HG31">
        <v>104.449</v>
      </c>
      <c r="HH31">
        <v>103.57899999999999</v>
      </c>
    </row>
    <row r="32" spans="1:216" x14ac:dyDescent="0.2">
      <c r="A32">
        <v>14</v>
      </c>
      <c r="B32">
        <v>1689974921.5</v>
      </c>
      <c r="C32">
        <v>1029.900000095367</v>
      </c>
      <c r="D32" t="s">
        <v>391</v>
      </c>
      <c r="E32" t="s">
        <v>392</v>
      </c>
      <c r="F32" t="s">
        <v>344</v>
      </c>
      <c r="G32" t="s">
        <v>345</v>
      </c>
      <c r="H32" t="s">
        <v>346</v>
      </c>
      <c r="I32" t="s">
        <v>347</v>
      </c>
      <c r="J32" t="s">
        <v>348</v>
      </c>
      <c r="K32" t="s">
        <v>349</v>
      </c>
      <c r="L32">
        <v>1689974921.5</v>
      </c>
      <c r="M32">
        <f t="shared" si="0"/>
        <v>9.6759486866324453E-4</v>
      </c>
      <c r="N32">
        <f t="shared" si="1"/>
        <v>0.96759486866324451</v>
      </c>
      <c r="O32">
        <f t="shared" si="2"/>
        <v>23.533828197683604</v>
      </c>
      <c r="P32">
        <f t="shared" si="3"/>
        <v>791.58900000000006</v>
      </c>
      <c r="Q32">
        <f t="shared" si="4"/>
        <v>272.7693434926357</v>
      </c>
      <c r="R32">
        <f t="shared" si="5"/>
        <v>27.43446958318124</v>
      </c>
      <c r="S32">
        <f t="shared" si="6"/>
        <v>79.616074390218898</v>
      </c>
      <c r="T32">
        <f t="shared" si="7"/>
        <v>7.4737847425823775E-2</v>
      </c>
      <c r="U32">
        <f t="shared" si="8"/>
        <v>4.596289942770925</v>
      </c>
      <c r="V32">
        <f t="shared" si="9"/>
        <v>7.4069216141681549E-2</v>
      </c>
      <c r="W32">
        <f t="shared" si="10"/>
        <v>4.6352835193963854E-2</v>
      </c>
      <c r="X32">
        <f t="shared" si="11"/>
        <v>297.69402000000002</v>
      </c>
      <c r="Y32">
        <f t="shared" si="12"/>
        <v>21.000430746873072</v>
      </c>
      <c r="Z32">
        <f t="shared" si="13"/>
        <v>21.000430746873072</v>
      </c>
      <c r="AA32">
        <f t="shared" si="14"/>
        <v>2.4959979621620958</v>
      </c>
      <c r="AB32">
        <f t="shared" si="15"/>
        <v>51.360051501102873</v>
      </c>
      <c r="AC32">
        <f t="shared" si="16"/>
        <v>1.2062968426973701</v>
      </c>
      <c r="AD32">
        <f t="shared" si="17"/>
        <v>2.3487064507158193</v>
      </c>
      <c r="AE32">
        <f t="shared" si="18"/>
        <v>1.2897011194647257</v>
      </c>
      <c r="AF32">
        <f t="shared" si="19"/>
        <v>-42.670933708049084</v>
      </c>
      <c r="AG32">
        <f t="shared" si="20"/>
        <v>-244.33366975419275</v>
      </c>
      <c r="AH32">
        <f t="shared" si="21"/>
        <v>-10.743494557996025</v>
      </c>
      <c r="AI32">
        <f t="shared" si="22"/>
        <v>-5.4078020237852797E-2</v>
      </c>
      <c r="AJ32">
        <v>0</v>
      </c>
      <c r="AK32">
        <v>0</v>
      </c>
      <c r="AL32">
        <f t="shared" si="23"/>
        <v>1</v>
      </c>
      <c r="AM32">
        <f t="shared" si="24"/>
        <v>0</v>
      </c>
      <c r="AN32">
        <f t="shared" si="25"/>
        <v>54574.448745282498</v>
      </c>
      <c r="AO32">
        <f t="shared" si="26"/>
        <v>1799.95</v>
      </c>
      <c r="AP32">
        <f t="shared" si="27"/>
        <v>1517.3580000000002</v>
      </c>
      <c r="AQ32">
        <f t="shared" si="28"/>
        <v>0.84300008333564824</v>
      </c>
      <c r="AR32">
        <f t="shared" si="29"/>
        <v>0.16539016083780106</v>
      </c>
      <c r="AS32">
        <v>1689974921.5</v>
      </c>
      <c r="AT32">
        <v>791.58900000000006</v>
      </c>
      <c r="AU32">
        <v>799.97199999999998</v>
      </c>
      <c r="AV32">
        <v>11.9937</v>
      </c>
      <c r="AW32">
        <v>11.6639</v>
      </c>
      <c r="AX32">
        <v>796.79100000000005</v>
      </c>
      <c r="AY32">
        <v>12.7399</v>
      </c>
      <c r="AZ32">
        <v>400.02</v>
      </c>
      <c r="BA32">
        <v>100.529</v>
      </c>
      <c r="BB32">
        <v>4.8540100000000003E-2</v>
      </c>
      <c r="BC32">
        <v>20.014399999999998</v>
      </c>
      <c r="BD32">
        <v>20.1496</v>
      </c>
      <c r="BE32">
        <v>999.9</v>
      </c>
      <c r="BF32">
        <v>0</v>
      </c>
      <c r="BG32">
        <v>0</v>
      </c>
      <c r="BH32">
        <v>10028.799999999999</v>
      </c>
      <c r="BI32">
        <v>0</v>
      </c>
      <c r="BJ32">
        <v>36.549100000000003</v>
      </c>
      <c r="BK32">
        <v>-8.3832400000000007</v>
      </c>
      <c r="BL32">
        <v>801.19799999999998</v>
      </c>
      <c r="BM32">
        <v>809.41300000000001</v>
      </c>
      <c r="BN32">
        <v>0.32979199999999997</v>
      </c>
      <c r="BO32">
        <v>799.97199999999998</v>
      </c>
      <c r="BP32">
        <v>11.6639</v>
      </c>
      <c r="BQ32">
        <v>1.2057100000000001</v>
      </c>
      <c r="BR32">
        <v>1.17255</v>
      </c>
      <c r="BS32">
        <v>9.6721900000000005</v>
      </c>
      <c r="BT32">
        <v>9.2575500000000002</v>
      </c>
      <c r="BU32">
        <v>1799.95</v>
      </c>
      <c r="BV32">
        <v>0.89999600000000002</v>
      </c>
      <c r="BW32">
        <v>0.100004</v>
      </c>
      <c r="BX32">
        <v>0</v>
      </c>
      <c r="BY32">
        <v>2.1855000000000002</v>
      </c>
      <c r="BZ32">
        <v>0</v>
      </c>
      <c r="CA32">
        <v>5968.58</v>
      </c>
      <c r="CB32">
        <v>14599.9</v>
      </c>
      <c r="CC32">
        <v>39.125</v>
      </c>
      <c r="CD32">
        <v>41.25</v>
      </c>
      <c r="CE32">
        <v>39.625</v>
      </c>
      <c r="CF32">
        <v>39.375</v>
      </c>
      <c r="CG32">
        <v>38.186999999999998</v>
      </c>
      <c r="CH32">
        <v>1619.95</v>
      </c>
      <c r="CI32">
        <v>180</v>
      </c>
      <c r="CJ32">
        <v>0</v>
      </c>
      <c r="CK32">
        <v>1689974935.8</v>
      </c>
      <c r="CL32">
        <v>0</v>
      </c>
      <c r="CM32">
        <v>1689974894</v>
      </c>
      <c r="CN32" t="s">
        <v>393</v>
      </c>
      <c r="CO32">
        <v>1689974894</v>
      </c>
      <c r="CP32">
        <v>1689974878</v>
      </c>
      <c r="CQ32">
        <v>19</v>
      </c>
      <c r="CR32">
        <v>3.7999999999999999E-2</v>
      </c>
      <c r="CS32">
        <v>0</v>
      </c>
      <c r="CT32">
        <v>-5.2220000000000004</v>
      </c>
      <c r="CU32">
        <v>-0.746</v>
      </c>
      <c r="CV32">
        <v>800</v>
      </c>
      <c r="CW32">
        <v>12</v>
      </c>
      <c r="CX32">
        <v>0.46</v>
      </c>
      <c r="CY32">
        <v>0.24</v>
      </c>
      <c r="CZ32">
        <v>13.329518751297989</v>
      </c>
      <c r="DA32">
        <v>0.31666533162946181</v>
      </c>
      <c r="DB32">
        <v>7.2974541916573307E-2</v>
      </c>
      <c r="DC32">
        <v>1</v>
      </c>
      <c r="DD32">
        <v>800.01058536585367</v>
      </c>
      <c r="DE32">
        <v>5.4648083625209828E-2</v>
      </c>
      <c r="DF32">
        <v>3.0015423360339421E-2</v>
      </c>
      <c r="DG32">
        <v>1</v>
      </c>
      <c r="DH32">
        <v>1799.9868292682929</v>
      </c>
      <c r="DI32">
        <v>0.16616754289394101</v>
      </c>
      <c r="DJ32">
        <v>0.101727494050545</v>
      </c>
      <c r="DK32">
        <v>-1</v>
      </c>
      <c r="DL32">
        <v>2</v>
      </c>
      <c r="DM32">
        <v>2</v>
      </c>
      <c r="DN32" t="s">
        <v>351</v>
      </c>
      <c r="DO32">
        <v>2.6933500000000001</v>
      </c>
      <c r="DP32">
        <v>2.6704400000000001</v>
      </c>
      <c r="DQ32">
        <v>0.15338499999999999</v>
      </c>
      <c r="DR32">
        <v>0.15304000000000001</v>
      </c>
      <c r="DS32">
        <v>7.2937299999999997E-2</v>
      </c>
      <c r="DT32">
        <v>6.7724599999999996E-2</v>
      </c>
      <c r="DU32">
        <v>25598.9</v>
      </c>
      <c r="DV32">
        <v>28895.5</v>
      </c>
      <c r="DW32">
        <v>28453.599999999999</v>
      </c>
      <c r="DX32">
        <v>32711.8</v>
      </c>
      <c r="DY32">
        <v>36675.1</v>
      </c>
      <c r="DZ32">
        <v>41094.400000000001</v>
      </c>
      <c r="EA32">
        <v>41757.599999999999</v>
      </c>
      <c r="EB32">
        <v>46924</v>
      </c>
      <c r="EC32">
        <v>1.82542</v>
      </c>
      <c r="ED32">
        <v>2.21882</v>
      </c>
      <c r="EE32">
        <v>5.6039499999999999E-2</v>
      </c>
      <c r="EF32">
        <v>0</v>
      </c>
      <c r="EG32">
        <v>19.222000000000001</v>
      </c>
      <c r="EH32">
        <v>999.9</v>
      </c>
      <c r="EI32">
        <v>54.9</v>
      </c>
      <c r="EJ32">
        <v>20.9</v>
      </c>
      <c r="EK32">
        <v>13.5457</v>
      </c>
      <c r="EL32">
        <v>63.294400000000003</v>
      </c>
      <c r="EM32">
        <v>0.74118799999999996</v>
      </c>
      <c r="EN32">
        <v>1</v>
      </c>
      <c r="EO32">
        <v>-0.30179899999999998</v>
      </c>
      <c r="EP32">
        <v>1.85381</v>
      </c>
      <c r="EQ32">
        <v>20.223700000000001</v>
      </c>
      <c r="ER32">
        <v>5.2273199999999997</v>
      </c>
      <c r="ES32">
        <v>12.0099</v>
      </c>
      <c r="ET32">
        <v>4.9896500000000001</v>
      </c>
      <c r="EU32">
        <v>3.3050000000000002</v>
      </c>
      <c r="EV32">
        <v>7611.3</v>
      </c>
      <c r="EW32">
        <v>9999</v>
      </c>
      <c r="EX32">
        <v>536.20000000000005</v>
      </c>
      <c r="EY32">
        <v>78.599999999999994</v>
      </c>
      <c r="EZ32">
        <v>1.85226</v>
      </c>
      <c r="FA32">
        <v>1.86138</v>
      </c>
      <c r="FB32">
        <v>1.8602099999999999</v>
      </c>
      <c r="FC32">
        <v>1.85623</v>
      </c>
      <c r="FD32">
        <v>1.86066</v>
      </c>
      <c r="FE32">
        <v>1.8569899999999999</v>
      </c>
      <c r="FF32">
        <v>1.8590599999999999</v>
      </c>
      <c r="FG32">
        <v>1.86189</v>
      </c>
      <c r="FH32">
        <v>0</v>
      </c>
      <c r="FI32">
        <v>0</v>
      </c>
      <c r="FJ32">
        <v>0</v>
      </c>
      <c r="FK32">
        <v>0</v>
      </c>
      <c r="FL32" t="s">
        <v>352</v>
      </c>
      <c r="FM32" t="s">
        <v>353</v>
      </c>
      <c r="FN32" t="s">
        <v>354</v>
      </c>
      <c r="FO32" t="s">
        <v>354</v>
      </c>
      <c r="FP32" t="s">
        <v>354</v>
      </c>
      <c r="FQ32" t="s">
        <v>354</v>
      </c>
      <c r="FR32">
        <v>0</v>
      </c>
      <c r="FS32">
        <v>100</v>
      </c>
      <c r="FT32">
        <v>100</v>
      </c>
      <c r="FU32">
        <v>-5.202</v>
      </c>
      <c r="FV32">
        <v>-0.74619999999999997</v>
      </c>
      <c r="FW32">
        <v>-2.6517011053551309</v>
      </c>
      <c r="FX32">
        <v>-4.0117494158234393E-3</v>
      </c>
      <c r="FY32">
        <v>1.087516141204025E-6</v>
      </c>
      <c r="FZ32">
        <v>-8.657206703991749E-11</v>
      </c>
      <c r="GA32">
        <v>-0.74626500000000107</v>
      </c>
      <c r="GB32">
        <v>0</v>
      </c>
      <c r="GC32">
        <v>0</v>
      </c>
      <c r="GD32">
        <v>0</v>
      </c>
      <c r="GE32">
        <v>4</v>
      </c>
      <c r="GF32">
        <v>2094</v>
      </c>
      <c r="GG32">
        <v>-1</v>
      </c>
      <c r="GH32">
        <v>-1</v>
      </c>
      <c r="GI32">
        <v>0.5</v>
      </c>
      <c r="GJ32">
        <v>0.7</v>
      </c>
      <c r="GK32">
        <v>1.73706</v>
      </c>
      <c r="GL32">
        <v>2.3559600000000001</v>
      </c>
      <c r="GM32">
        <v>1.5942400000000001</v>
      </c>
      <c r="GN32">
        <v>2.3315399999999999</v>
      </c>
      <c r="GO32">
        <v>1.40015</v>
      </c>
      <c r="GP32">
        <v>2.2497600000000002</v>
      </c>
      <c r="GQ32">
        <v>23.941400000000002</v>
      </c>
      <c r="GR32">
        <v>15.0426</v>
      </c>
      <c r="GS32">
        <v>18</v>
      </c>
      <c r="GT32">
        <v>390.803</v>
      </c>
      <c r="GU32">
        <v>701.947</v>
      </c>
      <c r="GV32">
        <v>17.2666</v>
      </c>
      <c r="GW32">
        <v>23.1189</v>
      </c>
      <c r="GX32">
        <v>29.9999</v>
      </c>
      <c r="GY32">
        <v>23.184799999999999</v>
      </c>
      <c r="GZ32">
        <v>23.157</v>
      </c>
      <c r="HA32">
        <v>34.808599999999998</v>
      </c>
      <c r="HB32">
        <v>0</v>
      </c>
      <c r="HC32">
        <v>-30</v>
      </c>
      <c r="HD32">
        <v>17.2638</v>
      </c>
      <c r="HE32">
        <v>800</v>
      </c>
      <c r="HF32">
        <v>0</v>
      </c>
      <c r="HG32">
        <v>104.461</v>
      </c>
      <c r="HH32">
        <v>103.589</v>
      </c>
    </row>
    <row r="33" spans="1:216" x14ac:dyDescent="0.2">
      <c r="A33">
        <v>15</v>
      </c>
      <c r="B33">
        <v>1689975014.5</v>
      </c>
      <c r="C33">
        <v>1122.900000095367</v>
      </c>
      <c r="D33" t="s">
        <v>394</v>
      </c>
      <c r="E33" t="s">
        <v>395</v>
      </c>
      <c r="F33" t="s">
        <v>344</v>
      </c>
      <c r="G33" t="s">
        <v>345</v>
      </c>
      <c r="H33" t="s">
        <v>346</v>
      </c>
      <c r="I33" t="s">
        <v>347</v>
      </c>
      <c r="J33" t="s">
        <v>348</v>
      </c>
      <c r="K33" t="s">
        <v>349</v>
      </c>
      <c r="L33">
        <v>1689975014.5</v>
      </c>
      <c r="M33">
        <f t="shared" si="0"/>
        <v>9.2728343959717007E-4</v>
      </c>
      <c r="N33">
        <f t="shared" si="1"/>
        <v>0.92728343959717008</v>
      </c>
      <c r="O33">
        <f t="shared" si="2"/>
        <v>27.260254317366808</v>
      </c>
      <c r="P33">
        <f t="shared" si="3"/>
        <v>990.26700000000005</v>
      </c>
      <c r="Q33">
        <f t="shared" si="4"/>
        <v>358.85354332016425</v>
      </c>
      <c r="R33">
        <f t="shared" si="5"/>
        <v>36.092590387245394</v>
      </c>
      <c r="S33">
        <f t="shared" si="6"/>
        <v>99.598574043111597</v>
      </c>
      <c r="T33">
        <f t="shared" si="7"/>
        <v>7.1183740740573098E-2</v>
      </c>
      <c r="U33">
        <f t="shared" si="8"/>
        <v>4.5873401975996959</v>
      </c>
      <c r="V33">
        <f t="shared" si="9"/>
        <v>7.0575738448728706E-2</v>
      </c>
      <c r="W33">
        <f t="shared" si="10"/>
        <v>4.4164030068220589E-2</v>
      </c>
      <c r="X33">
        <f t="shared" si="11"/>
        <v>297.699387</v>
      </c>
      <c r="Y33">
        <f t="shared" si="12"/>
        <v>21.026973195529052</v>
      </c>
      <c r="Z33">
        <f t="shared" si="13"/>
        <v>21.026973195529052</v>
      </c>
      <c r="AA33">
        <f t="shared" si="14"/>
        <v>2.5000721545004319</v>
      </c>
      <c r="AB33">
        <f t="shared" si="15"/>
        <v>51.160159459462321</v>
      </c>
      <c r="AC33">
        <f t="shared" si="16"/>
        <v>1.20292695330696</v>
      </c>
      <c r="AD33">
        <f t="shared" si="17"/>
        <v>2.3512963329602616</v>
      </c>
      <c r="AE33">
        <f t="shared" si="18"/>
        <v>1.2971452011934719</v>
      </c>
      <c r="AF33">
        <f t="shared" si="19"/>
        <v>-40.893199686235199</v>
      </c>
      <c r="AG33">
        <f t="shared" si="20"/>
        <v>-246.02002968671047</v>
      </c>
      <c r="AH33">
        <f t="shared" si="21"/>
        <v>-10.841206617060177</v>
      </c>
      <c r="AI33">
        <f t="shared" si="22"/>
        <v>-5.5048990005815313E-2</v>
      </c>
      <c r="AJ33">
        <v>0</v>
      </c>
      <c r="AK33">
        <v>0</v>
      </c>
      <c r="AL33">
        <f t="shared" si="23"/>
        <v>1</v>
      </c>
      <c r="AM33">
        <f t="shared" si="24"/>
        <v>0</v>
      </c>
      <c r="AN33">
        <f t="shared" si="25"/>
        <v>54433.919447609922</v>
      </c>
      <c r="AO33">
        <f t="shared" si="26"/>
        <v>1799.98</v>
      </c>
      <c r="AP33">
        <f t="shared" si="27"/>
        <v>1517.3834999999999</v>
      </c>
      <c r="AQ33">
        <f t="shared" si="28"/>
        <v>0.8430002000022222</v>
      </c>
      <c r="AR33">
        <f t="shared" si="29"/>
        <v>0.16539038600428893</v>
      </c>
      <c r="AS33">
        <v>1689975014.5</v>
      </c>
      <c r="AT33">
        <v>990.26700000000005</v>
      </c>
      <c r="AU33">
        <v>999.98900000000003</v>
      </c>
      <c r="AV33">
        <v>11.9602</v>
      </c>
      <c r="AW33">
        <v>11.6441</v>
      </c>
      <c r="AX33">
        <v>995.82100000000003</v>
      </c>
      <c r="AY33">
        <v>12.7064</v>
      </c>
      <c r="AZ33">
        <v>399.983</v>
      </c>
      <c r="BA33">
        <v>100.529</v>
      </c>
      <c r="BB33">
        <v>4.8494799999999998E-2</v>
      </c>
      <c r="BC33">
        <v>20.0322</v>
      </c>
      <c r="BD33">
        <v>20.120699999999999</v>
      </c>
      <c r="BE33">
        <v>999.9</v>
      </c>
      <c r="BF33">
        <v>0</v>
      </c>
      <c r="BG33">
        <v>0</v>
      </c>
      <c r="BH33">
        <v>10002.5</v>
      </c>
      <c r="BI33">
        <v>0</v>
      </c>
      <c r="BJ33">
        <v>40.431100000000001</v>
      </c>
      <c r="BK33">
        <v>-9.7213100000000008</v>
      </c>
      <c r="BL33">
        <v>1002.25</v>
      </c>
      <c r="BM33">
        <v>1011.77</v>
      </c>
      <c r="BN33">
        <v>0.31611800000000001</v>
      </c>
      <c r="BO33">
        <v>999.98900000000003</v>
      </c>
      <c r="BP33">
        <v>11.6441</v>
      </c>
      <c r="BQ33">
        <v>1.20234</v>
      </c>
      <c r="BR33">
        <v>1.1705700000000001</v>
      </c>
      <c r="BS33">
        <v>9.6305999999999994</v>
      </c>
      <c r="BT33">
        <v>9.2323699999999995</v>
      </c>
      <c r="BU33">
        <v>1799.98</v>
      </c>
      <c r="BV33">
        <v>0.89999600000000002</v>
      </c>
      <c r="BW33">
        <v>0.100004</v>
      </c>
      <c r="BX33">
        <v>0</v>
      </c>
      <c r="BY33">
        <v>2.605</v>
      </c>
      <c r="BZ33">
        <v>0</v>
      </c>
      <c r="CA33">
        <v>6306.5</v>
      </c>
      <c r="CB33">
        <v>14600.1</v>
      </c>
      <c r="CC33">
        <v>40.375</v>
      </c>
      <c r="CD33">
        <v>41.936999999999998</v>
      </c>
      <c r="CE33">
        <v>40.625</v>
      </c>
      <c r="CF33">
        <v>40.061999999999998</v>
      </c>
      <c r="CG33">
        <v>39.061999999999998</v>
      </c>
      <c r="CH33">
        <v>1619.97</v>
      </c>
      <c r="CI33">
        <v>180.01</v>
      </c>
      <c r="CJ33">
        <v>0</v>
      </c>
      <c r="CK33">
        <v>1689975028.8</v>
      </c>
      <c r="CL33">
        <v>0</v>
      </c>
      <c r="CM33">
        <v>1689974987.5</v>
      </c>
      <c r="CN33" t="s">
        <v>396</v>
      </c>
      <c r="CO33">
        <v>1689974987.5</v>
      </c>
      <c r="CP33">
        <v>1689974974</v>
      </c>
      <c r="CQ33">
        <v>20</v>
      </c>
      <c r="CR33">
        <v>0.10100000000000001</v>
      </c>
      <c r="CS33">
        <v>0</v>
      </c>
      <c r="CT33">
        <v>-5.5739999999999998</v>
      </c>
      <c r="CU33">
        <v>-0.746</v>
      </c>
      <c r="CV33">
        <v>1000</v>
      </c>
      <c r="CW33">
        <v>12</v>
      </c>
      <c r="CX33">
        <v>0.19</v>
      </c>
      <c r="CY33">
        <v>0.16</v>
      </c>
      <c r="CZ33">
        <v>15.46551325979412</v>
      </c>
      <c r="DA33">
        <v>-1.827079042795674</v>
      </c>
      <c r="DB33">
        <v>0.18806914941290179</v>
      </c>
      <c r="DC33">
        <v>1</v>
      </c>
      <c r="DD33">
        <v>1000.020926829268</v>
      </c>
      <c r="DE33">
        <v>-0.15896864111134401</v>
      </c>
      <c r="DF33">
        <v>2.9982425945135258E-2</v>
      </c>
      <c r="DG33">
        <v>1</v>
      </c>
      <c r="DH33">
        <v>1800.0256097560971</v>
      </c>
      <c r="DI33">
        <v>0.47342795537094978</v>
      </c>
      <c r="DJ33">
        <v>0.13780595725889849</v>
      </c>
      <c r="DK33">
        <v>-1</v>
      </c>
      <c r="DL33">
        <v>2</v>
      </c>
      <c r="DM33">
        <v>2</v>
      </c>
      <c r="DN33" t="s">
        <v>351</v>
      </c>
      <c r="DO33">
        <v>2.6933699999999998</v>
      </c>
      <c r="DP33">
        <v>2.6701600000000001</v>
      </c>
      <c r="DQ33">
        <v>0.17726600000000001</v>
      </c>
      <c r="DR33">
        <v>0.17685899999999999</v>
      </c>
      <c r="DS33">
        <v>7.2803900000000005E-2</v>
      </c>
      <c r="DT33">
        <v>6.7647700000000005E-2</v>
      </c>
      <c r="DU33">
        <v>24880.3</v>
      </c>
      <c r="DV33">
        <v>28088</v>
      </c>
      <c r="DW33">
        <v>28456.400000000001</v>
      </c>
      <c r="DX33">
        <v>32716.400000000001</v>
      </c>
      <c r="DY33">
        <v>36684.1</v>
      </c>
      <c r="DZ33">
        <v>41103.599999999999</v>
      </c>
      <c r="EA33">
        <v>41761.599999999999</v>
      </c>
      <c r="EB33">
        <v>46930.3</v>
      </c>
      <c r="EC33">
        <v>1.82603</v>
      </c>
      <c r="ED33">
        <v>2.2212000000000001</v>
      </c>
      <c r="EE33">
        <v>6.2089400000000003E-2</v>
      </c>
      <c r="EF33">
        <v>0</v>
      </c>
      <c r="EG33">
        <v>19.0929</v>
      </c>
      <c r="EH33">
        <v>999.9</v>
      </c>
      <c r="EI33">
        <v>54.8</v>
      </c>
      <c r="EJ33">
        <v>20.9</v>
      </c>
      <c r="EK33">
        <v>13.521800000000001</v>
      </c>
      <c r="EL33">
        <v>63.294400000000003</v>
      </c>
      <c r="EM33">
        <v>0.39263199999999998</v>
      </c>
      <c r="EN33">
        <v>1</v>
      </c>
      <c r="EO33">
        <v>-0.30802299999999999</v>
      </c>
      <c r="EP33">
        <v>2.0477400000000001</v>
      </c>
      <c r="EQ33">
        <v>20.2197</v>
      </c>
      <c r="ER33">
        <v>5.2274700000000003</v>
      </c>
      <c r="ES33">
        <v>12.0099</v>
      </c>
      <c r="ET33">
        <v>4.9898499999999997</v>
      </c>
      <c r="EU33">
        <v>3.3050000000000002</v>
      </c>
      <c r="EV33">
        <v>7613.3</v>
      </c>
      <c r="EW33">
        <v>9999</v>
      </c>
      <c r="EX33">
        <v>536.20000000000005</v>
      </c>
      <c r="EY33">
        <v>78.7</v>
      </c>
      <c r="EZ33">
        <v>1.8522700000000001</v>
      </c>
      <c r="FA33">
        <v>1.8614200000000001</v>
      </c>
      <c r="FB33">
        <v>1.8603400000000001</v>
      </c>
      <c r="FC33">
        <v>1.8562799999999999</v>
      </c>
      <c r="FD33">
        <v>1.8606799999999999</v>
      </c>
      <c r="FE33">
        <v>1.85701</v>
      </c>
      <c r="FF33">
        <v>1.8591299999999999</v>
      </c>
      <c r="FG33">
        <v>1.8619399999999999</v>
      </c>
      <c r="FH33">
        <v>0</v>
      </c>
      <c r="FI33">
        <v>0</v>
      </c>
      <c r="FJ33">
        <v>0</v>
      </c>
      <c r="FK33">
        <v>0</v>
      </c>
      <c r="FL33" t="s">
        <v>352</v>
      </c>
      <c r="FM33" t="s">
        <v>353</v>
      </c>
      <c r="FN33" t="s">
        <v>354</v>
      </c>
      <c r="FO33" t="s">
        <v>354</v>
      </c>
      <c r="FP33" t="s">
        <v>354</v>
      </c>
      <c r="FQ33" t="s">
        <v>354</v>
      </c>
      <c r="FR33">
        <v>0</v>
      </c>
      <c r="FS33">
        <v>100</v>
      </c>
      <c r="FT33">
        <v>100</v>
      </c>
      <c r="FU33">
        <v>-5.5540000000000003</v>
      </c>
      <c r="FV33">
        <v>-0.74619999999999997</v>
      </c>
      <c r="FW33">
        <v>-2.5516177367318771</v>
      </c>
      <c r="FX33">
        <v>-4.0117494158234393E-3</v>
      </c>
      <c r="FY33">
        <v>1.087516141204025E-6</v>
      </c>
      <c r="FZ33">
        <v>-8.657206703991749E-11</v>
      </c>
      <c r="GA33">
        <v>-0.74614999999999831</v>
      </c>
      <c r="GB33">
        <v>0</v>
      </c>
      <c r="GC33">
        <v>0</v>
      </c>
      <c r="GD33">
        <v>0</v>
      </c>
      <c r="GE33">
        <v>4</v>
      </c>
      <c r="GF33">
        <v>2094</v>
      </c>
      <c r="GG33">
        <v>-1</v>
      </c>
      <c r="GH33">
        <v>-1</v>
      </c>
      <c r="GI33">
        <v>0.5</v>
      </c>
      <c r="GJ33">
        <v>0.7</v>
      </c>
      <c r="GK33">
        <v>2.0837400000000001</v>
      </c>
      <c r="GL33">
        <v>2.34985</v>
      </c>
      <c r="GM33">
        <v>1.5942400000000001</v>
      </c>
      <c r="GN33">
        <v>2.3315399999999999</v>
      </c>
      <c r="GO33">
        <v>1.40015</v>
      </c>
      <c r="GP33">
        <v>2.2485400000000002</v>
      </c>
      <c r="GQ33">
        <v>23.921099999999999</v>
      </c>
      <c r="GR33">
        <v>15.0251</v>
      </c>
      <c r="GS33">
        <v>18</v>
      </c>
      <c r="GT33">
        <v>390.66800000000001</v>
      </c>
      <c r="GU33">
        <v>703.35799999999995</v>
      </c>
      <c r="GV33">
        <v>17.0761</v>
      </c>
      <c r="GW33">
        <v>23.037400000000002</v>
      </c>
      <c r="GX33">
        <v>29.9998</v>
      </c>
      <c r="GY33">
        <v>23.1235</v>
      </c>
      <c r="GZ33">
        <v>23.102699999999999</v>
      </c>
      <c r="HA33">
        <v>41.7682</v>
      </c>
      <c r="HB33">
        <v>0</v>
      </c>
      <c r="HC33">
        <v>-30</v>
      </c>
      <c r="HD33">
        <v>17.052499999999998</v>
      </c>
      <c r="HE33">
        <v>1000</v>
      </c>
      <c r="HF33">
        <v>0</v>
      </c>
      <c r="HG33">
        <v>104.471</v>
      </c>
      <c r="HH33">
        <v>103.604</v>
      </c>
    </row>
    <row r="34" spans="1:216" x14ac:dyDescent="0.2">
      <c r="A34">
        <v>16</v>
      </c>
      <c r="B34">
        <v>1689975109</v>
      </c>
      <c r="C34">
        <v>1217.400000095367</v>
      </c>
      <c r="D34" t="s">
        <v>397</v>
      </c>
      <c r="E34" t="s">
        <v>398</v>
      </c>
      <c r="F34" t="s">
        <v>344</v>
      </c>
      <c r="G34" t="s">
        <v>345</v>
      </c>
      <c r="H34" t="s">
        <v>346</v>
      </c>
      <c r="I34" t="s">
        <v>347</v>
      </c>
      <c r="J34" t="s">
        <v>348</v>
      </c>
      <c r="K34" t="s">
        <v>349</v>
      </c>
      <c r="L34">
        <v>1689975109</v>
      </c>
      <c r="M34">
        <f t="shared" si="0"/>
        <v>9.3802867374080938E-4</v>
      </c>
      <c r="N34">
        <f t="shared" si="1"/>
        <v>0.93802867374080934</v>
      </c>
      <c r="O34">
        <f t="shared" si="2"/>
        <v>31.6586975367062</v>
      </c>
      <c r="P34">
        <f t="shared" si="3"/>
        <v>1388.66</v>
      </c>
      <c r="Q34">
        <f t="shared" si="4"/>
        <v>663.46680773288631</v>
      </c>
      <c r="R34">
        <f t="shared" si="5"/>
        <v>66.728147250982644</v>
      </c>
      <c r="S34">
        <f t="shared" si="6"/>
        <v>139.66442312040402</v>
      </c>
      <c r="T34">
        <f t="shared" si="7"/>
        <v>7.2512547688320467E-2</v>
      </c>
      <c r="U34">
        <f t="shared" si="8"/>
        <v>4.593228454925109</v>
      </c>
      <c r="V34">
        <f t="shared" si="9"/>
        <v>7.1882543626521203E-2</v>
      </c>
      <c r="W34">
        <f t="shared" si="10"/>
        <v>4.4982736708583868E-2</v>
      </c>
      <c r="X34">
        <f t="shared" si="11"/>
        <v>297.73232400000001</v>
      </c>
      <c r="Y34">
        <f t="shared" si="12"/>
        <v>20.975366295129877</v>
      </c>
      <c r="Z34">
        <f t="shared" si="13"/>
        <v>20.975366295129877</v>
      </c>
      <c r="AA34">
        <f t="shared" si="14"/>
        <v>2.4921559773986734</v>
      </c>
      <c r="AB34">
        <f t="shared" si="15"/>
        <v>51.35284799538983</v>
      </c>
      <c r="AC34">
        <f t="shared" si="16"/>
        <v>1.20382191904236</v>
      </c>
      <c r="AD34">
        <f t="shared" si="17"/>
        <v>2.3442164671186929</v>
      </c>
      <c r="AE34">
        <f t="shared" si="18"/>
        <v>1.2883340583563134</v>
      </c>
      <c r="AF34">
        <f t="shared" si="19"/>
        <v>-41.367064511969694</v>
      </c>
      <c r="AG34">
        <f t="shared" si="20"/>
        <v>-245.61598204752795</v>
      </c>
      <c r="AH34">
        <f t="shared" si="21"/>
        <v>-10.803986644760666</v>
      </c>
      <c r="AI34">
        <f t="shared" si="22"/>
        <v>-5.4709204258273303E-2</v>
      </c>
      <c r="AJ34">
        <v>0</v>
      </c>
      <c r="AK34">
        <v>0</v>
      </c>
      <c r="AL34">
        <f t="shared" si="23"/>
        <v>1</v>
      </c>
      <c r="AM34">
        <f t="shared" si="24"/>
        <v>0</v>
      </c>
      <c r="AN34">
        <f t="shared" si="25"/>
        <v>54533.211697590952</v>
      </c>
      <c r="AO34">
        <f t="shared" si="26"/>
        <v>1800.19</v>
      </c>
      <c r="AP34">
        <f t="shared" si="27"/>
        <v>1517.5596</v>
      </c>
      <c r="AQ34">
        <f t="shared" si="28"/>
        <v>0.84299968336675568</v>
      </c>
      <c r="AR34">
        <f t="shared" si="29"/>
        <v>0.16538938889783855</v>
      </c>
      <c r="AS34">
        <v>1689975109</v>
      </c>
      <c r="AT34">
        <v>1388.66</v>
      </c>
      <c r="AU34">
        <v>1400.03</v>
      </c>
      <c r="AV34">
        <v>11.9694</v>
      </c>
      <c r="AW34">
        <v>11.649699999999999</v>
      </c>
      <c r="AX34">
        <v>1395.13</v>
      </c>
      <c r="AY34">
        <v>12.7121</v>
      </c>
      <c r="AZ34">
        <v>400.05799999999999</v>
      </c>
      <c r="BA34">
        <v>100.527</v>
      </c>
      <c r="BB34">
        <v>4.7959399999999999E-2</v>
      </c>
      <c r="BC34">
        <v>19.983499999999999</v>
      </c>
      <c r="BD34">
        <v>20.0899</v>
      </c>
      <c r="BE34">
        <v>999.9</v>
      </c>
      <c r="BF34">
        <v>0</v>
      </c>
      <c r="BG34">
        <v>0</v>
      </c>
      <c r="BH34">
        <v>10020</v>
      </c>
      <c r="BI34">
        <v>0</v>
      </c>
      <c r="BJ34">
        <v>36.286799999999999</v>
      </c>
      <c r="BK34">
        <v>-11.3751</v>
      </c>
      <c r="BL34">
        <v>1405.48</v>
      </c>
      <c r="BM34">
        <v>1416.53</v>
      </c>
      <c r="BN34">
        <v>0.31970900000000002</v>
      </c>
      <c r="BO34">
        <v>1400.03</v>
      </c>
      <c r="BP34">
        <v>11.649699999999999</v>
      </c>
      <c r="BQ34">
        <v>1.2032400000000001</v>
      </c>
      <c r="BR34">
        <v>1.1711</v>
      </c>
      <c r="BS34">
        <v>9.6417400000000004</v>
      </c>
      <c r="BT34">
        <v>9.2392000000000003</v>
      </c>
      <c r="BU34">
        <v>1800.19</v>
      </c>
      <c r="BV34">
        <v>0.90001100000000001</v>
      </c>
      <c r="BW34">
        <v>9.9989099999999997E-2</v>
      </c>
      <c r="BX34">
        <v>0</v>
      </c>
      <c r="BY34">
        <v>2.4897</v>
      </c>
      <c r="BZ34">
        <v>0</v>
      </c>
      <c r="CA34">
        <v>6029</v>
      </c>
      <c r="CB34">
        <v>14601.9</v>
      </c>
      <c r="CC34">
        <v>38.75</v>
      </c>
      <c r="CD34">
        <v>39.875</v>
      </c>
      <c r="CE34">
        <v>39.061999999999998</v>
      </c>
      <c r="CF34">
        <v>37.686999999999998</v>
      </c>
      <c r="CG34">
        <v>37.5</v>
      </c>
      <c r="CH34">
        <v>1620.19</v>
      </c>
      <c r="CI34">
        <v>180</v>
      </c>
      <c r="CJ34">
        <v>0</v>
      </c>
      <c r="CK34">
        <v>1689975123.5999999</v>
      </c>
      <c r="CL34">
        <v>0</v>
      </c>
      <c r="CM34">
        <v>1689975081</v>
      </c>
      <c r="CN34" t="s">
        <v>399</v>
      </c>
      <c r="CO34">
        <v>1689975081</v>
      </c>
      <c r="CP34">
        <v>1689975066.5</v>
      </c>
      <c r="CQ34">
        <v>21</v>
      </c>
      <c r="CR34">
        <v>-0.20899999999999999</v>
      </c>
      <c r="CS34">
        <v>3.0000000000000001E-3</v>
      </c>
      <c r="CT34">
        <v>-6.492</v>
      </c>
      <c r="CU34">
        <v>-0.74299999999999999</v>
      </c>
      <c r="CV34">
        <v>1400</v>
      </c>
      <c r="CW34">
        <v>12</v>
      </c>
      <c r="CX34">
        <v>0.16</v>
      </c>
      <c r="CY34">
        <v>0.09</v>
      </c>
      <c r="CZ34">
        <v>17.877975285213932</v>
      </c>
      <c r="DA34">
        <v>-1.1479488027185381</v>
      </c>
      <c r="DB34">
        <v>0.16463090006470479</v>
      </c>
      <c r="DC34">
        <v>1</v>
      </c>
      <c r="DD34">
        <v>1400.0262499999999</v>
      </c>
      <c r="DE34">
        <v>-0.39658536585633158</v>
      </c>
      <c r="DF34">
        <v>5.3323892393522879E-2</v>
      </c>
      <c r="DG34">
        <v>1</v>
      </c>
      <c r="DH34">
        <v>1799.9963414634151</v>
      </c>
      <c r="DI34">
        <v>-0.128999274456573</v>
      </c>
      <c r="DJ34">
        <v>0.1163417190772999</v>
      </c>
      <c r="DK34">
        <v>-1</v>
      </c>
      <c r="DL34">
        <v>2</v>
      </c>
      <c r="DM34">
        <v>2</v>
      </c>
      <c r="DN34" t="s">
        <v>351</v>
      </c>
      <c r="DO34">
        <v>2.6936900000000001</v>
      </c>
      <c r="DP34">
        <v>2.6697799999999998</v>
      </c>
      <c r="DQ34">
        <v>0.21837599999999999</v>
      </c>
      <c r="DR34">
        <v>0.21774399999999999</v>
      </c>
      <c r="DS34">
        <v>7.2836600000000001E-2</v>
      </c>
      <c r="DT34">
        <v>6.7678199999999994E-2</v>
      </c>
      <c r="DU34">
        <v>23640.400000000001</v>
      </c>
      <c r="DV34">
        <v>26697</v>
      </c>
      <c r="DW34">
        <v>28457.9</v>
      </c>
      <c r="DX34">
        <v>32718.400000000001</v>
      </c>
      <c r="DY34">
        <v>36684.9</v>
      </c>
      <c r="DZ34">
        <v>41104.699999999997</v>
      </c>
      <c r="EA34">
        <v>41763.699999999997</v>
      </c>
      <c r="EB34">
        <v>46932.800000000003</v>
      </c>
      <c r="EC34">
        <v>1.8265</v>
      </c>
      <c r="ED34">
        <v>2.2231000000000001</v>
      </c>
      <c r="EE34">
        <v>5.8919199999999998E-2</v>
      </c>
      <c r="EF34">
        <v>0</v>
      </c>
      <c r="EG34">
        <v>19.1145</v>
      </c>
      <c r="EH34">
        <v>999.9</v>
      </c>
      <c r="EI34">
        <v>54.7</v>
      </c>
      <c r="EJ34">
        <v>20.9</v>
      </c>
      <c r="EK34">
        <v>13.4969</v>
      </c>
      <c r="EL34">
        <v>63.2744</v>
      </c>
      <c r="EM34">
        <v>0.25240299999999999</v>
      </c>
      <c r="EN34">
        <v>1</v>
      </c>
      <c r="EO34">
        <v>-0.312998</v>
      </c>
      <c r="EP34">
        <v>1.74037</v>
      </c>
      <c r="EQ34">
        <v>20.223299999999998</v>
      </c>
      <c r="ER34">
        <v>5.2276199999999999</v>
      </c>
      <c r="ES34">
        <v>12.0099</v>
      </c>
      <c r="ET34">
        <v>4.9894499999999997</v>
      </c>
      <c r="EU34">
        <v>3.3050000000000002</v>
      </c>
      <c r="EV34">
        <v>7615.3</v>
      </c>
      <c r="EW34">
        <v>9999</v>
      </c>
      <c r="EX34">
        <v>536.20000000000005</v>
      </c>
      <c r="EY34">
        <v>78.7</v>
      </c>
      <c r="EZ34">
        <v>1.85226</v>
      </c>
      <c r="FA34">
        <v>1.86138</v>
      </c>
      <c r="FB34">
        <v>1.86029</v>
      </c>
      <c r="FC34">
        <v>1.8562399999999999</v>
      </c>
      <c r="FD34">
        <v>1.86066</v>
      </c>
      <c r="FE34">
        <v>1.8569899999999999</v>
      </c>
      <c r="FF34">
        <v>1.8591</v>
      </c>
      <c r="FG34">
        <v>1.86188</v>
      </c>
      <c r="FH34">
        <v>0</v>
      </c>
      <c r="FI34">
        <v>0</v>
      </c>
      <c r="FJ34">
        <v>0</v>
      </c>
      <c r="FK34">
        <v>0</v>
      </c>
      <c r="FL34" t="s">
        <v>352</v>
      </c>
      <c r="FM34" t="s">
        <v>353</v>
      </c>
      <c r="FN34" t="s">
        <v>354</v>
      </c>
      <c r="FO34" t="s">
        <v>354</v>
      </c>
      <c r="FP34" t="s">
        <v>354</v>
      </c>
      <c r="FQ34" t="s">
        <v>354</v>
      </c>
      <c r="FR34">
        <v>0</v>
      </c>
      <c r="FS34">
        <v>100</v>
      </c>
      <c r="FT34">
        <v>100</v>
      </c>
      <c r="FU34">
        <v>-6.47</v>
      </c>
      <c r="FV34">
        <v>-0.74270000000000003</v>
      </c>
      <c r="FW34">
        <v>-2.7596824475875228</v>
      </c>
      <c r="FX34">
        <v>-4.0117494158234393E-3</v>
      </c>
      <c r="FY34">
        <v>1.087516141204025E-6</v>
      </c>
      <c r="FZ34">
        <v>-8.657206703991749E-11</v>
      </c>
      <c r="GA34">
        <v>-0.74271999999999849</v>
      </c>
      <c r="GB34">
        <v>0</v>
      </c>
      <c r="GC34">
        <v>0</v>
      </c>
      <c r="GD34">
        <v>0</v>
      </c>
      <c r="GE34">
        <v>4</v>
      </c>
      <c r="GF34">
        <v>2094</v>
      </c>
      <c r="GG34">
        <v>-1</v>
      </c>
      <c r="GH34">
        <v>-1</v>
      </c>
      <c r="GI34">
        <v>0.5</v>
      </c>
      <c r="GJ34">
        <v>0.7</v>
      </c>
      <c r="GK34">
        <v>2.7453599999999998</v>
      </c>
      <c r="GL34">
        <v>2.34619</v>
      </c>
      <c r="GM34">
        <v>1.5942400000000001</v>
      </c>
      <c r="GN34">
        <v>2.3327599999999999</v>
      </c>
      <c r="GO34">
        <v>1.40015</v>
      </c>
      <c r="GP34">
        <v>2.2973599999999998</v>
      </c>
      <c r="GQ34">
        <v>23.9008</v>
      </c>
      <c r="GR34">
        <v>15.016400000000001</v>
      </c>
      <c r="GS34">
        <v>18</v>
      </c>
      <c r="GT34">
        <v>390.54700000000003</v>
      </c>
      <c r="GU34">
        <v>704.49099999999999</v>
      </c>
      <c r="GV34">
        <v>17.179300000000001</v>
      </c>
      <c r="GW34">
        <v>22.981000000000002</v>
      </c>
      <c r="GX34">
        <v>29.9999</v>
      </c>
      <c r="GY34">
        <v>23.0733</v>
      </c>
      <c r="GZ34">
        <v>23.0594</v>
      </c>
      <c r="HA34">
        <v>54.990600000000001</v>
      </c>
      <c r="HB34">
        <v>0</v>
      </c>
      <c r="HC34">
        <v>-30</v>
      </c>
      <c r="HD34">
        <v>17.188700000000001</v>
      </c>
      <c r="HE34">
        <v>1400</v>
      </c>
      <c r="HF34">
        <v>0</v>
      </c>
      <c r="HG34">
        <v>104.476</v>
      </c>
      <c r="HH34">
        <v>103.61</v>
      </c>
    </row>
    <row r="35" spans="1:216" x14ac:dyDescent="0.2">
      <c r="A35">
        <v>17</v>
      </c>
      <c r="B35">
        <v>1689975200.5</v>
      </c>
      <c r="C35">
        <v>1308.900000095367</v>
      </c>
      <c r="D35" t="s">
        <v>400</v>
      </c>
      <c r="E35" t="s">
        <v>401</v>
      </c>
      <c r="F35" t="s">
        <v>344</v>
      </c>
      <c r="G35" t="s">
        <v>345</v>
      </c>
      <c r="H35" t="s">
        <v>346</v>
      </c>
      <c r="I35" t="s">
        <v>347</v>
      </c>
      <c r="J35" t="s">
        <v>348</v>
      </c>
      <c r="K35" t="s">
        <v>349</v>
      </c>
      <c r="L35">
        <v>1689975200.5</v>
      </c>
      <c r="M35">
        <f t="shared" si="0"/>
        <v>9.4898980252450661E-4</v>
      </c>
      <c r="N35">
        <f t="shared" si="1"/>
        <v>0.9489898025245066</v>
      </c>
      <c r="O35">
        <f t="shared" si="2"/>
        <v>33.867187309693684</v>
      </c>
      <c r="P35">
        <f t="shared" si="3"/>
        <v>1787.71</v>
      </c>
      <c r="Q35">
        <f t="shared" si="4"/>
        <v>1012.5978661631337</v>
      </c>
      <c r="R35">
        <f t="shared" si="5"/>
        <v>101.84441039938181</v>
      </c>
      <c r="S35">
        <f t="shared" si="6"/>
        <v>179.80313508358401</v>
      </c>
      <c r="T35">
        <f t="shared" si="7"/>
        <v>7.3203867479482099E-2</v>
      </c>
      <c r="U35">
        <f t="shared" si="8"/>
        <v>4.5818062381904916</v>
      </c>
      <c r="V35">
        <f t="shared" si="9"/>
        <v>7.2560265542463961E-2</v>
      </c>
      <c r="W35">
        <f t="shared" si="10"/>
        <v>4.5407519219096845E-2</v>
      </c>
      <c r="X35">
        <f t="shared" si="11"/>
        <v>297.68444400000004</v>
      </c>
      <c r="Y35">
        <f t="shared" si="12"/>
        <v>20.987369693667922</v>
      </c>
      <c r="Z35">
        <f t="shared" si="13"/>
        <v>20.987369693667922</v>
      </c>
      <c r="AA35">
        <f t="shared" si="14"/>
        <v>2.4939952621637818</v>
      </c>
      <c r="AB35">
        <f t="shared" si="15"/>
        <v>51.270139796110406</v>
      </c>
      <c r="AC35">
        <f t="shared" si="16"/>
        <v>1.2027542447584001</v>
      </c>
      <c r="AD35">
        <f t="shared" si="17"/>
        <v>2.3459156724391197</v>
      </c>
      <c r="AE35">
        <f t="shared" si="18"/>
        <v>1.2912410174053817</v>
      </c>
      <c r="AF35">
        <f t="shared" si="19"/>
        <v>-41.850450291330745</v>
      </c>
      <c r="AG35">
        <f t="shared" si="20"/>
        <v>-245.08013997904899</v>
      </c>
      <c r="AH35">
        <f t="shared" si="21"/>
        <v>-10.808600813730175</v>
      </c>
      <c r="AI35">
        <f t="shared" si="22"/>
        <v>-5.4747084109834532E-2</v>
      </c>
      <c r="AJ35">
        <v>0</v>
      </c>
      <c r="AK35">
        <v>0</v>
      </c>
      <c r="AL35">
        <f t="shared" si="23"/>
        <v>1</v>
      </c>
      <c r="AM35">
        <f t="shared" si="24"/>
        <v>0</v>
      </c>
      <c r="AN35">
        <f t="shared" si="25"/>
        <v>54355.94944441197</v>
      </c>
      <c r="AO35">
        <f t="shared" si="26"/>
        <v>1799.89</v>
      </c>
      <c r="AP35">
        <f t="shared" si="27"/>
        <v>1517.3076000000001</v>
      </c>
      <c r="AQ35">
        <f t="shared" si="28"/>
        <v>0.84300018334453775</v>
      </c>
      <c r="AR35">
        <f t="shared" si="29"/>
        <v>0.16539035385495782</v>
      </c>
      <c r="AS35">
        <v>1689975200.5</v>
      </c>
      <c r="AT35">
        <v>1787.71</v>
      </c>
      <c r="AU35">
        <v>1799.98</v>
      </c>
      <c r="AV35">
        <v>11.958500000000001</v>
      </c>
      <c r="AW35">
        <v>11.635</v>
      </c>
      <c r="AX35">
        <v>1794.81</v>
      </c>
      <c r="AY35">
        <v>12.7012</v>
      </c>
      <c r="AZ35">
        <v>399.983</v>
      </c>
      <c r="BA35">
        <v>100.529</v>
      </c>
      <c r="BB35">
        <v>4.8350400000000002E-2</v>
      </c>
      <c r="BC35">
        <v>19.995200000000001</v>
      </c>
      <c r="BD35">
        <v>20.129000000000001</v>
      </c>
      <c r="BE35">
        <v>999.9</v>
      </c>
      <c r="BF35">
        <v>0</v>
      </c>
      <c r="BG35">
        <v>0</v>
      </c>
      <c r="BH35">
        <v>9986.25</v>
      </c>
      <c r="BI35">
        <v>0</v>
      </c>
      <c r="BJ35">
        <v>38.055399999999999</v>
      </c>
      <c r="BK35">
        <v>-12.270300000000001</v>
      </c>
      <c r="BL35">
        <v>1809.34</v>
      </c>
      <c r="BM35">
        <v>1821.17</v>
      </c>
      <c r="BN35">
        <v>0.32344400000000001</v>
      </c>
      <c r="BO35">
        <v>1799.98</v>
      </c>
      <c r="BP35">
        <v>11.635</v>
      </c>
      <c r="BQ35">
        <v>1.20218</v>
      </c>
      <c r="BR35">
        <v>1.1696599999999999</v>
      </c>
      <c r="BS35">
        <v>9.6285699999999999</v>
      </c>
      <c r="BT35">
        <v>9.2209500000000002</v>
      </c>
      <c r="BU35">
        <v>1799.89</v>
      </c>
      <c r="BV35">
        <v>0.89999399999999996</v>
      </c>
      <c r="BW35">
        <v>0.100006</v>
      </c>
      <c r="BX35">
        <v>0</v>
      </c>
      <c r="BY35">
        <v>2.5139999999999998</v>
      </c>
      <c r="BZ35">
        <v>0</v>
      </c>
      <c r="CA35">
        <v>6022.03</v>
      </c>
      <c r="CB35">
        <v>14599.4</v>
      </c>
      <c r="CC35">
        <v>37.625</v>
      </c>
      <c r="CD35">
        <v>39</v>
      </c>
      <c r="CE35">
        <v>38.061999999999998</v>
      </c>
      <c r="CF35">
        <v>36.686999999999998</v>
      </c>
      <c r="CG35">
        <v>36.5</v>
      </c>
      <c r="CH35">
        <v>1619.89</v>
      </c>
      <c r="CI35">
        <v>180</v>
      </c>
      <c r="CJ35">
        <v>0</v>
      </c>
      <c r="CK35">
        <v>1689975214.8</v>
      </c>
      <c r="CL35">
        <v>0</v>
      </c>
      <c r="CM35">
        <v>1689975172.5</v>
      </c>
      <c r="CN35" t="s">
        <v>402</v>
      </c>
      <c r="CO35">
        <v>1689975172.5</v>
      </c>
      <c r="CP35">
        <v>1689975159.5</v>
      </c>
      <c r="CQ35">
        <v>22</v>
      </c>
      <c r="CR35">
        <v>-0.14899999999999999</v>
      </c>
      <c r="CS35">
        <v>0</v>
      </c>
      <c r="CT35">
        <v>-7.1189999999999998</v>
      </c>
      <c r="CU35">
        <v>-0.74299999999999999</v>
      </c>
      <c r="CV35">
        <v>1800</v>
      </c>
      <c r="CW35">
        <v>12</v>
      </c>
      <c r="CX35">
        <v>0.12</v>
      </c>
      <c r="CY35">
        <v>0.15</v>
      </c>
      <c r="CZ35">
        <v>19.370402057878621</v>
      </c>
      <c r="DA35">
        <v>0.5635213722085487</v>
      </c>
      <c r="DB35">
        <v>0.15614660989056439</v>
      </c>
      <c r="DC35">
        <v>1</v>
      </c>
      <c r="DD35">
        <v>1800.0046341463419</v>
      </c>
      <c r="DE35">
        <v>5.7282229965096979E-2</v>
      </c>
      <c r="DF35">
        <v>5.5131663292852587E-2</v>
      </c>
      <c r="DG35">
        <v>1</v>
      </c>
      <c r="DH35">
        <v>1800.0168292682929</v>
      </c>
      <c r="DI35">
        <v>-7.9918075515707149E-2</v>
      </c>
      <c r="DJ35">
        <v>0.10766794084050139</v>
      </c>
      <c r="DK35">
        <v>-1</v>
      </c>
      <c r="DL35">
        <v>2</v>
      </c>
      <c r="DM35">
        <v>2</v>
      </c>
      <c r="DN35" t="s">
        <v>351</v>
      </c>
      <c r="DO35">
        <v>2.69353</v>
      </c>
      <c r="DP35">
        <v>2.66988</v>
      </c>
      <c r="DQ35">
        <v>0.25314399999999998</v>
      </c>
      <c r="DR35">
        <v>0.25229400000000002</v>
      </c>
      <c r="DS35">
        <v>7.2799199999999994E-2</v>
      </c>
      <c r="DT35">
        <v>6.7623199999999994E-2</v>
      </c>
      <c r="DU35">
        <v>22592.6</v>
      </c>
      <c r="DV35">
        <v>25520.6</v>
      </c>
      <c r="DW35">
        <v>28459.599999999999</v>
      </c>
      <c r="DX35">
        <v>32718.1</v>
      </c>
      <c r="DY35">
        <v>36689</v>
      </c>
      <c r="DZ35">
        <v>41107.1</v>
      </c>
      <c r="EA35">
        <v>41766.400000000001</v>
      </c>
      <c r="EB35">
        <v>46932.4</v>
      </c>
      <c r="EC35">
        <v>1.8272200000000001</v>
      </c>
      <c r="ED35">
        <v>2.2252800000000001</v>
      </c>
      <c r="EE35">
        <v>5.1248799999999997E-2</v>
      </c>
      <c r="EF35">
        <v>0</v>
      </c>
      <c r="EG35">
        <v>19.2807</v>
      </c>
      <c r="EH35">
        <v>999.9</v>
      </c>
      <c r="EI35">
        <v>54.7</v>
      </c>
      <c r="EJ35">
        <v>20.9</v>
      </c>
      <c r="EK35">
        <v>13.4977</v>
      </c>
      <c r="EL35">
        <v>63.354399999999998</v>
      </c>
      <c r="EM35">
        <v>0.16025500000000001</v>
      </c>
      <c r="EN35">
        <v>1</v>
      </c>
      <c r="EO35">
        <v>-0.31707600000000002</v>
      </c>
      <c r="EP35">
        <v>1.58606</v>
      </c>
      <c r="EQ35">
        <v>20.224799999999998</v>
      </c>
      <c r="ER35">
        <v>5.2271700000000001</v>
      </c>
      <c r="ES35">
        <v>12.0099</v>
      </c>
      <c r="ET35">
        <v>4.9897</v>
      </c>
      <c r="EU35">
        <v>3.3050000000000002</v>
      </c>
      <c r="EV35">
        <v>7617.1</v>
      </c>
      <c r="EW35">
        <v>9999</v>
      </c>
      <c r="EX35">
        <v>536.20000000000005</v>
      </c>
      <c r="EY35">
        <v>78.7</v>
      </c>
      <c r="EZ35">
        <v>1.85226</v>
      </c>
      <c r="FA35">
        <v>1.8613900000000001</v>
      </c>
      <c r="FB35">
        <v>1.86026</v>
      </c>
      <c r="FC35">
        <v>1.8562399999999999</v>
      </c>
      <c r="FD35">
        <v>1.86067</v>
      </c>
      <c r="FE35">
        <v>1.8569899999999999</v>
      </c>
      <c r="FF35">
        <v>1.8591200000000001</v>
      </c>
      <c r="FG35">
        <v>1.86188</v>
      </c>
      <c r="FH35">
        <v>0</v>
      </c>
      <c r="FI35">
        <v>0</v>
      </c>
      <c r="FJ35">
        <v>0</v>
      </c>
      <c r="FK35">
        <v>0</v>
      </c>
      <c r="FL35" t="s">
        <v>352</v>
      </c>
      <c r="FM35" t="s">
        <v>353</v>
      </c>
      <c r="FN35" t="s">
        <v>354</v>
      </c>
      <c r="FO35" t="s">
        <v>354</v>
      </c>
      <c r="FP35" t="s">
        <v>354</v>
      </c>
      <c r="FQ35" t="s">
        <v>354</v>
      </c>
      <c r="FR35">
        <v>0</v>
      </c>
      <c r="FS35">
        <v>100</v>
      </c>
      <c r="FT35">
        <v>100</v>
      </c>
      <c r="FU35">
        <v>-7.1</v>
      </c>
      <c r="FV35">
        <v>-0.74270000000000003</v>
      </c>
      <c r="FW35">
        <v>-2.909126474317516</v>
      </c>
      <c r="FX35">
        <v>-4.0117494158234393E-3</v>
      </c>
      <c r="FY35">
        <v>1.087516141204025E-6</v>
      </c>
      <c r="FZ35">
        <v>-8.657206703991749E-11</v>
      </c>
      <c r="GA35">
        <v>-0.74268000000000001</v>
      </c>
      <c r="GB35">
        <v>0</v>
      </c>
      <c r="GC35">
        <v>0</v>
      </c>
      <c r="GD35">
        <v>0</v>
      </c>
      <c r="GE35">
        <v>4</v>
      </c>
      <c r="GF35">
        <v>2094</v>
      </c>
      <c r="GG35">
        <v>-1</v>
      </c>
      <c r="GH35">
        <v>-1</v>
      </c>
      <c r="GI35">
        <v>0.5</v>
      </c>
      <c r="GJ35">
        <v>0.7</v>
      </c>
      <c r="GK35">
        <v>3.3630399999999998</v>
      </c>
      <c r="GL35">
        <v>2.34741</v>
      </c>
      <c r="GM35">
        <v>1.5942400000000001</v>
      </c>
      <c r="GN35">
        <v>2.3315399999999999</v>
      </c>
      <c r="GO35">
        <v>1.40015</v>
      </c>
      <c r="GP35">
        <v>2.2534200000000002</v>
      </c>
      <c r="GQ35">
        <v>23.9008</v>
      </c>
      <c r="GR35">
        <v>14.998900000000001</v>
      </c>
      <c r="GS35">
        <v>18</v>
      </c>
      <c r="GT35">
        <v>390.61200000000002</v>
      </c>
      <c r="GU35">
        <v>705.90599999999995</v>
      </c>
      <c r="GV35">
        <v>17.3675</v>
      </c>
      <c r="GW35">
        <v>22.935300000000002</v>
      </c>
      <c r="GX35">
        <v>29.9999</v>
      </c>
      <c r="GY35">
        <v>23.030899999999999</v>
      </c>
      <c r="GZ35">
        <v>23.0181</v>
      </c>
      <c r="HA35">
        <v>67.359700000000004</v>
      </c>
      <c r="HB35">
        <v>0</v>
      </c>
      <c r="HC35">
        <v>-30</v>
      </c>
      <c r="HD35">
        <v>17.369199999999999</v>
      </c>
      <c r="HE35">
        <v>1800</v>
      </c>
      <c r="HF35">
        <v>0</v>
      </c>
      <c r="HG35">
        <v>104.483</v>
      </c>
      <c r="HH35">
        <v>103.60899999999999</v>
      </c>
    </row>
    <row r="36" spans="1:216" x14ac:dyDescent="0.2">
      <c r="A36">
        <v>18</v>
      </c>
      <c r="B36">
        <v>1689975302.5</v>
      </c>
      <c r="C36">
        <v>1410.900000095367</v>
      </c>
      <c r="D36" t="s">
        <v>403</v>
      </c>
      <c r="E36" t="s">
        <v>404</v>
      </c>
      <c r="F36" t="s">
        <v>344</v>
      </c>
      <c r="G36" t="s">
        <v>345</v>
      </c>
      <c r="H36" t="s">
        <v>346</v>
      </c>
      <c r="I36" t="s">
        <v>347</v>
      </c>
      <c r="J36" t="s">
        <v>348</v>
      </c>
      <c r="K36" t="s">
        <v>349</v>
      </c>
      <c r="L36">
        <v>1689975302.5</v>
      </c>
      <c r="M36">
        <f t="shared" si="0"/>
        <v>9.3786339643860388E-4</v>
      </c>
      <c r="N36">
        <f t="shared" si="1"/>
        <v>0.93786339643860384</v>
      </c>
      <c r="O36">
        <f t="shared" si="2"/>
        <v>9.0773018029041079</v>
      </c>
      <c r="P36">
        <f t="shared" si="3"/>
        <v>396.74400000000003</v>
      </c>
      <c r="Q36">
        <f t="shared" si="4"/>
        <v>187.92240609552115</v>
      </c>
      <c r="R36">
        <f t="shared" si="5"/>
        <v>18.901759607924671</v>
      </c>
      <c r="S36">
        <f t="shared" si="6"/>
        <v>39.905617800969601</v>
      </c>
      <c r="T36">
        <f t="shared" si="7"/>
        <v>7.2187956408084314E-2</v>
      </c>
      <c r="U36">
        <f t="shared" si="8"/>
        <v>4.5826462885304631</v>
      </c>
      <c r="V36">
        <f t="shared" si="9"/>
        <v>7.1562125380937647E-2</v>
      </c>
      <c r="W36">
        <f t="shared" si="10"/>
        <v>4.478210437318994E-2</v>
      </c>
      <c r="X36">
        <f t="shared" si="11"/>
        <v>297.70257899999996</v>
      </c>
      <c r="Y36">
        <f t="shared" si="12"/>
        <v>20.984570336257949</v>
      </c>
      <c r="Z36">
        <f t="shared" si="13"/>
        <v>20.984570336257949</v>
      </c>
      <c r="AA36">
        <f t="shared" si="14"/>
        <v>2.4935662094318332</v>
      </c>
      <c r="AB36">
        <f t="shared" si="15"/>
        <v>51.148992214740574</v>
      </c>
      <c r="AC36">
        <f t="shared" si="16"/>
        <v>1.1995704510160798</v>
      </c>
      <c r="AD36">
        <f t="shared" si="17"/>
        <v>2.3452474801065128</v>
      </c>
      <c r="AE36">
        <f t="shared" si="18"/>
        <v>1.2939957584157533</v>
      </c>
      <c r="AF36">
        <f t="shared" si="19"/>
        <v>-41.359775782942428</v>
      </c>
      <c r="AG36">
        <f t="shared" si="20"/>
        <v>-245.56994023397286</v>
      </c>
      <c r="AH36">
        <f t="shared" si="21"/>
        <v>-10.827807465037642</v>
      </c>
      <c r="AI36">
        <f t="shared" si="22"/>
        <v>-5.4944481952986735E-2</v>
      </c>
      <c r="AJ36">
        <v>0</v>
      </c>
      <c r="AK36">
        <v>0</v>
      </c>
      <c r="AL36">
        <f t="shared" si="23"/>
        <v>1</v>
      </c>
      <c r="AM36">
        <f t="shared" si="24"/>
        <v>0</v>
      </c>
      <c r="AN36">
        <f t="shared" si="25"/>
        <v>54369.813462717226</v>
      </c>
      <c r="AO36">
        <f t="shared" si="26"/>
        <v>1800</v>
      </c>
      <c r="AP36">
        <f t="shared" si="27"/>
        <v>1517.4002999999998</v>
      </c>
      <c r="AQ36">
        <f t="shared" si="28"/>
        <v>0.84300016666666655</v>
      </c>
      <c r="AR36">
        <f t="shared" si="29"/>
        <v>0.16539032166666665</v>
      </c>
      <c r="AS36">
        <v>1689975302.5</v>
      </c>
      <c r="AT36">
        <v>396.74400000000003</v>
      </c>
      <c r="AU36">
        <v>400.00400000000002</v>
      </c>
      <c r="AV36">
        <v>11.9262</v>
      </c>
      <c r="AW36">
        <v>11.6065</v>
      </c>
      <c r="AX36">
        <v>400.58800000000002</v>
      </c>
      <c r="AY36">
        <v>12.668699999999999</v>
      </c>
      <c r="AZ36">
        <v>400.005</v>
      </c>
      <c r="BA36">
        <v>100.535</v>
      </c>
      <c r="BB36">
        <v>4.7788400000000002E-2</v>
      </c>
      <c r="BC36">
        <v>19.990600000000001</v>
      </c>
      <c r="BD36">
        <v>20.149699999999999</v>
      </c>
      <c r="BE36">
        <v>999.9</v>
      </c>
      <c r="BF36">
        <v>0</v>
      </c>
      <c r="BG36">
        <v>0</v>
      </c>
      <c r="BH36">
        <v>9988.1200000000008</v>
      </c>
      <c r="BI36">
        <v>0</v>
      </c>
      <c r="BJ36">
        <v>34.668100000000003</v>
      </c>
      <c r="BK36">
        <v>-3.25989</v>
      </c>
      <c r="BL36">
        <v>401.53300000000002</v>
      </c>
      <c r="BM36">
        <v>404.70100000000002</v>
      </c>
      <c r="BN36">
        <v>0.31970500000000002</v>
      </c>
      <c r="BO36">
        <v>400.00400000000002</v>
      </c>
      <c r="BP36">
        <v>11.6065</v>
      </c>
      <c r="BQ36">
        <v>1.1990099999999999</v>
      </c>
      <c r="BR36">
        <v>1.16686</v>
      </c>
      <c r="BS36">
        <v>9.5891999999999999</v>
      </c>
      <c r="BT36">
        <v>9.1853700000000007</v>
      </c>
      <c r="BU36">
        <v>1800</v>
      </c>
      <c r="BV36">
        <v>0.89999399999999996</v>
      </c>
      <c r="BW36">
        <v>0.100006</v>
      </c>
      <c r="BX36">
        <v>0</v>
      </c>
      <c r="BY36">
        <v>3.0255999999999998</v>
      </c>
      <c r="BZ36">
        <v>0</v>
      </c>
      <c r="CA36">
        <v>5474.95</v>
      </c>
      <c r="CB36">
        <v>14600.3</v>
      </c>
      <c r="CC36">
        <v>36.75</v>
      </c>
      <c r="CD36">
        <v>38.375</v>
      </c>
      <c r="CE36">
        <v>37.125</v>
      </c>
      <c r="CF36">
        <v>36.061999999999998</v>
      </c>
      <c r="CG36">
        <v>35.75</v>
      </c>
      <c r="CH36">
        <v>1619.99</v>
      </c>
      <c r="CI36">
        <v>180.01</v>
      </c>
      <c r="CJ36">
        <v>0</v>
      </c>
      <c r="CK36">
        <v>1689975316.8</v>
      </c>
      <c r="CL36">
        <v>0</v>
      </c>
      <c r="CM36">
        <v>1689975259</v>
      </c>
      <c r="CN36" t="s">
        <v>405</v>
      </c>
      <c r="CO36">
        <v>1689975259</v>
      </c>
      <c r="CP36">
        <v>1689975259</v>
      </c>
      <c r="CQ36">
        <v>23</v>
      </c>
      <c r="CR36">
        <v>0.504</v>
      </c>
      <c r="CS36">
        <v>0</v>
      </c>
      <c r="CT36">
        <v>-3.8530000000000002</v>
      </c>
      <c r="CU36">
        <v>-0.74299999999999999</v>
      </c>
      <c r="CV36">
        <v>400</v>
      </c>
      <c r="CW36">
        <v>12</v>
      </c>
      <c r="CX36">
        <v>7.0000000000000007E-2</v>
      </c>
      <c r="CY36">
        <v>0.08</v>
      </c>
      <c r="CZ36">
        <v>4.8077765095903278</v>
      </c>
      <c r="DA36">
        <v>2.0037652887183088</v>
      </c>
      <c r="DB36">
        <v>0.19801764820992659</v>
      </c>
      <c r="DC36">
        <v>1</v>
      </c>
      <c r="DD36">
        <v>399.97460975609749</v>
      </c>
      <c r="DE36">
        <v>7.8606271776565373E-3</v>
      </c>
      <c r="DF36">
        <v>1.818720811353117E-2</v>
      </c>
      <c r="DG36">
        <v>1</v>
      </c>
      <c r="DH36">
        <v>1799.99756097561</v>
      </c>
      <c r="DI36">
        <v>-5.5498070556804557E-2</v>
      </c>
      <c r="DJ36">
        <v>0.1233037195610398</v>
      </c>
      <c r="DK36">
        <v>-1</v>
      </c>
      <c r="DL36">
        <v>2</v>
      </c>
      <c r="DM36">
        <v>2</v>
      </c>
      <c r="DN36" t="s">
        <v>351</v>
      </c>
      <c r="DO36">
        <v>2.69373</v>
      </c>
      <c r="DP36">
        <v>2.66934</v>
      </c>
      <c r="DQ36">
        <v>9.4298199999999999E-2</v>
      </c>
      <c r="DR36">
        <v>9.3760200000000002E-2</v>
      </c>
      <c r="DS36">
        <v>7.2675299999999998E-2</v>
      </c>
      <c r="DT36">
        <v>6.7512699999999995E-2</v>
      </c>
      <c r="DU36">
        <v>27394.5</v>
      </c>
      <c r="DV36">
        <v>30926.5</v>
      </c>
      <c r="DW36">
        <v>28462.799999999999</v>
      </c>
      <c r="DX36">
        <v>32720.799999999999</v>
      </c>
      <c r="DY36">
        <v>36697.199999999997</v>
      </c>
      <c r="DZ36">
        <v>41114.9</v>
      </c>
      <c r="EA36">
        <v>41770.9</v>
      </c>
      <c r="EB36">
        <v>46936.6</v>
      </c>
      <c r="EC36">
        <v>1.8279000000000001</v>
      </c>
      <c r="ED36">
        <v>2.2230500000000002</v>
      </c>
      <c r="EE36">
        <v>4.7400600000000001E-2</v>
      </c>
      <c r="EF36">
        <v>0</v>
      </c>
      <c r="EG36">
        <v>19.365200000000002</v>
      </c>
      <c r="EH36">
        <v>999.9</v>
      </c>
      <c r="EI36">
        <v>54.7</v>
      </c>
      <c r="EJ36">
        <v>20.9</v>
      </c>
      <c r="EK36">
        <v>13.4955</v>
      </c>
      <c r="EL36">
        <v>63.054400000000001</v>
      </c>
      <c r="EM36">
        <v>0.37259700000000001</v>
      </c>
      <c r="EN36">
        <v>1</v>
      </c>
      <c r="EO36">
        <v>-0.32319399999999998</v>
      </c>
      <c r="EP36">
        <v>1.40734</v>
      </c>
      <c r="EQ36">
        <v>20.226600000000001</v>
      </c>
      <c r="ER36">
        <v>5.2277699999999996</v>
      </c>
      <c r="ES36">
        <v>12.0099</v>
      </c>
      <c r="ET36">
        <v>4.9896500000000001</v>
      </c>
      <c r="EU36">
        <v>3.3050000000000002</v>
      </c>
      <c r="EV36">
        <v>7619.5</v>
      </c>
      <c r="EW36">
        <v>9999</v>
      </c>
      <c r="EX36">
        <v>536.20000000000005</v>
      </c>
      <c r="EY36">
        <v>78.7</v>
      </c>
      <c r="EZ36">
        <v>1.85226</v>
      </c>
      <c r="FA36">
        <v>1.8613200000000001</v>
      </c>
      <c r="FB36">
        <v>1.8602099999999999</v>
      </c>
      <c r="FC36">
        <v>1.8562399999999999</v>
      </c>
      <c r="FD36">
        <v>1.86066</v>
      </c>
      <c r="FE36">
        <v>1.8569899999999999</v>
      </c>
      <c r="FF36">
        <v>1.8590800000000001</v>
      </c>
      <c r="FG36">
        <v>1.86188</v>
      </c>
      <c r="FH36">
        <v>0</v>
      </c>
      <c r="FI36">
        <v>0</v>
      </c>
      <c r="FJ36">
        <v>0</v>
      </c>
      <c r="FK36">
        <v>0</v>
      </c>
      <c r="FL36" t="s">
        <v>352</v>
      </c>
      <c r="FM36" t="s">
        <v>353</v>
      </c>
      <c r="FN36" t="s">
        <v>354</v>
      </c>
      <c r="FO36" t="s">
        <v>354</v>
      </c>
      <c r="FP36" t="s">
        <v>354</v>
      </c>
      <c r="FQ36" t="s">
        <v>354</v>
      </c>
      <c r="FR36">
        <v>0</v>
      </c>
      <c r="FS36">
        <v>100</v>
      </c>
      <c r="FT36">
        <v>100</v>
      </c>
      <c r="FU36">
        <v>-3.8439999999999999</v>
      </c>
      <c r="FV36">
        <v>-0.74250000000000005</v>
      </c>
      <c r="FW36">
        <v>-2.4053161043776572</v>
      </c>
      <c r="FX36">
        <v>-4.0117494158234393E-3</v>
      </c>
      <c r="FY36">
        <v>1.087516141204025E-6</v>
      </c>
      <c r="FZ36">
        <v>-8.657206703991749E-11</v>
      </c>
      <c r="GA36">
        <v>-0.74253000000000036</v>
      </c>
      <c r="GB36">
        <v>0</v>
      </c>
      <c r="GC36">
        <v>0</v>
      </c>
      <c r="GD36">
        <v>0</v>
      </c>
      <c r="GE36">
        <v>4</v>
      </c>
      <c r="GF36">
        <v>2094</v>
      </c>
      <c r="GG36">
        <v>-1</v>
      </c>
      <c r="GH36">
        <v>-1</v>
      </c>
      <c r="GI36">
        <v>0.7</v>
      </c>
      <c r="GJ36">
        <v>0.7</v>
      </c>
      <c r="GK36">
        <v>0.99243199999999998</v>
      </c>
      <c r="GL36">
        <v>2.34253</v>
      </c>
      <c r="GM36">
        <v>1.5942400000000001</v>
      </c>
      <c r="GN36">
        <v>2.3315399999999999</v>
      </c>
      <c r="GO36">
        <v>1.40015</v>
      </c>
      <c r="GP36">
        <v>2.2900399999999999</v>
      </c>
      <c r="GQ36">
        <v>23.9008</v>
      </c>
      <c r="GR36">
        <v>14.981400000000001</v>
      </c>
      <c r="GS36">
        <v>18</v>
      </c>
      <c r="GT36">
        <v>390.48899999999998</v>
      </c>
      <c r="GU36">
        <v>703.00300000000004</v>
      </c>
      <c r="GV36">
        <v>17.4954</v>
      </c>
      <c r="GW36">
        <v>22.858000000000001</v>
      </c>
      <c r="GX36">
        <v>29.9999</v>
      </c>
      <c r="GY36">
        <v>22.966100000000001</v>
      </c>
      <c r="GZ36">
        <v>22.958300000000001</v>
      </c>
      <c r="HA36">
        <v>19.9206</v>
      </c>
      <c r="HB36">
        <v>0</v>
      </c>
      <c r="HC36">
        <v>-30</v>
      </c>
      <c r="HD36">
        <v>17.501200000000001</v>
      </c>
      <c r="HE36">
        <v>400</v>
      </c>
      <c r="HF36">
        <v>0</v>
      </c>
      <c r="HG36">
        <v>104.494</v>
      </c>
      <c r="HH36">
        <v>103.617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8"/>
  <sheetViews>
    <sheetView workbookViewId="0"/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23</v>
      </c>
    </row>
    <row r="14" spans="1:2" x14ac:dyDescent="0.2">
      <c r="A14" t="s">
        <v>25</v>
      </c>
      <c r="B14" t="s">
        <v>21</v>
      </c>
    </row>
    <row r="15" spans="1:2" x14ac:dyDescent="0.2">
      <c r="A15" t="s">
        <v>26</v>
      </c>
      <c r="B15" t="s">
        <v>11</v>
      </c>
    </row>
    <row r="16" spans="1:2" x14ac:dyDescent="0.2">
      <c r="A16" t="s">
        <v>27</v>
      </c>
      <c r="B16" t="s">
        <v>28</v>
      </c>
    </row>
    <row r="17" spans="1:2" x14ac:dyDescent="0.2">
      <c r="A17" t="s">
        <v>406</v>
      </c>
      <c r="B17" t="s">
        <v>407</v>
      </c>
    </row>
    <row r="18" spans="1:2" x14ac:dyDescent="0.2">
      <c r="A18" t="s">
        <v>406</v>
      </c>
      <c r="B18" t="s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Kim Ely</cp:lastModifiedBy>
  <dcterms:created xsi:type="dcterms:W3CDTF">2023-07-21T21:36:48Z</dcterms:created>
  <dcterms:modified xsi:type="dcterms:W3CDTF">2023-07-24T07:31:22Z</dcterms:modified>
</cp:coreProperties>
</file>