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8_{C0D3C41B-F660-B444-9187-A8F5C0A7A8F2}" xr6:coauthVersionLast="47" xr6:coauthVersionMax="47" xr10:uidLastSave="{00000000-0000-0000-0000-000000000000}"/>
  <bookViews>
    <workbookView xWindow="36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6" i="1" l="1"/>
  <c r="AQ36" i="1"/>
  <c r="AP36" i="1"/>
  <c r="AO36" i="1"/>
  <c r="AN36" i="1"/>
  <c r="AL36" i="1"/>
  <c r="P36" i="1" s="1"/>
  <c r="AD36" i="1"/>
  <c r="AC36" i="1"/>
  <c r="AB36" i="1"/>
  <c r="X36" i="1"/>
  <c r="U36" i="1"/>
  <c r="S36" i="1"/>
  <c r="AR35" i="1"/>
  <c r="AQ35" i="1"/>
  <c r="AO35" i="1"/>
  <c r="AP35" i="1" s="1"/>
  <c r="AN35" i="1"/>
  <c r="AL35" i="1" s="1"/>
  <c r="AD35" i="1"/>
  <c r="AB35" i="1" s="1"/>
  <c r="AC35" i="1"/>
  <c r="U35" i="1"/>
  <c r="AR34" i="1"/>
  <c r="AQ34" i="1"/>
  <c r="AO34" i="1"/>
  <c r="AP34" i="1" s="1"/>
  <c r="AN34" i="1"/>
  <c r="AL34" i="1"/>
  <c r="N34" i="1" s="1"/>
  <c r="M34" i="1" s="1"/>
  <c r="AD34" i="1"/>
  <c r="AC34" i="1"/>
  <c r="AB34" i="1"/>
  <c r="U34" i="1"/>
  <c r="P34" i="1"/>
  <c r="O34" i="1"/>
  <c r="AR33" i="1"/>
  <c r="AQ33" i="1"/>
  <c r="AO33" i="1"/>
  <c r="AP33" i="1" s="1"/>
  <c r="AN33" i="1"/>
  <c r="AL33" i="1" s="1"/>
  <c r="AD33" i="1"/>
  <c r="AC33" i="1"/>
  <c r="AB33" i="1" s="1"/>
  <c r="U33" i="1"/>
  <c r="AR32" i="1"/>
  <c r="AQ32" i="1"/>
  <c r="AP32" i="1"/>
  <c r="AO32" i="1"/>
  <c r="AN32" i="1"/>
  <c r="AM32" i="1"/>
  <c r="AL32" i="1"/>
  <c r="P32" i="1" s="1"/>
  <c r="AD32" i="1"/>
  <c r="AC32" i="1"/>
  <c r="AB32" i="1" s="1"/>
  <c r="X32" i="1"/>
  <c r="U32" i="1"/>
  <c r="S32" i="1"/>
  <c r="AR31" i="1"/>
  <c r="AQ31" i="1"/>
  <c r="AO31" i="1"/>
  <c r="AP31" i="1" s="1"/>
  <c r="AN31" i="1"/>
  <c r="AL31" i="1" s="1"/>
  <c r="AD31" i="1"/>
  <c r="AC31" i="1"/>
  <c r="AB31" i="1" s="1"/>
  <c r="U31" i="1"/>
  <c r="AR30" i="1"/>
  <c r="AQ30" i="1"/>
  <c r="AO30" i="1"/>
  <c r="AP30" i="1" s="1"/>
  <c r="AN30" i="1"/>
  <c r="AL30" i="1"/>
  <c r="N30" i="1" s="1"/>
  <c r="M30" i="1" s="1"/>
  <c r="AD30" i="1"/>
  <c r="AC30" i="1"/>
  <c r="AB30" i="1"/>
  <c r="U30" i="1"/>
  <c r="P30" i="1"/>
  <c r="O30" i="1"/>
  <c r="AR29" i="1"/>
  <c r="AQ29" i="1"/>
  <c r="AO29" i="1"/>
  <c r="AP29" i="1" s="1"/>
  <c r="AN29" i="1"/>
  <c r="AL29" i="1" s="1"/>
  <c r="AD29" i="1"/>
  <c r="AC29" i="1"/>
  <c r="AB29" i="1" s="1"/>
  <c r="U29" i="1"/>
  <c r="AR28" i="1"/>
  <c r="AQ28" i="1"/>
  <c r="AP28" i="1"/>
  <c r="AO28" i="1"/>
  <c r="AN28" i="1"/>
  <c r="AM28" i="1"/>
  <c r="AL28" i="1"/>
  <c r="P28" i="1" s="1"/>
  <c r="AD28" i="1"/>
  <c r="AC28" i="1"/>
  <c r="AB28" i="1" s="1"/>
  <c r="X28" i="1"/>
  <c r="U28" i="1"/>
  <c r="S28" i="1"/>
  <c r="AR27" i="1"/>
  <c r="AQ27" i="1"/>
  <c r="AO27" i="1"/>
  <c r="AP27" i="1" s="1"/>
  <c r="AN27" i="1"/>
  <c r="AL27" i="1" s="1"/>
  <c r="AD27" i="1"/>
  <c r="AC27" i="1"/>
  <c r="AB27" i="1" s="1"/>
  <c r="U27" i="1"/>
  <c r="AR26" i="1"/>
  <c r="AQ26" i="1"/>
  <c r="AO26" i="1"/>
  <c r="AP26" i="1" s="1"/>
  <c r="AN26" i="1"/>
  <c r="AL26" i="1"/>
  <c r="N26" i="1" s="1"/>
  <c r="M26" i="1" s="1"/>
  <c r="AD26" i="1"/>
  <c r="AC26" i="1"/>
  <c r="AB26" i="1"/>
  <c r="U26" i="1"/>
  <c r="P26" i="1"/>
  <c r="O26" i="1"/>
  <c r="AR25" i="1"/>
  <c r="AQ25" i="1"/>
  <c r="AO25" i="1"/>
  <c r="AP25" i="1" s="1"/>
  <c r="AN25" i="1"/>
  <c r="AL25" i="1" s="1"/>
  <c r="AD25" i="1"/>
  <c r="AC25" i="1"/>
  <c r="AB25" i="1" s="1"/>
  <c r="U25" i="1"/>
  <c r="AR24" i="1"/>
  <c r="AQ24" i="1"/>
  <c r="AP24" i="1"/>
  <c r="AO24" i="1"/>
  <c r="AN24" i="1"/>
  <c r="AM24" i="1"/>
  <c r="AL24" i="1"/>
  <c r="P24" i="1" s="1"/>
  <c r="AD24" i="1"/>
  <c r="AC24" i="1"/>
  <c r="AB24" i="1" s="1"/>
  <c r="X24" i="1"/>
  <c r="U24" i="1"/>
  <c r="S24" i="1"/>
  <c r="AR23" i="1"/>
  <c r="AQ23" i="1"/>
  <c r="AO23" i="1"/>
  <c r="AP23" i="1" s="1"/>
  <c r="AN23" i="1"/>
  <c r="AL23" i="1" s="1"/>
  <c r="AD23" i="1"/>
  <c r="AB23" i="1" s="1"/>
  <c r="AC23" i="1"/>
  <c r="U23" i="1"/>
  <c r="AR22" i="1"/>
  <c r="AQ22" i="1"/>
  <c r="AO22" i="1"/>
  <c r="AP22" i="1" s="1"/>
  <c r="AN22" i="1"/>
  <c r="AL22" i="1"/>
  <c r="N22" i="1" s="1"/>
  <c r="M22" i="1" s="1"/>
  <c r="AD22" i="1"/>
  <c r="AC22" i="1"/>
  <c r="AB22" i="1"/>
  <c r="U22" i="1"/>
  <c r="P22" i="1"/>
  <c r="O22" i="1"/>
  <c r="AR21" i="1"/>
  <c r="AQ21" i="1"/>
  <c r="AO21" i="1"/>
  <c r="AP21" i="1" s="1"/>
  <c r="AN21" i="1"/>
  <c r="AL21" i="1" s="1"/>
  <c r="AD21" i="1"/>
  <c r="AC21" i="1"/>
  <c r="AB21" i="1" s="1"/>
  <c r="U21" i="1"/>
  <c r="AR20" i="1"/>
  <c r="AQ20" i="1"/>
  <c r="AP20" i="1"/>
  <c r="AO20" i="1"/>
  <c r="AN20" i="1"/>
  <c r="AM20" i="1"/>
  <c r="AL20" i="1"/>
  <c r="P20" i="1" s="1"/>
  <c r="AD20" i="1"/>
  <c r="AC20" i="1"/>
  <c r="AB20" i="1" s="1"/>
  <c r="X20" i="1"/>
  <c r="U20" i="1"/>
  <c r="S20" i="1"/>
  <c r="AR19" i="1"/>
  <c r="AQ19" i="1"/>
  <c r="AO19" i="1"/>
  <c r="AP19" i="1" s="1"/>
  <c r="AN19" i="1"/>
  <c r="AL19" i="1" s="1"/>
  <c r="AD19" i="1"/>
  <c r="AC19" i="1"/>
  <c r="AB19" i="1" s="1"/>
  <c r="U19" i="1"/>
  <c r="AF34" i="1" l="1"/>
  <c r="AF22" i="1"/>
  <c r="P31" i="1"/>
  <c r="O31" i="1"/>
  <c r="N31" i="1"/>
  <c r="M31" i="1" s="1"/>
  <c r="AM31" i="1"/>
  <c r="S31" i="1"/>
  <c r="Y28" i="1"/>
  <c r="Z28" i="1" s="1"/>
  <c r="P35" i="1"/>
  <c r="O35" i="1"/>
  <c r="N35" i="1"/>
  <c r="M35" i="1" s="1"/>
  <c r="AM35" i="1"/>
  <c r="S35" i="1"/>
  <c r="P23" i="1"/>
  <c r="S23" i="1"/>
  <c r="O23" i="1"/>
  <c r="N23" i="1"/>
  <c r="M23" i="1" s="1"/>
  <c r="AM23" i="1"/>
  <c r="AF30" i="1"/>
  <c r="P19" i="1"/>
  <c r="O19" i="1"/>
  <c r="N19" i="1"/>
  <c r="M19" i="1" s="1"/>
  <c r="S19" i="1"/>
  <c r="AM19" i="1"/>
  <c r="S33" i="1"/>
  <c r="P33" i="1"/>
  <c r="O33" i="1"/>
  <c r="N33" i="1"/>
  <c r="M33" i="1" s="1"/>
  <c r="AM33" i="1"/>
  <c r="S29" i="1"/>
  <c r="P29" i="1"/>
  <c r="O29" i="1"/>
  <c r="N29" i="1"/>
  <c r="M29" i="1" s="1"/>
  <c r="AM29" i="1"/>
  <c r="S25" i="1"/>
  <c r="O25" i="1"/>
  <c r="P25" i="1"/>
  <c r="AM25" i="1"/>
  <c r="N25" i="1"/>
  <c r="M25" i="1" s="1"/>
  <c r="AF26" i="1"/>
  <c r="P27" i="1"/>
  <c r="O27" i="1"/>
  <c r="N27" i="1"/>
  <c r="M27" i="1" s="1"/>
  <c r="S27" i="1"/>
  <c r="AM27" i="1"/>
  <c r="S21" i="1"/>
  <c r="O21" i="1"/>
  <c r="P21" i="1"/>
  <c r="N21" i="1"/>
  <c r="M21" i="1" s="1"/>
  <c r="AM21" i="1"/>
  <c r="X22" i="1"/>
  <c r="X26" i="1"/>
  <c r="X30" i="1"/>
  <c r="X34" i="1"/>
  <c r="AM36" i="1"/>
  <c r="N20" i="1"/>
  <c r="M20" i="1" s="1"/>
  <c r="X21" i="1"/>
  <c r="N24" i="1"/>
  <c r="M24" i="1" s="1"/>
  <c r="X25" i="1"/>
  <c r="N28" i="1"/>
  <c r="M28" i="1" s="1"/>
  <c r="X29" i="1"/>
  <c r="N32" i="1"/>
  <c r="M32" i="1" s="1"/>
  <c r="X33" i="1"/>
  <c r="N36" i="1"/>
  <c r="M36" i="1" s="1"/>
  <c r="Y36" i="1" s="1"/>
  <c r="Z36" i="1" s="1"/>
  <c r="O20" i="1"/>
  <c r="S22" i="1"/>
  <c r="O24" i="1"/>
  <c r="S26" i="1"/>
  <c r="O28" i="1"/>
  <c r="S30" i="1"/>
  <c r="O32" i="1"/>
  <c r="S34" i="1"/>
  <c r="O36" i="1"/>
  <c r="AM26" i="1"/>
  <c r="AM30" i="1"/>
  <c r="AM34" i="1"/>
  <c r="AM22" i="1"/>
  <c r="X19" i="1"/>
  <c r="X23" i="1"/>
  <c r="X27" i="1"/>
  <c r="X31" i="1"/>
  <c r="X35" i="1"/>
  <c r="AH36" i="1" l="1"/>
  <c r="AA36" i="1"/>
  <c r="AE36" i="1" s="1"/>
  <c r="AG36" i="1"/>
  <c r="Y35" i="1"/>
  <c r="Z35" i="1" s="1"/>
  <c r="AF24" i="1"/>
  <c r="Y24" i="1"/>
  <c r="Z24" i="1" s="1"/>
  <c r="Y21" i="1"/>
  <c r="Z21" i="1" s="1"/>
  <c r="V21" i="1" s="1"/>
  <c r="T21" i="1" s="1"/>
  <c r="W21" i="1" s="1"/>
  <c r="Q21" i="1" s="1"/>
  <c r="R21" i="1" s="1"/>
  <c r="AF27" i="1"/>
  <c r="AF20" i="1"/>
  <c r="V20" i="1"/>
  <c r="T20" i="1" s="1"/>
  <c r="W20" i="1" s="1"/>
  <c r="Q20" i="1" s="1"/>
  <c r="R20" i="1" s="1"/>
  <c r="Y23" i="1"/>
  <c r="Z23" i="1" s="1"/>
  <c r="Y33" i="1"/>
  <c r="Z33" i="1" s="1"/>
  <c r="Y20" i="1"/>
  <c r="Z20" i="1" s="1"/>
  <c r="Y30" i="1"/>
  <c r="Z30" i="1" s="1"/>
  <c r="AF25" i="1"/>
  <c r="V25" i="1"/>
  <c r="T25" i="1" s="1"/>
  <c r="W25" i="1" s="1"/>
  <c r="Q25" i="1" s="1"/>
  <c r="R25" i="1" s="1"/>
  <c r="AF33" i="1"/>
  <c r="AF23" i="1"/>
  <c r="AH28" i="1"/>
  <c r="AA28" i="1"/>
  <c r="AE28" i="1" s="1"/>
  <c r="Y31" i="1"/>
  <c r="Z31" i="1" s="1"/>
  <c r="V31" i="1" s="1"/>
  <c r="T31" i="1" s="1"/>
  <c r="W31" i="1" s="1"/>
  <c r="Q31" i="1" s="1"/>
  <c r="R31" i="1" s="1"/>
  <c r="Y27" i="1"/>
  <c r="Z27" i="1" s="1"/>
  <c r="V27" i="1" s="1"/>
  <c r="T27" i="1" s="1"/>
  <c r="W27" i="1" s="1"/>
  <c r="Q27" i="1" s="1"/>
  <c r="R27" i="1" s="1"/>
  <c r="AF36" i="1"/>
  <c r="V36" i="1"/>
  <c r="T36" i="1" s="1"/>
  <c r="W36" i="1" s="1"/>
  <c r="Q36" i="1" s="1"/>
  <c r="R36" i="1" s="1"/>
  <c r="AF21" i="1"/>
  <c r="AF31" i="1"/>
  <c r="Y19" i="1"/>
  <c r="Z19" i="1" s="1"/>
  <c r="AF32" i="1"/>
  <c r="Y34" i="1"/>
  <c r="Z34" i="1" s="1"/>
  <c r="AG28" i="1"/>
  <c r="Y32" i="1"/>
  <c r="Z32" i="1" s="1"/>
  <c r="AF35" i="1"/>
  <c r="Y29" i="1"/>
  <c r="Z29" i="1" s="1"/>
  <c r="AF28" i="1"/>
  <c r="V28" i="1"/>
  <c r="T28" i="1" s="1"/>
  <c r="W28" i="1" s="1"/>
  <c r="Q28" i="1" s="1"/>
  <c r="R28" i="1" s="1"/>
  <c r="Y26" i="1"/>
  <c r="Z26" i="1" s="1"/>
  <c r="AF29" i="1"/>
  <c r="AF19" i="1"/>
  <c r="Y25" i="1"/>
  <c r="Z25" i="1" s="1"/>
  <c r="Y22" i="1"/>
  <c r="Z22" i="1" s="1"/>
  <c r="AH24" i="1" l="1"/>
  <c r="AA24" i="1"/>
  <c r="AE24" i="1" s="1"/>
  <c r="AG24" i="1"/>
  <c r="AA23" i="1"/>
  <c r="AE23" i="1" s="1"/>
  <c r="AG23" i="1"/>
  <c r="AH23" i="1"/>
  <c r="AI23" i="1" s="1"/>
  <c r="AA25" i="1"/>
  <c r="AE25" i="1" s="1"/>
  <c r="AH25" i="1"/>
  <c r="AI25" i="1" s="1"/>
  <c r="AG25" i="1"/>
  <c r="AA34" i="1"/>
  <c r="AE34" i="1" s="1"/>
  <c r="AH34" i="1"/>
  <c r="AG34" i="1"/>
  <c r="V34" i="1"/>
  <c r="T34" i="1" s="1"/>
  <c r="W34" i="1" s="1"/>
  <c r="Q34" i="1" s="1"/>
  <c r="R34" i="1" s="1"/>
  <c r="AA35" i="1"/>
  <c r="AE35" i="1" s="1"/>
  <c r="AH35" i="1"/>
  <c r="AG35" i="1"/>
  <c r="AA26" i="1"/>
  <c r="AE26" i="1" s="1"/>
  <c r="AH26" i="1"/>
  <c r="AG26" i="1"/>
  <c r="V26" i="1"/>
  <c r="T26" i="1" s="1"/>
  <c r="W26" i="1" s="1"/>
  <c r="Q26" i="1" s="1"/>
  <c r="R26" i="1" s="1"/>
  <c r="AI28" i="1"/>
  <c r="AG30" i="1"/>
  <c r="AA30" i="1"/>
  <c r="AE30" i="1" s="1"/>
  <c r="AH30" i="1"/>
  <c r="V30" i="1"/>
  <c r="T30" i="1" s="1"/>
  <c r="W30" i="1" s="1"/>
  <c r="Q30" i="1" s="1"/>
  <c r="R30" i="1" s="1"/>
  <c r="AG22" i="1"/>
  <c r="AA22" i="1"/>
  <c r="AE22" i="1" s="1"/>
  <c r="AH22" i="1"/>
  <c r="AI22" i="1" s="1"/>
  <c r="V22" i="1"/>
  <c r="T22" i="1" s="1"/>
  <c r="W22" i="1" s="1"/>
  <c r="Q22" i="1" s="1"/>
  <c r="R22" i="1" s="1"/>
  <c r="AH20" i="1"/>
  <c r="AI20" i="1" s="1"/>
  <c r="AA20" i="1"/>
  <c r="AE20" i="1" s="1"/>
  <c r="AG20" i="1"/>
  <c r="AH32" i="1"/>
  <c r="AA32" i="1"/>
  <c r="AE32" i="1" s="1"/>
  <c r="AG32" i="1"/>
  <c r="AA31" i="1"/>
  <c r="AE31" i="1" s="1"/>
  <c r="AH31" i="1"/>
  <c r="AG31" i="1"/>
  <c r="V24" i="1"/>
  <c r="T24" i="1" s="1"/>
  <c r="W24" i="1" s="1"/>
  <c r="Q24" i="1" s="1"/>
  <c r="R24" i="1" s="1"/>
  <c r="AA29" i="1"/>
  <c r="AE29" i="1" s="1"/>
  <c r="AH29" i="1"/>
  <c r="AG29" i="1"/>
  <c r="AA33" i="1"/>
  <c r="AE33" i="1" s="1"/>
  <c r="AH33" i="1"/>
  <c r="AG33" i="1"/>
  <c r="AA19" i="1"/>
  <c r="AE19" i="1" s="1"/>
  <c r="AG19" i="1"/>
  <c r="AH19" i="1"/>
  <c r="AI19" i="1" s="1"/>
  <c r="V19" i="1"/>
  <c r="T19" i="1" s="1"/>
  <c r="W19" i="1" s="1"/>
  <c r="Q19" i="1" s="1"/>
  <c r="R19" i="1" s="1"/>
  <c r="V32" i="1"/>
  <c r="T32" i="1" s="1"/>
  <c r="W32" i="1" s="1"/>
  <c r="Q32" i="1" s="1"/>
  <c r="R32" i="1" s="1"/>
  <c r="V23" i="1"/>
  <c r="T23" i="1" s="1"/>
  <c r="W23" i="1" s="1"/>
  <c r="Q23" i="1" s="1"/>
  <c r="R23" i="1" s="1"/>
  <c r="AA21" i="1"/>
  <c r="AE21" i="1" s="1"/>
  <c r="AH21" i="1"/>
  <c r="AG21" i="1"/>
  <c r="V29" i="1"/>
  <c r="T29" i="1" s="1"/>
  <c r="W29" i="1" s="1"/>
  <c r="Q29" i="1" s="1"/>
  <c r="R29" i="1" s="1"/>
  <c r="V35" i="1"/>
  <c r="T35" i="1" s="1"/>
  <c r="W35" i="1" s="1"/>
  <c r="Q35" i="1" s="1"/>
  <c r="R35" i="1" s="1"/>
  <c r="AG27" i="1"/>
  <c r="AA27" i="1"/>
  <c r="AE27" i="1" s="1"/>
  <c r="AH27" i="1"/>
  <c r="AI27" i="1" s="1"/>
  <c r="V33" i="1"/>
  <c r="T33" i="1" s="1"/>
  <c r="W33" i="1" s="1"/>
  <c r="Q33" i="1" s="1"/>
  <c r="R33" i="1" s="1"/>
  <c r="AI36" i="1"/>
  <c r="AI30" i="1" l="1"/>
  <c r="AI35" i="1"/>
  <c r="AI21" i="1"/>
  <c r="AI31" i="1"/>
  <c r="AI33" i="1"/>
  <c r="AI34" i="1"/>
  <c r="AI26" i="1"/>
  <c r="AI29" i="1"/>
  <c r="AI32" i="1"/>
  <c r="AI24" i="1"/>
</calcChain>
</file>

<file path=xl/sharedStrings.xml><?xml version="1.0" encoding="utf-8"?>
<sst xmlns="http://schemas.openxmlformats.org/spreadsheetml/2006/main" count="984" uniqueCount="410">
  <si>
    <t>File opened</t>
  </si>
  <si>
    <t>2023-07-22 13:51:29</t>
  </si>
  <si>
    <t>Console s/n</t>
  </si>
  <si>
    <t>68C-812122</t>
  </si>
  <si>
    <t>Console ver</t>
  </si>
  <si>
    <t>Bluestem v.2.1.08</t>
  </si>
  <si>
    <t>Scripts ver</t>
  </si>
  <si>
    <t>2022.05  2.1.08, Aug 2022</t>
  </si>
  <si>
    <t>Head s/n</t>
  </si>
  <si>
    <t>68H-982112</t>
  </si>
  <si>
    <t>Head ver</t>
  </si>
  <si>
    <t>1.4.22</t>
  </si>
  <si>
    <t>Head cal</t>
  </si>
  <si>
    <t>{"h2obspan2": "0", "tbzero": "0.0309811", "co2aspan2": "-0.033707", "oxygen": "21", "flowazero": "0.29276", "h2oaspan1": "1.00972", "co2aspan2a": "0.305485", "h2oaspanconc2": "0", "h2oaspan2b": "0.0726308", "co2aspanconc2": "299.3", "h2oazero": "1.01368", "h2obspan2a": "0.0707451", "co2bspan2b": "0.301941", "h2oaspanconc1": "12.13", "flowbzero": "0.30054", "co2aspan1": "1.00275", "h2obspanconc2": "0", "co2aspan2b": "0.303179", "h2oaspan2a": "0.0719315", "co2bspan2a": "0.304297", "co2bzero": "0.935154", "tazero": "-0.061388", "co2aspanconc1": "2491", "h2oaspan2": "0", "co2bspan2": "-0.0338567", "co2bspanconc1": "2491", "ssb_ref": "35739", "co2bspan1": "1.00256", "h2obspan2b": "0.0709538", "flowmeterzero": "1.00306", "h2obzero": "1.01733", "h2obspanconc1": "12.12", "co2azero": "0.93247", "h2obspan1": "1.00295", "co2bspanconc2": "299.3", "ssa_ref": "31724", "chamberpressurezero": "2.69073"}</t>
  </si>
  <si>
    <t>CO2 rangematch</t>
  </si>
  <si>
    <t>Mon Jul 10 11:00</t>
  </si>
  <si>
    <t>H2O rangematch</t>
  </si>
  <si>
    <t>Tue Jun  6 13:05</t>
  </si>
  <si>
    <t>Chamber type</t>
  </si>
  <si>
    <t>6800-01A</t>
  </si>
  <si>
    <t>Chamber s/n</t>
  </si>
  <si>
    <t>MPF-281862</t>
  </si>
  <si>
    <t>Chamber rev</t>
  </si>
  <si>
    <t>0</t>
  </si>
  <si>
    <t>Chamber cal</t>
  </si>
  <si>
    <t>Fluorometer</t>
  </si>
  <si>
    <t>Flr. Version</t>
  </si>
  <si>
    <t>13:51:29</t>
  </si>
  <si>
    <t>Stability Definition:	Qin (LeafQ): Per=20	CO2_r (Meas): Std&lt;0.75 Per=20	A (GasEx): Std&lt;0.2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</si>
  <si>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</si>
  <si>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</si>
  <si>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</si>
  <si>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</si>
  <si>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</si>
  <si>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</si>
  <si>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</si>
  <si>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</si>
  <si>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</si>
  <si>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</si>
  <si>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</si>
  <si>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</si>
  <si>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</si>
  <si>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</si>
  <si>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</si>
  <si>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</si>
  <si>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</si>
  <si>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</si>
  <si>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</si>
  <si>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</si>
  <si>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</si>
  <si>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</si>
  <si>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</si>
  <si>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</si>
  <si>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</si>
  <si>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</si>
  <si>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</si>
  <si>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</si>
  <si>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</si>
  <si>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</si>
  <si>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</si>
  <si>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</si>
  <si>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</si>
  <si>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</si>
  <si>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</si>
  <si>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</si>
  <si>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</si>
  <si>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</si>
  <si>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</si>
  <si>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</si>
  <si>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</si>
  <si>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</si>
  <si>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</si>
  <si>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</si>
  <si>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</si>
  <si>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</si>
  <si>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</si>
  <si>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</si>
  <si>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</si>
  <si>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</si>
  <si>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</si>
  <si>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</si>
  <si>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</si>
  <si>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</si>
  <si>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</si>
  <si>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</si>
  <si>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</si>
  <si>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</si>
  <si>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0.299314 87.0031 382.699 621.71 870.944 1098.81 1304.14 1465.05</t>
  </si>
  <si>
    <t>Fs_true</t>
  </si>
  <si>
    <t>0.333319 103.884 407.828 601.493 804.317 1000.67 1206.6 1401.03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</si>
  <si>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</si>
  <si>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</si>
  <si>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</si>
  <si>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</si>
  <si>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</si>
  <si>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</si>
  <si>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</si>
  <si>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</si>
  <si>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</si>
  <si>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</si>
  <si>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</si>
  <si>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</si>
  <si>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</si>
  <si>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</si>
  <si>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</si>
  <si>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</si>
  <si>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</si>
  <si>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</si>
  <si>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</si>
  <si>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</si>
  <si>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</si>
  <si>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</si>
  <si>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</si>
  <si>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</si>
  <si>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</si>
  <si>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</si>
  <si>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</si>
  <si>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</si>
  <si>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</si>
  <si>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</si>
  <si>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</si>
  <si>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</si>
  <si>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</si>
  <si>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</si>
  <si>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</si>
  <si>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</si>
  <si>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</si>
  <si>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</si>
  <si>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</si>
  <si>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</si>
  <si>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</si>
  <si>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</si>
  <si>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</si>
  <si>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</si>
  <si>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</si>
  <si>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</si>
  <si>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</si>
  <si>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</si>
  <si>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</si>
  <si>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</si>
  <si>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</si>
  <si>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</si>
  <si>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</si>
  <si>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</si>
  <si>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</si>
  <si>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</si>
  <si>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</si>
  <si>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</si>
  <si>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</si>
  <si>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</si>
  <si>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</si>
  <si>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</si>
  <si>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</si>
  <si>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</si>
  <si>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</si>
  <si>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</si>
  <si>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</si>
  <si>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</si>
  <si>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</si>
  <si>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</si>
  <si>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</si>
  <si>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</si>
  <si>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</si>
  <si>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</si>
  <si>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</si>
  <si>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</si>
  <si>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</si>
  <si>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</si>
  <si>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</si>
  <si>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</si>
  <si>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</si>
  <si>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</si>
  <si>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</si>
  <si>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</si>
  <si>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</si>
  <si>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</si>
  <si>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</si>
  <si>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</si>
  <si>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</si>
  <si>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</si>
  <si>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</si>
  <si>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</si>
  <si>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</si>
  <si>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</si>
  <si>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</si>
  <si>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</si>
  <si>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</si>
  <si>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</si>
  <si>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</si>
  <si>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</si>
  <si>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</si>
  <si>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</si>
  <si>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</si>
  <si>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</si>
  <si>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</si>
  <si>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</si>
  <si>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</si>
  <si>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</si>
  <si>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</si>
  <si>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</si>
  <si>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</si>
  <si>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</si>
  <si>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</si>
  <si>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</si>
  <si>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</si>
  <si>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</si>
  <si>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</si>
  <si>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</si>
  <si>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</si>
  <si>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</si>
  <si>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</si>
  <si>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</si>
  <si>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</si>
  <si>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</si>
  <si>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</si>
  <si>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</si>
  <si>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</si>
  <si>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</si>
  <si>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</si>
  <si>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</si>
  <si>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</si>
  <si>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</si>
  <si>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</si>
  <si>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</si>
  <si>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</si>
  <si>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</si>
  <si>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</si>
  <si>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</si>
  <si>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</si>
  <si>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</si>
  <si>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</si>
  <si>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</si>
  <si>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</si>
  <si>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</si>
  <si>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</si>
  <si>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</si>
  <si>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</si>
  <si>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</si>
  <si>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</si>
  <si>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</si>
  <si>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</si>
  <si>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</si>
  <si>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</si>
  <si>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</si>
  <si>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</si>
  <si>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</si>
  <si>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</si>
  <si>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</si>
  <si>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</si>
  <si>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</si>
  <si>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</si>
  <si>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</si>
  <si>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</si>
  <si>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</si>
  <si>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</si>
  <si>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AccCO2_soda</t>
  </si>
  <si>
    <t>CO2_hrs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</si>
  <si>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</si>
  <si>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</si>
  <si>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</si>
  <si>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</si>
  <si>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</si>
  <si>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</si>
  <si>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</si>
  <si>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</si>
  <si>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</si>
  <si>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</si>
  <si>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</si>
  <si>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</si>
  <si>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</si>
  <si>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</si>
  <si>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</si>
  <si>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</si>
  <si>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</si>
  <si>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</si>
  <si>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</si>
  <si>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</si>
  <si>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</si>
  <si>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</si>
  <si>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</si>
  <si>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</si>
  <si>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</si>
  <si>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</si>
  <si>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</si>
  <si>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</si>
  <si>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</si>
  <si>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</si>
  <si>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</si>
  <si>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</si>
  <si>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</si>
  <si>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</si>
  <si>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</si>
  <si>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</si>
  <si>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</si>
  <si>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</si>
  <si>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</si>
  <si>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</si>
  <si>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</si>
  <si>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</si>
  <si>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</si>
  <si>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</si>
  <si>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</si>
  <si>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</si>
  <si>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</si>
  <si>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</si>
  <si>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</si>
  <si>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</si>
  <si>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</si>
  <si>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</si>
  <si>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</si>
  <si>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</si>
  <si>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</si>
  <si>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</si>
  <si>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</si>
  <si>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</si>
  <si>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</si>
  <si>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</si>
  <si>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</si>
  <si>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</si>
  <si>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</si>
  <si>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</si>
  <si>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</si>
  <si>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</si>
  <si>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</si>
  <si>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</si>
  <si>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</si>
  <si>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</si>
  <si>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</si>
  <si>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</si>
  <si>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</si>
  <si>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</si>
  <si>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</si>
  <si>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</si>
  <si>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</si>
  <si>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</si>
  <si>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</si>
  <si>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</si>
  <si>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</si>
  <si>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</si>
  <si>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</si>
  <si>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</si>
  <si>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</si>
  <si>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20230722 14:14:45</t>
  </si>
  <si>
    <t>14:14:45</t>
  </si>
  <si>
    <t>none</t>
  </si>
  <si>
    <t>Mikaela</t>
  </si>
  <si>
    <t>20230722</t>
  </si>
  <si>
    <t>AR</t>
  </si>
  <si>
    <t>PEFR5</t>
  </si>
  <si>
    <t>BNL19093</t>
  </si>
  <si>
    <t>14:14:16</t>
  </si>
  <si>
    <t>2/2</t>
  </si>
  <si>
    <t>00000000</t>
  </si>
  <si>
    <t>iiiiiiii</t>
  </si>
  <si>
    <t>off</t>
  </si>
  <si>
    <t>20230722 14:16:30</t>
  </si>
  <si>
    <t>14:16:30</t>
  </si>
  <si>
    <t>14:16:00</t>
  </si>
  <si>
    <t>20230722 14:18:04</t>
  </si>
  <si>
    <t>14:18:04</t>
  </si>
  <si>
    <t>14:17:34</t>
  </si>
  <si>
    <t>20230722 14:19:34</t>
  </si>
  <si>
    <t>14:19:34</t>
  </si>
  <si>
    <t>14:19:06</t>
  </si>
  <si>
    <t>20230722 14:21:14</t>
  </si>
  <si>
    <t>14:21:14</t>
  </si>
  <si>
    <t>14:20:45</t>
  </si>
  <si>
    <t>20230722 14:22:43</t>
  </si>
  <si>
    <t>14:22:43</t>
  </si>
  <si>
    <t>14:22:17</t>
  </si>
  <si>
    <t>20230722 14:23:54</t>
  </si>
  <si>
    <t>14:23:54</t>
  </si>
  <si>
    <t>14:23:43</t>
  </si>
  <si>
    <t>20230722 14:25:27</t>
  </si>
  <si>
    <t>14:25:27</t>
  </si>
  <si>
    <t>14:24:59</t>
  </si>
  <si>
    <t>20230722 14:26:53</t>
  </si>
  <si>
    <t>14:26:53</t>
  </si>
  <si>
    <t>14:26:25</t>
  </si>
  <si>
    <t>20230722 14:28:28</t>
  </si>
  <si>
    <t>14:28:28</t>
  </si>
  <si>
    <t>14:27:58</t>
  </si>
  <si>
    <t>20230722 14:30:13</t>
  </si>
  <si>
    <t>14:30:13</t>
  </si>
  <si>
    <t>14:29:44</t>
  </si>
  <si>
    <t>20230722 14:31:45</t>
  </si>
  <si>
    <t>14:31:45</t>
  </si>
  <si>
    <t>14:31:16</t>
  </si>
  <si>
    <t>20230722 14:33:16</t>
  </si>
  <si>
    <t>14:33:16</t>
  </si>
  <si>
    <t>14:32:46</t>
  </si>
  <si>
    <t>20230722 14:34:46</t>
  </si>
  <si>
    <t>14:34:46</t>
  </si>
  <si>
    <t>14:34:16</t>
  </si>
  <si>
    <t>20230722 14:36:20</t>
  </si>
  <si>
    <t>14:36:20</t>
  </si>
  <si>
    <t>14:35:51</t>
  </si>
  <si>
    <t>20230722 14:38:11</t>
  </si>
  <si>
    <t>14:38:11</t>
  </si>
  <si>
    <t>14:37:33</t>
  </si>
  <si>
    <t>20230722 14:39:48</t>
  </si>
  <si>
    <t>14:39:48</t>
  </si>
  <si>
    <t>14:39:20</t>
  </si>
  <si>
    <t>20230722 14:41:28</t>
  </si>
  <si>
    <t>14:41:28</t>
  </si>
  <si>
    <t>14:40:59</t>
  </si>
  <si>
    <t>14:41:25</t>
  </si>
  <si>
    <t>Stability Definition:	Qin (LeafQ): Std&lt;1 Per=20	CO2_r (Meas): Std&lt;0.75 Per=20	A (GasEx): Std&lt;0.2 Per=20</t>
  </si>
  <si>
    <t>14:41:26</t>
  </si>
  <si>
    <t>Stability Definition:	Qin (LeafQ): Std&lt;1 Per=20	CO2_r (Meas): Per=20	A (GasEx): Std&lt;0.2 Per=20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</si>
</sst>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6"/>
  <sheetViews>
    <sheetView tabSelected="1" workbookViewId="0"/>
  </sheetViews>
  <sheetFormatPr baseColWidth="10" defaultColWidth="8.83203125" defaultRowHeight="15" x14ac:dyDescent="0.2"/>
  <sheetData>
    <row r="2" spans="1:216" x14ac:dyDescent="0.2">
      <c r="A2" t="s">
        <v>29</v>
      </c>
      <c r="B2" t="s">
        <v>30</v>
      </c>
      <c r="C2" t="s">
        <v>32</v>
      </c>
    </row>
    <row r="3" spans="1:216" x14ac:dyDescent="0.2">
      <c r="B3" t="s">
        <v>31</v>
      </c>
      <c r="C3">
        <v>21</v>
      </c>
    </row>
    <row r="4" spans="1:216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16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45</v>
      </c>
      <c r="B6" t="s">
        <v>46</v>
      </c>
      <c r="C6" t="s">
        <v>47</v>
      </c>
      <c r="D6" t="s">
        <v>48</v>
      </c>
      <c r="E6" t="s">
        <v>50</v>
      </c>
    </row>
    <row r="7" spans="1:216" x14ac:dyDescent="0.2">
      <c r="B7">
        <v>6</v>
      </c>
      <c r="C7">
        <v>0.5</v>
      </c>
      <c r="D7" t="s">
        <v>49</v>
      </c>
      <c r="E7">
        <v>2</v>
      </c>
    </row>
    <row r="8" spans="1:216" x14ac:dyDescent="0.2">
      <c r="A8" t="s">
        <v>51</v>
      </c>
      <c r="B8" t="s">
        <v>52</v>
      </c>
      <c r="C8" t="s">
        <v>53</v>
      </c>
      <c r="D8" t="s">
        <v>54</v>
      </c>
      <c r="E8" t="s">
        <v>55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56</v>
      </c>
      <c r="B10" t="s">
        <v>57</v>
      </c>
      <c r="C10" t="s">
        <v>59</v>
      </c>
      <c r="D10" t="s">
        <v>61</v>
      </c>
      <c r="E10" t="s">
        <v>62</v>
      </c>
      <c r="F10" t="s">
        <v>63</v>
      </c>
      <c r="G10" t="s">
        <v>64</v>
      </c>
      <c r="H10" t="s">
        <v>65</v>
      </c>
      <c r="I10" t="s">
        <v>66</v>
      </c>
      <c r="J10" t="s">
        <v>67</v>
      </c>
      <c r="K10" t="s">
        <v>68</v>
      </c>
      <c r="L10" t="s">
        <v>69</v>
      </c>
      <c r="M10" t="s">
        <v>70</v>
      </c>
      <c r="N10" t="s">
        <v>71</v>
      </c>
      <c r="O10" t="s">
        <v>72</v>
      </c>
      <c r="P10" t="s">
        <v>73</v>
      </c>
      <c r="Q10" t="s">
        <v>74</v>
      </c>
    </row>
    <row r="11" spans="1:216" x14ac:dyDescent="0.2">
      <c r="B11" t="s">
        <v>58</v>
      </c>
      <c r="C11" t="s">
        <v>60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81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 t="s">
        <v>88</v>
      </c>
      <c r="H14" t="s">
        <v>90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87</v>
      </c>
      <c r="G15" t="s">
        <v>89</v>
      </c>
      <c r="H15">
        <v>0</v>
      </c>
    </row>
    <row r="16" spans="1:216" x14ac:dyDescent="0.2">
      <c r="A16" t="s">
        <v>91</v>
      </c>
      <c r="B16" t="s">
        <v>91</v>
      </c>
      <c r="C16" t="s">
        <v>91</v>
      </c>
      <c r="D16" t="s">
        <v>91</v>
      </c>
      <c r="E16" t="s">
        <v>91</v>
      </c>
      <c r="F16" t="s">
        <v>91</v>
      </c>
      <c r="G16" t="s">
        <v>92</v>
      </c>
      <c r="H16" t="s">
        <v>92</v>
      </c>
      <c r="I16" t="s">
        <v>92</v>
      </c>
      <c r="J16" t="s">
        <v>92</v>
      </c>
      <c r="K16" t="s">
        <v>92</v>
      </c>
      <c r="L16" t="s">
        <v>93</v>
      </c>
      <c r="M16" t="s">
        <v>93</v>
      </c>
      <c r="N16" t="s">
        <v>93</v>
      </c>
      <c r="O16" t="s">
        <v>93</v>
      </c>
      <c r="P16" t="s">
        <v>93</v>
      </c>
      <c r="Q16" t="s">
        <v>93</v>
      </c>
      <c r="R16" t="s">
        <v>93</v>
      </c>
      <c r="S16" t="s">
        <v>93</v>
      </c>
      <c r="T16" t="s">
        <v>93</v>
      </c>
      <c r="U16" t="s">
        <v>93</v>
      </c>
      <c r="V16" t="s">
        <v>93</v>
      </c>
      <c r="W16" t="s">
        <v>93</v>
      </c>
      <c r="X16" t="s">
        <v>93</v>
      </c>
      <c r="Y16" t="s">
        <v>93</v>
      </c>
      <c r="Z16" t="s">
        <v>93</v>
      </c>
      <c r="AA16" t="s">
        <v>93</v>
      </c>
      <c r="AB16" t="s">
        <v>93</v>
      </c>
      <c r="AC16" t="s">
        <v>93</v>
      </c>
      <c r="AD16" t="s">
        <v>93</v>
      </c>
      <c r="AE16" t="s">
        <v>93</v>
      </c>
      <c r="AF16" t="s">
        <v>93</v>
      </c>
      <c r="AG16" t="s">
        <v>93</v>
      </c>
      <c r="AH16" t="s">
        <v>93</v>
      </c>
      <c r="AI16" t="s">
        <v>93</v>
      </c>
      <c r="AJ16" t="s">
        <v>94</v>
      </c>
      <c r="AK16" t="s">
        <v>94</v>
      </c>
      <c r="AL16" t="s">
        <v>94</v>
      </c>
      <c r="AM16" t="s">
        <v>94</v>
      </c>
      <c r="AN16" t="s">
        <v>94</v>
      </c>
      <c r="AO16" t="s">
        <v>95</v>
      </c>
      <c r="AP16" t="s">
        <v>95</v>
      </c>
      <c r="AQ16" t="s">
        <v>95</v>
      </c>
      <c r="AR16" t="s">
        <v>95</v>
      </c>
      <c r="AS16" t="s">
        <v>96</v>
      </c>
      <c r="AT16" t="s">
        <v>96</v>
      </c>
      <c r="AU16" t="s">
        <v>96</v>
      </c>
      <c r="AV16" t="s">
        <v>96</v>
      </c>
      <c r="AW16" t="s">
        <v>96</v>
      </c>
      <c r="AX16" t="s">
        <v>96</v>
      </c>
      <c r="AY16" t="s">
        <v>96</v>
      </c>
      <c r="AZ16" t="s">
        <v>96</v>
      </c>
      <c r="BA16" t="s">
        <v>96</v>
      </c>
      <c r="BB16" t="s">
        <v>96</v>
      </c>
      <c r="BC16" t="s">
        <v>96</v>
      </c>
      <c r="BD16" t="s">
        <v>96</v>
      </c>
      <c r="BE16" t="s">
        <v>96</v>
      </c>
      <c r="BF16" t="s">
        <v>96</v>
      </c>
      <c r="BG16" t="s">
        <v>96</v>
      </c>
      <c r="BH16" t="s">
        <v>96</v>
      </c>
      <c r="BI16" t="s">
        <v>96</v>
      </c>
      <c r="BJ16" t="s">
        <v>96</v>
      </c>
      <c r="BK16" t="s">
        <v>97</v>
      </c>
      <c r="BL16" t="s">
        <v>97</v>
      </c>
      <c r="BM16" t="s">
        <v>97</v>
      </c>
      <c r="BN16" t="s">
        <v>97</v>
      </c>
      <c r="BO16" t="s">
        <v>97</v>
      </c>
      <c r="BP16" t="s">
        <v>97</v>
      </c>
      <c r="BQ16" t="s">
        <v>97</v>
      </c>
      <c r="BR16" t="s">
        <v>97</v>
      </c>
      <c r="BS16" t="s">
        <v>97</v>
      </c>
      <c r="BT16" t="s">
        <v>97</v>
      </c>
      <c r="BU16" t="s">
        <v>98</v>
      </c>
      <c r="BV16" t="s">
        <v>98</v>
      </c>
      <c r="BW16" t="s">
        <v>98</v>
      </c>
      <c r="BX16" t="s">
        <v>98</v>
      </c>
      <c r="BY16" t="s">
        <v>98</v>
      </c>
      <c r="BZ16" t="s">
        <v>98</v>
      </c>
      <c r="CA16" t="s">
        <v>98</v>
      </c>
      <c r="CB16" t="s">
        <v>98</v>
      </c>
      <c r="CC16" t="s">
        <v>98</v>
      </c>
      <c r="CD16" t="s">
        <v>98</v>
      </c>
      <c r="CE16" t="s">
        <v>98</v>
      </c>
      <c r="CF16" t="s">
        <v>98</v>
      </c>
      <c r="CG16" t="s">
        <v>98</v>
      </c>
      <c r="CH16" t="s">
        <v>98</v>
      </c>
      <c r="CI16" t="s">
        <v>98</v>
      </c>
      <c r="CJ16" t="s">
        <v>98</v>
      </c>
      <c r="CK16" t="s">
        <v>98</v>
      </c>
      <c r="CL16" t="s">
        <v>98</v>
      </c>
      <c r="CM16" t="s">
        <v>99</v>
      </c>
      <c r="CN16" t="s">
        <v>99</v>
      </c>
      <c r="CO16" t="s">
        <v>99</v>
      </c>
      <c r="CP16" t="s">
        <v>99</v>
      </c>
      <c r="CQ16" t="s">
        <v>99</v>
      </c>
      <c r="CR16" t="s">
        <v>99</v>
      </c>
      <c r="CS16" t="s">
        <v>99</v>
      </c>
      <c r="CT16" t="s">
        <v>99</v>
      </c>
      <c r="CU16" t="s">
        <v>99</v>
      </c>
      <c r="CV16" t="s">
        <v>99</v>
      </c>
      <c r="CW16" t="s">
        <v>99</v>
      </c>
      <c r="CX16" t="s">
        <v>99</v>
      </c>
      <c r="CY16" t="s">
        <v>99</v>
      </c>
      <c r="CZ16" t="s">
        <v>100</v>
      </c>
      <c r="DA16" t="s">
        <v>100</v>
      </c>
      <c r="DB16" t="s">
        <v>100</v>
      </c>
      <c r="DC16" t="s">
        <v>100</v>
      </c>
      <c r="DD16" t="s">
        <v>100</v>
      </c>
      <c r="DE16" t="s">
        <v>100</v>
      </c>
      <c r="DF16" t="s">
        <v>100</v>
      </c>
      <c r="DG16" t="s">
        <v>100</v>
      </c>
      <c r="DH16" t="s">
        <v>100</v>
      </c>
      <c r="DI16" t="s">
        <v>100</v>
      </c>
      <c r="DJ16" t="s">
        <v>100</v>
      </c>
      <c r="DK16" t="s">
        <v>100</v>
      </c>
      <c r="DL16" t="s">
        <v>100</v>
      </c>
      <c r="DM16" t="s">
        <v>100</v>
      </c>
      <c r="DN16" t="s">
        <v>100</v>
      </c>
      <c r="DO16" t="s">
        <v>101</v>
      </c>
      <c r="DP16" t="s">
        <v>101</v>
      </c>
      <c r="DQ16" t="s">
        <v>101</v>
      </c>
      <c r="DR16" t="s">
        <v>101</v>
      </c>
      <c r="DS16" t="s">
        <v>101</v>
      </c>
      <c r="DT16" t="s">
        <v>101</v>
      </c>
      <c r="DU16" t="s">
        <v>101</v>
      </c>
      <c r="DV16" t="s">
        <v>101</v>
      </c>
      <c r="DW16" t="s">
        <v>101</v>
      </c>
      <c r="DX16" t="s">
        <v>101</v>
      </c>
      <c r="DY16" t="s">
        <v>101</v>
      </c>
      <c r="DZ16" t="s">
        <v>101</v>
      </c>
      <c r="EA16" t="s">
        <v>101</v>
      </c>
      <c r="EB16" t="s">
        <v>101</v>
      </c>
      <c r="EC16" t="s">
        <v>101</v>
      </c>
      <c r="ED16" t="s">
        <v>101</v>
      </c>
      <c r="EE16" t="s">
        <v>101</v>
      </c>
      <c r="EF16" t="s">
        <v>101</v>
      </c>
      <c r="EG16" t="s">
        <v>102</v>
      </c>
      <c r="EH16" t="s">
        <v>102</v>
      </c>
      <c r="EI16" t="s">
        <v>102</v>
      </c>
      <c r="EJ16" t="s">
        <v>102</v>
      </c>
      <c r="EK16" t="s">
        <v>102</v>
      </c>
      <c r="EL16" t="s">
        <v>102</v>
      </c>
      <c r="EM16" t="s">
        <v>102</v>
      </c>
      <c r="EN16" t="s">
        <v>102</v>
      </c>
      <c r="EO16" t="s">
        <v>102</v>
      </c>
      <c r="EP16" t="s">
        <v>102</v>
      </c>
      <c r="EQ16" t="s">
        <v>102</v>
      </c>
      <c r="ER16" t="s">
        <v>102</v>
      </c>
      <c r="ES16" t="s">
        <v>102</v>
      </c>
      <c r="ET16" t="s">
        <v>102</v>
      </c>
      <c r="EU16" t="s">
        <v>102</v>
      </c>
      <c r="EV16" t="s">
        <v>102</v>
      </c>
      <c r="EW16" t="s">
        <v>102</v>
      </c>
      <c r="EX16" t="s">
        <v>102</v>
      </c>
      <c r="EY16" t="s">
        <v>102</v>
      </c>
      <c r="EZ16" t="s">
        <v>103</v>
      </c>
      <c r="FA16" t="s">
        <v>103</v>
      </c>
      <c r="FB16" t="s">
        <v>103</v>
      </c>
      <c r="FC16" t="s">
        <v>103</v>
      </c>
      <c r="FD16" t="s">
        <v>103</v>
      </c>
      <c r="FE16" t="s">
        <v>103</v>
      </c>
      <c r="FF16" t="s">
        <v>103</v>
      </c>
      <c r="FG16" t="s">
        <v>103</v>
      </c>
      <c r="FH16" t="s">
        <v>103</v>
      </c>
      <c r="FI16" t="s">
        <v>103</v>
      </c>
      <c r="FJ16" t="s">
        <v>103</v>
      </c>
      <c r="FK16" t="s">
        <v>103</v>
      </c>
      <c r="FL16" t="s">
        <v>103</v>
      </c>
      <c r="FM16" t="s">
        <v>103</v>
      </c>
      <c r="FN16" t="s">
        <v>103</v>
      </c>
      <c r="FO16" t="s">
        <v>103</v>
      </c>
      <c r="FP16" t="s">
        <v>103</v>
      </c>
      <c r="FQ16" t="s">
        <v>103</v>
      </c>
      <c r="FR16" t="s">
        <v>103</v>
      </c>
      <c r="FS16" t="s">
        <v>104</v>
      </c>
      <c r="FT16" t="s">
        <v>104</v>
      </c>
      <c r="FU16" t="s">
        <v>104</v>
      </c>
      <c r="FV16" t="s">
        <v>104</v>
      </c>
      <c r="FW16" t="s">
        <v>104</v>
      </c>
      <c r="FX16" t="s">
        <v>104</v>
      </c>
      <c r="FY16" t="s">
        <v>104</v>
      </c>
      <c r="FZ16" t="s">
        <v>104</v>
      </c>
      <c r="GA16" t="s">
        <v>104</v>
      </c>
      <c r="GB16" t="s">
        <v>104</v>
      </c>
      <c r="GC16" t="s">
        <v>104</v>
      </c>
      <c r="GD16" t="s">
        <v>104</v>
      </c>
      <c r="GE16" t="s">
        <v>104</v>
      </c>
      <c r="GF16" t="s">
        <v>104</v>
      </c>
      <c r="GG16" t="s">
        <v>104</v>
      </c>
      <c r="GH16" t="s">
        <v>104</v>
      </c>
      <c r="GI16" t="s">
        <v>104</v>
      </c>
      <c r="GJ16" t="s">
        <v>104</v>
      </c>
      <c r="GK16" t="s">
        <v>105</v>
      </c>
      <c r="GL16" t="s">
        <v>105</v>
      </c>
      <c r="GM16" t="s">
        <v>105</v>
      </c>
      <c r="GN16" t="s">
        <v>105</v>
      </c>
      <c r="GO16" t="s">
        <v>105</v>
      </c>
      <c r="GP16" t="s">
        <v>105</v>
      </c>
      <c r="GQ16" t="s">
        <v>105</v>
      </c>
      <c r="GR16" t="s">
        <v>105</v>
      </c>
      <c r="GS16" t="s">
        <v>106</v>
      </c>
      <c r="GT16" t="s">
        <v>106</v>
      </c>
      <c r="GU16" t="s">
        <v>106</v>
      </c>
      <c r="GV16" t="s">
        <v>106</v>
      </c>
      <c r="GW16" t="s">
        <v>106</v>
      </c>
      <c r="GX16" t="s">
        <v>106</v>
      </c>
      <c r="GY16" t="s">
        <v>106</v>
      </c>
      <c r="GZ16" t="s">
        <v>106</v>
      </c>
      <c r="HA16" t="s">
        <v>106</v>
      </c>
      <c r="HB16" t="s">
        <v>106</v>
      </c>
      <c r="HC16" t="s">
        <v>106</v>
      </c>
      <c r="HD16" t="s">
        <v>106</v>
      </c>
      <c r="HE16" t="s">
        <v>106</v>
      </c>
      <c r="HF16" t="s">
        <v>106</v>
      </c>
      <c r="HG16" t="s">
        <v>106</v>
      </c>
      <c r="HH16" t="s">
        <v>106</v>
      </c>
    </row>
    <row r="17" spans="1:216" x14ac:dyDescent="0.2">
      <c r="A17" t="s">
        <v>107</v>
      </c>
      <c r="B17" t="s">
        <v>108</v>
      </c>
      <c r="C17" t="s">
        <v>109</v>
      </c>
      <c r="D17" t="s">
        <v>110</v>
      </c>
      <c r="E17" t="s">
        <v>111</v>
      </c>
      <c r="F17" t="s">
        <v>112</v>
      </c>
      <c r="G17" t="s">
        <v>113</v>
      </c>
      <c r="H17" t="s">
        <v>114</v>
      </c>
      <c r="I17" t="s">
        <v>115</v>
      </c>
      <c r="J17" t="s">
        <v>116</v>
      </c>
      <c r="K17" t="s">
        <v>117</v>
      </c>
      <c r="L17" t="s">
        <v>118</v>
      </c>
      <c r="M17" t="s">
        <v>119</v>
      </c>
      <c r="N17" t="s">
        <v>120</v>
      </c>
      <c r="O17" t="s">
        <v>121</v>
      </c>
      <c r="P17" t="s">
        <v>122</v>
      </c>
      <c r="Q17" t="s">
        <v>123</v>
      </c>
      <c r="R17" t="s">
        <v>124</v>
      </c>
      <c r="S17" t="s">
        <v>125</v>
      </c>
      <c r="T17" t="s">
        <v>126</v>
      </c>
      <c r="U17" t="s">
        <v>127</v>
      </c>
      <c r="V17" t="s">
        <v>128</v>
      </c>
      <c r="W17" t="s">
        <v>129</v>
      </c>
      <c r="X17" t="s">
        <v>130</v>
      </c>
      <c r="Y17" t="s">
        <v>131</v>
      </c>
      <c r="Z17" t="s">
        <v>132</v>
      </c>
      <c r="AA17" t="s">
        <v>133</v>
      </c>
      <c r="AB17" t="s">
        <v>134</v>
      </c>
      <c r="AC17" t="s">
        <v>135</v>
      </c>
      <c r="AD17" t="s">
        <v>136</v>
      </c>
      <c r="AE17" t="s">
        <v>137</v>
      </c>
      <c r="AF17" t="s">
        <v>138</v>
      </c>
      <c r="AG17" t="s">
        <v>139</v>
      </c>
      <c r="AH17" t="s">
        <v>140</v>
      </c>
      <c r="AI17" t="s">
        <v>141</v>
      </c>
      <c r="AJ17" t="s">
        <v>94</v>
      </c>
      <c r="AK17" t="s">
        <v>142</v>
      </c>
      <c r="AL17" t="s">
        <v>143</v>
      </c>
      <c r="AM17" t="s">
        <v>144</v>
      </c>
      <c r="AN17" t="s">
        <v>145</v>
      </c>
      <c r="AO17" t="s">
        <v>146</v>
      </c>
      <c r="AP17" t="s">
        <v>147</v>
      </c>
      <c r="AQ17" t="s">
        <v>148</v>
      </c>
      <c r="AR17" t="s">
        <v>149</v>
      </c>
      <c r="AS17" t="s">
        <v>118</v>
      </c>
      <c r="AT17" t="s">
        <v>150</v>
      </c>
      <c r="AU17" t="s">
        <v>151</v>
      </c>
      <c r="AV17" t="s">
        <v>152</v>
      </c>
      <c r="AW17" t="s">
        <v>153</v>
      </c>
      <c r="AX17" t="s">
        <v>154</v>
      </c>
      <c r="AY17" t="s">
        <v>155</v>
      </c>
      <c r="AZ17" t="s">
        <v>156</v>
      </c>
      <c r="BA17" t="s">
        <v>157</v>
      </c>
      <c r="BB17" t="s">
        <v>158</v>
      </c>
      <c r="BC17" t="s">
        <v>159</v>
      </c>
      <c r="BD17" t="s">
        <v>160</v>
      </c>
      <c r="BE17" t="s">
        <v>161</v>
      </c>
      <c r="BF17" t="s">
        <v>162</v>
      </c>
      <c r="BG17" t="s">
        <v>163</v>
      </c>
      <c r="BH17" t="s">
        <v>164</v>
      </c>
      <c r="BI17" t="s">
        <v>165</v>
      </c>
      <c r="BJ17" t="s">
        <v>166</v>
      </c>
      <c r="BK17" t="s">
        <v>167</v>
      </c>
      <c r="BL17" t="s">
        <v>168</v>
      </c>
      <c r="BM17" t="s">
        <v>169</v>
      </c>
      <c r="BN17" t="s">
        <v>170</v>
      </c>
      <c r="BO17" t="s">
        <v>171</v>
      </c>
      <c r="BP17" t="s">
        <v>172</v>
      </c>
      <c r="BQ17" t="s">
        <v>173</v>
      </c>
      <c r="BR17" t="s">
        <v>174</v>
      </c>
      <c r="BS17" t="s">
        <v>175</v>
      </c>
      <c r="BT17" t="s">
        <v>176</v>
      </c>
      <c r="BU17" t="s">
        <v>177</v>
      </c>
      <c r="BV17" t="s">
        <v>178</v>
      </c>
      <c r="BW17" t="s">
        <v>179</v>
      </c>
      <c r="BX17" t="s">
        <v>180</v>
      </c>
      <c r="BY17" t="s">
        <v>181</v>
      </c>
      <c r="BZ17" t="s">
        <v>182</v>
      </c>
      <c r="CA17" t="s">
        <v>183</v>
      </c>
      <c r="CB17" t="s">
        <v>184</v>
      </c>
      <c r="CC17" t="s">
        <v>185</v>
      </c>
      <c r="CD17" t="s">
        <v>186</v>
      </c>
      <c r="CE17" t="s">
        <v>187</v>
      </c>
      <c r="CF17" t="s">
        <v>188</v>
      </c>
      <c r="CG17" t="s">
        <v>189</v>
      </c>
      <c r="CH17" t="s">
        <v>190</v>
      </c>
      <c r="CI17" t="s">
        <v>191</v>
      </c>
      <c r="CJ17" t="s">
        <v>192</v>
      </c>
      <c r="CK17" t="s">
        <v>193</v>
      </c>
      <c r="CL17" t="s">
        <v>194</v>
      </c>
      <c r="CM17" t="s">
        <v>108</v>
      </c>
      <c r="CN17" t="s">
        <v>111</v>
      </c>
      <c r="CO17" t="s">
        <v>195</v>
      </c>
      <c r="CP17" t="s">
        <v>196</v>
      </c>
      <c r="CQ17" t="s">
        <v>197</v>
      </c>
      <c r="CR17" t="s">
        <v>198</v>
      </c>
      <c r="CS17" t="s">
        <v>199</v>
      </c>
      <c r="CT17" t="s">
        <v>200</v>
      </c>
      <c r="CU17" t="s">
        <v>201</v>
      </c>
      <c r="CV17" t="s">
        <v>202</v>
      </c>
      <c r="CW17" t="s">
        <v>203</v>
      </c>
      <c r="CX17" t="s">
        <v>204</v>
      </c>
      <c r="CY17" t="s">
        <v>205</v>
      </c>
      <c r="CZ17" t="s">
        <v>206</v>
      </c>
      <c r="DA17" t="s">
        <v>207</v>
      </c>
      <c r="DB17" t="s">
        <v>208</v>
      </c>
      <c r="DC17" t="s">
        <v>209</v>
      </c>
      <c r="DD17" t="s">
        <v>210</v>
      </c>
      <c r="DE17" t="s">
        <v>211</v>
      </c>
      <c r="DF17" t="s">
        <v>212</v>
      </c>
      <c r="DG17" t="s">
        <v>213</v>
      </c>
      <c r="DH17" t="s">
        <v>214</v>
      </c>
      <c r="DI17" t="s">
        <v>215</v>
      </c>
      <c r="DJ17" t="s">
        <v>216</v>
      </c>
      <c r="DK17" t="s">
        <v>217</v>
      </c>
      <c r="DL17" t="s">
        <v>218</v>
      </c>
      <c r="DM17" t="s">
        <v>219</v>
      </c>
      <c r="DN17" t="s">
        <v>220</v>
      </c>
      <c r="DO17" t="s">
        <v>221</v>
      </c>
      <c r="DP17" t="s">
        <v>222</v>
      </c>
      <c r="DQ17" t="s">
        <v>223</v>
      </c>
      <c r="DR17" t="s">
        <v>224</v>
      </c>
      <c r="DS17" t="s">
        <v>225</v>
      </c>
      <c r="DT17" t="s">
        <v>226</v>
      </c>
      <c r="DU17" t="s">
        <v>227</v>
      </c>
      <c r="DV17" t="s">
        <v>228</v>
      </c>
      <c r="DW17" t="s">
        <v>229</v>
      </c>
      <c r="DX17" t="s">
        <v>230</v>
      </c>
      <c r="DY17" t="s">
        <v>231</v>
      </c>
      <c r="DZ17" t="s">
        <v>232</v>
      </c>
      <c r="EA17" t="s">
        <v>233</v>
      </c>
      <c r="EB17" t="s">
        <v>234</v>
      </c>
      <c r="EC17" t="s">
        <v>235</v>
      </c>
      <c r="ED17" t="s">
        <v>236</v>
      </c>
      <c r="EE17" t="s">
        <v>237</v>
      </c>
      <c r="EF17" t="s">
        <v>238</v>
      </c>
      <c r="EG17" t="s">
        <v>239</v>
      </c>
      <c r="EH17" t="s">
        <v>240</v>
      </c>
      <c r="EI17" t="s">
        <v>241</v>
      </c>
      <c r="EJ17" t="s">
        <v>242</v>
      </c>
      <c r="EK17" t="s">
        <v>243</v>
      </c>
      <c r="EL17" t="s">
        <v>244</v>
      </c>
      <c r="EM17" t="s">
        <v>245</v>
      </c>
      <c r="EN17" t="s">
        <v>246</v>
      </c>
      <c r="EO17" t="s">
        <v>247</v>
      </c>
      <c r="EP17" t="s">
        <v>248</v>
      </c>
      <c r="EQ17" t="s">
        <v>249</v>
      </c>
      <c r="ER17" t="s">
        <v>250</v>
      </c>
      <c r="ES17" t="s">
        <v>251</v>
      </c>
      <c r="ET17" t="s">
        <v>252</v>
      </c>
      <c r="EU17" t="s">
        <v>253</v>
      </c>
      <c r="EV17" t="s">
        <v>254</v>
      </c>
      <c r="EW17" t="s">
        <v>255</v>
      </c>
      <c r="EX17" t="s">
        <v>256</v>
      </c>
      <c r="EY17" t="s">
        <v>257</v>
      </c>
      <c r="EZ17" t="s">
        <v>258</v>
      </c>
      <c r="FA17" t="s">
        <v>259</v>
      </c>
      <c r="FB17" t="s">
        <v>260</v>
      </c>
      <c r="FC17" t="s">
        <v>261</v>
      </c>
      <c r="FD17" t="s">
        <v>262</v>
      </c>
      <c r="FE17" t="s">
        <v>263</v>
      </c>
      <c r="FF17" t="s">
        <v>264</v>
      </c>
      <c r="FG17" t="s">
        <v>265</v>
      </c>
      <c r="FH17" t="s">
        <v>266</v>
      </c>
      <c r="FI17" t="s">
        <v>267</v>
      </c>
      <c r="FJ17" t="s">
        <v>268</v>
      </c>
      <c r="FK17" t="s">
        <v>269</v>
      </c>
      <c r="FL17" t="s">
        <v>270</v>
      </c>
      <c r="FM17" t="s">
        <v>271</v>
      </c>
      <c r="FN17" t="s">
        <v>272</v>
      </c>
      <c r="FO17" t="s">
        <v>273</v>
      </c>
      <c r="FP17" t="s">
        <v>274</v>
      </c>
      <c r="FQ17" t="s">
        <v>275</v>
      </c>
      <c r="FR17" t="s">
        <v>276</v>
      </c>
      <c r="FS17" t="s">
        <v>277</v>
      </c>
      <c r="FT17" t="s">
        <v>278</v>
      </c>
      <c r="FU17" t="s">
        <v>279</v>
      </c>
      <c r="FV17" t="s">
        <v>280</v>
      </c>
      <c r="FW17" t="s">
        <v>281</v>
      </c>
      <c r="FX17" t="s">
        <v>282</v>
      </c>
      <c r="FY17" t="s">
        <v>283</v>
      </c>
      <c r="FZ17" t="s">
        <v>284</v>
      </c>
      <c r="GA17" t="s">
        <v>285</v>
      </c>
      <c r="GB17" t="s">
        <v>286</v>
      </c>
      <c r="GC17" t="s">
        <v>287</v>
      </c>
      <c r="GD17" t="s">
        <v>288</v>
      </c>
      <c r="GE17" t="s">
        <v>289</v>
      </c>
      <c r="GF17" t="s">
        <v>290</v>
      </c>
      <c r="GG17" t="s">
        <v>291</v>
      </c>
      <c r="GH17" t="s">
        <v>292</v>
      </c>
      <c r="GI17" t="s">
        <v>293</v>
      </c>
      <c r="GJ17" t="s">
        <v>294</v>
      </c>
      <c r="GK17" t="s">
        <v>295</v>
      </c>
      <c r="GL17" t="s">
        <v>296</v>
      </c>
      <c r="GM17" t="s">
        <v>297</v>
      </c>
      <c r="GN17" t="s">
        <v>298</v>
      </c>
      <c r="GO17" t="s">
        <v>299</v>
      </c>
      <c r="GP17" t="s">
        <v>300</v>
      </c>
      <c r="GQ17" t="s">
        <v>301</v>
      </c>
      <c r="GR17" t="s">
        <v>302</v>
      </c>
      <c r="GS17" t="s">
        <v>303</v>
      </c>
      <c r="GT17" t="s">
        <v>304</v>
      </c>
      <c r="GU17" t="s">
        <v>305</v>
      </c>
      <c r="GV17" t="s">
        <v>306</v>
      </c>
      <c r="GW17" t="s">
        <v>307</v>
      </c>
      <c r="GX17" t="s">
        <v>308</v>
      </c>
      <c r="GY17" t="s">
        <v>309</v>
      </c>
      <c r="GZ17" t="s">
        <v>310</v>
      </c>
      <c r="HA17" t="s">
        <v>311</v>
      </c>
      <c r="HB17" t="s">
        <v>312</v>
      </c>
      <c r="HC17" t="s">
        <v>313</v>
      </c>
      <c r="HD17" t="s">
        <v>314</v>
      </c>
      <c r="HE17" t="s">
        <v>315</v>
      </c>
      <c r="HF17" t="s">
        <v>316</v>
      </c>
      <c r="HG17" t="s">
        <v>317</v>
      </c>
      <c r="HH17" t="s">
        <v>318</v>
      </c>
    </row>
    <row r="18" spans="1:216" x14ac:dyDescent="0.2">
      <c r="B18" t="s">
        <v>319</v>
      </c>
      <c r="C18" t="s">
        <v>319</v>
      </c>
      <c r="F18" t="s">
        <v>319</v>
      </c>
      <c r="L18" t="s">
        <v>319</v>
      </c>
      <c r="M18" t="s">
        <v>320</v>
      </c>
      <c r="N18" t="s">
        <v>321</v>
      </c>
      <c r="O18" t="s">
        <v>322</v>
      </c>
      <c r="P18" t="s">
        <v>323</v>
      </c>
      <c r="Q18" t="s">
        <v>323</v>
      </c>
      <c r="R18" t="s">
        <v>157</v>
      </c>
      <c r="S18" t="s">
        <v>157</v>
      </c>
      <c r="T18" t="s">
        <v>320</v>
      </c>
      <c r="U18" t="s">
        <v>320</v>
      </c>
      <c r="V18" t="s">
        <v>320</v>
      </c>
      <c r="W18" t="s">
        <v>320</v>
      </c>
      <c r="X18" t="s">
        <v>324</v>
      </c>
      <c r="Y18" t="s">
        <v>325</v>
      </c>
      <c r="Z18" t="s">
        <v>325</v>
      </c>
      <c r="AA18" t="s">
        <v>326</v>
      </c>
      <c r="AB18" t="s">
        <v>327</v>
      </c>
      <c r="AC18" t="s">
        <v>326</v>
      </c>
      <c r="AD18" t="s">
        <v>326</v>
      </c>
      <c r="AE18" t="s">
        <v>326</v>
      </c>
      <c r="AF18" t="s">
        <v>324</v>
      </c>
      <c r="AG18" t="s">
        <v>324</v>
      </c>
      <c r="AH18" t="s">
        <v>324</v>
      </c>
      <c r="AI18" t="s">
        <v>324</v>
      </c>
      <c r="AJ18" t="s">
        <v>328</v>
      </c>
      <c r="AK18" t="s">
        <v>327</v>
      </c>
      <c r="AM18" t="s">
        <v>327</v>
      </c>
      <c r="AN18" t="s">
        <v>328</v>
      </c>
      <c r="AO18" t="s">
        <v>322</v>
      </c>
      <c r="AP18" t="s">
        <v>322</v>
      </c>
      <c r="AR18" t="s">
        <v>329</v>
      </c>
      <c r="AS18" t="s">
        <v>319</v>
      </c>
      <c r="AT18" t="s">
        <v>323</v>
      </c>
      <c r="AU18" t="s">
        <v>323</v>
      </c>
      <c r="AV18" t="s">
        <v>330</v>
      </c>
      <c r="AW18" t="s">
        <v>330</v>
      </c>
      <c r="AX18" t="s">
        <v>323</v>
      </c>
      <c r="AY18" t="s">
        <v>330</v>
      </c>
      <c r="AZ18" t="s">
        <v>328</v>
      </c>
      <c r="BA18" t="s">
        <v>326</v>
      </c>
      <c r="BB18" t="s">
        <v>326</v>
      </c>
      <c r="BC18" t="s">
        <v>325</v>
      </c>
      <c r="BD18" t="s">
        <v>325</v>
      </c>
      <c r="BE18" t="s">
        <v>325</v>
      </c>
      <c r="BF18" t="s">
        <v>325</v>
      </c>
      <c r="BG18" t="s">
        <v>325</v>
      </c>
      <c r="BH18" t="s">
        <v>331</v>
      </c>
      <c r="BI18" t="s">
        <v>322</v>
      </c>
      <c r="BJ18" t="s">
        <v>322</v>
      </c>
      <c r="BK18" t="s">
        <v>323</v>
      </c>
      <c r="BL18" t="s">
        <v>323</v>
      </c>
      <c r="BM18" t="s">
        <v>323</v>
      </c>
      <c r="BN18" t="s">
        <v>330</v>
      </c>
      <c r="BO18" t="s">
        <v>323</v>
      </c>
      <c r="BP18" t="s">
        <v>330</v>
      </c>
      <c r="BQ18" t="s">
        <v>326</v>
      </c>
      <c r="BR18" t="s">
        <v>326</v>
      </c>
      <c r="BS18" t="s">
        <v>325</v>
      </c>
      <c r="BT18" t="s">
        <v>325</v>
      </c>
      <c r="BU18" t="s">
        <v>322</v>
      </c>
      <c r="BZ18" t="s">
        <v>322</v>
      </c>
      <c r="CC18" t="s">
        <v>325</v>
      </c>
      <c r="CD18" t="s">
        <v>325</v>
      </c>
      <c r="CE18" t="s">
        <v>325</v>
      </c>
      <c r="CF18" t="s">
        <v>325</v>
      </c>
      <c r="CG18" t="s">
        <v>325</v>
      </c>
      <c r="CH18" t="s">
        <v>322</v>
      </c>
      <c r="CI18" t="s">
        <v>322</v>
      </c>
      <c r="CJ18" t="s">
        <v>322</v>
      </c>
      <c r="CK18" t="s">
        <v>319</v>
      </c>
      <c r="CM18" t="s">
        <v>332</v>
      </c>
      <c r="CO18" t="s">
        <v>319</v>
      </c>
      <c r="CP18" t="s">
        <v>319</v>
      </c>
      <c r="CR18" t="s">
        <v>333</v>
      </c>
      <c r="CS18" t="s">
        <v>334</v>
      </c>
      <c r="CT18" t="s">
        <v>333</v>
      </c>
      <c r="CU18" t="s">
        <v>334</v>
      </c>
      <c r="CV18" t="s">
        <v>333</v>
      </c>
      <c r="CW18" t="s">
        <v>334</v>
      </c>
      <c r="CX18" t="s">
        <v>327</v>
      </c>
      <c r="CY18" t="s">
        <v>327</v>
      </c>
      <c r="CZ18" t="s">
        <v>322</v>
      </c>
      <c r="DA18" t="s">
        <v>335</v>
      </c>
      <c r="DB18" t="s">
        <v>322</v>
      </c>
      <c r="DD18" t="s">
        <v>323</v>
      </c>
      <c r="DE18" t="s">
        <v>336</v>
      </c>
      <c r="DF18" t="s">
        <v>323</v>
      </c>
      <c r="DH18" t="s">
        <v>322</v>
      </c>
      <c r="DI18" t="s">
        <v>335</v>
      </c>
      <c r="DJ18" t="s">
        <v>322</v>
      </c>
      <c r="DO18" t="s">
        <v>337</v>
      </c>
      <c r="DP18" t="s">
        <v>337</v>
      </c>
      <c r="EC18" t="s">
        <v>337</v>
      </c>
      <c r="ED18" t="s">
        <v>337</v>
      </c>
      <c r="EE18" t="s">
        <v>338</v>
      </c>
      <c r="EF18" t="s">
        <v>338</v>
      </c>
      <c r="EG18" t="s">
        <v>325</v>
      </c>
      <c r="EH18" t="s">
        <v>325</v>
      </c>
      <c r="EI18" t="s">
        <v>327</v>
      </c>
      <c r="EJ18" t="s">
        <v>325</v>
      </c>
      <c r="EK18" t="s">
        <v>330</v>
      </c>
      <c r="EL18" t="s">
        <v>327</v>
      </c>
      <c r="EM18" t="s">
        <v>327</v>
      </c>
      <c r="EO18" t="s">
        <v>337</v>
      </c>
      <c r="EP18" t="s">
        <v>337</v>
      </c>
      <c r="EQ18" t="s">
        <v>337</v>
      </c>
      <c r="ER18" t="s">
        <v>337</v>
      </c>
      <c r="ES18" t="s">
        <v>337</v>
      </c>
      <c r="ET18" t="s">
        <v>337</v>
      </c>
      <c r="EU18" t="s">
        <v>337</v>
      </c>
      <c r="EV18" t="s">
        <v>339</v>
      </c>
      <c r="EW18" t="s">
        <v>339</v>
      </c>
      <c r="EX18" t="s">
        <v>340</v>
      </c>
      <c r="EY18" t="s">
        <v>339</v>
      </c>
      <c r="EZ18" t="s">
        <v>337</v>
      </c>
      <c r="FA18" t="s">
        <v>337</v>
      </c>
      <c r="FB18" t="s">
        <v>337</v>
      </c>
      <c r="FC18" t="s">
        <v>337</v>
      </c>
      <c r="FD18" t="s">
        <v>337</v>
      </c>
      <c r="FE18" t="s">
        <v>337</v>
      </c>
      <c r="FF18" t="s">
        <v>337</v>
      </c>
      <c r="FG18" t="s">
        <v>337</v>
      </c>
      <c r="FH18" t="s">
        <v>337</v>
      </c>
      <c r="FI18" t="s">
        <v>337</v>
      </c>
      <c r="FJ18" t="s">
        <v>337</v>
      </c>
      <c r="FK18" t="s">
        <v>337</v>
      </c>
      <c r="FR18" t="s">
        <v>337</v>
      </c>
      <c r="FS18" t="s">
        <v>327</v>
      </c>
      <c r="FT18" t="s">
        <v>327</v>
      </c>
      <c r="FU18" t="s">
        <v>333</v>
      </c>
      <c r="FV18" t="s">
        <v>334</v>
      </c>
      <c r="FW18" t="s">
        <v>334</v>
      </c>
      <c r="GA18" t="s">
        <v>334</v>
      </c>
      <c r="GE18" t="s">
        <v>323</v>
      </c>
      <c r="GF18" t="s">
        <v>323</v>
      </c>
      <c r="GG18" t="s">
        <v>330</v>
      </c>
      <c r="GH18" t="s">
        <v>330</v>
      </c>
      <c r="GI18" t="s">
        <v>341</v>
      </c>
      <c r="GJ18" t="s">
        <v>341</v>
      </c>
      <c r="GK18" t="s">
        <v>337</v>
      </c>
      <c r="GL18" t="s">
        <v>337</v>
      </c>
      <c r="GM18" t="s">
        <v>337</v>
      </c>
      <c r="GN18" t="s">
        <v>337</v>
      </c>
      <c r="GO18" t="s">
        <v>337</v>
      </c>
      <c r="GP18" t="s">
        <v>337</v>
      </c>
      <c r="GQ18" t="s">
        <v>325</v>
      </c>
      <c r="GR18" t="s">
        <v>337</v>
      </c>
      <c r="GT18" t="s">
        <v>328</v>
      </c>
      <c r="GU18" t="s">
        <v>328</v>
      </c>
      <c r="GV18" t="s">
        <v>325</v>
      </c>
      <c r="GW18" t="s">
        <v>325</v>
      </c>
      <c r="GX18" t="s">
        <v>325</v>
      </c>
      <c r="GY18" t="s">
        <v>325</v>
      </c>
      <c r="GZ18" t="s">
        <v>325</v>
      </c>
      <c r="HA18" t="s">
        <v>327</v>
      </c>
      <c r="HB18" t="s">
        <v>327</v>
      </c>
      <c r="HC18" t="s">
        <v>327</v>
      </c>
      <c r="HD18" t="s">
        <v>325</v>
      </c>
      <c r="HE18" t="s">
        <v>323</v>
      </c>
      <c r="HF18" t="s">
        <v>330</v>
      </c>
      <c r="HG18" t="s">
        <v>327</v>
      </c>
      <c r="HH18" t="s">
        <v>327</v>
      </c>
    </row>
    <row r="19" spans="1:216" x14ac:dyDescent="0.2">
      <c r="A19">
        <v>1</v>
      </c>
      <c r="B19">
        <v>1690064085.0999999</v>
      </c>
      <c r="C19">
        <v>0</v>
      </c>
      <c r="D19" t="s">
        <v>342</v>
      </c>
      <c r="E19" t="s">
        <v>343</v>
      </c>
      <c r="F19" t="s">
        <v>344</v>
      </c>
      <c r="G19" t="s">
        <v>345</v>
      </c>
      <c r="H19" t="s">
        <v>346</v>
      </c>
      <c r="I19" t="s">
        <v>347</v>
      </c>
      <c r="J19" t="s">
        <v>348</v>
      </c>
      <c r="K19" t="s">
        <v>349</v>
      </c>
      <c r="L19">
        <v>1690064085.0999999</v>
      </c>
      <c r="M19">
        <f t="shared" ref="M19:M36" si="0">(N19)/1000</f>
        <v>1.8635065370235155E-3</v>
      </c>
      <c r="N19">
        <f t="shared" ref="N19:N36" si="1">1000*AZ19*AL19*(AV19-AW19)/(100*$B$7*(1000-AL19*AV19))</f>
        <v>1.8635065370235155</v>
      </c>
      <c r="O19">
        <f t="shared" ref="O19:O36" si="2">AZ19*AL19*(AU19-AT19*(1000-AL19*AW19)/(1000-AL19*AV19))/(100*$B$7)</f>
        <v>13.60781810083674</v>
      </c>
      <c r="P19">
        <f t="shared" ref="P19:P36" si="3">AT19 - IF(AL19&gt;1, O19*$B$7*100/(AN19*BH19), 0)</f>
        <v>385.649</v>
      </c>
      <c r="Q19">
        <f t="shared" ref="Q19:Q36" si="4">((W19-M19/2)*P19-O19)/(W19+M19/2)</f>
        <v>257.04582720635022</v>
      </c>
      <c r="R19">
        <f t="shared" ref="R19:R36" si="5">Q19*(BA19+BB19)/1000</f>
        <v>25.692346054030864</v>
      </c>
      <c r="S19">
        <f t="shared" ref="S19:S36" si="6">(AT19 - IF(AL19&gt;1, O19*$B$7*100/(AN19*BH19), 0))*(BA19+BB19)/1000</f>
        <v>38.546541179355003</v>
      </c>
      <c r="T19">
        <f t="shared" ref="T19:T36" si="7">2/((1/V19-1/U19)+SIGN(V19)*SQRT((1/V19-1/U19)*(1/V19-1/U19) + 4*$C$7/(($C$7+1)*($C$7+1))*(2*1/V19*1/U19-1/U19*1/U19)))</f>
        <v>0.18196846726129665</v>
      </c>
      <c r="U19">
        <f t="shared" ref="U19:U36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2.9252016603061279</v>
      </c>
      <c r="V19">
        <f t="shared" ref="V19:V36" si="9">M19*(1000-(1000*0.61365*EXP(17.502*Z19/(240.97+Z19))/(BA19+BB19)+AV19)/2)/(1000*0.61365*EXP(17.502*Z19/(240.97+Z19))/(BA19+BB19)-AV19)</f>
        <v>0.17590560763116453</v>
      </c>
      <c r="W19">
        <f t="shared" ref="W19:W36" si="10">1/(($C$7+1)/(T19/1.6)+1/(U19/1.37)) + $C$7/(($C$7+1)/(T19/1.6) + $C$7/(U19/1.37))</f>
        <v>0.11046890055766462</v>
      </c>
      <c r="X19">
        <f t="shared" ref="X19:X36" si="11">(AO19*AR19)</f>
        <v>297.69836999999995</v>
      </c>
      <c r="Y19">
        <f t="shared" ref="Y19:Y36" si="12">(BC19+(X19+2*0.95*0.0000000567*(((BC19+$B$9)+273)^4-(BC19+273)^4)-44100*M19)/(1.84*29.3*U19+8*0.95*0.0000000567*(BC19+273)^3))</f>
        <v>21.761805069664955</v>
      </c>
      <c r="Z19">
        <f t="shared" ref="Z19:Z36" si="13">($C$9*BD19+$D$9*BE19+$E$9*Y19)</f>
        <v>20.986999999999998</v>
      </c>
      <c r="AA19">
        <f t="shared" ref="AA19:AA36" si="14">0.61365*EXP(17.502*Z19/(240.97+Z19))</f>
        <v>2.4939385961412004</v>
      </c>
      <c r="AB19">
        <f t="shared" ref="AB19:AB36" si="15">(AC19/AD19*100)</f>
        <v>60.219440770300139</v>
      </c>
      <c r="AC19">
        <f t="shared" ref="AC19:AC36" si="16">AV19*(BA19+BB19)/1000</f>
        <v>1.4559865474860001</v>
      </c>
      <c r="AD19">
        <f t="shared" ref="AD19:AD36" si="17">0.61365*EXP(17.502*BC19/(240.97+BC19))</f>
        <v>2.4178015087182341</v>
      </c>
      <c r="AE19">
        <f t="shared" ref="AE19:AE36" si="18">(AA19-AV19*(BA19+BB19)/1000)</f>
        <v>1.0379520486552003</v>
      </c>
      <c r="AF19">
        <f t="shared" ref="AF19:AF36" si="19">(-M19*44100)</f>
        <v>-82.180638282737036</v>
      </c>
      <c r="AG19">
        <f t="shared" ref="AG19:AG36" si="20">2*29.3*U19*0.92*(BC19-Z19)</f>
        <v>-79.40369810689829</v>
      </c>
      <c r="AH19">
        <f t="shared" ref="AH19:AH36" si="21">2*0.95*0.0000000567*(((BC19+$B$9)+273)^4-(Z19+273)^4)</f>
        <v>-5.4987585199316786</v>
      </c>
      <c r="AI19">
        <f t="shared" ref="AI19:AI36" si="22">X19+AH19+AF19+AG19</f>
        <v>130.61527509043293</v>
      </c>
      <c r="AJ19">
        <v>0</v>
      </c>
      <c r="AK19">
        <v>0</v>
      </c>
      <c r="AL19">
        <f t="shared" ref="AL19:AL36" si="23">IF(AJ19*$H$15&gt;=AN19,1,(AN19/(AN19-AJ19*$H$15)))</f>
        <v>1</v>
      </c>
      <c r="AM19">
        <f t="shared" ref="AM19:AM36" si="24">(AL19-1)*100</f>
        <v>0</v>
      </c>
      <c r="AN19">
        <f t="shared" ref="AN19:AN36" si="25">MAX(0,($B$15+$C$15*BH19)/(1+$D$15*BH19)*BA19/(BC19+273)*$E$15)</f>
        <v>53919.594023508434</v>
      </c>
      <c r="AO19">
        <f t="shared" ref="AO19:AO36" si="26">$B$13*BI19+$C$13*BJ19+$F$13*BU19*(1-BX19)</f>
        <v>1799.97</v>
      </c>
      <c r="AP19">
        <f t="shared" ref="AP19:AP36" si="27">AO19*AQ19</f>
        <v>1517.3753999999999</v>
      </c>
      <c r="AQ19">
        <f t="shared" ref="AQ19:AQ36" si="28">($B$13*$D$11+$C$13*$D$11+$F$13*((CH19+BZ19)/MAX(CH19+BZ19+CI19, 0.1)*$I$11+CI19/MAX(CH19+BZ19+CI19, 0.1)*$J$11))/($B$13+$C$13+$F$13)</f>
        <v>0.84300038333972227</v>
      </c>
      <c r="AR19">
        <f t="shared" ref="AR19:AR36" si="29">($B$13*$K$11+$C$13*$K$11+$F$13*((CH19+BZ19)/MAX(CH19+BZ19+CI19, 0.1)*$P$11+CI19/MAX(CH19+BZ19+CI19, 0.1)*$Q$11))/($B$13+$C$13+$F$13)</f>
        <v>0.16539073984566408</v>
      </c>
      <c r="AS19">
        <v>1690064085.0999999</v>
      </c>
      <c r="AT19">
        <v>385.649</v>
      </c>
      <c r="AU19">
        <v>399.97500000000002</v>
      </c>
      <c r="AV19">
        <v>14.566800000000001</v>
      </c>
      <c r="AW19">
        <v>12.730499999999999</v>
      </c>
      <c r="AX19">
        <v>391.83199999999999</v>
      </c>
      <c r="AY19">
        <v>14.7783</v>
      </c>
      <c r="AZ19">
        <v>600.02</v>
      </c>
      <c r="BA19">
        <v>99.852199999999996</v>
      </c>
      <c r="BB19">
        <v>0.10019500000000001</v>
      </c>
      <c r="BC19">
        <v>20.483499999999999</v>
      </c>
      <c r="BD19">
        <v>20.986999999999998</v>
      </c>
      <c r="BE19">
        <v>999.9</v>
      </c>
      <c r="BF19">
        <v>0</v>
      </c>
      <c r="BG19">
        <v>0</v>
      </c>
      <c r="BH19">
        <v>9990</v>
      </c>
      <c r="BI19">
        <v>0</v>
      </c>
      <c r="BJ19">
        <v>33.372999999999998</v>
      </c>
      <c r="BK19">
        <v>-14.3255</v>
      </c>
      <c r="BL19">
        <v>391.35</v>
      </c>
      <c r="BM19">
        <v>405.13200000000001</v>
      </c>
      <c r="BN19">
        <v>1.83626</v>
      </c>
      <c r="BO19">
        <v>399.97500000000002</v>
      </c>
      <c r="BP19">
        <v>12.730499999999999</v>
      </c>
      <c r="BQ19">
        <v>1.4545300000000001</v>
      </c>
      <c r="BR19">
        <v>1.2711699999999999</v>
      </c>
      <c r="BS19">
        <v>12.4983</v>
      </c>
      <c r="BT19">
        <v>10.462300000000001</v>
      </c>
      <c r="BU19">
        <v>1799.97</v>
      </c>
      <c r="BV19">
        <v>0.89998599999999995</v>
      </c>
      <c r="BW19">
        <v>0.10001400000000001</v>
      </c>
      <c r="BX19">
        <v>0</v>
      </c>
      <c r="BY19">
        <v>2.0255000000000001</v>
      </c>
      <c r="BZ19">
        <v>0</v>
      </c>
      <c r="CA19">
        <v>11979.7</v>
      </c>
      <c r="CB19">
        <v>13894.7</v>
      </c>
      <c r="CC19">
        <v>37.875</v>
      </c>
      <c r="CD19">
        <v>40</v>
      </c>
      <c r="CE19">
        <v>39.186999999999998</v>
      </c>
      <c r="CF19">
        <v>37.936999999999998</v>
      </c>
      <c r="CG19">
        <v>37.375</v>
      </c>
      <c r="CH19">
        <v>1619.95</v>
      </c>
      <c r="CI19">
        <v>180.02</v>
      </c>
      <c r="CJ19">
        <v>0</v>
      </c>
      <c r="CK19">
        <v>1690064096.7</v>
      </c>
      <c r="CL19">
        <v>0</v>
      </c>
      <c r="CM19">
        <v>1690064056.0999999</v>
      </c>
      <c r="CN19" t="s">
        <v>350</v>
      </c>
      <c r="CO19">
        <v>1690064054.0999999</v>
      </c>
      <c r="CP19">
        <v>1690064056.0999999</v>
      </c>
      <c r="CQ19">
        <v>45</v>
      </c>
      <c r="CR19">
        <v>0.03</v>
      </c>
      <c r="CS19">
        <v>0</v>
      </c>
      <c r="CT19">
        <v>-6.1829999999999998</v>
      </c>
      <c r="CU19">
        <v>-0.21199999999999999</v>
      </c>
      <c r="CV19">
        <v>400</v>
      </c>
      <c r="CW19">
        <v>13</v>
      </c>
      <c r="CX19">
        <v>0.12</v>
      </c>
      <c r="CY19">
        <v>0.05</v>
      </c>
      <c r="CZ19">
        <v>13.6219864852171</v>
      </c>
      <c r="DA19">
        <v>0.101470739275275</v>
      </c>
      <c r="DB19">
        <v>3.8389188285466398E-2</v>
      </c>
      <c r="DC19">
        <v>1</v>
      </c>
      <c r="DD19">
        <v>399.99580952381001</v>
      </c>
      <c r="DE19">
        <v>3.6311688312103199E-2</v>
      </c>
      <c r="DF19">
        <v>3.1563419223944102E-2</v>
      </c>
      <c r="DG19">
        <v>1</v>
      </c>
      <c r="DH19">
        <v>1800</v>
      </c>
      <c r="DI19">
        <v>0.34695004088769299</v>
      </c>
      <c r="DJ19">
        <v>0.14172407800266301</v>
      </c>
      <c r="DK19">
        <v>-1</v>
      </c>
      <c r="DL19">
        <v>2</v>
      </c>
      <c r="DM19">
        <v>2</v>
      </c>
      <c r="DN19" t="s">
        <v>351</v>
      </c>
      <c r="DO19">
        <v>3.2417500000000001</v>
      </c>
      <c r="DP19">
        <v>2.8403</v>
      </c>
      <c r="DQ19">
        <v>9.5745899999999995E-2</v>
      </c>
      <c r="DR19">
        <v>9.6782699999999999E-2</v>
      </c>
      <c r="DS19">
        <v>8.6051900000000001E-2</v>
      </c>
      <c r="DT19">
        <v>7.5822799999999996E-2</v>
      </c>
      <c r="DU19">
        <v>26548.1</v>
      </c>
      <c r="DV19">
        <v>27670.400000000001</v>
      </c>
      <c r="DW19">
        <v>27461.1</v>
      </c>
      <c r="DX19">
        <v>28736.7</v>
      </c>
      <c r="DY19">
        <v>33082.400000000001</v>
      </c>
      <c r="DZ19">
        <v>35349.1</v>
      </c>
      <c r="EA19">
        <v>36718.5</v>
      </c>
      <c r="EB19">
        <v>38931.800000000003</v>
      </c>
      <c r="EC19">
        <v>2.3540299999999998</v>
      </c>
      <c r="ED19">
        <v>1.77485</v>
      </c>
      <c r="EE19">
        <v>0.16645299999999999</v>
      </c>
      <c r="EF19">
        <v>0</v>
      </c>
      <c r="EG19">
        <v>18.231400000000001</v>
      </c>
      <c r="EH19">
        <v>999.9</v>
      </c>
      <c r="EI19">
        <v>56.164999999999999</v>
      </c>
      <c r="EJ19">
        <v>20.533000000000001</v>
      </c>
      <c r="EK19">
        <v>13.6409</v>
      </c>
      <c r="EL19">
        <v>61.987400000000001</v>
      </c>
      <c r="EM19">
        <v>38.036900000000003</v>
      </c>
      <c r="EN19">
        <v>1</v>
      </c>
      <c r="EO19">
        <v>-0.56355200000000005</v>
      </c>
      <c r="EP19">
        <v>0.43430600000000003</v>
      </c>
      <c r="EQ19">
        <v>19.977699999999999</v>
      </c>
      <c r="ER19">
        <v>5.2204300000000003</v>
      </c>
      <c r="ES19">
        <v>11.919700000000001</v>
      </c>
      <c r="ET19">
        <v>4.9549000000000003</v>
      </c>
      <c r="EU19">
        <v>3.2970299999999999</v>
      </c>
      <c r="EV19">
        <v>9999</v>
      </c>
      <c r="EW19">
        <v>6171.7</v>
      </c>
      <c r="EX19">
        <v>89</v>
      </c>
      <c r="EY19">
        <v>174</v>
      </c>
      <c r="EZ19">
        <v>1.80891</v>
      </c>
      <c r="FA19">
        <v>1.80792</v>
      </c>
      <c r="FB19">
        <v>1.81386</v>
      </c>
      <c r="FC19">
        <v>1.8179399999999999</v>
      </c>
      <c r="FD19">
        <v>1.8125599999999999</v>
      </c>
      <c r="FE19">
        <v>1.81263</v>
      </c>
      <c r="FF19">
        <v>1.8126199999999999</v>
      </c>
      <c r="FG19">
        <v>1.81247</v>
      </c>
      <c r="FH19">
        <v>0</v>
      </c>
      <c r="FI19">
        <v>0</v>
      </c>
      <c r="FJ19">
        <v>0</v>
      </c>
      <c r="FK19">
        <v>0</v>
      </c>
      <c r="FL19" t="s">
        <v>352</v>
      </c>
      <c r="FM19" t="s">
        <v>353</v>
      </c>
      <c r="FN19" t="s">
        <v>354</v>
      </c>
      <c r="FO19" t="s">
        <v>354</v>
      </c>
      <c r="FP19" t="s">
        <v>354</v>
      </c>
      <c r="FQ19" t="s">
        <v>354</v>
      </c>
      <c r="FR19">
        <v>0</v>
      </c>
      <c r="FS19">
        <v>100</v>
      </c>
      <c r="FT19">
        <v>100</v>
      </c>
      <c r="FU19">
        <v>-6.1829999999999998</v>
      </c>
      <c r="FV19">
        <v>-0.21149999999999999</v>
      </c>
      <c r="FW19">
        <v>-6.1829999999999901</v>
      </c>
      <c r="FX19">
        <v>0</v>
      </c>
      <c r="FY19">
        <v>0</v>
      </c>
      <c r="FZ19">
        <v>0</v>
      </c>
      <c r="GA19">
        <v>-0.211510000000001</v>
      </c>
      <c r="GB19">
        <v>0</v>
      </c>
      <c r="GC19">
        <v>0</v>
      </c>
      <c r="GD19">
        <v>0</v>
      </c>
      <c r="GE19">
        <v>-1</v>
      </c>
      <c r="GF19">
        <v>-1</v>
      </c>
      <c r="GG19">
        <v>-1</v>
      </c>
      <c r="GH19">
        <v>-1</v>
      </c>
      <c r="GI19">
        <v>0.5</v>
      </c>
      <c r="GJ19">
        <v>0.5</v>
      </c>
      <c r="GK19">
        <v>1.03271</v>
      </c>
      <c r="GL19">
        <v>2.5341800000000001</v>
      </c>
      <c r="GM19">
        <v>1.4489700000000001</v>
      </c>
      <c r="GN19">
        <v>2.32056</v>
      </c>
      <c r="GO19">
        <v>1.5466299999999999</v>
      </c>
      <c r="GP19">
        <v>2.4096700000000002</v>
      </c>
      <c r="GQ19">
        <v>23.454999999999998</v>
      </c>
      <c r="GR19">
        <v>16.058299999999999</v>
      </c>
      <c r="GS19">
        <v>18</v>
      </c>
      <c r="GT19">
        <v>633.23299999999995</v>
      </c>
      <c r="GU19">
        <v>385.62</v>
      </c>
      <c r="GV19">
        <v>18.045999999999999</v>
      </c>
      <c r="GW19">
        <v>19.877199999999998</v>
      </c>
      <c r="GX19">
        <v>30.000299999999999</v>
      </c>
      <c r="GY19">
        <v>19.822700000000001</v>
      </c>
      <c r="GZ19">
        <v>19.8064</v>
      </c>
      <c r="HA19">
        <v>20.680800000000001</v>
      </c>
      <c r="HB19">
        <v>10</v>
      </c>
      <c r="HC19">
        <v>-30</v>
      </c>
      <c r="HD19">
        <v>18.059899999999999</v>
      </c>
      <c r="HE19">
        <v>400</v>
      </c>
      <c r="HF19">
        <v>0</v>
      </c>
      <c r="HG19">
        <v>101.15300000000001</v>
      </c>
      <c r="HH19">
        <v>94.670299999999997</v>
      </c>
    </row>
    <row r="20" spans="1:216" x14ac:dyDescent="0.2">
      <c r="A20">
        <v>2</v>
      </c>
      <c r="B20">
        <v>1690064190.0999999</v>
      </c>
      <c r="C20">
        <v>105</v>
      </c>
      <c r="D20" t="s">
        <v>355</v>
      </c>
      <c r="E20" t="s">
        <v>356</v>
      </c>
      <c r="F20" t="s">
        <v>344</v>
      </c>
      <c r="G20" t="s">
        <v>345</v>
      </c>
      <c r="H20" t="s">
        <v>346</v>
      </c>
      <c r="I20" t="s">
        <v>347</v>
      </c>
      <c r="J20" t="s">
        <v>348</v>
      </c>
      <c r="K20" t="s">
        <v>349</v>
      </c>
      <c r="L20">
        <v>1690064190.0999999</v>
      </c>
      <c r="M20">
        <f t="shared" si="0"/>
        <v>1.8696967851122835E-3</v>
      </c>
      <c r="N20">
        <f t="shared" si="1"/>
        <v>1.8696967851122834</v>
      </c>
      <c r="O20">
        <f t="shared" si="2"/>
        <v>10.238815183697467</v>
      </c>
      <c r="P20">
        <f t="shared" si="3"/>
        <v>289.26799999999997</v>
      </c>
      <c r="Q20">
        <f t="shared" si="4"/>
        <v>192.69225578623406</v>
      </c>
      <c r="R20">
        <f t="shared" si="5"/>
        <v>19.260676979387707</v>
      </c>
      <c r="S20">
        <f t="shared" si="6"/>
        <v>28.913966914447997</v>
      </c>
      <c r="T20">
        <f t="shared" si="7"/>
        <v>0.18233146278306048</v>
      </c>
      <c r="U20">
        <f t="shared" si="8"/>
        <v>2.9260297501461787</v>
      </c>
      <c r="V20">
        <f t="shared" si="9"/>
        <v>0.17624648637388987</v>
      </c>
      <c r="W20">
        <f t="shared" si="10"/>
        <v>0.11068384759670852</v>
      </c>
      <c r="X20">
        <f t="shared" si="11"/>
        <v>297.72013499999997</v>
      </c>
      <c r="Y20">
        <f t="shared" si="12"/>
        <v>21.77346558683309</v>
      </c>
      <c r="Z20">
        <f t="shared" si="13"/>
        <v>21.003599999999999</v>
      </c>
      <c r="AA20">
        <f t="shared" si="14"/>
        <v>2.4964841278460175</v>
      </c>
      <c r="AB20">
        <f t="shared" si="15"/>
        <v>60.214630656467818</v>
      </c>
      <c r="AC20">
        <f t="shared" si="16"/>
        <v>1.4570832926627999</v>
      </c>
      <c r="AD20">
        <f t="shared" si="17"/>
        <v>2.4198160426751545</v>
      </c>
      <c r="AE20">
        <f t="shared" si="18"/>
        <v>1.0394008351832176</v>
      </c>
      <c r="AF20">
        <f t="shared" si="19"/>
        <v>-82.453628223451702</v>
      </c>
      <c r="AG20">
        <f t="shared" si="20"/>
        <v>-79.915195509813429</v>
      </c>
      <c r="AH20">
        <f t="shared" si="21"/>
        <v>-5.5334643461221384</v>
      </c>
      <c r="AI20">
        <f t="shared" si="22"/>
        <v>129.81784692061274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53941.627924731496</v>
      </c>
      <c r="AO20">
        <f t="shared" si="26"/>
        <v>1800.11</v>
      </c>
      <c r="AP20">
        <f t="shared" si="27"/>
        <v>1517.4926999999998</v>
      </c>
      <c r="AQ20">
        <f t="shared" si="28"/>
        <v>0.84299998333435167</v>
      </c>
      <c r="AR20">
        <f t="shared" si="29"/>
        <v>0.16538996783529894</v>
      </c>
      <c r="AS20">
        <v>1690064190.0999999</v>
      </c>
      <c r="AT20">
        <v>289.26799999999997</v>
      </c>
      <c r="AU20">
        <v>300.048</v>
      </c>
      <c r="AV20">
        <v>14.577299999999999</v>
      </c>
      <c r="AW20">
        <v>12.7348</v>
      </c>
      <c r="AX20">
        <v>295.03300000000002</v>
      </c>
      <c r="AY20">
        <v>14.7864</v>
      </c>
      <c r="AZ20">
        <v>599.98099999999999</v>
      </c>
      <c r="BA20">
        <v>99.855599999999995</v>
      </c>
      <c r="BB20">
        <v>0.100036</v>
      </c>
      <c r="BC20">
        <v>20.497</v>
      </c>
      <c r="BD20">
        <v>21.003599999999999</v>
      </c>
      <c r="BE20">
        <v>999.9</v>
      </c>
      <c r="BF20">
        <v>0</v>
      </c>
      <c r="BG20">
        <v>0</v>
      </c>
      <c r="BH20">
        <v>9994.3799999999992</v>
      </c>
      <c r="BI20">
        <v>0</v>
      </c>
      <c r="BJ20">
        <v>33.387799999999999</v>
      </c>
      <c r="BK20">
        <v>-10.7804</v>
      </c>
      <c r="BL20">
        <v>293.54700000000003</v>
      </c>
      <c r="BM20">
        <v>303.91899999999998</v>
      </c>
      <c r="BN20">
        <v>1.84249</v>
      </c>
      <c r="BO20">
        <v>300.048</v>
      </c>
      <c r="BP20">
        <v>12.7348</v>
      </c>
      <c r="BQ20">
        <v>1.45563</v>
      </c>
      <c r="BR20">
        <v>1.2716400000000001</v>
      </c>
      <c r="BS20">
        <v>12.5099</v>
      </c>
      <c r="BT20">
        <v>10.4678</v>
      </c>
      <c r="BU20">
        <v>1800.11</v>
      </c>
      <c r="BV20">
        <v>0.90000100000000005</v>
      </c>
      <c r="BW20">
        <v>9.9999199999999996E-2</v>
      </c>
      <c r="BX20">
        <v>0</v>
      </c>
      <c r="BY20">
        <v>2.3346</v>
      </c>
      <c r="BZ20">
        <v>0</v>
      </c>
      <c r="CA20">
        <v>11992</v>
      </c>
      <c r="CB20">
        <v>13895.8</v>
      </c>
      <c r="CC20">
        <v>37.686999999999998</v>
      </c>
      <c r="CD20">
        <v>39.811999999999998</v>
      </c>
      <c r="CE20">
        <v>39</v>
      </c>
      <c r="CF20">
        <v>37.686999999999998</v>
      </c>
      <c r="CG20">
        <v>37.186999999999998</v>
      </c>
      <c r="CH20">
        <v>1620.1</v>
      </c>
      <c r="CI20">
        <v>180.01</v>
      </c>
      <c r="CJ20">
        <v>0</v>
      </c>
      <c r="CK20">
        <v>1690064201.7</v>
      </c>
      <c r="CL20">
        <v>0</v>
      </c>
      <c r="CM20">
        <v>1690064160.0999999</v>
      </c>
      <c r="CN20" t="s">
        <v>357</v>
      </c>
      <c r="CO20">
        <v>1690064160.0999999</v>
      </c>
      <c r="CP20">
        <v>1690064155.0999999</v>
      </c>
      <c r="CQ20">
        <v>46</v>
      </c>
      <c r="CR20">
        <v>0.41799999999999998</v>
      </c>
      <c r="CS20">
        <v>2E-3</v>
      </c>
      <c r="CT20">
        <v>-5.7649999999999997</v>
      </c>
      <c r="CU20">
        <v>-0.20899999999999999</v>
      </c>
      <c r="CV20">
        <v>300</v>
      </c>
      <c r="CW20">
        <v>13</v>
      </c>
      <c r="CX20">
        <v>0.17</v>
      </c>
      <c r="CY20">
        <v>0.04</v>
      </c>
      <c r="CZ20">
        <v>10.210540498271699</v>
      </c>
      <c r="DA20">
        <v>-0.356370998902721</v>
      </c>
      <c r="DB20">
        <v>4.10167392182096E-2</v>
      </c>
      <c r="DC20">
        <v>1</v>
      </c>
      <c r="DD20">
        <v>299.99124999999998</v>
      </c>
      <c r="DE20">
        <v>-5.2646616540897903E-2</v>
      </c>
      <c r="DF20">
        <v>2.6696207595836699E-2</v>
      </c>
      <c r="DG20">
        <v>1</v>
      </c>
      <c r="DH20">
        <v>1799.9839999999999</v>
      </c>
      <c r="DI20">
        <v>1.9382128183254599E-4</v>
      </c>
      <c r="DJ20">
        <v>0.152852870434249</v>
      </c>
      <c r="DK20">
        <v>-1</v>
      </c>
      <c r="DL20">
        <v>2</v>
      </c>
      <c r="DM20">
        <v>2</v>
      </c>
      <c r="DN20" t="s">
        <v>351</v>
      </c>
      <c r="DO20">
        <v>3.24166</v>
      </c>
      <c r="DP20">
        <v>2.8401800000000001</v>
      </c>
      <c r="DQ20">
        <v>7.6485700000000004E-2</v>
      </c>
      <c r="DR20">
        <v>7.7163399999999993E-2</v>
      </c>
      <c r="DS20">
        <v>8.60847E-2</v>
      </c>
      <c r="DT20">
        <v>7.5840299999999999E-2</v>
      </c>
      <c r="DU20">
        <v>27111.599999999999</v>
      </c>
      <c r="DV20">
        <v>28270.7</v>
      </c>
      <c r="DW20">
        <v>27459.599999999999</v>
      </c>
      <c r="DX20">
        <v>28736.6</v>
      </c>
      <c r="DY20">
        <v>33079.699999999997</v>
      </c>
      <c r="DZ20">
        <v>35347.4</v>
      </c>
      <c r="EA20">
        <v>36716.800000000003</v>
      </c>
      <c r="EB20">
        <v>38930.699999999997</v>
      </c>
      <c r="EC20">
        <v>2.3535699999999999</v>
      </c>
      <c r="ED20">
        <v>1.77393</v>
      </c>
      <c r="EE20">
        <v>0.16858400000000001</v>
      </c>
      <c r="EF20">
        <v>0</v>
      </c>
      <c r="EG20">
        <v>18.212700000000002</v>
      </c>
      <c r="EH20">
        <v>999.9</v>
      </c>
      <c r="EI20">
        <v>56.164999999999999</v>
      </c>
      <c r="EJ20">
        <v>20.533000000000001</v>
      </c>
      <c r="EK20">
        <v>13.6411</v>
      </c>
      <c r="EL20">
        <v>62.227400000000003</v>
      </c>
      <c r="EM20">
        <v>37.948700000000002</v>
      </c>
      <c r="EN20">
        <v>1</v>
      </c>
      <c r="EO20">
        <v>-0.562724</v>
      </c>
      <c r="EP20">
        <v>0.58185200000000004</v>
      </c>
      <c r="EQ20">
        <v>19.973500000000001</v>
      </c>
      <c r="ER20">
        <v>5.2220800000000001</v>
      </c>
      <c r="ES20">
        <v>11.9183</v>
      </c>
      <c r="ET20">
        <v>4.9553000000000003</v>
      </c>
      <c r="EU20">
        <v>3.2970799999999998</v>
      </c>
      <c r="EV20">
        <v>9999</v>
      </c>
      <c r="EW20">
        <v>6173.9</v>
      </c>
      <c r="EX20">
        <v>89</v>
      </c>
      <c r="EY20">
        <v>174</v>
      </c>
      <c r="EZ20">
        <v>1.81501</v>
      </c>
      <c r="FA20">
        <v>1.8140400000000001</v>
      </c>
      <c r="FB20">
        <v>1.8199700000000001</v>
      </c>
      <c r="FC20">
        <v>1.8240499999999999</v>
      </c>
      <c r="FD20">
        <v>1.8186500000000001</v>
      </c>
      <c r="FE20">
        <v>1.81877</v>
      </c>
      <c r="FF20">
        <v>1.81873</v>
      </c>
      <c r="FG20">
        <v>1.8185800000000001</v>
      </c>
      <c r="FH20">
        <v>0</v>
      </c>
      <c r="FI20">
        <v>0</v>
      </c>
      <c r="FJ20">
        <v>0</v>
      </c>
      <c r="FK20">
        <v>0</v>
      </c>
      <c r="FL20" t="s">
        <v>352</v>
      </c>
      <c r="FM20" t="s">
        <v>353</v>
      </c>
      <c r="FN20" t="s">
        <v>354</v>
      </c>
      <c r="FO20" t="s">
        <v>354</v>
      </c>
      <c r="FP20" t="s">
        <v>354</v>
      </c>
      <c r="FQ20" t="s">
        <v>354</v>
      </c>
      <c r="FR20">
        <v>0</v>
      </c>
      <c r="FS20">
        <v>100</v>
      </c>
      <c r="FT20">
        <v>100</v>
      </c>
      <c r="FU20">
        <v>-5.7649999999999997</v>
      </c>
      <c r="FV20">
        <v>-0.20910000000000001</v>
      </c>
      <c r="FW20">
        <v>-5.7650000000001</v>
      </c>
      <c r="FX20">
        <v>0</v>
      </c>
      <c r="FY20">
        <v>0</v>
      </c>
      <c r="FZ20">
        <v>0</v>
      </c>
      <c r="GA20">
        <v>-0.20902999999999999</v>
      </c>
      <c r="GB20">
        <v>0</v>
      </c>
      <c r="GC20">
        <v>0</v>
      </c>
      <c r="GD20">
        <v>0</v>
      </c>
      <c r="GE20">
        <v>-1</v>
      </c>
      <c r="GF20">
        <v>-1</v>
      </c>
      <c r="GG20">
        <v>-1</v>
      </c>
      <c r="GH20">
        <v>-1</v>
      </c>
      <c r="GI20">
        <v>0.5</v>
      </c>
      <c r="GJ20">
        <v>0.6</v>
      </c>
      <c r="GK20">
        <v>0.82763699999999996</v>
      </c>
      <c r="GL20">
        <v>2.5366200000000001</v>
      </c>
      <c r="GM20">
        <v>1.4489700000000001</v>
      </c>
      <c r="GN20">
        <v>2.32178</v>
      </c>
      <c r="GO20">
        <v>1.5466299999999999</v>
      </c>
      <c r="GP20">
        <v>2.4133300000000002</v>
      </c>
      <c r="GQ20">
        <v>23.475200000000001</v>
      </c>
      <c r="GR20">
        <v>16.049600000000002</v>
      </c>
      <c r="GS20">
        <v>18</v>
      </c>
      <c r="GT20">
        <v>633.17700000000002</v>
      </c>
      <c r="GU20">
        <v>385.24400000000003</v>
      </c>
      <c r="GV20">
        <v>18.126200000000001</v>
      </c>
      <c r="GW20">
        <v>19.890799999999999</v>
      </c>
      <c r="GX20">
        <v>30</v>
      </c>
      <c r="GY20">
        <v>19.843</v>
      </c>
      <c r="GZ20">
        <v>19.826699999999999</v>
      </c>
      <c r="HA20">
        <v>16.5549</v>
      </c>
      <c r="HB20">
        <v>10</v>
      </c>
      <c r="HC20">
        <v>-30</v>
      </c>
      <c r="HD20">
        <v>18.125800000000002</v>
      </c>
      <c r="HE20">
        <v>300</v>
      </c>
      <c r="HF20">
        <v>0</v>
      </c>
      <c r="HG20">
        <v>101.148</v>
      </c>
      <c r="HH20">
        <v>94.668599999999998</v>
      </c>
    </row>
    <row r="21" spans="1:216" x14ac:dyDescent="0.2">
      <c r="A21">
        <v>3</v>
      </c>
      <c r="B21">
        <v>1690064284.0999999</v>
      </c>
      <c r="C21">
        <v>199</v>
      </c>
      <c r="D21" t="s">
        <v>358</v>
      </c>
      <c r="E21" t="s">
        <v>359</v>
      </c>
      <c r="F21" t="s">
        <v>344</v>
      </c>
      <c r="G21" t="s">
        <v>345</v>
      </c>
      <c r="H21" t="s">
        <v>346</v>
      </c>
      <c r="I21" t="s">
        <v>347</v>
      </c>
      <c r="J21" t="s">
        <v>348</v>
      </c>
      <c r="K21" t="s">
        <v>349</v>
      </c>
      <c r="L21">
        <v>1690064284.0999999</v>
      </c>
      <c r="M21">
        <f t="shared" si="0"/>
        <v>1.8778076360382852E-3</v>
      </c>
      <c r="N21">
        <f t="shared" si="1"/>
        <v>1.8778076360382852</v>
      </c>
      <c r="O21">
        <f t="shared" si="2"/>
        <v>8.299609000177254</v>
      </c>
      <c r="P21">
        <f t="shared" si="3"/>
        <v>241.245</v>
      </c>
      <c r="Q21">
        <f t="shared" si="4"/>
        <v>163.17596029184517</v>
      </c>
      <c r="R21">
        <f t="shared" si="5"/>
        <v>16.310558804815393</v>
      </c>
      <c r="S21">
        <f t="shared" si="6"/>
        <v>24.114095923383001</v>
      </c>
      <c r="T21">
        <f t="shared" si="7"/>
        <v>0.18315708260927693</v>
      </c>
      <c r="U21">
        <f t="shared" si="8"/>
        <v>2.9299997806146063</v>
      </c>
      <c r="V21">
        <f t="shared" si="9"/>
        <v>0.17702589146419201</v>
      </c>
      <c r="W21">
        <f t="shared" si="10"/>
        <v>0.11117494740972997</v>
      </c>
      <c r="X21">
        <f t="shared" si="11"/>
        <v>297.73827</v>
      </c>
      <c r="Y21">
        <f t="shared" si="12"/>
        <v>21.768637727021257</v>
      </c>
      <c r="Z21">
        <f t="shared" si="13"/>
        <v>21.008199999999999</v>
      </c>
      <c r="AA21">
        <f t="shared" si="14"/>
        <v>2.497189918656372</v>
      </c>
      <c r="AB21">
        <f t="shared" si="15"/>
        <v>60.251643146319765</v>
      </c>
      <c r="AC21">
        <f t="shared" si="16"/>
        <v>1.4578709985389999</v>
      </c>
      <c r="AD21">
        <f t="shared" si="17"/>
        <v>2.4196369134673934</v>
      </c>
      <c r="AE21">
        <f t="shared" si="18"/>
        <v>1.039318920117372</v>
      </c>
      <c r="AF21">
        <f t="shared" si="19"/>
        <v>-82.81131674928838</v>
      </c>
      <c r="AG21">
        <f t="shared" si="20"/>
        <v>-80.939804723586192</v>
      </c>
      <c r="AH21">
        <f t="shared" si="21"/>
        <v>-5.5969135534270746</v>
      </c>
      <c r="AI21">
        <f t="shared" si="22"/>
        <v>128.39023497369834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54059.107849386346</v>
      </c>
      <c r="AO21">
        <f t="shared" si="26"/>
        <v>1800.22</v>
      </c>
      <c r="AP21">
        <f t="shared" si="27"/>
        <v>1517.5854000000002</v>
      </c>
      <c r="AQ21">
        <f t="shared" si="28"/>
        <v>0.84299996667074029</v>
      </c>
      <c r="AR21">
        <f t="shared" si="29"/>
        <v>0.16538993567452867</v>
      </c>
      <c r="AS21">
        <v>1690064284.0999999</v>
      </c>
      <c r="AT21">
        <v>241.245</v>
      </c>
      <c r="AU21">
        <v>249.99799999999999</v>
      </c>
      <c r="AV21">
        <v>14.585000000000001</v>
      </c>
      <c r="AW21">
        <v>12.734500000000001</v>
      </c>
      <c r="AX21">
        <v>246.81899999999999</v>
      </c>
      <c r="AY21">
        <v>14.7989</v>
      </c>
      <c r="AZ21">
        <v>599.97400000000005</v>
      </c>
      <c r="BA21">
        <v>99.856899999999996</v>
      </c>
      <c r="BB21">
        <v>9.9973400000000004E-2</v>
      </c>
      <c r="BC21">
        <v>20.495799999999999</v>
      </c>
      <c r="BD21">
        <v>21.008199999999999</v>
      </c>
      <c r="BE21">
        <v>999.9</v>
      </c>
      <c r="BF21">
        <v>0</v>
      </c>
      <c r="BG21">
        <v>0</v>
      </c>
      <c r="BH21">
        <v>10016.9</v>
      </c>
      <c r="BI21">
        <v>0</v>
      </c>
      <c r="BJ21">
        <v>34.835599999999999</v>
      </c>
      <c r="BK21">
        <v>-8.7524899999999999</v>
      </c>
      <c r="BL21">
        <v>244.816</v>
      </c>
      <c r="BM21">
        <v>253.22200000000001</v>
      </c>
      <c r="BN21">
        <v>1.8505</v>
      </c>
      <c r="BO21">
        <v>249.99799999999999</v>
      </c>
      <c r="BP21">
        <v>12.734500000000001</v>
      </c>
      <c r="BQ21">
        <v>1.45641</v>
      </c>
      <c r="BR21">
        <v>1.27163</v>
      </c>
      <c r="BS21">
        <v>12.5181</v>
      </c>
      <c r="BT21">
        <v>10.467599999999999</v>
      </c>
      <c r="BU21">
        <v>1800.22</v>
      </c>
      <c r="BV21">
        <v>0.90000100000000005</v>
      </c>
      <c r="BW21">
        <v>9.9999199999999996E-2</v>
      </c>
      <c r="BX21">
        <v>0</v>
      </c>
      <c r="BY21">
        <v>2.3100999999999998</v>
      </c>
      <c r="BZ21">
        <v>0</v>
      </c>
      <c r="CA21">
        <v>12026.7</v>
      </c>
      <c r="CB21">
        <v>13896.7</v>
      </c>
      <c r="CC21">
        <v>37.5</v>
      </c>
      <c r="CD21">
        <v>39.625</v>
      </c>
      <c r="CE21">
        <v>38.811999999999998</v>
      </c>
      <c r="CF21">
        <v>37.561999999999998</v>
      </c>
      <c r="CG21">
        <v>37.061999999999998</v>
      </c>
      <c r="CH21">
        <v>1620.2</v>
      </c>
      <c r="CI21">
        <v>180.02</v>
      </c>
      <c r="CJ21">
        <v>0</v>
      </c>
      <c r="CK21">
        <v>1690064295.9000001</v>
      </c>
      <c r="CL21">
        <v>0</v>
      </c>
      <c r="CM21">
        <v>1690064254.0999999</v>
      </c>
      <c r="CN21" t="s">
        <v>360</v>
      </c>
      <c r="CO21">
        <v>1690064254.0999999</v>
      </c>
      <c r="CP21">
        <v>1690064250.0999999</v>
      </c>
      <c r="CQ21">
        <v>47</v>
      </c>
      <c r="CR21">
        <v>0.191</v>
      </c>
      <c r="CS21">
        <v>-5.0000000000000001E-3</v>
      </c>
      <c r="CT21">
        <v>-5.5739999999999998</v>
      </c>
      <c r="CU21">
        <v>-0.214</v>
      </c>
      <c r="CV21">
        <v>250</v>
      </c>
      <c r="CW21">
        <v>13</v>
      </c>
      <c r="CX21">
        <v>0.19</v>
      </c>
      <c r="CY21">
        <v>0.04</v>
      </c>
      <c r="CZ21">
        <v>8.3120349324284906</v>
      </c>
      <c r="DA21">
        <v>-8.6407176748238307E-2</v>
      </c>
      <c r="DB21">
        <v>2.0355372766516899E-2</v>
      </c>
      <c r="DC21">
        <v>1</v>
      </c>
      <c r="DD21">
        <v>249.98984999999999</v>
      </c>
      <c r="DE21">
        <v>5.6165413533144401E-2</v>
      </c>
      <c r="DF21">
        <v>1.8625989906579099E-2</v>
      </c>
      <c r="DG21">
        <v>1</v>
      </c>
      <c r="DH21">
        <v>1800.0065</v>
      </c>
      <c r="DI21">
        <v>-0.20797600143593101</v>
      </c>
      <c r="DJ21">
        <v>0.16334855371264501</v>
      </c>
      <c r="DK21">
        <v>-1</v>
      </c>
      <c r="DL21">
        <v>2</v>
      </c>
      <c r="DM21">
        <v>2</v>
      </c>
      <c r="DN21" t="s">
        <v>351</v>
      </c>
      <c r="DO21">
        <v>3.2416399999999999</v>
      </c>
      <c r="DP21">
        <v>2.8403100000000001</v>
      </c>
      <c r="DQ21">
        <v>6.5911600000000001E-2</v>
      </c>
      <c r="DR21">
        <v>6.6303000000000001E-2</v>
      </c>
      <c r="DS21">
        <v>8.6137000000000005E-2</v>
      </c>
      <c r="DT21">
        <v>7.5838000000000003E-2</v>
      </c>
      <c r="DU21">
        <v>27422.400000000001</v>
      </c>
      <c r="DV21">
        <v>28602.9</v>
      </c>
      <c r="DW21">
        <v>27460.1</v>
      </c>
      <c r="DX21">
        <v>28736.3</v>
      </c>
      <c r="DY21">
        <v>33078.6</v>
      </c>
      <c r="DZ21">
        <v>35347.300000000003</v>
      </c>
      <c r="EA21">
        <v>36717.9</v>
      </c>
      <c r="EB21">
        <v>38930.400000000001</v>
      </c>
      <c r="EC21">
        <v>2.35385</v>
      </c>
      <c r="ED21">
        <v>1.7736499999999999</v>
      </c>
      <c r="EE21">
        <v>0.16867399999999999</v>
      </c>
      <c r="EF21">
        <v>0</v>
      </c>
      <c r="EG21">
        <v>18.215900000000001</v>
      </c>
      <c r="EH21">
        <v>999.9</v>
      </c>
      <c r="EI21">
        <v>56.140999999999998</v>
      </c>
      <c r="EJ21">
        <v>20.562999999999999</v>
      </c>
      <c r="EK21">
        <v>13.66</v>
      </c>
      <c r="EL21">
        <v>61.7074</v>
      </c>
      <c r="EM21">
        <v>38.213099999999997</v>
      </c>
      <c r="EN21">
        <v>1</v>
      </c>
      <c r="EO21">
        <v>-0.56216699999999997</v>
      </c>
      <c r="EP21">
        <v>0.42254599999999998</v>
      </c>
      <c r="EQ21">
        <v>19.977900000000002</v>
      </c>
      <c r="ER21">
        <v>5.21774</v>
      </c>
      <c r="ES21">
        <v>11.919499999999999</v>
      </c>
      <c r="ET21">
        <v>4.9550000000000001</v>
      </c>
      <c r="EU21">
        <v>3.2970999999999999</v>
      </c>
      <c r="EV21">
        <v>9999</v>
      </c>
      <c r="EW21">
        <v>6175.7</v>
      </c>
      <c r="EX21">
        <v>89.1</v>
      </c>
      <c r="EY21">
        <v>174</v>
      </c>
      <c r="EZ21">
        <v>1.8043499999999999</v>
      </c>
      <c r="FA21">
        <v>1.8033600000000001</v>
      </c>
      <c r="FB21">
        <v>1.80931</v>
      </c>
      <c r="FC21">
        <v>1.8133600000000001</v>
      </c>
      <c r="FD21">
        <v>1.80796</v>
      </c>
      <c r="FE21">
        <v>1.8080799999999999</v>
      </c>
      <c r="FF21">
        <v>1.80806</v>
      </c>
      <c r="FG21">
        <v>1.8079099999999999</v>
      </c>
      <c r="FH21">
        <v>0</v>
      </c>
      <c r="FI21">
        <v>0</v>
      </c>
      <c r="FJ21">
        <v>0</v>
      </c>
      <c r="FK21">
        <v>0</v>
      </c>
      <c r="FL21" t="s">
        <v>352</v>
      </c>
      <c r="FM21" t="s">
        <v>353</v>
      </c>
      <c r="FN21" t="s">
        <v>354</v>
      </c>
      <c r="FO21" t="s">
        <v>354</v>
      </c>
      <c r="FP21" t="s">
        <v>354</v>
      </c>
      <c r="FQ21" t="s">
        <v>354</v>
      </c>
      <c r="FR21">
        <v>0</v>
      </c>
      <c r="FS21">
        <v>100</v>
      </c>
      <c r="FT21">
        <v>100</v>
      </c>
      <c r="FU21">
        <v>-5.5739999999999998</v>
      </c>
      <c r="FV21">
        <v>-0.21390000000000001</v>
      </c>
      <c r="FW21">
        <v>-5.5735999999999697</v>
      </c>
      <c r="FX21">
        <v>0</v>
      </c>
      <c r="FY21">
        <v>0</v>
      </c>
      <c r="FZ21">
        <v>0</v>
      </c>
      <c r="GA21">
        <v>-0.213889999999999</v>
      </c>
      <c r="GB21">
        <v>0</v>
      </c>
      <c r="GC21">
        <v>0</v>
      </c>
      <c r="GD21">
        <v>0</v>
      </c>
      <c r="GE21">
        <v>-1</v>
      </c>
      <c r="GF21">
        <v>-1</v>
      </c>
      <c r="GG21">
        <v>-1</v>
      </c>
      <c r="GH21">
        <v>-1</v>
      </c>
      <c r="GI21">
        <v>0.5</v>
      </c>
      <c r="GJ21">
        <v>0.6</v>
      </c>
      <c r="GK21">
        <v>0.72143599999999997</v>
      </c>
      <c r="GL21">
        <v>2.5451700000000002</v>
      </c>
      <c r="GM21">
        <v>1.4489700000000001</v>
      </c>
      <c r="GN21">
        <v>2.32056</v>
      </c>
      <c r="GO21">
        <v>1.5466299999999999</v>
      </c>
      <c r="GP21">
        <v>2.3803700000000001</v>
      </c>
      <c r="GQ21">
        <v>23.4955</v>
      </c>
      <c r="GR21">
        <v>16.040800000000001</v>
      </c>
      <c r="GS21">
        <v>18</v>
      </c>
      <c r="GT21">
        <v>633.471</v>
      </c>
      <c r="GU21">
        <v>385.15199999999999</v>
      </c>
      <c r="GV21">
        <v>18.1448</v>
      </c>
      <c r="GW21">
        <v>19.892499999999998</v>
      </c>
      <c r="GX21">
        <v>30.0002</v>
      </c>
      <c r="GY21">
        <v>19.851500000000001</v>
      </c>
      <c r="GZ21">
        <v>19.8352</v>
      </c>
      <c r="HA21">
        <v>14.4261</v>
      </c>
      <c r="HB21">
        <v>10</v>
      </c>
      <c r="HC21">
        <v>-30</v>
      </c>
      <c r="HD21">
        <v>18.130600000000001</v>
      </c>
      <c r="HE21">
        <v>250</v>
      </c>
      <c r="HF21">
        <v>0</v>
      </c>
      <c r="HG21">
        <v>101.15</v>
      </c>
      <c r="HH21">
        <v>94.667900000000003</v>
      </c>
    </row>
    <row r="22" spans="1:216" x14ac:dyDescent="0.2">
      <c r="A22">
        <v>4</v>
      </c>
      <c r="B22">
        <v>1690064374.0999999</v>
      </c>
      <c r="C22">
        <v>289</v>
      </c>
      <c r="D22" t="s">
        <v>361</v>
      </c>
      <c r="E22" t="s">
        <v>362</v>
      </c>
      <c r="F22" t="s">
        <v>344</v>
      </c>
      <c r="G22" t="s">
        <v>345</v>
      </c>
      <c r="H22" t="s">
        <v>346</v>
      </c>
      <c r="I22" t="s">
        <v>347</v>
      </c>
      <c r="J22" t="s">
        <v>348</v>
      </c>
      <c r="K22" t="s">
        <v>349</v>
      </c>
      <c r="L22">
        <v>1690064374.0999999</v>
      </c>
      <c r="M22">
        <f t="shared" si="0"/>
        <v>1.8885118886093173E-3</v>
      </c>
      <c r="N22">
        <f t="shared" si="1"/>
        <v>1.8885118886093173</v>
      </c>
      <c r="O22">
        <f t="shared" si="2"/>
        <v>5.292931353450026</v>
      </c>
      <c r="P22">
        <f t="shared" si="3"/>
        <v>169.36799999999999</v>
      </c>
      <c r="Q22">
        <f t="shared" si="4"/>
        <v>119.87503170438551</v>
      </c>
      <c r="R22">
        <f t="shared" si="5"/>
        <v>11.983446479490643</v>
      </c>
      <c r="S22">
        <f t="shared" si="6"/>
        <v>16.931068417512002</v>
      </c>
      <c r="T22">
        <f t="shared" si="7"/>
        <v>0.18534595676662974</v>
      </c>
      <c r="U22">
        <f t="shared" si="8"/>
        <v>2.926871810062273</v>
      </c>
      <c r="V22">
        <f t="shared" si="9"/>
        <v>0.17906358399061434</v>
      </c>
      <c r="W22">
        <f t="shared" si="10"/>
        <v>0.1124614464875163</v>
      </c>
      <c r="X22">
        <f t="shared" si="11"/>
        <v>297.74828399999996</v>
      </c>
      <c r="Y22">
        <f t="shared" si="12"/>
        <v>21.74209218748906</v>
      </c>
      <c r="Z22">
        <f t="shared" si="13"/>
        <v>20.984400000000001</v>
      </c>
      <c r="AA22">
        <f t="shared" si="14"/>
        <v>2.4935401043708239</v>
      </c>
      <c r="AB22">
        <f t="shared" si="15"/>
        <v>60.436693701558333</v>
      </c>
      <c r="AC22">
        <f t="shared" si="16"/>
        <v>1.4600857251222001</v>
      </c>
      <c r="AD22">
        <f t="shared" si="17"/>
        <v>2.4158927891261408</v>
      </c>
      <c r="AE22">
        <f t="shared" si="18"/>
        <v>1.0334543792486237</v>
      </c>
      <c r="AF22">
        <f t="shared" si="19"/>
        <v>-83.283374287670895</v>
      </c>
      <c r="AG22">
        <f t="shared" si="20"/>
        <v>-81.058527640468498</v>
      </c>
      <c r="AH22">
        <f t="shared" si="21"/>
        <v>-5.6097124147373529</v>
      </c>
      <c r="AI22">
        <f t="shared" si="22"/>
        <v>127.7966696571232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53971.554554843686</v>
      </c>
      <c r="AO22">
        <f t="shared" si="26"/>
        <v>1800.29</v>
      </c>
      <c r="AP22">
        <f t="shared" si="27"/>
        <v>1517.6435999999999</v>
      </c>
      <c r="AQ22">
        <f t="shared" si="28"/>
        <v>0.84299951674452445</v>
      </c>
      <c r="AR22">
        <f t="shared" si="29"/>
        <v>0.16538906731693226</v>
      </c>
      <c r="AS22">
        <v>1690064374.0999999</v>
      </c>
      <c r="AT22">
        <v>169.36799999999999</v>
      </c>
      <c r="AU22">
        <v>174.98099999999999</v>
      </c>
      <c r="AV22">
        <v>14.6058</v>
      </c>
      <c r="AW22">
        <v>12.7448</v>
      </c>
      <c r="AX22">
        <v>174.495</v>
      </c>
      <c r="AY22">
        <v>14.8203</v>
      </c>
      <c r="AZ22">
        <v>599.97699999999998</v>
      </c>
      <c r="BA22">
        <v>99.866200000000006</v>
      </c>
      <c r="BB22">
        <v>9.9959000000000006E-2</v>
      </c>
      <c r="BC22">
        <v>20.470700000000001</v>
      </c>
      <c r="BD22">
        <v>20.984400000000001</v>
      </c>
      <c r="BE22">
        <v>999.9</v>
      </c>
      <c r="BF22">
        <v>0</v>
      </c>
      <c r="BG22">
        <v>0</v>
      </c>
      <c r="BH22">
        <v>9998.1200000000008</v>
      </c>
      <c r="BI22">
        <v>0</v>
      </c>
      <c r="BJ22">
        <v>35.633299999999998</v>
      </c>
      <c r="BK22">
        <v>-5.6138000000000003</v>
      </c>
      <c r="BL22">
        <v>171.87799999999999</v>
      </c>
      <c r="BM22">
        <v>177.24</v>
      </c>
      <c r="BN22">
        <v>1.86104</v>
      </c>
      <c r="BO22">
        <v>174.98099999999999</v>
      </c>
      <c r="BP22">
        <v>12.7448</v>
      </c>
      <c r="BQ22">
        <v>1.4586300000000001</v>
      </c>
      <c r="BR22">
        <v>1.27277</v>
      </c>
      <c r="BS22">
        <v>12.5412</v>
      </c>
      <c r="BT22">
        <v>10.4811</v>
      </c>
      <c r="BU22">
        <v>1800.29</v>
      </c>
      <c r="BV22">
        <v>0.90001500000000001</v>
      </c>
      <c r="BW22">
        <v>9.9984799999999999E-2</v>
      </c>
      <c r="BX22">
        <v>0</v>
      </c>
      <c r="BY22">
        <v>2.4809000000000001</v>
      </c>
      <c r="BZ22">
        <v>0</v>
      </c>
      <c r="CA22">
        <v>12111.6</v>
      </c>
      <c r="CB22">
        <v>13897.2</v>
      </c>
      <c r="CC22">
        <v>37.436999999999998</v>
      </c>
      <c r="CD22">
        <v>39.561999999999998</v>
      </c>
      <c r="CE22">
        <v>38.686999999999998</v>
      </c>
      <c r="CF22">
        <v>37.436999999999998</v>
      </c>
      <c r="CG22">
        <v>36.936999999999998</v>
      </c>
      <c r="CH22">
        <v>1620.29</v>
      </c>
      <c r="CI22">
        <v>180</v>
      </c>
      <c r="CJ22">
        <v>0</v>
      </c>
      <c r="CK22">
        <v>1690064385.9000001</v>
      </c>
      <c r="CL22">
        <v>0</v>
      </c>
      <c r="CM22">
        <v>1690064346.0999999</v>
      </c>
      <c r="CN22" t="s">
        <v>363</v>
      </c>
      <c r="CO22">
        <v>1690064340.0999999</v>
      </c>
      <c r="CP22">
        <v>1690064346.0999999</v>
      </c>
      <c r="CQ22">
        <v>48</v>
      </c>
      <c r="CR22">
        <v>0.44600000000000001</v>
      </c>
      <c r="CS22">
        <v>-1E-3</v>
      </c>
      <c r="CT22">
        <v>-5.1269999999999998</v>
      </c>
      <c r="CU22">
        <v>-0.215</v>
      </c>
      <c r="CV22">
        <v>175</v>
      </c>
      <c r="CW22">
        <v>13</v>
      </c>
      <c r="CX22">
        <v>0.23</v>
      </c>
      <c r="CY22">
        <v>0.03</v>
      </c>
      <c r="CZ22">
        <v>5.2970667890771796</v>
      </c>
      <c r="DA22">
        <v>0.53247803275326</v>
      </c>
      <c r="DB22">
        <v>0.18902543696337601</v>
      </c>
      <c r="DC22">
        <v>1</v>
      </c>
      <c r="DD22">
        <v>174.98875000000001</v>
      </c>
      <c r="DE22">
        <v>0.103082706766666</v>
      </c>
      <c r="DF22">
        <v>2.4085005708943098E-2</v>
      </c>
      <c r="DG22">
        <v>1</v>
      </c>
      <c r="DH22">
        <v>1800.0190476190501</v>
      </c>
      <c r="DI22">
        <v>-5.7568893675419397E-2</v>
      </c>
      <c r="DJ22">
        <v>0.129353880126757</v>
      </c>
      <c r="DK22">
        <v>-1</v>
      </c>
      <c r="DL22">
        <v>2</v>
      </c>
      <c r="DM22">
        <v>2</v>
      </c>
      <c r="DN22" t="s">
        <v>351</v>
      </c>
      <c r="DO22">
        <v>3.2416399999999999</v>
      </c>
      <c r="DP22">
        <v>2.8401299999999998</v>
      </c>
      <c r="DQ22">
        <v>4.8591000000000002E-2</v>
      </c>
      <c r="DR22">
        <v>4.84698E-2</v>
      </c>
      <c r="DS22">
        <v>8.62348E-2</v>
      </c>
      <c r="DT22">
        <v>7.5888399999999995E-2</v>
      </c>
      <c r="DU22">
        <v>27930.7</v>
      </c>
      <c r="DV22">
        <v>29148.400000000001</v>
      </c>
      <c r="DW22">
        <v>27460.1</v>
      </c>
      <c r="DX22">
        <v>28735.7</v>
      </c>
      <c r="DY22">
        <v>33075.1</v>
      </c>
      <c r="DZ22">
        <v>35344.5</v>
      </c>
      <c r="EA22">
        <v>36718</v>
      </c>
      <c r="EB22">
        <v>38929.5</v>
      </c>
      <c r="EC22">
        <v>2.3537499999999998</v>
      </c>
      <c r="ED22">
        <v>1.7732300000000001</v>
      </c>
      <c r="EE22">
        <v>0.16687099999999999</v>
      </c>
      <c r="EF22">
        <v>0</v>
      </c>
      <c r="EG22">
        <v>18.221900000000002</v>
      </c>
      <c r="EH22">
        <v>999.9</v>
      </c>
      <c r="EI22">
        <v>56.116</v>
      </c>
      <c r="EJ22">
        <v>20.562999999999999</v>
      </c>
      <c r="EK22">
        <v>13.652200000000001</v>
      </c>
      <c r="EL22">
        <v>61.917400000000001</v>
      </c>
      <c r="EM22">
        <v>38.133000000000003</v>
      </c>
      <c r="EN22">
        <v>1</v>
      </c>
      <c r="EO22">
        <v>-0.56218199999999996</v>
      </c>
      <c r="EP22">
        <v>0.44475799999999999</v>
      </c>
      <c r="EQ22">
        <v>19.977699999999999</v>
      </c>
      <c r="ER22">
        <v>5.2190899999999996</v>
      </c>
      <c r="ES22">
        <v>11.9198</v>
      </c>
      <c r="ET22">
        <v>4.9541500000000003</v>
      </c>
      <c r="EU22">
        <v>3.2971300000000001</v>
      </c>
      <c r="EV22">
        <v>9999</v>
      </c>
      <c r="EW22">
        <v>6177.5</v>
      </c>
      <c r="EX22">
        <v>89.1</v>
      </c>
      <c r="EY22">
        <v>174</v>
      </c>
      <c r="EZ22">
        <v>1.8069299999999999</v>
      </c>
      <c r="FA22">
        <v>1.8059499999999999</v>
      </c>
      <c r="FB22">
        <v>1.8119000000000001</v>
      </c>
      <c r="FC22">
        <v>1.8159700000000001</v>
      </c>
      <c r="FD22">
        <v>1.81057</v>
      </c>
      <c r="FE22">
        <v>1.81064</v>
      </c>
      <c r="FF22">
        <v>1.81063</v>
      </c>
      <c r="FG22">
        <v>1.8104800000000001</v>
      </c>
      <c r="FH22">
        <v>0</v>
      </c>
      <c r="FI22">
        <v>0</v>
      </c>
      <c r="FJ22">
        <v>0</v>
      </c>
      <c r="FK22">
        <v>0</v>
      </c>
      <c r="FL22" t="s">
        <v>352</v>
      </c>
      <c r="FM22" t="s">
        <v>353</v>
      </c>
      <c r="FN22" t="s">
        <v>354</v>
      </c>
      <c r="FO22" t="s">
        <v>354</v>
      </c>
      <c r="FP22" t="s">
        <v>354</v>
      </c>
      <c r="FQ22" t="s">
        <v>354</v>
      </c>
      <c r="FR22">
        <v>0</v>
      </c>
      <c r="FS22">
        <v>100</v>
      </c>
      <c r="FT22">
        <v>100</v>
      </c>
      <c r="FU22">
        <v>-5.1269999999999998</v>
      </c>
      <c r="FV22">
        <v>-0.2145</v>
      </c>
      <c r="FW22">
        <v>-5.1274000000000202</v>
      </c>
      <c r="FX22">
        <v>0</v>
      </c>
      <c r="FY22">
        <v>0</v>
      </c>
      <c r="FZ22">
        <v>0</v>
      </c>
      <c r="GA22">
        <v>-0.2145</v>
      </c>
      <c r="GB22">
        <v>0</v>
      </c>
      <c r="GC22">
        <v>0</v>
      </c>
      <c r="GD22">
        <v>0</v>
      </c>
      <c r="GE22">
        <v>-1</v>
      </c>
      <c r="GF22">
        <v>-1</v>
      </c>
      <c r="GG22">
        <v>-1</v>
      </c>
      <c r="GH22">
        <v>-1</v>
      </c>
      <c r="GI22">
        <v>0.6</v>
      </c>
      <c r="GJ22">
        <v>0.5</v>
      </c>
      <c r="GK22">
        <v>0.55664100000000005</v>
      </c>
      <c r="GL22">
        <v>2.5537100000000001</v>
      </c>
      <c r="GM22">
        <v>1.4489700000000001</v>
      </c>
      <c r="GN22">
        <v>2.32056</v>
      </c>
      <c r="GO22">
        <v>1.5466299999999999</v>
      </c>
      <c r="GP22">
        <v>2.3718300000000001</v>
      </c>
      <c r="GQ22">
        <v>23.536000000000001</v>
      </c>
      <c r="GR22">
        <v>16.0321</v>
      </c>
      <c r="GS22">
        <v>18</v>
      </c>
      <c r="GT22">
        <v>633.50900000000001</v>
      </c>
      <c r="GU22">
        <v>384.98599999999999</v>
      </c>
      <c r="GV22">
        <v>18.091799999999999</v>
      </c>
      <c r="GW22">
        <v>19.897600000000001</v>
      </c>
      <c r="GX22">
        <v>30.0001</v>
      </c>
      <c r="GY22">
        <v>19.86</v>
      </c>
      <c r="GZ22">
        <v>19.845400000000001</v>
      </c>
      <c r="HA22">
        <v>11.1401</v>
      </c>
      <c r="HB22">
        <v>10</v>
      </c>
      <c r="HC22">
        <v>-30</v>
      </c>
      <c r="HD22">
        <v>18.104700000000001</v>
      </c>
      <c r="HE22">
        <v>175</v>
      </c>
      <c r="HF22">
        <v>0</v>
      </c>
      <c r="HG22">
        <v>101.151</v>
      </c>
      <c r="HH22">
        <v>94.665800000000004</v>
      </c>
    </row>
    <row r="23" spans="1:216" x14ac:dyDescent="0.2">
      <c r="A23">
        <v>5</v>
      </c>
      <c r="B23">
        <v>1690064474.0999999</v>
      </c>
      <c r="C23">
        <v>389</v>
      </c>
      <c r="D23" t="s">
        <v>364</v>
      </c>
      <c r="E23" t="s">
        <v>365</v>
      </c>
      <c r="F23" t="s">
        <v>344</v>
      </c>
      <c r="G23" t="s">
        <v>345</v>
      </c>
      <c r="H23" t="s">
        <v>346</v>
      </c>
      <c r="I23" t="s">
        <v>347</v>
      </c>
      <c r="J23" t="s">
        <v>348</v>
      </c>
      <c r="K23" t="s">
        <v>349</v>
      </c>
      <c r="L23">
        <v>1690064474.0999999</v>
      </c>
      <c r="M23">
        <f t="shared" si="0"/>
        <v>1.9115884113579304E-3</v>
      </c>
      <c r="N23">
        <f t="shared" si="1"/>
        <v>1.9115884113579305</v>
      </c>
      <c r="O23">
        <f t="shared" si="2"/>
        <v>3.4580903323456522</v>
      </c>
      <c r="P23">
        <f t="shared" si="3"/>
        <v>121.321</v>
      </c>
      <c r="Q23">
        <f t="shared" si="4"/>
        <v>89.297610323525504</v>
      </c>
      <c r="R23">
        <f t="shared" si="5"/>
        <v>8.926834124578976</v>
      </c>
      <c r="S23">
        <f t="shared" si="6"/>
        <v>12.128123461582998</v>
      </c>
      <c r="T23">
        <f t="shared" si="7"/>
        <v>0.18842453923966002</v>
      </c>
      <c r="U23">
        <f t="shared" si="8"/>
        <v>2.9255737495295193</v>
      </c>
      <c r="V23">
        <f t="shared" si="9"/>
        <v>0.18193289251242267</v>
      </c>
      <c r="W23">
        <f t="shared" si="10"/>
        <v>0.11427267433807473</v>
      </c>
      <c r="X23">
        <f t="shared" si="11"/>
        <v>297.71738099999993</v>
      </c>
      <c r="Y23">
        <f t="shared" si="12"/>
        <v>21.738299506407138</v>
      </c>
      <c r="Z23">
        <f t="shared" si="13"/>
        <v>20.981400000000001</v>
      </c>
      <c r="AA23">
        <f t="shared" si="14"/>
        <v>2.4930803754664801</v>
      </c>
      <c r="AB23">
        <f t="shared" si="15"/>
        <v>60.570924152676739</v>
      </c>
      <c r="AC23">
        <f t="shared" si="16"/>
        <v>1.4635001512753998</v>
      </c>
      <c r="AD23">
        <f t="shared" si="17"/>
        <v>2.416176031236474</v>
      </c>
      <c r="AE23">
        <f t="shared" si="18"/>
        <v>1.0295802241910803</v>
      </c>
      <c r="AF23">
        <f t="shared" si="19"/>
        <v>-84.301048940884726</v>
      </c>
      <c r="AG23">
        <f t="shared" si="20"/>
        <v>-80.24973307378265</v>
      </c>
      <c r="AH23">
        <f t="shared" si="21"/>
        <v>-5.5561720883192285</v>
      </c>
      <c r="AI23">
        <f t="shared" si="22"/>
        <v>127.61042689701334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53932.907852416218</v>
      </c>
      <c r="AO23">
        <f t="shared" si="26"/>
        <v>1800.1</v>
      </c>
      <c r="AP23">
        <f t="shared" si="27"/>
        <v>1517.4836999999995</v>
      </c>
      <c r="AQ23">
        <f t="shared" si="28"/>
        <v>0.842999666685184</v>
      </c>
      <c r="AR23">
        <f t="shared" si="29"/>
        <v>0.1653893567024054</v>
      </c>
      <c r="AS23">
        <v>1690064474.0999999</v>
      </c>
      <c r="AT23">
        <v>121.321</v>
      </c>
      <c r="AU23">
        <v>125.011</v>
      </c>
      <c r="AV23">
        <v>14.639799999999999</v>
      </c>
      <c r="AW23">
        <v>12.7562</v>
      </c>
      <c r="AX23">
        <v>126.307</v>
      </c>
      <c r="AY23">
        <v>14.851000000000001</v>
      </c>
      <c r="AZ23">
        <v>600.00099999999998</v>
      </c>
      <c r="BA23">
        <v>99.867199999999997</v>
      </c>
      <c r="BB23">
        <v>0.100023</v>
      </c>
      <c r="BC23">
        <v>20.4726</v>
      </c>
      <c r="BD23">
        <v>20.981400000000001</v>
      </c>
      <c r="BE23">
        <v>999.9</v>
      </c>
      <c r="BF23">
        <v>0</v>
      </c>
      <c r="BG23">
        <v>0</v>
      </c>
      <c r="BH23">
        <v>9990.6200000000008</v>
      </c>
      <c r="BI23">
        <v>0</v>
      </c>
      <c r="BJ23">
        <v>32.0212</v>
      </c>
      <c r="BK23">
        <v>-3.6907100000000002</v>
      </c>
      <c r="BL23">
        <v>123.123</v>
      </c>
      <c r="BM23">
        <v>126.627</v>
      </c>
      <c r="BN23">
        <v>1.8835900000000001</v>
      </c>
      <c r="BO23">
        <v>125.011</v>
      </c>
      <c r="BP23">
        <v>12.7562</v>
      </c>
      <c r="BQ23">
        <v>1.46204</v>
      </c>
      <c r="BR23">
        <v>1.27393</v>
      </c>
      <c r="BS23">
        <v>12.5768</v>
      </c>
      <c r="BT23">
        <v>10.4947</v>
      </c>
      <c r="BU23">
        <v>1800.1</v>
      </c>
      <c r="BV23">
        <v>0.90001200000000003</v>
      </c>
      <c r="BW23">
        <v>9.9987699999999999E-2</v>
      </c>
      <c r="BX23">
        <v>0</v>
      </c>
      <c r="BY23">
        <v>2.5613999999999999</v>
      </c>
      <c r="BZ23">
        <v>0</v>
      </c>
      <c r="CA23">
        <v>12158.3</v>
      </c>
      <c r="CB23">
        <v>13895.8</v>
      </c>
      <c r="CC23">
        <v>37.311999999999998</v>
      </c>
      <c r="CD23">
        <v>39.375</v>
      </c>
      <c r="CE23">
        <v>38.561999999999998</v>
      </c>
      <c r="CF23">
        <v>37.311999999999998</v>
      </c>
      <c r="CG23">
        <v>36.811999999999998</v>
      </c>
      <c r="CH23">
        <v>1620.11</v>
      </c>
      <c r="CI23">
        <v>179.99</v>
      </c>
      <c r="CJ23">
        <v>0</v>
      </c>
      <c r="CK23">
        <v>1690064485.5</v>
      </c>
      <c r="CL23">
        <v>0</v>
      </c>
      <c r="CM23">
        <v>1690064445.0999999</v>
      </c>
      <c r="CN23" t="s">
        <v>366</v>
      </c>
      <c r="CO23">
        <v>1690064434.0999999</v>
      </c>
      <c r="CP23">
        <v>1690064445.0999999</v>
      </c>
      <c r="CQ23">
        <v>49</v>
      </c>
      <c r="CR23">
        <v>0.14099999999999999</v>
      </c>
      <c r="CS23">
        <v>3.0000000000000001E-3</v>
      </c>
      <c r="CT23">
        <v>-4.9859999999999998</v>
      </c>
      <c r="CU23">
        <v>-0.21099999999999999</v>
      </c>
      <c r="CV23">
        <v>125</v>
      </c>
      <c r="CW23">
        <v>13</v>
      </c>
      <c r="CX23">
        <v>0.25</v>
      </c>
      <c r="CY23">
        <v>0.05</v>
      </c>
      <c r="CZ23">
        <v>3.4290396043019098</v>
      </c>
      <c r="DA23">
        <v>2.5592061185103501E-2</v>
      </c>
      <c r="DB23">
        <v>2.2475180924742801E-2</v>
      </c>
      <c r="DC23">
        <v>1</v>
      </c>
      <c r="DD23">
        <v>124.97185</v>
      </c>
      <c r="DE23">
        <v>0.167233082706612</v>
      </c>
      <c r="DF23">
        <v>2.63273147130491E-2</v>
      </c>
      <c r="DG23">
        <v>1</v>
      </c>
      <c r="DH23">
        <v>1799.981</v>
      </c>
      <c r="DI23">
        <v>-0.296514335888516</v>
      </c>
      <c r="DJ23">
        <v>0.158426639174087</v>
      </c>
      <c r="DK23">
        <v>-1</v>
      </c>
      <c r="DL23">
        <v>2</v>
      </c>
      <c r="DM23">
        <v>2</v>
      </c>
      <c r="DN23" t="s">
        <v>351</v>
      </c>
      <c r="DO23">
        <v>3.2416900000000002</v>
      </c>
      <c r="DP23">
        <v>2.8401399999999999</v>
      </c>
      <c r="DQ23">
        <v>3.5995699999999999E-2</v>
      </c>
      <c r="DR23">
        <v>3.5462599999999997E-2</v>
      </c>
      <c r="DS23">
        <v>8.6364300000000005E-2</v>
      </c>
      <c r="DT23">
        <v>7.5937599999999994E-2</v>
      </c>
      <c r="DU23">
        <v>28299.5</v>
      </c>
      <c r="DV23">
        <v>29547.5</v>
      </c>
      <c r="DW23">
        <v>27459.1</v>
      </c>
      <c r="DX23">
        <v>28736.3</v>
      </c>
      <c r="DY23">
        <v>33069.199999999997</v>
      </c>
      <c r="DZ23">
        <v>35343</v>
      </c>
      <c r="EA23">
        <v>36716.699999999997</v>
      </c>
      <c r="EB23">
        <v>38930.1</v>
      </c>
      <c r="EC23">
        <v>2.35372</v>
      </c>
      <c r="ED23">
        <v>1.77275</v>
      </c>
      <c r="EE23">
        <v>0.16803299999999999</v>
      </c>
      <c r="EF23">
        <v>0</v>
      </c>
      <c r="EG23">
        <v>18.1996</v>
      </c>
      <c r="EH23">
        <v>999.9</v>
      </c>
      <c r="EI23">
        <v>56.103999999999999</v>
      </c>
      <c r="EJ23">
        <v>20.603000000000002</v>
      </c>
      <c r="EK23">
        <v>13.683</v>
      </c>
      <c r="EL23">
        <v>62.117400000000004</v>
      </c>
      <c r="EM23">
        <v>38.1691</v>
      </c>
      <c r="EN23">
        <v>1</v>
      </c>
      <c r="EO23">
        <v>-0.56261399999999995</v>
      </c>
      <c r="EP23">
        <v>0.28055600000000003</v>
      </c>
      <c r="EQ23">
        <v>19.980699999999999</v>
      </c>
      <c r="ER23">
        <v>5.2190899999999996</v>
      </c>
      <c r="ES23">
        <v>11.919499999999999</v>
      </c>
      <c r="ET23">
        <v>4.9542999999999999</v>
      </c>
      <c r="EU23">
        <v>3.2970999999999999</v>
      </c>
      <c r="EV23">
        <v>9999</v>
      </c>
      <c r="EW23">
        <v>6179.5</v>
      </c>
      <c r="EX23">
        <v>89.1</v>
      </c>
      <c r="EY23">
        <v>174</v>
      </c>
      <c r="EZ23">
        <v>1.7962199999999999</v>
      </c>
      <c r="FA23">
        <v>1.7952699999999999</v>
      </c>
      <c r="FB23">
        <v>1.80121</v>
      </c>
      <c r="FC23">
        <v>1.8052900000000001</v>
      </c>
      <c r="FD23">
        <v>1.7998799999999999</v>
      </c>
      <c r="FE23">
        <v>1.7999700000000001</v>
      </c>
      <c r="FF23">
        <v>1.7999799999999999</v>
      </c>
      <c r="FG23">
        <v>1.7998099999999999</v>
      </c>
      <c r="FH23">
        <v>0</v>
      </c>
      <c r="FI23">
        <v>0</v>
      </c>
      <c r="FJ23">
        <v>0</v>
      </c>
      <c r="FK23">
        <v>0</v>
      </c>
      <c r="FL23" t="s">
        <v>352</v>
      </c>
      <c r="FM23" t="s">
        <v>353</v>
      </c>
      <c r="FN23" t="s">
        <v>354</v>
      </c>
      <c r="FO23" t="s">
        <v>354</v>
      </c>
      <c r="FP23" t="s">
        <v>354</v>
      </c>
      <c r="FQ23" t="s">
        <v>354</v>
      </c>
      <c r="FR23">
        <v>0</v>
      </c>
      <c r="FS23">
        <v>100</v>
      </c>
      <c r="FT23">
        <v>100</v>
      </c>
      <c r="FU23">
        <v>-4.9859999999999998</v>
      </c>
      <c r="FV23">
        <v>-0.2112</v>
      </c>
      <c r="FW23">
        <v>-4.98599999999999</v>
      </c>
      <c r="FX23">
        <v>0</v>
      </c>
      <c r="FY23">
        <v>0</v>
      </c>
      <c r="FZ23">
        <v>0</v>
      </c>
      <c r="GA23">
        <v>-0.211236363636365</v>
      </c>
      <c r="GB23">
        <v>0</v>
      </c>
      <c r="GC23">
        <v>0</v>
      </c>
      <c r="GD23">
        <v>0</v>
      </c>
      <c r="GE23">
        <v>-1</v>
      </c>
      <c r="GF23">
        <v>-1</v>
      </c>
      <c r="GG23">
        <v>-1</v>
      </c>
      <c r="GH23">
        <v>-1</v>
      </c>
      <c r="GI23">
        <v>0.7</v>
      </c>
      <c r="GJ23">
        <v>0.5</v>
      </c>
      <c r="GK23">
        <v>0.44555699999999998</v>
      </c>
      <c r="GL23">
        <v>2.5598100000000001</v>
      </c>
      <c r="GM23">
        <v>1.4489700000000001</v>
      </c>
      <c r="GN23">
        <v>2.32056</v>
      </c>
      <c r="GO23">
        <v>1.5466299999999999</v>
      </c>
      <c r="GP23">
        <v>2.4182100000000002</v>
      </c>
      <c r="GQ23">
        <v>23.596699999999998</v>
      </c>
      <c r="GR23">
        <v>16.0321</v>
      </c>
      <c r="GS23">
        <v>18</v>
      </c>
      <c r="GT23">
        <v>633.56100000000004</v>
      </c>
      <c r="GU23">
        <v>384.75</v>
      </c>
      <c r="GV23">
        <v>18.293399999999998</v>
      </c>
      <c r="GW23">
        <v>19.901</v>
      </c>
      <c r="GX23">
        <v>30.0001</v>
      </c>
      <c r="GY23">
        <v>19.865500000000001</v>
      </c>
      <c r="GZ23">
        <v>19.8505</v>
      </c>
      <c r="HA23">
        <v>8.9047199999999993</v>
      </c>
      <c r="HB23">
        <v>10</v>
      </c>
      <c r="HC23">
        <v>-30</v>
      </c>
      <c r="HD23">
        <v>18.299399999999999</v>
      </c>
      <c r="HE23">
        <v>125</v>
      </c>
      <c r="HF23">
        <v>0</v>
      </c>
      <c r="HG23">
        <v>101.14700000000001</v>
      </c>
      <c r="HH23">
        <v>94.667400000000001</v>
      </c>
    </row>
    <row r="24" spans="1:216" x14ac:dyDescent="0.2">
      <c r="A24">
        <v>6</v>
      </c>
      <c r="B24">
        <v>1690064563.0999999</v>
      </c>
      <c r="C24">
        <v>478</v>
      </c>
      <c r="D24" t="s">
        <v>367</v>
      </c>
      <c r="E24" t="s">
        <v>368</v>
      </c>
      <c r="F24" t="s">
        <v>344</v>
      </c>
      <c r="G24" t="s">
        <v>345</v>
      </c>
      <c r="H24" t="s">
        <v>346</v>
      </c>
      <c r="I24" t="s">
        <v>347</v>
      </c>
      <c r="J24" t="s">
        <v>348</v>
      </c>
      <c r="K24" t="s">
        <v>349</v>
      </c>
      <c r="L24">
        <v>1690064563.0999999</v>
      </c>
      <c r="M24">
        <f t="shared" si="0"/>
        <v>1.9280300086528871E-3</v>
      </c>
      <c r="N24">
        <f t="shared" si="1"/>
        <v>1.928030008652887</v>
      </c>
      <c r="O24">
        <f t="shared" si="2"/>
        <v>1.2872483612747265</v>
      </c>
      <c r="P24">
        <f t="shared" si="3"/>
        <v>68.564400000000006</v>
      </c>
      <c r="Q24">
        <f t="shared" si="4"/>
        <v>56.37493571350759</v>
      </c>
      <c r="R24">
        <f t="shared" si="5"/>
        <v>5.6356573269446981</v>
      </c>
      <c r="S24">
        <f t="shared" si="6"/>
        <v>6.8542067203632007</v>
      </c>
      <c r="T24">
        <f t="shared" si="7"/>
        <v>0.19048529022223842</v>
      </c>
      <c r="U24">
        <f t="shared" si="8"/>
        <v>2.9249174443982349</v>
      </c>
      <c r="V24">
        <f t="shared" si="9"/>
        <v>0.18385212849630472</v>
      </c>
      <c r="W24">
        <f t="shared" si="10"/>
        <v>0.11548430041286067</v>
      </c>
      <c r="X24">
        <f t="shared" si="11"/>
        <v>297.73551600000002</v>
      </c>
      <c r="Y24">
        <f t="shared" si="12"/>
        <v>21.72647824670489</v>
      </c>
      <c r="Z24">
        <f t="shared" si="13"/>
        <v>20.984300000000001</v>
      </c>
      <c r="AA24">
        <f t="shared" si="14"/>
        <v>2.4935247788779455</v>
      </c>
      <c r="AB24">
        <f t="shared" si="15"/>
        <v>60.701583817693702</v>
      </c>
      <c r="AC24">
        <f t="shared" si="16"/>
        <v>1.4659423576775998</v>
      </c>
      <c r="AD24">
        <f t="shared" si="17"/>
        <v>2.414998531307345</v>
      </c>
      <c r="AE24">
        <f t="shared" si="18"/>
        <v>1.0275824212003457</v>
      </c>
      <c r="AF24">
        <f t="shared" si="19"/>
        <v>-85.026123381592313</v>
      </c>
      <c r="AG24">
        <f t="shared" si="20"/>
        <v>-81.934762356741913</v>
      </c>
      <c r="AH24">
        <f t="shared" si="21"/>
        <v>-5.6739650050904906</v>
      </c>
      <c r="AI24">
        <f t="shared" si="22"/>
        <v>125.1006652565753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53914.988940292416</v>
      </c>
      <c r="AO24">
        <f t="shared" si="26"/>
        <v>1800.21</v>
      </c>
      <c r="AP24">
        <f t="shared" si="27"/>
        <v>1517.5763999999999</v>
      </c>
      <c r="AQ24">
        <f t="shared" si="28"/>
        <v>0.84299965004082855</v>
      </c>
      <c r="AR24">
        <f t="shared" si="29"/>
        <v>0.16538932457879915</v>
      </c>
      <c r="AS24">
        <v>1690064563.0999999</v>
      </c>
      <c r="AT24">
        <v>68.564400000000006</v>
      </c>
      <c r="AU24">
        <v>69.983800000000002</v>
      </c>
      <c r="AV24">
        <v>14.664199999999999</v>
      </c>
      <c r="AW24">
        <v>12.7645</v>
      </c>
      <c r="AX24">
        <v>73.502399999999994</v>
      </c>
      <c r="AY24">
        <v>14.8765</v>
      </c>
      <c r="AZ24">
        <v>600.01800000000003</v>
      </c>
      <c r="BA24">
        <v>99.867199999999997</v>
      </c>
      <c r="BB24">
        <v>0.100228</v>
      </c>
      <c r="BC24">
        <v>20.464700000000001</v>
      </c>
      <c r="BD24">
        <v>20.984300000000001</v>
      </c>
      <c r="BE24">
        <v>999.9</v>
      </c>
      <c r="BF24">
        <v>0</v>
      </c>
      <c r="BG24">
        <v>0</v>
      </c>
      <c r="BH24">
        <v>9986.8799999999992</v>
      </c>
      <c r="BI24">
        <v>0</v>
      </c>
      <c r="BJ24">
        <v>27.302600000000002</v>
      </c>
      <c r="BK24">
        <v>-1.41936</v>
      </c>
      <c r="BL24">
        <v>69.584800000000001</v>
      </c>
      <c r="BM24">
        <v>70.888599999999997</v>
      </c>
      <c r="BN24">
        <v>1.89964</v>
      </c>
      <c r="BO24">
        <v>69.983800000000002</v>
      </c>
      <c r="BP24">
        <v>12.7645</v>
      </c>
      <c r="BQ24">
        <v>1.4644699999999999</v>
      </c>
      <c r="BR24">
        <v>1.2747599999999999</v>
      </c>
      <c r="BS24">
        <v>12.6022</v>
      </c>
      <c r="BT24">
        <v>10.5045</v>
      </c>
      <c r="BU24">
        <v>1800.21</v>
      </c>
      <c r="BV24">
        <v>0.90001200000000003</v>
      </c>
      <c r="BW24">
        <v>9.9987900000000005E-2</v>
      </c>
      <c r="BX24">
        <v>0</v>
      </c>
      <c r="BY24">
        <v>2.3250000000000002</v>
      </c>
      <c r="BZ24">
        <v>0</v>
      </c>
      <c r="CA24">
        <v>12227.5</v>
      </c>
      <c r="CB24">
        <v>13896.6</v>
      </c>
      <c r="CC24">
        <v>37.186999999999998</v>
      </c>
      <c r="CD24">
        <v>39.25</v>
      </c>
      <c r="CE24">
        <v>38.436999999999998</v>
      </c>
      <c r="CF24">
        <v>37.25</v>
      </c>
      <c r="CG24">
        <v>36.75</v>
      </c>
      <c r="CH24">
        <v>1620.21</v>
      </c>
      <c r="CI24">
        <v>180</v>
      </c>
      <c r="CJ24">
        <v>0</v>
      </c>
      <c r="CK24">
        <v>1690064574.9000001</v>
      </c>
      <c r="CL24">
        <v>0</v>
      </c>
      <c r="CM24">
        <v>1690064537.0999999</v>
      </c>
      <c r="CN24" t="s">
        <v>369</v>
      </c>
      <c r="CO24">
        <v>1690064530.0999999</v>
      </c>
      <c r="CP24">
        <v>1690064537.0999999</v>
      </c>
      <c r="CQ24">
        <v>50</v>
      </c>
      <c r="CR24">
        <v>4.8000000000000001E-2</v>
      </c>
      <c r="CS24">
        <v>-1E-3</v>
      </c>
      <c r="CT24">
        <v>-4.9379999999999997</v>
      </c>
      <c r="CU24">
        <v>-0.21199999999999999</v>
      </c>
      <c r="CV24">
        <v>70</v>
      </c>
      <c r="CW24">
        <v>13</v>
      </c>
      <c r="CX24">
        <v>0.41</v>
      </c>
      <c r="CY24">
        <v>0.05</v>
      </c>
      <c r="CZ24">
        <v>1.2723451208070899</v>
      </c>
      <c r="DA24">
        <v>0.54693869112034099</v>
      </c>
      <c r="DB24">
        <v>0.127697194312727</v>
      </c>
      <c r="DC24">
        <v>1</v>
      </c>
      <c r="DD24">
        <v>69.952490476190505</v>
      </c>
      <c r="DE24">
        <v>0.36123896103903202</v>
      </c>
      <c r="DF24">
        <v>5.4505970880977701E-2</v>
      </c>
      <c r="DG24">
        <v>1</v>
      </c>
      <c r="DH24">
        <v>1799.99523809524</v>
      </c>
      <c r="DI24">
        <v>-8.73037802206348E-2</v>
      </c>
      <c r="DJ24">
        <v>0.14997203065015199</v>
      </c>
      <c r="DK24">
        <v>-1</v>
      </c>
      <c r="DL24">
        <v>2</v>
      </c>
      <c r="DM24">
        <v>2</v>
      </c>
      <c r="DN24" t="s">
        <v>351</v>
      </c>
      <c r="DO24">
        <v>3.24173</v>
      </c>
      <c r="DP24">
        <v>2.8403</v>
      </c>
      <c r="DQ24">
        <v>2.13029E-2</v>
      </c>
      <c r="DR24">
        <v>2.0187400000000001E-2</v>
      </c>
      <c r="DS24">
        <v>8.64727E-2</v>
      </c>
      <c r="DT24">
        <v>7.5974E-2</v>
      </c>
      <c r="DU24">
        <v>28732.1</v>
      </c>
      <c r="DV24">
        <v>30016.9</v>
      </c>
      <c r="DW24">
        <v>27460.1</v>
      </c>
      <c r="DX24">
        <v>28737.5</v>
      </c>
      <c r="DY24">
        <v>33066.300000000003</v>
      </c>
      <c r="DZ24">
        <v>35343.5</v>
      </c>
      <c r="EA24">
        <v>36718</v>
      </c>
      <c r="EB24">
        <v>38932.199999999997</v>
      </c>
      <c r="EC24">
        <v>2.3538000000000001</v>
      </c>
      <c r="ED24">
        <v>1.7722</v>
      </c>
      <c r="EE24">
        <v>0.168014</v>
      </c>
      <c r="EF24">
        <v>0</v>
      </c>
      <c r="EG24">
        <v>18.2028</v>
      </c>
      <c r="EH24">
        <v>999.9</v>
      </c>
      <c r="EI24">
        <v>56.085999999999999</v>
      </c>
      <c r="EJ24">
        <v>20.603000000000002</v>
      </c>
      <c r="EK24">
        <v>13.678599999999999</v>
      </c>
      <c r="EL24">
        <v>62.007399999999997</v>
      </c>
      <c r="EM24">
        <v>38.1571</v>
      </c>
      <c r="EN24">
        <v>1</v>
      </c>
      <c r="EO24">
        <v>-0.56284800000000001</v>
      </c>
      <c r="EP24">
        <v>0.37040000000000001</v>
      </c>
      <c r="EQ24">
        <v>19.9785</v>
      </c>
      <c r="ER24">
        <v>5.2210299999999998</v>
      </c>
      <c r="ES24">
        <v>11.919499999999999</v>
      </c>
      <c r="ET24">
        <v>4.9554</v>
      </c>
      <c r="EU24">
        <v>3.29705</v>
      </c>
      <c r="EV24">
        <v>9999</v>
      </c>
      <c r="EW24">
        <v>6181.3</v>
      </c>
      <c r="EX24">
        <v>89.1</v>
      </c>
      <c r="EY24">
        <v>174</v>
      </c>
      <c r="EZ24">
        <v>1.7818099999999999</v>
      </c>
      <c r="FA24">
        <v>1.7808200000000001</v>
      </c>
      <c r="FB24">
        <v>1.78678</v>
      </c>
      <c r="FC24">
        <v>1.79084</v>
      </c>
      <c r="FD24">
        <v>1.7854399999999999</v>
      </c>
      <c r="FE24">
        <v>1.78556</v>
      </c>
      <c r="FF24">
        <v>1.7855300000000001</v>
      </c>
      <c r="FG24">
        <v>1.7854000000000001</v>
      </c>
      <c r="FH24">
        <v>0</v>
      </c>
      <c r="FI24">
        <v>0</v>
      </c>
      <c r="FJ24">
        <v>0</v>
      </c>
      <c r="FK24">
        <v>0</v>
      </c>
      <c r="FL24" t="s">
        <v>352</v>
      </c>
      <c r="FM24" t="s">
        <v>353</v>
      </c>
      <c r="FN24" t="s">
        <v>354</v>
      </c>
      <c r="FO24" t="s">
        <v>354</v>
      </c>
      <c r="FP24" t="s">
        <v>354</v>
      </c>
      <c r="FQ24" t="s">
        <v>354</v>
      </c>
      <c r="FR24">
        <v>0</v>
      </c>
      <c r="FS24">
        <v>100</v>
      </c>
      <c r="FT24">
        <v>100</v>
      </c>
      <c r="FU24">
        <v>-4.9379999999999997</v>
      </c>
      <c r="FV24">
        <v>-0.21229999999999999</v>
      </c>
      <c r="FW24">
        <v>-4.9379800000000103</v>
      </c>
      <c r="FX24">
        <v>0</v>
      </c>
      <c r="FY24">
        <v>0</v>
      </c>
      <c r="FZ24">
        <v>0</v>
      </c>
      <c r="GA24">
        <v>-0.21233636363636599</v>
      </c>
      <c r="GB24">
        <v>0</v>
      </c>
      <c r="GC24">
        <v>0</v>
      </c>
      <c r="GD24">
        <v>0</v>
      </c>
      <c r="GE24">
        <v>-1</v>
      </c>
      <c r="GF24">
        <v>-1</v>
      </c>
      <c r="GG24">
        <v>-1</v>
      </c>
      <c r="GH24">
        <v>-1</v>
      </c>
      <c r="GI24">
        <v>0.6</v>
      </c>
      <c r="GJ24">
        <v>0.4</v>
      </c>
      <c r="GK24">
        <v>0.322266</v>
      </c>
      <c r="GL24">
        <v>2.5683600000000002</v>
      </c>
      <c r="GM24">
        <v>1.4489700000000001</v>
      </c>
      <c r="GN24">
        <v>2.32056</v>
      </c>
      <c r="GO24">
        <v>1.5466299999999999</v>
      </c>
      <c r="GP24">
        <v>2.4316399999999998</v>
      </c>
      <c r="GQ24">
        <v>23.6372</v>
      </c>
      <c r="GR24">
        <v>16.0321</v>
      </c>
      <c r="GS24">
        <v>18</v>
      </c>
      <c r="GT24">
        <v>633.59100000000001</v>
      </c>
      <c r="GU24">
        <v>384.42500000000001</v>
      </c>
      <c r="GV24">
        <v>18.174099999999999</v>
      </c>
      <c r="GW24">
        <v>19.894200000000001</v>
      </c>
      <c r="GX24">
        <v>30</v>
      </c>
      <c r="GY24">
        <v>19.863800000000001</v>
      </c>
      <c r="GZ24">
        <v>19.850000000000001</v>
      </c>
      <c r="HA24">
        <v>6.4383299999999997</v>
      </c>
      <c r="HB24">
        <v>10</v>
      </c>
      <c r="HC24">
        <v>-30</v>
      </c>
      <c r="HD24">
        <v>18.172999999999998</v>
      </c>
      <c r="HE24">
        <v>70</v>
      </c>
      <c r="HF24">
        <v>0</v>
      </c>
      <c r="HG24">
        <v>101.151</v>
      </c>
      <c r="HH24">
        <v>94.6721</v>
      </c>
    </row>
    <row r="25" spans="1:216" x14ac:dyDescent="0.2">
      <c r="A25">
        <v>7</v>
      </c>
      <c r="B25">
        <v>1690064634.0999999</v>
      </c>
      <c r="C25">
        <v>549</v>
      </c>
      <c r="D25" t="s">
        <v>370</v>
      </c>
      <c r="E25" t="s">
        <v>371</v>
      </c>
      <c r="F25" t="s">
        <v>344</v>
      </c>
      <c r="G25" t="s">
        <v>345</v>
      </c>
      <c r="H25" t="s">
        <v>346</v>
      </c>
      <c r="I25" t="s">
        <v>347</v>
      </c>
      <c r="J25" t="s">
        <v>348</v>
      </c>
      <c r="K25" t="s">
        <v>349</v>
      </c>
      <c r="L25">
        <v>1690064634.0999999</v>
      </c>
      <c r="M25">
        <f t="shared" si="0"/>
        <v>1.9469783936800185E-3</v>
      </c>
      <c r="N25">
        <f t="shared" si="1"/>
        <v>1.9469783936800185</v>
      </c>
      <c r="O25">
        <f t="shared" si="2"/>
        <v>0.44699333112344286</v>
      </c>
      <c r="P25">
        <f t="shared" si="3"/>
        <v>49.360100000000003</v>
      </c>
      <c r="Q25">
        <f t="shared" si="4"/>
        <v>44.770090017548206</v>
      </c>
      <c r="R25">
        <f t="shared" si="5"/>
        <v>4.4757165161180676</v>
      </c>
      <c r="S25">
        <f t="shared" si="6"/>
        <v>4.9345850035290599</v>
      </c>
      <c r="T25">
        <f t="shared" si="7"/>
        <v>0.19364496507359924</v>
      </c>
      <c r="U25">
        <f t="shared" si="8"/>
        <v>2.9300268123664073</v>
      </c>
      <c r="V25">
        <f t="shared" si="9"/>
        <v>0.18680567322255881</v>
      </c>
      <c r="W25">
        <f t="shared" si="10"/>
        <v>0.11734790474558178</v>
      </c>
      <c r="X25">
        <f t="shared" si="11"/>
        <v>297.70257899999996</v>
      </c>
      <c r="Y25">
        <f t="shared" si="12"/>
        <v>21.707485798712614</v>
      </c>
      <c r="Z25">
        <f t="shared" si="13"/>
        <v>20.9573</v>
      </c>
      <c r="AA25">
        <f t="shared" si="14"/>
        <v>2.4893899124950751</v>
      </c>
      <c r="AB25">
        <f t="shared" si="15"/>
        <v>60.833802194051813</v>
      </c>
      <c r="AC25">
        <f t="shared" si="16"/>
        <v>1.4680660557479401</v>
      </c>
      <c r="AD25">
        <f t="shared" si="17"/>
        <v>2.4132406701540745</v>
      </c>
      <c r="AE25">
        <f t="shared" si="18"/>
        <v>1.021323856747135</v>
      </c>
      <c r="AF25">
        <f t="shared" si="19"/>
        <v>-85.861747161288818</v>
      </c>
      <c r="AG25">
        <f t="shared" si="20"/>
        <v>-79.67684261838545</v>
      </c>
      <c r="AH25">
        <f t="shared" si="21"/>
        <v>-5.5068914106380724</v>
      </c>
      <c r="AI25">
        <f t="shared" si="22"/>
        <v>126.65709780968766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54068.133416642973</v>
      </c>
      <c r="AO25">
        <f t="shared" si="26"/>
        <v>1800</v>
      </c>
      <c r="AP25">
        <f t="shared" si="27"/>
        <v>1517.4002999999998</v>
      </c>
      <c r="AQ25">
        <f t="shared" si="28"/>
        <v>0.84300016666666655</v>
      </c>
      <c r="AR25">
        <f t="shared" si="29"/>
        <v>0.16539032166666665</v>
      </c>
      <c r="AS25">
        <v>1690064634.0999999</v>
      </c>
      <c r="AT25">
        <v>49.360100000000003</v>
      </c>
      <c r="AU25">
        <v>49.903199999999998</v>
      </c>
      <c r="AV25">
        <v>14.684900000000001</v>
      </c>
      <c r="AW25">
        <v>12.766500000000001</v>
      </c>
      <c r="AX25">
        <v>54.246699999999997</v>
      </c>
      <c r="AY25">
        <v>14.8957</v>
      </c>
      <c r="AZ25">
        <v>599.99599999999998</v>
      </c>
      <c r="BA25">
        <v>99.871399999999994</v>
      </c>
      <c r="BB25">
        <v>9.9730600000000003E-2</v>
      </c>
      <c r="BC25">
        <v>20.4529</v>
      </c>
      <c r="BD25">
        <v>20.9573</v>
      </c>
      <c r="BE25">
        <v>999.9</v>
      </c>
      <c r="BF25">
        <v>0</v>
      </c>
      <c r="BG25">
        <v>0</v>
      </c>
      <c r="BH25">
        <v>10015.6</v>
      </c>
      <c r="BI25">
        <v>0</v>
      </c>
      <c r="BJ25">
        <v>26.546199999999999</v>
      </c>
      <c r="BK25">
        <v>-0.54313999999999996</v>
      </c>
      <c r="BL25">
        <v>50.095700000000001</v>
      </c>
      <c r="BM25">
        <v>50.5486</v>
      </c>
      <c r="BN25">
        <v>1.91838</v>
      </c>
      <c r="BO25">
        <v>49.903199999999998</v>
      </c>
      <c r="BP25">
        <v>12.766500000000001</v>
      </c>
      <c r="BQ25">
        <v>1.4665999999999999</v>
      </c>
      <c r="BR25">
        <v>1.27501</v>
      </c>
      <c r="BS25">
        <v>12.6243</v>
      </c>
      <c r="BT25">
        <v>10.507400000000001</v>
      </c>
      <c r="BU25">
        <v>1800</v>
      </c>
      <c r="BV25">
        <v>0.89999499999999999</v>
      </c>
      <c r="BW25">
        <v>0.100005</v>
      </c>
      <c r="BX25">
        <v>0</v>
      </c>
      <c r="BY25">
        <v>2.2400000000000002</v>
      </c>
      <c r="BZ25">
        <v>0</v>
      </c>
      <c r="CA25">
        <v>12265.5</v>
      </c>
      <c r="CB25">
        <v>13894.9</v>
      </c>
      <c r="CC25">
        <v>37.061999999999998</v>
      </c>
      <c r="CD25">
        <v>39.186999999999998</v>
      </c>
      <c r="CE25">
        <v>38.375</v>
      </c>
      <c r="CF25">
        <v>37.125</v>
      </c>
      <c r="CG25">
        <v>36.625</v>
      </c>
      <c r="CH25">
        <v>1619.99</v>
      </c>
      <c r="CI25">
        <v>180.01</v>
      </c>
      <c r="CJ25">
        <v>0</v>
      </c>
      <c r="CK25">
        <v>1690064645.7</v>
      </c>
      <c r="CL25">
        <v>0</v>
      </c>
      <c r="CM25">
        <v>1690064623.0999999</v>
      </c>
      <c r="CN25" t="s">
        <v>372</v>
      </c>
      <c r="CO25">
        <v>1690064623.0999999</v>
      </c>
      <c r="CP25">
        <v>1690064621.0999999</v>
      </c>
      <c r="CQ25">
        <v>51</v>
      </c>
      <c r="CR25">
        <v>5.0999999999999997E-2</v>
      </c>
      <c r="CS25">
        <v>2E-3</v>
      </c>
      <c r="CT25">
        <v>-4.8869999999999996</v>
      </c>
      <c r="CU25">
        <v>-0.21099999999999999</v>
      </c>
      <c r="CV25">
        <v>50</v>
      </c>
      <c r="CW25">
        <v>13</v>
      </c>
      <c r="CX25">
        <v>0.19</v>
      </c>
      <c r="CY25">
        <v>0.03</v>
      </c>
      <c r="CZ25">
        <v>0.16790007381723801</v>
      </c>
      <c r="DA25">
        <v>1.4612937120015199</v>
      </c>
      <c r="DB25">
        <v>0.180828554916487</v>
      </c>
      <c r="DC25">
        <v>1</v>
      </c>
      <c r="DD25">
        <v>49.890733333333301</v>
      </c>
      <c r="DE25">
        <v>1.0464935064944799E-2</v>
      </c>
      <c r="DF25">
        <v>2.93763645410864E-2</v>
      </c>
      <c r="DG25">
        <v>1</v>
      </c>
      <c r="DH25">
        <v>1799.97571428571</v>
      </c>
      <c r="DI25">
        <v>0.11178304634096101</v>
      </c>
      <c r="DJ25">
        <v>1.3299276232148801E-2</v>
      </c>
      <c r="DK25">
        <v>-1</v>
      </c>
      <c r="DL25">
        <v>2</v>
      </c>
      <c r="DM25">
        <v>2</v>
      </c>
      <c r="DN25" t="s">
        <v>351</v>
      </c>
      <c r="DO25">
        <v>3.2416900000000002</v>
      </c>
      <c r="DP25">
        <v>2.8400599999999998</v>
      </c>
      <c r="DQ25">
        <v>1.5769200000000001E-2</v>
      </c>
      <c r="DR25">
        <v>1.4432199999999999E-2</v>
      </c>
      <c r="DS25">
        <v>8.65562E-2</v>
      </c>
      <c r="DT25">
        <v>7.59856E-2</v>
      </c>
      <c r="DU25">
        <v>28896</v>
      </c>
      <c r="DV25">
        <v>30193.9</v>
      </c>
      <c r="DW25">
        <v>27461.3</v>
      </c>
      <c r="DX25">
        <v>28738.1</v>
      </c>
      <c r="DY25">
        <v>33064.800000000003</v>
      </c>
      <c r="DZ25">
        <v>35344.1</v>
      </c>
      <c r="EA25">
        <v>36719.800000000003</v>
      </c>
      <c r="EB25">
        <v>38933.4</v>
      </c>
      <c r="EC25">
        <v>2.3501500000000002</v>
      </c>
      <c r="ED25">
        <v>1.7705</v>
      </c>
      <c r="EE25">
        <v>0.16702700000000001</v>
      </c>
      <c r="EF25">
        <v>0</v>
      </c>
      <c r="EG25">
        <v>18.1921</v>
      </c>
      <c r="EH25">
        <v>999.9</v>
      </c>
      <c r="EI25">
        <v>56.061999999999998</v>
      </c>
      <c r="EJ25">
        <v>20.634</v>
      </c>
      <c r="EK25">
        <v>13.6982</v>
      </c>
      <c r="EL25">
        <v>61.747399999999999</v>
      </c>
      <c r="EM25">
        <v>38.213099999999997</v>
      </c>
      <c r="EN25">
        <v>1</v>
      </c>
      <c r="EO25">
        <v>-0.56393000000000004</v>
      </c>
      <c r="EP25">
        <v>0.23696900000000001</v>
      </c>
      <c r="EQ25">
        <v>19.977699999999999</v>
      </c>
      <c r="ER25">
        <v>5.2166899999999998</v>
      </c>
      <c r="ES25">
        <v>11.9192</v>
      </c>
      <c r="ET25">
        <v>4.9546000000000001</v>
      </c>
      <c r="EU25">
        <v>3.2966299999999999</v>
      </c>
      <c r="EV25">
        <v>9999</v>
      </c>
      <c r="EW25">
        <v>6182.8</v>
      </c>
      <c r="EX25">
        <v>89.2</v>
      </c>
      <c r="EY25">
        <v>174</v>
      </c>
      <c r="EZ25">
        <v>1.7819499999999999</v>
      </c>
      <c r="FA25">
        <v>1.78095</v>
      </c>
      <c r="FB25">
        <v>1.78691</v>
      </c>
      <c r="FC25">
        <v>1.7909600000000001</v>
      </c>
      <c r="FD25">
        <v>1.7855799999999999</v>
      </c>
      <c r="FE25">
        <v>1.7856700000000001</v>
      </c>
      <c r="FF25">
        <v>1.78565</v>
      </c>
      <c r="FG25">
        <v>1.78552</v>
      </c>
      <c r="FH25">
        <v>0</v>
      </c>
      <c r="FI25">
        <v>0</v>
      </c>
      <c r="FJ25">
        <v>0</v>
      </c>
      <c r="FK25">
        <v>0</v>
      </c>
      <c r="FL25" t="s">
        <v>352</v>
      </c>
      <c r="FM25" t="s">
        <v>353</v>
      </c>
      <c r="FN25" t="s">
        <v>354</v>
      </c>
      <c r="FO25" t="s">
        <v>354</v>
      </c>
      <c r="FP25" t="s">
        <v>354</v>
      </c>
      <c r="FQ25" t="s">
        <v>354</v>
      </c>
      <c r="FR25">
        <v>0</v>
      </c>
      <c r="FS25">
        <v>100</v>
      </c>
      <c r="FT25">
        <v>100</v>
      </c>
      <c r="FU25">
        <v>-4.8869999999999996</v>
      </c>
      <c r="FV25">
        <v>-0.21079999999999999</v>
      </c>
      <c r="FW25">
        <v>-4.8866300000000003</v>
      </c>
      <c r="FX25">
        <v>0</v>
      </c>
      <c r="FY25">
        <v>0</v>
      </c>
      <c r="FZ25">
        <v>0</v>
      </c>
      <c r="GA25">
        <v>-0.21081</v>
      </c>
      <c r="GB25">
        <v>0</v>
      </c>
      <c r="GC25">
        <v>0</v>
      </c>
      <c r="GD25">
        <v>0</v>
      </c>
      <c r="GE25">
        <v>-1</v>
      </c>
      <c r="GF25">
        <v>-1</v>
      </c>
      <c r="GG25">
        <v>-1</v>
      </c>
      <c r="GH25">
        <v>-1</v>
      </c>
      <c r="GI25">
        <v>0.2</v>
      </c>
      <c r="GJ25">
        <v>0.2</v>
      </c>
      <c r="GK25">
        <v>0.27832000000000001</v>
      </c>
      <c r="GL25">
        <v>2.5793499999999998</v>
      </c>
      <c r="GM25">
        <v>1.4489700000000001</v>
      </c>
      <c r="GN25">
        <v>2.32056</v>
      </c>
      <c r="GO25">
        <v>1.5466299999999999</v>
      </c>
      <c r="GP25">
        <v>2.4206500000000002</v>
      </c>
      <c r="GQ25">
        <v>23.657499999999999</v>
      </c>
      <c r="GR25">
        <v>16.0321</v>
      </c>
      <c r="GS25">
        <v>18</v>
      </c>
      <c r="GT25">
        <v>631.15499999999997</v>
      </c>
      <c r="GU25">
        <v>383.43200000000002</v>
      </c>
      <c r="GV25">
        <v>18.2822</v>
      </c>
      <c r="GW25">
        <v>19.8874</v>
      </c>
      <c r="GX25">
        <v>30</v>
      </c>
      <c r="GY25">
        <v>19.869599999999998</v>
      </c>
      <c r="GZ25">
        <v>19.849699999999999</v>
      </c>
      <c r="HA25">
        <v>5.5524500000000003</v>
      </c>
      <c r="HB25">
        <v>10</v>
      </c>
      <c r="HC25">
        <v>-30</v>
      </c>
      <c r="HD25">
        <v>18.312000000000001</v>
      </c>
      <c r="HE25">
        <v>50</v>
      </c>
      <c r="HF25">
        <v>0</v>
      </c>
      <c r="HG25">
        <v>101.155</v>
      </c>
      <c r="HH25">
        <v>94.674499999999995</v>
      </c>
    </row>
    <row r="26" spans="1:216" x14ac:dyDescent="0.2">
      <c r="A26">
        <v>8</v>
      </c>
      <c r="B26">
        <v>1690064727.0999999</v>
      </c>
      <c r="C26">
        <v>642</v>
      </c>
      <c r="D26" t="s">
        <v>373</v>
      </c>
      <c r="E26" t="s">
        <v>374</v>
      </c>
      <c r="F26" t="s">
        <v>344</v>
      </c>
      <c r="G26" t="s">
        <v>345</v>
      </c>
      <c r="H26" t="s">
        <v>346</v>
      </c>
      <c r="I26" t="s">
        <v>347</v>
      </c>
      <c r="J26" t="s">
        <v>348</v>
      </c>
      <c r="K26" t="s">
        <v>349</v>
      </c>
      <c r="L26">
        <v>1690064727.0999999</v>
      </c>
      <c r="M26">
        <f t="shared" si="0"/>
        <v>1.9746705241723873E-3</v>
      </c>
      <c r="N26">
        <f t="shared" si="1"/>
        <v>1.9746705241723874</v>
      </c>
      <c r="O26">
        <f t="shared" si="2"/>
        <v>12.311767264490179</v>
      </c>
      <c r="P26">
        <f t="shared" si="3"/>
        <v>386.99700000000001</v>
      </c>
      <c r="Q26">
        <f t="shared" si="4"/>
        <v>277.45817259072737</v>
      </c>
      <c r="R26">
        <f t="shared" si="5"/>
        <v>27.738381380047304</v>
      </c>
      <c r="S26">
        <f t="shared" si="6"/>
        <v>38.6893284804</v>
      </c>
      <c r="T26">
        <f t="shared" si="7"/>
        <v>0.19540790093861565</v>
      </c>
      <c r="U26">
        <f t="shared" si="8"/>
        <v>2.9315994320336429</v>
      </c>
      <c r="V26">
        <f t="shared" si="9"/>
        <v>0.1884495130424442</v>
      </c>
      <c r="W26">
        <f t="shared" si="10"/>
        <v>0.11838548570556293</v>
      </c>
      <c r="X26">
        <f t="shared" si="11"/>
        <v>297.70940099999996</v>
      </c>
      <c r="Y26">
        <f t="shared" si="12"/>
        <v>21.742832234454983</v>
      </c>
      <c r="Z26">
        <f t="shared" si="13"/>
        <v>21.0031</v>
      </c>
      <c r="AA26">
        <f t="shared" si="14"/>
        <v>2.496407421981103</v>
      </c>
      <c r="AB26">
        <f t="shared" si="15"/>
        <v>60.735924090799728</v>
      </c>
      <c r="AC26">
        <f t="shared" si="16"/>
        <v>1.46961603732</v>
      </c>
      <c r="AD26">
        <f t="shared" si="17"/>
        <v>2.4196816946802944</v>
      </c>
      <c r="AE26">
        <f t="shared" si="18"/>
        <v>1.026791384661103</v>
      </c>
      <c r="AF26">
        <f t="shared" si="19"/>
        <v>-87.082970116002286</v>
      </c>
      <c r="AG26">
        <f t="shared" si="20"/>
        <v>-80.130533009957702</v>
      </c>
      <c r="AH26">
        <f t="shared" si="21"/>
        <v>-5.5377938625292602</v>
      </c>
      <c r="AI26">
        <f t="shared" si="22"/>
        <v>124.9581040115107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54106.684004984956</v>
      </c>
      <c r="AO26">
        <f t="shared" si="26"/>
        <v>1800.05</v>
      </c>
      <c r="AP26">
        <f t="shared" si="27"/>
        <v>1517.4416999999999</v>
      </c>
      <c r="AQ26">
        <f t="shared" si="28"/>
        <v>0.84299975000694416</v>
      </c>
      <c r="AR26">
        <f t="shared" si="29"/>
        <v>0.16538951751340239</v>
      </c>
      <c r="AS26">
        <v>1690064727.0999999</v>
      </c>
      <c r="AT26">
        <v>386.99700000000001</v>
      </c>
      <c r="AU26">
        <v>400.072</v>
      </c>
      <c r="AV26">
        <v>14.700100000000001</v>
      </c>
      <c r="AW26">
        <v>12.7546</v>
      </c>
      <c r="AX26">
        <v>393.12099999999998</v>
      </c>
      <c r="AY26">
        <v>14.9087</v>
      </c>
      <c r="AZ26">
        <v>600.04399999999998</v>
      </c>
      <c r="BA26">
        <v>99.873199999999997</v>
      </c>
      <c r="BB26">
        <v>0.1</v>
      </c>
      <c r="BC26">
        <v>20.496099999999998</v>
      </c>
      <c r="BD26">
        <v>21.0031</v>
      </c>
      <c r="BE26">
        <v>999.9</v>
      </c>
      <c r="BF26">
        <v>0</v>
      </c>
      <c r="BG26">
        <v>0</v>
      </c>
      <c r="BH26">
        <v>10024.4</v>
      </c>
      <c r="BI26">
        <v>0</v>
      </c>
      <c r="BJ26">
        <v>33.848700000000001</v>
      </c>
      <c r="BK26">
        <v>-13.074400000000001</v>
      </c>
      <c r="BL26">
        <v>392.77100000000002</v>
      </c>
      <c r="BM26">
        <v>405.24</v>
      </c>
      <c r="BN26">
        <v>1.94546</v>
      </c>
      <c r="BO26">
        <v>400.072</v>
      </c>
      <c r="BP26">
        <v>12.7546</v>
      </c>
      <c r="BQ26">
        <v>1.46814</v>
      </c>
      <c r="BR26">
        <v>1.2738400000000001</v>
      </c>
      <c r="BS26">
        <v>12.6404</v>
      </c>
      <c r="BT26">
        <v>10.4937</v>
      </c>
      <c r="BU26">
        <v>1800.05</v>
      </c>
      <c r="BV26">
        <v>0.90000999999999998</v>
      </c>
      <c r="BW26">
        <v>9.9990499999999996E-2</v>
      </c>
      <c r="BX26">
        <v>0</v>
      </c>
      <c r="BY26">
        <v>1.9844999999999999</v>
      </c>
      <c r="BZ26">
        <v>0</v>
      </c>
      <c r="CA26">
        <v>11909.9</v>
      </c>
      <c r="CB26">
        <v>13895.3</v>
      </c>
      <c r="CC26">
        <v>36.936999999999998</v>
      </c>
      <c r="CD26">
        <v>39.061999999999998</v>
      </c>
      <c r="CE26">
        <v>38.25</v>
      </c>
      <c r="CF26">
        <v>37</v>
      </c>
      <c r="CG26">
        <v>36.5</v>
      </c>
      <c r="CH26">
        <v>1620.06</v>
      </c>
      <c r="CI26">
        <v>179.99</v>
      </c>
      <c r="CJ26">
        <v>0</v>
      </c>
      <c r="CK26">
        <v>1690064738.7</v>
      </c>
      <c r="CL26">
        <v>0</v>
      </c>
      <c r="CM26">
        <v>1690064699.0999999</v>
      </c>
      <c r="CN26" t="s">
        <v>375</v>
      </c>
      <c r="CO26">
        <v>1690064699.0999999</v>
      </c>
      <c r="CP26">
        <v>1690064698.0999999</v>
      </c>
      <c r="CQ26">
        <v>52</v>
      </c>
      <c r="CR26">
        <v>-1.2370000000000001</v>
      </c>
      <c r="CS26">
        <v>2E-3</v>
      </c>
      <c r="CT26">
        <v>-6.1239999999999997</v>
      </c>
      <c r="CU26">
        <v>-0.20899999999999999</v>
      </c>
      <c r="CV26">
        <v>400</v>
      </c>
      <c r="CW26">
        <v>13</v>
      </c>
      <c r="CX26">
        <v>0.16</v>
      </c>
      <c r="CY26">
        <v>0.03</v>
      </c>
      <c r="CZ26">
        <v>12.238423109413599</v>
      </c>
      <c r="DA26">
        <v>-7.5856186634598501E-3</v>
      </c>
      <c r="DB26">
        <v>6.4656385067882099E-2</v>
      </c>
      <c r="DC26">
        <v>1</v>
      </c>
      <c r="DD26">
        <v>400.07204761904802</v>
      </c>
      <c r="DE26">
        <v>-0.64877922077901695</v>
      </c>
      <c r="DF26">
        <v>0.101069743101094</v>
      </c>
      <c r="DG26">
        <v>1</v>
      </c>
      <c r="DH26">
        <v>1799.9842857142901</v>
      </c>
      <c r="DI26">
        <v>-0.19758176932162599</v>
      </c>
      <c r="DJ26">
        <v>0.106929947187111</v>
      </c>
      <c r="DK26">
        <v>-1</v>
      </c>
      <c r="DL26">
        <v>2</v>
      </c>
      <c r="DM26">
        <v>2</v>
      </c>
      <c r="DN26" t="s">
        <v>351</v>
      </c>
      <c r="DO26">
        <v>3.2418100000000001</v>
      </c>
      <c r="DP26">
        <v>2.8403999999999998</v>
      </c>
      <c r="DQ26">
        <v>9.60004E-2</v>
      </c>
      <c r="DR26">
        <v>9.6812499999999996E-2</v>
      </c>
      <c r="DS26">
        <v>8.6616899999999997E-2</v>
      </c>
      <c r="DT26">
        <v>7.5937299999999999E-2</v>
      </c>
      <c r="DU26">
        <v>26541.200000000001</v>
      </c>
      <c r="DV26">
        <v>27670.799999999999</v>
      </c>
      <c r="DW26">
        <v>27461.5</v>
      </c>
      <c r="DX26">
        <v>28738</v>
      </c>
      <c r="DY26">
        <v>33062.300000000003</v>
      </c>
      <c r="DZ26">
        <v>35345.699999999997</v>
      </c>
      <c r="EA26">
        <v>36719.4</v>
      </c>
      <c r="EB26">
        <v>38932.9</v>
      </c>
      <c r="EC26">
        <v>2.3541500000000002</v>
      </c>
      <c r="ED26">
        <v>1.77335</v>
      </c>
      <c r="EE26">
        <v>0.169374</v>
      </c>
      <c r="EF26">
        <v>0</v>
      </c>
      <c r="EG26">
        <v>18.199200000000001</v>
      </c>
      <c r="EH26">
        <v>999.9</v>
      </c>
      <c r="EI26">
        <v>56</v>
      </c>
      <c r="EJ26">
        <v>20.643999999999998</v>
      </c>
      <c r="EK26">
        <v>13.6927</v>
      </c>
      <c r="EL26">
        <v>61.717399999999998</v>
      </c>
      <c r="EM26">
        <v>38.221200000000003</v>
      </c>
      <c r="EN26">
        <v>1</v>
      </c>
      <c r="EO26">
        <v>-0.56486000000000003</v>
      </c>
      <c r="EP26">
        <v>0.17471999999999999</v>
      </c>
      <c r="EQ26">
        <v>19.981200000000001</v>
      </c>
      <c r="ER26">
        <v>5.2190899999999996</v>
      </c>
      <c r="ES26">
        <v>11.9183</v>
      </c>
      <c r="ET26">
        <v>4.9551999999999996</v>
      </c>
      <c r="EU26">
        <v>3.29705</v>
      </c>
      <c r="EV26">
        <v>9999</v>
      </c>
      <c r="EW26">
        <v>6184.6</v>
      </c>
      <c r="EX26">
        <v>89.2</v>
      </c>
      <c r="EY26">
        <v>174</v>
      </c>
      <c r="EZ26">
        <v>1.77765</v>
      </c>
      <c r="FA26">
        <v>1.7766500000000001</v>
      </c>
      <c r="FB26">
        <v>1.7826200000000001</v>
      </c>
      <c r="FC26">
        <v>1.7866599999999999</v>
      </c>
      <c r="FD26">
        <v>1.7812699999999999</v>
      </c>
      <c r="FE26">
        <v>1.7814000000000001</v>
      </c>
      <c r="FF26">
        <v>1.78135</v>
      </c>
      <c r="FG26">
        <v>1.78122</v>
      </c>
      <c r="FH26">
        <v>0</v>
      </c>
      <c r="FI26">
        <v>0</v>
      </c>
      <c r="FJ26">
        <v>0</v>
      </c>
      <c r="FK26">
        <v>0</v>
      </c>
      <c r="FL26" t="s">
        <v>352</v>
      </c>
      <c r="FM26" t="s">
        <v>353</v>
      </c>
      <c r="FN26" t="s">
        <v>354</v>
      </c>
      <c r="FO26" t="s">
        <v>354</v>
      </c>
      <c r="FP26" t="s">
        <v>354</v>
      </c>
      <c r="FQ26" t="s">
        <v>354</v>
      </c>
      <c r="FR26">
        <v>0</v>
      </c>
      <c r="FS26">
        <v>100</v>
      </c>
      <c r="FT26">
        <v>100</v>
      </c>
      <c r="FU26">
        <v>-6.1239999999999997</v>
      </c>
      <c r="FV26">
        <v>-0.20860000000000001</v>
      </c>
      <c r="FW26">
        <v>-6.1239999999999704</v>
      </c>
      <c r="FX26">
        <v>0</v>
      </c>
      <c r="FY26">
        <v>0</v>
      </c>
      <c r="FZ26">
        <v>0</v>
      </c>
      <c r="GA26">
        <v>-0.20867000000000099</v>
      </c>
      <c r="GB26">
        <v>0</v>
      </c>
      <c r="GC26">
        <v>0</v>
      </c>
      <c r="GD26">
        <v>0</v>
      </c>
      <c r="GE26">
        <v>-1</v>
      </c>
      <c r="GF26">
        <v>-1</v>
      </c>
      <c r="GG26">
        <v>-1</v>
      </c>
      <c r="GH26">
        <v>-1</v>
      </c>
      <c r="GI26">
        <v>0.5</v>
      </c>
      <c r="GJ26">
        <v>0.5</v>
      </c>
      <c r="GK26">
        <v>1.03271</v>
      </c>
      <c r="GL26">
        <v>2.5585900000000001</v>
      </c>
      <c r="GM26">
        <v>1.4477500000000001</v>
      </c>
      <c r="GN26">
        <v>2.32056</v>
      </c>
      <c r="GO26">
        <v>1.5466299999999999</v>
      </c>
      <c r="GP26">
        <v>2.4291999999999998</v>
      </c>
      <c r="GQ26">
        <v>23.677800000000001</v>
      </c>
      <c r="GR26">
        <v>16.023299999999999</v>
      </c>
      <c r="GS26">
        <v>18</v>
      </c>
      <c r="GT26">
        <v>633.68399999999997</v>
      </c>
      <c r="GU26">
        <v>385.00400000000002</v>
      </c>
      <c r="GV26">
        <v>18.424600000000002</v>
      </c>
      <c r="GW26">
        <v>19.872</v>
      </c>
      <c r="GX26">
        <v>29.9998</v>
      </c>
      <c r="GY26">
        <v>19.851900000000001</v>
      </c>
      <c r="GZ26">
        <v>19.8385</v>
      </c>
      <c r="HA26">
        <v>20.683599999999998</v>
      </c>
      <c r="HB26">
        <v>10</v>
      </c>
      <c r="HC26">
        <v>-30</v>
      </c>
      <c r="HD26">
        <v>18.430399999999999</v>
      </c>
      <c r="HE26">
        <v>400</v>
      </c>
      <c r="HF26">
        <v>0</v>
      </c>
      <c r="HG26">
        <v>101.155</v>
      </c>
      <c r="HH26">
        <v>94.6738</v>
      </c>
    </row>
    <row r="27" spans="1:216" x14ac:dyDescent="0.2">
      <c r="A27">
        <v>9</v>
      </c>
      <c r="B27">
        <v>1690064813.0999999</v>
      </c>
      <c r="C27">
        <v>728</v>
      </c>
      <c r="D27" t="s">
        <v>376</v>
      </c>
      <c r="E27" t="s">
        <v>377</v>
      </c>
      <c r="F27" t="s">
        <v>344</v>
      </c>
      <c r="G27" t="s">
        <v>345</v>
      </c>
      <c r="H27" t="s">
        <v>346</v>
      </c>
      <c r="I27" t="s">
        <v>347</v>
      </c>
      <c r="J27" t="s">
        <v>348</v>
      </c>
      <c r="K27" t="s">
        <v>349</v>
      </c>
      <c r="L27">
        <v>1690064813.0999999</v>
      </c>
      <c r="M27">
        <f t="shared" si="0"/>
        <v>1.9985065941735551E-3</v>
      </c>
      <c r="N27">
        <f t="shared" si="1"/>
        <v>1.9985065941735549</v>
      </c>
      <c r="O27">
        <f t="shared" si="2"/>
        <v>12.838814427984937</v>
      </c>
      <c r="P27">
        <f t="shared" si="3"/>
        <v>386.404</v>
      </c>
      <c r="Q27">
        <f t="shared" si="4"/>
        <v>274.19622577024194</v>
      </c>
      <c r="R27">
        <f t="shared" si="5"/>
        <v>27.412840717254483</v>
      </c>
      <c r="S27">
        <f t="shared" si="6"/>
        <v>38.6308428380256</v>
      </c>
      <c r="T27">
        <f t="shared" si="7"/>
        <v>0.19867996034855284</v>
      </c>
      <c r="U27">
        <f t="shared" si="8"/>
        <v>2.9290108106255253</v>
      </c>
      <c r="V27">
        <f t="shared" si="9"/>
        <v>0.19148509412165129</v>
      </c>
      <c r="W27">
        <f t="shared" si="10"/>
        <v>0.12030290658828643</v>
      </c>
      <c r="X27">
        <f t="shared" si="11"/>
        <v>297.67646399999995</v>
      </c>
      <c r="Y27">
        <f t="shared" si="12"/>
        <v>21.738839505832825</v>
      </c>
      <c r="Z27">
        <f t="shared" si="13"/>
        <v>20.984000000000002</v>
      </c>
      <c r="AA27">
        <f t="shared" si="14"/>
        <v>2.4934788028942543</v>
      </c>
      <c r="AB27">
        <f t="shared" si="15"/>
        <v>60.776966256211772</v>
      </c>
      <c r="AC27">
        <f t="shared" si="16"/>
        <v>1.4707361440104001</v>
      </c>
      <c r="AD27">
        <f t="shared" si="17"/>
        <v>2.4198906832735863</v>
      </c>
      <c r="AE27">
        <f t="shared" si="18"/>
        <v>1.0227426588838542</v>
      </c>
      <c r="AF27">
        <f t="shared" si="19"/>
        <v>-88.134140803053782</v>
      </c>
      <c r="AG27">
        <f t="shared" si="20"/>
        <v>-76.822646195119177</v>
      </c>
      <c r="AH27">
        <f t="shared" si="21"/>
        <v>-5.3133985368346446</v>
      </c>
      <c r="AI27">
        <f t="shared" si="22"/>
        <v>127.40627846499234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54029.993611812708</v>
      </c>
      <c r="AO27">
        <f t="shared" si="26"/>
        <v>1799.84</v>
      </c>
      <c r="AP27">
        <f t="shared" si="27"/>
        <v>1517.2655999999997</v>
      </c>
      <c r="AQ27">
        <f t="shared" si="28"/>
        <v>0.84300026669037242</v>
      </c>
      <c r="AR27">
        <f t="shared" si="29"/>
        <v>0.16539051471241886</v>
      </c>
      <c r="AS27">
        <v>1690064813.0999999</v>
      </c>
      <c r="AT27">
        <v>386.404</v>
      </c>
      <c r="AU27">
        <v>400.01499999999999</v>
      </c>
      <c r="AV27">
        <v>14.711</v>
      </c>
      <c r="AW27">
        <v>12.741899999999999</v>
      </c>
      <c r="AX27">
        <v>392.61399999999998</v>
      </c>
      <c r="AY27">
        <v>14.921099999999999</v>
      </c>
      <c r="AZ27">
        <v>600.00199999999995</v>
      </c>
      <c r="BA27">
        <v>99.875399999999999</v>
      </c>
      <c r="BB27">
        <v>9.9866399999999994E-2</v>
      </c>
      <c r="BC27">
        <v>20.497499999999999</v>
      </c>
      <c r="BD27">
        <v>20.984000000000002</v>
      </c>
      <c r="BE27">
        <v>999.9</v>
      </c>
      <c r="BF27">
        <v>0</v>
      </c>
      <c r="BG27">
        <v>0</v>
      </c>
      <c r="BH27">
        <v>10009.4</v>
      </c>
      <c r="BI27">
        <v>0</v>
      </c>
      <c r="BJ27">
        <v>38.252600000000001</v>
      </c>
      <c r="BK27">
        <v>-13.610200000000001</v>
      </c>
      <c r="BL27">
        <v>392.17399999999998</v>
      </c>
      <c r="BM27">
        <v>405.17700000000002</v>
      </c>
      <c r="BN27">
        <v>1.96915</v>
      </c>
      <c r="BO27">
        <v>400.01499999999999</v>
      </c>
      <c r="BP27">
        <v>12.741899999999999</v>
      </c>
      <c r="BQ27">
        <v>1.4692700000000001</v>
      </c>
      <c r="BR27">
        <v>1.2726</v>
      </c>
      <c r="BS27">
        <v>12.652100000000001</v>
      </c>
      <c r="BT27">
        <v>10.479100000000001</v>
      </c>
      <c r="BU27">
        <v>1799.84</v>
      </c>
      <c r="BV27">
        <v>0.89999300000000004</v>
      </c>
      <c r="BW27">
        <v>0.100007</v>
      </c>
      <c r="BX27">
        <v>0</v>
      </c>
      <c r="BY27">
        <v>2.1945999999999999</v>
      </c>
      <c r="BZ27">
        <v>0</v>
      </c>
      <c r="CA27">
        <v>11946.4</v>
      </c>
      <c r="CB27">
        <v>13893.7</v>
      </c>
      <c r="CC27">
        <v>36.875</v>
      </c>
      <c r="CD27">
        <v>39</v>
      </c>
      <c r="CE27">
        <v>38.125</v>
      </c>
      <c r="CF27">
        <v>36.875</v>
      </c>
      <c r="CG27">
        <v>36.436999999999998</v>
      </c>
      <c r="CH27">
        <v>1619.84</v>
      </c>
      <c r="CI27">
        <v>180</v>
      </c>
      <c r="CJ27">
        <v>0</v>
      </c>
      <c r="CK27">
        <v>1690064824.5</v>
      </c>
      <c r="CL27">
        <v>0</v>
      </c>
      <c r="CM27">
        <v>1690064785.0999999</v>
      </c>
      <c r="CN27" t="s">
        <v>378</v>
      </c>
      <c r="CO27">
        <v>1690064783.0999999</v>
      </c>
      <c r="CP27">
        <v>1690064785.0999999</v>
      </c>
      <c r="CQ27">
        <v>53</v>
      </c>
      <c r="CR27">
        <v>-8.5000000000000006E-2</v>
      </c>
      <c r="CS27">
        <v>-1E-3</v>
      </c>
      <c r="CT27">
        <v>-6.2089999999999996</v>
      </c>
      <c r="CU27">
        <v>-0.21</v>
      </c>
      <c r="CV27">
        <v>400</v>
      </c>
      <c r="CW27">
        <v>13</v>
      </c>
      <c r="CX27">
        <v>0.17</v>
      </c>
      <c r="CY27">
        <v>0.05</v>
      </c>
      <c r="CZ27">
        <v>12.740683348597299</v>
      </c>
      <c r="DA27">
        <v>0.61595702130172203</v>
      </c>
      <c r="DB27">
        <v>6.8089311002216796E-2</v>
      </c>
      <c r="DC27">
        <v>1</v>
      </c>
      <c r="DD27">
        <v>400.00119047619103</v>
      </c>
      <c r="DE27">
        <v>-4.5194805194403503E-3</v>
      </c>
      <c r="DF27">
        <v>1.6737807353754401E-2</v>
      </c>
      <c r="DG27">
        <v>1</v>
      </c>
      <c r="DH27">
        <v>1799.97523809524</v>
      </c>
      <c r="DI27">
        <v>4.8044124461955197E-2</v>
      </c>
      <c r="DJ27">
        <v>0.152115840808726</v>
      </c>
      <c r="DK27">
        <v>-1</v>
      </c>
      <c r="DL27">
        <v>2</v>
      </c>
      <c r="DM27">
        <v>2</v>
      </c>
      <c r="DN27" t="s">
        <v>351</v>
      </c>
      <c r="DO27">
        <v>3.2417400000000001</v>
      </c>
      <c r="DP27">
        <v>2.8401399999999999</v>
      </c>
      <c r="DQ27">
        <v>9.5910999999999996E-2</v>
      </c>
      <c r="DR27">
        <v>9.6807000000000004E-2</v>
      </c>
      <c r="DS27">
        <v>8.6674000000000001E-2</v>
      </c>
      <c r="DT27">
        <v>7.58857E-2</v>
      </c>
      <c r="DU27">
        <v>26544.9</v>
      </c>
      <c r="DV27">
        <v>27670.9</v>
      </c>
      <c r="DW27">
        <v>27462.6</v>
      </c>
      <c r="DX27">
        <v>28737.9</v>
      </c>
      <c r="DY27">
        <v>33062.1</v>
      </c>
      <c r="DZ27">
        <v>35348</v>
      </c>
      <c r="EA27">
        <v>36721.5</v>
      </c>
      <c r="EB27">
        <v>38933.300000000003</v>
      </c>
      <c r="EC27">
        <v>2.3544800000000001</v>
      </c>
      <c r="ED27">
        <v>1.77363</v>
      </c>
      <c r="EE27">
        <v>0.168763</v>
      </c>
      <c r="EF27">
        <v>0</v>
      </c>
      <c r="EG27">
        <v>18.190100000000001</v>
      </c>
      <c r="EH27">
        <v>999.9</v>
      </c>
      <c r="EI27">
        <v>55.920999999999999</v>
      </c>
      <c r="EJ27">
        <v>20.664000000000001</v>
      </c>
      <c r="EK27">
        <v>13.689299999999999</v>
      </c>
      <c r="EL27">
        <v>61.667400000000001</v>
      </c>
      <c r="EM27">
        <v>38.084899999999998</v>
      </c>
      <c r="EN27">
        <v>1</v>
      </c>
      <c r="EO27">
        <v>-0.56645299999999998</v>
      </c>
      <c r="EP27">
        <v>7.8336100000000006E-2</v>
      </c>
      <c r="EQ27">
        <v>19.980699999999999</v>
      </c>
      <c r="ER27">
        <v>5.2189399999999999</v>
      </c>
      <c r="ES27">
        <v>11.9194</v>
      </c>
      <c r="ET27">
        <v>4.9542000000000002</v>
      </c>
      <c r="EU27">
        <v>3.2970999999999999</v>
      </c>
      <c r="EV27">
        <v>9999</v>
      </c>
      <c r="EW27">
        <v>6186.4</v>
      </c>
      <c r="EX27">
        <v>89.2</v>
      </c>
      <c r="EY27">
        <v>174</v>
      </c>
      <c r="EZ27">
        <v>1.78685</v>
      </c>
      <c r="FA27">
        <v>1.7858700000000001</v>
      </c>
      <c r="FB27">
        <v>1.7918499999999999</v>
      </c>
      <c r="FC27">
        <v>1.7958799999999999</v>
      </c>
      <c r="FD27">
        <v>1.7904899999999999</v>
      </c>
      <c r="FE27">
        <v>1.7906</v>
      </c>
      <c r="FF27">
        <v>1.79054</v>
      </c>
      <c r="FG27">
        <v>1.7904100000000001</v>
      </c>
      <c r="FH27">
        <v>0</v>
      </c>
      <c r="FI27">
        <v>0</v>
      </c>
      <c r="FJ27">
        <v>0</v>
      </c>
      <c r="FK27">
        <v>0</v>
      </c>
      <c r="FL27" t="s">
        <v>352</v>
      </c>
      <c r="FM27" t="s">
        <v>353</v>
      </c>
      <c r="FN27" t="s">
        <v>354</v>
      </c>
      <c r="FO27" t="s">
        <v>354</v>
      </c>
      <c r="FP27" t="s">
        <v>354</v>
      </c>
      <c r="FQ27" t="s">
        <v>354</v>
      </c>
      <c r="FR27">
        <v>0</v>
      </c>
      <c r="FS27">
        <v>100</v>
      </c>
      <c r="FT27">
        <v>100</v>
      </c>
      <c r="FU27">
        <v>-6.21</v>
      </c>
      <c r="FV27">
        <v>-0.21010000000000001</v>
      </c>
      <c r="FW27">
        <v>-6.2092727272727197</v>
      </c>
      <c r="FX27">
        <v>0</v>
      </c>
      <c r="FY27">
        <v>0</v>
      </c>
      <c r="FZ27">
        <v>0</v>
      </c>
      <c r="GA27">
        <v>-0.21004545454545301</v>
      </c>
      <c r="GB27">
        <v>0</v>
      </c>
      <c r="GC27">
        <v>0</v>
      </c>
      <c r="GD27">
        <v>0</v>
      </c>
      <c r="GE27">
        <v>-1</v>
      </c>
      <c r="GF27">
        <v>-1</v>
      </c>
      <c r="GG27">
        <v>-1</v>
      </c>
      <c r="GH27">
        <v>-1</v>
      </c>
      <c r="GI27">
        <v>0.5</v>
      </c>
      <c r="GJ27">
        <v>0.5</v>
      </c>
      <c r="GK27">
        <v>1.03271</v>
      </c>
      <c r="GL27">
        <v>2.5573700000000001</v>
      </c>
      <c r="GM27">
        <v>1.4489700000000001</v>
      </c>
      <c r="GN27">
        <v>2.32056</v>
      </c>
      <c r="GO27">
        <v>1.5466299999999999</v>
      </c>
      <c r="GP27">
        <v>2.4169900000000002</v>
      </c>
      <c r="GQ27">
        <v>23.677800000000001</v>
      </c>
      <c r="GR27">
        <v>16.023299999999999</v>
      </c>
      <c r="GS27">
        <v>18</v>
      </c>
      <c r="GT27">
        <v>633.73900000000003</v>
      </c>
      <c r="GU27">
        <v>385.06599999999997</v>
      </c>
      <c r="GV27">
        <v>18.514700000000001</v>
      </c>
      <c r="GW27">
        <v>19.8538</v>
      </c>
      <c r="GX27">
        <v>30</v>
      </c>
      <c r="GY27">
        <v>19.8383</v>
      </c>
      <c r="GZ27">
        <v>19.8263</v>
      </c>
      <c r="HA27">
        <v>20.6828</v>
      </c>
      <c r="HB27">
        <v>10</v>
      </c>
      <c r="HC27">
        <v>-30</v>
      </c>
      <c r="HD27">
        <v>18.5136</v>
      </c>
      <c r="HE27">
        <v>400</v>
      </c>
      <c r="HF27">
        <v>0</v>
      </c>
      <c r="HG27">
        <v>101.16</v>
      </c>
      <c r="HH27">
        <v>94.674199999999999</v>
      </c>
    </row>
    <row r="28" spans="1:216" x14ac:dyDescent="0.2">
      <c r="A28">
        <v>10</v>
      </c>
      <c r="B28">
        <v>1690064908.0999999</v>
      </c>
      <c r="C28">
        <v>823</v>
      </c>
      <c r="D28" t="s">
        <v>379</v>
      </c>
      <c r="E28" t="s">
        <v>380</v>
      </c>
      <c r="F28" t="s">
        <v>344</v>
      </c>
      <c r="G28" t="s">
        <v>345</v>
      </c>
      <c r="H28" t="s">
        <v>346</v>
      </c>
      <c r="I28" t="s">
        <v>347</v>
      </c>
      <c r="J28" t="s">
        <v>348</v>
      </c>
      <c r="K28" t="s">
        <v>349</v>
      </c>
      <c r="L28">
        <v>1690064908.0999999</v>
      </c>
      <c r="M28">
        <f t="shared" si="0"/>
        <v>2.0297044531806412E-3</v>
      </c>
      <c r="N28">
        <f t="shared" si="1"/>
        <v>2.0297044531806412</v>
      </c>
      <c r="O28">
        <f t="shared" si="2"/>
        <v>13.529028543352903</v>
      </c>
      <c r="P28">
        <f t="shared" si="3"/>
        <v>385.67500000000001</v>
      </c>
      <c r="Q28">
        <f t="shared" si="4"/>
        <v>269.10864817909828</v>
      </c>
      <c r="R28">
        <f t="shared" si="5"/>
        <v>26.903777303442737</v>
      </c>
      <c r="S28">
        <f t="shared" si="6"/>
        <v>38.557342477525005</v>
      </c>
      <c r="T28">
        <f t="shared" si="7"/>
        <v>0.20118032833396371</v>
      </c>
      <c r="U28">
        <f t="shared" si="8"/>
        <v>2.924698034875497</v>
      </c>
      <c r="V28">
        <f t="shared" si="9"/>
        <v>0.19379640066756734</v>
      </c>
      <c r="W28">
        <f t="shared" si="10"/>
        <v>0.1217635875612719</v>
      </c>
      <c r="X28">
        <f t="shared" si="11"/>
        <v>297.72753599999999</v>
      </c>
      <c r="Y28">
        <f t="shared" si="12"/>
        <v>21.76296823016558</v>
      </c>
      <c r="Z28">
        <f t="shared" si="13"/>
        <v>21.016100000000002</v>
      </c>
      <c r="AA28">
        <f t="shared" si="14"/>
        <v>2.4984024454205911</v>
      </c>
      <c r="AB28">
        <f t="shared" si="15"/>
        <v>60.721063075353584</v>
      </c>
      <c r="AC28">
        <f t="shared" si="16"/>
        <v>1.4721321824075999</v>
      </c>
      <c r="AD28">
        <f t="shared" si="17"/>
        <v>2.4244176696654902</v>
      </c>
      <c r="AE28">
        <f t="shared" si="18"/>
        <v>1.0262702630129912</v>
      </c>
      <c r="AF28">
        <f t="shared" si="19"/>
        <v>-89.509966385266281</v>
      </c>
      <c r="AG28">
        <f t="shared" si="20"/>
        <v>-76.993347278766649</v>
      </c>
      <c r="AH28">
        <f t="shared" si="21"/>
        <v>-5.3347571420796731</v>
      </c>
      <c r="AI28">
        <f t="shared" si="22"/>
        <v>125.88946519388735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53897.062704825825</v>
      </c>
      <c r="AO28">
        <f t="shared" si="26"/>
        <v>1800.16</v>
      </c>
      <c r="AP28">
        <f t="shared" si="27"/>
        <v>1517.5344</v>
      </c>
      <c r="AQ28">
        <f t="shared" si="28"/>
        <v>0.84299973335703493</v>
      </c>
      <c r="AR28">
        <f t="shared" si="29"/>
        <v>0.16538948537907741</v>
      </c>
      <c r="AS28">
        <v>1690064908.0999999</v>
      </c>
      <c r="AT28">
        <v>385.67500000000001</v>
      </c>
      <c r="AU28">
        <v>399.98599999999999</v>
      </c>
      <c r="AV28">
        <v>14.725199999999999</v>
      </c>
      <c r="AW28">
        <v>12.7255</v>
      </c>
      <c r="AX28">
        <v>391.87799999999999</v>
      </c>
      <c r="AY28">
        <v>14.9345</v>
      </c>
      <c r="AZ28">
        <v>600.03499999999997</v>
      </c>
      <c r="BA28">
        <v>99.873500000000007</v>
      </c>
      <c r="BB28">
        <v>0.100163</v>
      </c>
      <c r="BC28">
        <v>20.527799999999999</v>
      </c>
      <c r="BD28">
        <v>21.016100000000002</v>
      </c>
      <c r="BE28">
        <v>999.9</v>
      </c>
      <c r="BF28">
        <v>0</v>
      </c>
      <c r="BG28">
        <v>0</v>
      </c>
      <c r="BH28">
        <v>9985</v>
      </c>
      <c r="BI28">
        <v>0</v>
      </c>
      <c r="BJ28">
        <v>32.005000000000003</v>
      </c>
      <c r="BK28">
        <v>-14.3117</v>
      </c>
      <c r="BL28">
        <v>391.43900000000002</v>
      </c>
      <c r="BM28">
        <v>405.142</v>
      </c>
      <c r="BN28">
        <v>1.9996700000000001</v>
      </c>
      <c r="BO28">
        <v>399.98599999999999</v>
      </c>
      <c r="BP28">
        <v>12.7255</v>
      </c>
      <c r="BQ28">
        <v>1.4706600000000001</v>
      </c>
      <c r="BR28">
        <v>1.27094</v>
      </c>
      <c r="BS28">
        <v>12.666499999999999</v>
      </c>
      <c r="BT28">
        <v>10.4596</v>
      </c>
      <c r="BU28">
        <v>1800.16</v>
      </c>
      <c r="BV28">
        <v>0.90000999999999998</v>
      </c>
      <c r="BW28">
        <v>9.9990499999999996E-2</v>
      </c>
      <c r="BX28">
        <v>0</v>
      </c>
      <c r="BY28">
        <v>2.2486999999999999</v>
      </c>
      <c r="BZ28">
        <v>0</v>
      </c>
      <c r="CA28">
        <v>11931.2</v>
      </c>
      <c r="CB28">
        <v>13896.2</v>
      </c>
      <c r="CC28">
        <v>36.75</v>
      </c>
      <c r="CD28">
        <v>38.875</v>
      </c>
      <c r="CE28">
        <v>38</v>
      </c>
      <c r="CF28">
        <v>36.811999999999998</v>
      </c>
      <c r="CG28">
        <v>36.311999999999998</v>
      </c>
      <c r="CH28">
        <v>1620.16</v>
      </c>
      <c r="CI28">
        <v>180</v>
      </c>
      <c r="CJ28">
        <v>0</v>
      </c>
      <c r="CK28">
        <v>1690064919.9000001</v>
      </c>
      <c r="CL28">
        <v>0</v>
      </c>
      <c r="CM28">
        <v>1690064878.0999999</v>
      </c>
      <c r="CN28" t="s">
        <v>381</v>
      </c>
      <c r="CO28">
        <v>1690064878.0999999</v>
      </c>
      <c r="CP28">
        <v>1690064874.0999999</v>
      </c>
      <c r="CQ28">
        <v>54</v>
      </c>
      <c r="CR28">
        <v>6.0000000000000001E-3</v>
      </c>
      <c r="CS28">
        <v>1E-3</v>
      </c>
      <c r="CT28">
        <v>-6.2030000000000003</v>
      </c>
      <c r="CU28">
        <v>-0.20899999999999999</v>
      </c>
      <c r="CV28">
        <v>400</v>
      </c>
      <c r="CW28">
        <v>13</v>
      </c>
      <c r="CX28">
        <v>0.1</v>
      </c>
      <c r="CY28">
        <v>0.03</v>
      </c>
      <c r="CZ28">
        <v>13.437954194565499</v>
      </c>
      <c r="DA28">
        <v>0.51224205982719995</v>
      </c>
      <c r="DB28">
        <v>5.96688973992274E-2</v>
      </c>
      <c r="DC28">
        <v>1</v>
      </c>
      <c r="DD28">
        <v>399.99245000000002</v>
      </c>
      <c r="DE28">
        <v>5.5353383459055799E-2</v>
      </c>
      <c r="DF28">
        <v>1.3403264527715401E-2</v>
      </c>
      <c r="DG28">
        <v>1</v>
      </c>
      <c r="DH28">
        <v>1799.944</v>
      </c>
      <c r="DI28">
        <v>-7.40350692030389E-2</v>
      </c>
      <c r="DJ28">
        <v>0.13954927445179</v>
      </c>
      <c r="DK28">
        <v>-1</v>
      </c>
      <c r="DL28">
        <v>2</v>
      </c>
      <c r="DM28">
        <v>2</v>
      </c>
      <c r="DN28" t="s">
        <v>351</v>
      </c>
      <c r="DO28">
        <v>3.2418200000000001</v>
      </c>
      <c r="DP28">
        <v>2.84022</v>
      </c>
      <c r="DQ28">
        <v>9.5774899999999996E-2</v>
      </c>
      <c r="DR28">
        <v>9.6803100000000003E-2</v>
      </c>
      <c r="DS28">
        <v>8.6731799999999998E-2</v>
      </c>
      <c r="DT28">
        <v>7.5815400000000005E-2</v>
      </c>
      <c r="DU28">
        <v>26550.1</v>
      </c>
      <c r="DV28">
        <v>27673.5</v>
      </c>
      <c r="DW28">
        <v>27463.8</v>
      </c>
      <c r="DX28">
        <v>28740.3</v>
      </c>
      <c r="DY28">
        <v>33061</v>
      </c>
      <c r="DZ28">
        <v>35353.4</v>
      </c>
      <c r="EA28">
        <v>36722.800000000003</v>
      </c>
      <c r="EB28">
        <v>38936.300000000003</v>
      </c>
      <c r="EC28">
        <v>2.35473</v>
      </c>
      <c r="ED28">
        <v>1.77345</v>
      </c>
      <c r="EE28">
        <v>0.16728000000000001</v>
      </c>
      <c r="EF28">
        <v>0</v>
      </c>
      <c r="EG28">
        <v>18.2469</v>
      </c>
      <c r="EH28">
        <v>999.9</v>
      </c>
      <c r="EI28">
        <v>55.853999999999999</v>
      </c>
      <c r="EJ28">
        <v>20.684000000000001</v>
      </c>
      <c r="EK28">
        <v>13.688599999999999</v>
      </c>
      <c r="EL28">
        <v>61.977400000000003</v>
      </c>
      <c r="EM28">
        <v>38.084899999999998</v>
      </c>
      <c r="EN28">
        <v>1</v>
      </c>
      <c r="EO28">
        <v>-0.56689000000000001</v>
      </c>
      <c r="EP28">
        <v>0.62117599999999995</v>
      </c>
      <c r="EQ28">
        <v>19.971</v>
      </c>
      <c r="ER28">
        <v>5.22058</v>
      </c>
      <c r="ES28">
        <v>11.9185</v>
      </c>
      <c r="ET28">
        <v>4.95505</v>
      </c>
      <c r="EU28">
        <v>3.2971499999999998</v>
      </c>
      <c r="EV28">
        <v>9999</v>
      </c>
      <c r="EW28">
        <v>6188.4</v>
      </c>
      <c r="EX28">
        <v>89.2</v>
      </c>
      <c r="EY28">
        <v>174</v>
      </c>
      <c r="EZ28">
        <v>1.7878400000000001</v>
      </c>
      <c r="FA28">
        <v>1.78685</v>
      </c>
      <c r="FB28">
        <v>1.7927900000000001</v>
      </c>
      <c r="FC28">
        <v>1.7968500000000001</v>
      </c>
      <c r="FD28">
        <v>1.7914699999999999</v>
      </c>
      <c r="FE28">
        <v>1.79158</v>
      </c>
      <c r="FF28">
        <v>1.79155</v>
      </c>
      <c r="FG28">
        <v>1.7914300000000001</v>
      </c>
      <c r="FH28">
        <v>0</v>
      </c>
      <c r="FI28">
        <v>0</v>
      </c>
      <c r="FJ28">
        <v>0</v>
      </c>
      <c r="FK28">
        <v>0</v>
      </c>
      <c r="FL28" t="s">
        <v>352</v>
      </c>
      <c r="FM28" t="s">
        <v>353</v>
      </c>
      <c r="FN28" t="s">
        <v>354</v>
      </c>
      <c r="FO28" t="s">
        <v>354</v>
      </c>
      <c r="FP28" t="s">
        <v>354</v>
      </c>
      <c r="FQ28" t="s">
        <v>354</v>
      </c>
      <c r="FR28">
        <v>0</v>
      </c>
      <c r="FS28">
        <v>100</v>
      </c>
      <c r="FT28">
        <v>100</v>
      </c>
      <c r="FU28">
        <v>-6.2030000000000003</v>
      </c>
      <c r="FV28">
        <v>-0.20930000000000001</v>
      </c>
      <c r="FW28">
        <v>-6.2031999999999803</v>
      </c>
      <c r="FX28">
        <v>0</v>
      </c>
      <c r="FY28">
        <v>0</v>
      </c>
      <c r="FZ28">
        <v>0</v>
      </c>
      <c r="GA28">
        <v>-0.20927000000000001</v>
      </c>
      <c r="GB28">
        <v>0</v>
      </c>
      <c r="GC28">
        <v>0</v>
      </c>
      <c r="GD28">
        <v>0</v>
      </c>
      <c r="GE28">
        <v>-1</v>
      </c>
      <c r="GF28">
        <v>-1</v>
      </c>
      <c r="GG28">
        <v>-1</v>
      </c>
      <c r="GH28">
        <v>-1</v>
      </c>
      <c r="GI28">
        <v>0.5</v>
      </c>
      <c r="GJ28">
        <v>0.6</v>
      </c>
      <c r="GK28">
        <v>1.03271</v>
      </c>
      <c r="GL28">
        <v>2.5598100000000001</v>
      </c>
      <c r="GM28">
        <v>1.4489700000000001</v>
      </c>
      <c r="GN28">
        <v>2.3168899999999999</v>
      </c>
      <c r="GO28">
        <v>1.5466299999999999</v>
      </c>
      <c r="GP28">
        <v>2.3974600000000001</v>
      </c>
      <c r="GQ28">
        <v>23.718299999999999</v>
      </c>
      <c r="GR28">
        <v>16.005800000000001</v>
      </c>
      <c r="GS28">
        <v>18</v>
      </c>
      <c r="GT28">
        <v>633.75800000000004</v>
      </c>
      <c r="GU28">
        <v>384.86200000000002</v>
      </c>
      <c r="GV28">
        <v>18.161799999999999</v>
      </c>
      <c r="GW28">
        <v>19.8398</v>
      </c>
      <c r="GX28">
        <v>30.0001</v>
      </c>
      <c r="GY28">
        <v>19.826000000000001</v>
      </c>
      <c r="GZ28">
        <v>19.813600000000001</v>
      </c>
      <c r="HA28">
        <v>20.680199999999999</v>
      </c>
      <c r="HB28">
        <v>10</v>
      </c>
      <c r="HC28">
        <v>-30</v>
      </c>
      <c r="HD28">
        <v>18.152799999999999</v>
      </c>
      <c r="HE28">
        <v>400</v>
      </c>
      <c r="HF28">
        <v>0</v>
      </c>
      <c r="HG28">
        <v>101.164</v>
      </c>
      <c r="HH28">
        <v>94.681799999999996</v>
      </c>
    </row>
    <row r="29" spans="1:216" x14ac:dyDescent="0.2">
      <c r="A29">
        <v>11</v>
      </c>
      <c r="B29">
        <v>1690065013.0999999</v>
      </c>
      <c r="C29">
        <v>928</v>
      </c>
      <c r="D29" t="s">
        <v>382</v>
      </c>
      <c r="E29" t="s">
        <v>383</v>
      </c>
      <c r="F29" t="s">
        <v>344</v>
      </c>
      <c r="G29" t="s">
        <v>345</v>
      </c>
      <c r="H29" t="s">
        <v>346</v>
      </c>
      <c r="I29" t="s">
        <v>347</v>
      </c>
      <c r="J29" t="s">
        <v>348</v>
      </c>
      <c r="K29" t="s">
        <v>349</v>
      </c>
      <c r="L29">
        <v>1690065013.0999999</v>
      </c>
      <c r="M29">
        <f t="shared" si="0"/>
        <v>2.059089403024082E-3</v>
      </c>
      <c r="N29">
        <f t="shared" si="1"/>
        <v>2.0590894030240818</v>
      </c>
      <c r="O29">
        <f t="shared" si="2"/>
        <v>16.224254896345283</v>
      </c>
      <c r="P29">
        <f t="shared" si="3"/>
        <v>457.83300000000003</v>
      </c>
      <c r="Q29">
        <f t="shared" si="4"/>
        <v>320.75705841446921</v>
      </c>
      <c r="R29">
        <f t="shared" si="5"/>
        <v>32.066000374373417</v>
      </c>
      <c r="S29">
        <f t="shared" si="6"/>
        <v>45.769446889085998</v>
      </c>
      <c r="T29">
        <f t="shared" si="7"/>
        <v>0.20534702136138686</v>
      </c>
      <c r="U29">
        <f t="shared" si="8"/>
        <v>2.9269332596701596</v>
      </c>
      <c r="V29">
        <f t="shared" si="9"/>
        <v>0.19766598536760188</v>
      </c>
      <c r="W29">
        <f t="shared" si="10"/>
        <v>0.12420741355996665</v>
      </c>
      <c r="X29">
        <f t="shared" si="11"/>
        <v>297.68125199999997</v>
      </c>
      <c r="Y29">
        <f t="shared" si="12"/>
        <v>21.716260437576704</v>
      </c>
      <c r="Z29">
        <f t="shared" si="13"/>
        <v>20.9908</v>
      </c>
      <c r="AA29">
        <f t="shared" si="14"/>
        <v>2.4945211075133358</v>
      </c>
      <c r="AB29">
        <f t="shared" si="15"/>
        <v>60.932301553268722</v>
      </c>
      <c r="AC29">
        <f t="shared" si="16"/>
        <v>1.4738039214349998</v>
      </c>
      <c r="AD29">
        <f t="shared" si="17"/>
        <v>2.4187563638090368</v>
      </c>
      <c r="AE29">
        <f t="shared" si="18"/>
        <v>1.0207171860783359</v>
      </c>
      <c r="AF29">
        <f t="shared" si="19"/>
        <v>-90.805842673362022</v>
      </c>
      <c r="AG29">
        <f t="shared" si="20"/>
        <v>-79.040430090974866</v>
      </c>
      <c r="AH29">
        <f t="shared" si="21"/>
        <v>-5.4706486412928674</v>
      </c>
      <c r="AI29">
        <f t="shared" si="22"/>
        <v>122.36433059437022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53969.915167376894</v>
      </c>
      <c r="AO29">
        <f t="shared" si="26"/>
        <v>1799.87</v>
      </c>
      <c r="AP29">
        <f t="shared" si="27"/>
        <v>1517.2907999999998</v>
      </c>
      <c r="AQ29">
        <f t="shared" si="28"/>
        <v>0.84300021668231584</v>
      </c>
      <c r="AR29">
        <f t="shared" si="29"/>
        <v>0.16539041819686978</v>
      </c>
      <c r="AS29">
        <v>1690065013.0999999</v>
      </c>
      <c r="AT29">
        <v>457.83300000000003</v>
      </c>
      <c r="AU29">
        <v>474.99799999999999</v>
      </c>
      <c r="AV29">
        <v>14.7425</v>
      </c>
      <c r="AW29">
        <v>12.714</v>
      </c>
      <c r="AX29">
        <v>464.39400000000001</v>
      </c>
      <c r="AY29">
        <v>14.950200000000001</v>
      </c>
      <c r="AZ29">
        <v>600.06899999999996</v>
      </c>
      <c r="BA29">
        <v>99.869699999999995</v>
      </c>
      <c r="BB29">
        <v>0.10004200000000001</v>
      </c>
      <c r="BC29">
        <v>20.489899999999999</v>
      </c>
      <c r="BD29">
        <v>20.9908</v>
      </c>
      <c r="BE29">
        <v>999.9</v>
      </c>
      <c r="BF29">
        <v>0</v>
      </c>
      <c r="BG29">
        <v>0</v>
      </c>
      <c r="BH29">
        <v>9998.1200000000008</v>
      </c>
      <c r="BI29">
        <v>0</v>
      </c>
      <c r="BJ29">
        <v>27.747299999999999</v>
      </c>
      <c r="BK29">
        <v>-17.165299999999998</v>
      </c>
      <c r="BL29">
        <v>464.68299999999999</v>
      </c>
      <c r="BM29">
        <v>481.11500000000001</v>
      </c>
      <c r="BN29">
        <v>2.02854</v>
      </c>
      <c r="BO29">
        <v>474.99799999999999</v>
      </c>
      <c r="BP29">
        <v>12.714</v>
      </c>
      <c r="BQ29">
        <v>1.4723299999999999</v>
      </c>
      <c r="BR29">
        <v>1.2697400000000001</v>
      </c>
      <c r="BS29">
        <v>12.6838</v>
      </c>
      <c r="BT29">
        <v>10.445399999999999</v>
      </c>
      <c r="BU29">
        <v>1799.87</v>
      </c>
      <c r="BV29">
        <v>0.89999200000000001</v>
      </c>
      <c r="BW29">
        <v>0.100008</v>
      </c>
      <c r="BX29">
        <v>0</v>
      </c>
      <c r="BY29">
        <v>1.6780999999999999</v>
      </c>
      <c r="BZ29">
        <v>0</v>
      </c>
      <c r="CA29">
        <v>11861</v>
      </c>
      <c r="CB29">
        <v>13893.9</v>
      </c>
      <c r="CC29">
        <v>36.686999999999998</v>
      </c>
      <c r="CD29">
        <v>38.811999999999998</v>
      </c>
      <c r="CE29">
        <v>37.936999999999998</v>
      </c>
      <c r="CF29">
        <v>36.75</v>
      </c>
      <c r="CG29">
        <v>36.25</v>
      </c>
      <c r="CH29">
        <v>1619.87</v>
      </c>
      <c r="CI29">
        <v>180</v>
      </c>
      <c r="CJ29">
        <v>0</v>
      </c>
      <c r="CK29">
        <v>1690065024.3</v>
      </c>
      <c r="CL29">
        <v>0</v>
      </c>
      <c r="CM29">
        <v>1690064984.0999999</v>
      </c>
      <c r="CN29" t="s">
        <v>384</v>
      </c>
      <c r="CO29">
        <v>1690064984.0999999</v>
      </c>
      <c r="CP29">
        <v>1690064971.0999999</v>
      </c>
      <c r="CQ29">
        <v>55</v>
      </c>
      <c r="CR29">
        <v>-0.35799999999999998</v>
      </c>
      <c r="CS29">
        <v>2E-3</v>
      </c>
      <c r="CT29">
        <v>-6.5609999999999999</v>
      </c>
      <c r="CU29">
        <v>-0.20799999999999999</v>
      </c>
      <c r="CV29">
        <v>475</v>
      </c>
      <c r="CW29">
        <v>13</v>
      </c>
      <c r="CX29">
        <v>0.27</v>
      </c>
      <c r="CY29">
        <v>0.03</v>
      </c>
      <c r="CZ29">
        <v>16.089967663506599</v>
      </c>
      <c r="DA29">
        <v>0.55250465078150401</v>
      </c>
      <c r="DB29">
        <v>6.0587522279360602E-2</v>
      </c>
      <c r="DC29">
        <v>1</v>
      </c>
      <c r="DD29">
        <v>475.01238095238102</v>
      </c>
      <c r="DE29">
        <v>-0.105662337661109</v>
      </c>
      <c r="DF29">
        <v>2.2962653302957999E-2</v>
      </c>
      <c r="DG29">
        <v>1</v>
      </c>
      <c r="DH29">
        <v>1799.9619047619001</v>
      </c>
      <c r="DI29">
        <v>-0.35894764083143998</v>
      </c>
      <c r="DJ29">
        <v>0.13633359113795601</v>
      </c>
      <c r="DK29">
        <v>-1</v>
      </c>
      <c r="DL29">
        <v>2</v>
      </c>
      <c r="DM29">
        <v>2</v>
      </c>
      <c r="DN29" t="s">
        <v>351</v>
      </c>
      <c r="DO29">
        <v>3.2418999999999998</v>
      </c>
      <c r="DP29">
        <v>2.84022</v>
      </c>
      <c r="DQ29">
        <v>0.10880099999999999</v>
      </c>
      <c r="DR29">
        <v>0.110072</v>
      </c>
      <c r="DS29">
        <v>8.6796300000000007E-2</v>
      </c>
      <c r="DT29">
        <v>7.5762999999999997E-2</v>
      </c>
      <c r="DU29">
        <v>26167.4</v>
      </c>
      <c r="DV29">
        <v>27266.3</v>
      </c>
      <c r="DW29">
        <v>27463.1</v>
      </c>
      <c r="DX29">
        <v>28739.1</v>
      </c>
      <c r="DY29">
        <v>33058</v>
      </c>
      <c r="DZ29">
        <v>35353.599999999999</v>
      </c>
      <c r="EA29">
        <v>36722</v>
      </c>
      <c r="EB29">
        <v>38934.300000000003</v>
      </c>
      <c r="EC29">
        <v>2.3549500000000001</v>
      </c>
      <c r="ED29">
        <v>1.77342</v>
      </c>
      <c r="EE29">
        <v>0.16572300000000001</v>
      </c>
      <c r="EF29">
        <v>0</v>
      </c>
      <c r="EG29">
        <v>18.247399999999999</v>
      </c>
      <c r="EH29">
        <v>999.9</v>
      </c>
      <c r="EI29">
        <v>55.762</v>
      </c>
      <c r="EJ29">
        <v>20.704000000000001</v>
      </c>
      <c r="EK29">
        <v>13.684100000000001</v>
      </c>
      <c r="EL29">
        <v>61.917400000000001</v>
      </c>
      <c r="EM29">
        <v>38.128999999999998</v>
      </c>
      <c r="EN29">
        <v>1</v>
      </c>
      <c r="EO29">
        <v>-0.56686000000000003</v>
      </c>
      <c r="EP29">
        <v>0.26356200000000002</v>
      </c>
      <c r="EQ29">
        <v>19.978999999999999</v>
      </c>
      <c r="ER29">
        <v>5.21774</v>
      </c>
      <c r="ES29">
        <v>11.9191</v>
      </c>
      <c r="ET29">
        <v>4.9542999999999999</v>
      </c>
      <c r="EU29">
        <v>3.2970299999999999</v>
      </c>
      <c r="EV29">
        <v>9999</v>
      </c>
      <c r="EW29">
        <v>6190.3</v>
      </c>
      <c r="EX29">
        <v>89.3</v>
      </c>
      <c r="EY29">
        <v>174</v>
      </c>
      <c r="EZ29">
        <v>1.78705</v>
      </c>
      <c r="FA29">
        <v>1.7860499999999999</v>
      </c>
      <c r="FB29">
        <v>1.79199</v>
      </c>
      <c r="FC29">
        <v>1.79606</v>
      </c>
      <c r="FD29">
        <v>1.79068</v>
      </c>
      <c r="FE29">
        <v>1.79078</v>
      </c>
      <c r="FF29">
        <v>1.7907299999999999</v>
      </c>
      <c r="FG29">
        <v>1.7906</v>
      </c>
      <c r="FH29">
        <v>0</v>
      </c>
      <c r="FI29">
        <v>0</v>
      </c>
      <c r="FJ29">
        <v>0</v>
      </c>
      <c r="FK29">
        <v>0</v>
      </c>
      <c r="FL29" t="s">
        <v>352</v>
      </c>
      <c r="FM29" t="s">
        <v>353</v>
      </c>
      <c r="FN29" t="s">
        <v>354</v>
      </c>
      <c r="FO29" t="s">
        <v>354</v>
      </c>
      <c r="FP29" t="s">
        <v>354</v>
      </c>
      <c r="FQ29" t="s">
        <v>354</v>
      </c>
      <c r="FR29">
        <v>0</v>
      </c>
      <c r="FS29">
        <v>100</v>
      </c>
      <c r="FT29">
        <v>100</v>
      </c>
      <c r="FU29">
        <v>-6.5609999999999999</v>
      </c>
      <c r="FV29">
        <v>-0.2077</v>
      </c>
      <c r="FW29">
        <v>-6.5609090909090897</v>
      </c>
      <c r="FX29">
        <v>0</v>
      </c>
      <c r="FY29">
        <v>0</v>
      </c>
      <c r="FZ29">
        <v>0</v>
      </c>
      <c r="GA29">
        <v>-0.207680000000002</v>
      </c>
      <c r="GB29">
        <v>0</v>
      </c>
      <c r="GC29">
        <v>0</v>
      </c>
      <c r="GD29">
        <v>0</v>
      </c>
      <c r="GE29">
        <v>-1</v>
      </c>
      <c r="GF29">
        <v>-1</v>
      </c>
      <c r="GG29">
        <v>-1</v>
      </c>
      <c r="GH29">
        <v>-1</v>
      </c>
      <c r="GI29">
        <v>0.5</v>
      </c>
      <c r="GJ29">
        <v>0.7</v>
      </c>
      <c r="GK29">
        <v>1.18164</v>
      </c>
      <c r="GL29">
        <v>2.5573700000000001</v>
      </c>
      <c r="GM29">
        <v>1.4489700000000001</v>
      </c>
      <c r="GN29">
        <v>2.31934</v>
      </c>
      <c r="GO29">
        <v>1.5466299999999999</v>
      </c>
      <c r="GP29">
        <v>2.4414099999999999</v>
      </c>
      <c r="GQ29">
        <v>23.718299999999999</v>
      </c>
      <c r="GR29">
        <v>16.005800000000001</v>
      </c>
      <c r="GS29">
        <v>18</v>
      </c>
      <c r="GT29">
        <v>633.84900000000005</v>
      </c>
      <c r="GU29">
        <v>384.81</v>
      </c>
      <c r="GV29">
        <v>18.296500000000002</v>
      </c>
      <c r="GW29">
        <v>19.838100000000001</v>
      </c>
      <c r="GX29">
        <v>30.0001</v>
      </c>
      <c r="GY29">
        <v>19.820900000000002</v>
      </c>
      <c r="GZ29">
        <v>19.808900000000001</v>
      </c>
      <c r="HA29">
        <v>23.658799999999999</v>
      </c>
      <c r="HB29">
        <v>10</v>
      </c>
      <c r="HC29">
        <v>-30</v>
      </c>
      <c r="HD29">
        <v>18.306699999999999</v>
      </c>
      <c r="HE29">
        <v>475</v>
      </c>
      <c r="HF29">
        <v>0</v>
      </c>
      <c r="HG29">
        <v>101.16200000000001</v>
      </c>
      <c r="HH29">
        <v>94.677199999999999</v>
      </c>
    </row>
    <row r="30" spans="1:216" x14ac:dyDescent="0.2">
      <c r="A30">
        <v>12</v>
      </c>
      <c r="B30">
        <v>1690065105.0999999</v>
      </c>
      <c r="C30">
        <v>1020</v>
      </c>
      <c r="D30" t="s">
        <v>385</v>
      </c>
      <c r="E30" t="s">
        <v>386</v>
      </c>
      <c r="F30" t="s">
        <v>344</v>
      </c>
      <c r="G30" t="s">
        <v>345</v>
      </c>
      <c r="H30" t="s">
        <v>346</v>
      </c>
      <c r="I30" t="s">
        <v>347</v>
      </c>
      <c r="J30" t="s">
        <v>348</v>
      </c>
      <c r="K30" t="s">
        <v>349</v>
      </c>
      <c r="L30">
        <v>1690065105.0999999</v>
      </c>
      <c r="M30">
        <f t="shared" si="0"/>
        <v>2.0811945639099489E-3</v>
      </c>
      <c r="N30">
        <f t="shared" si="1"/>
        <v>2.0811945639099489</v>
      </c>
      <c r="O30">
        <f t="shared" si="2"/>
        <v>18.446944715814013</v>
      </c>
      <c r="P30">
        <f t="shared" si="3"/>
        <v>555.41399999999999</v>
      </c>
      <c r="Q30">
        <f t="shared" si="4"/>
        <v>400.03590217975693</v>
      </c>
      <c r="R30">
        <f t="shared" si="5"/>
        <v>39.991521654853607</v>
      </c>
      <c r="S30">
        <f t="shared" si="6"/>
        <v>55.524643881658193</v>
      </c>
      <c r="T30">
        <f t="shared" si="7"/>
        <v>0.20689685048998496</v>
      </c>
      <c r="U30">
        <f t="shared" si="8"/>
        <v>2.932192599625032</v>
      </c>
      <c r="V30">
        <f t="shared" si="9"/>
        <v>0.19911521691176165</v>
      </c>
      <c r="W30">
        <f t="shared" si="10"/>
        <v>0.12512177430282304</v>
      </c>
      <c r="X30">
        <f t="shared" si="11"/>
        <v>297.68125199999997</v>
      </c>
      <c r="Y30">
        <f t="shared" si="12"/>
        <v>21.732214315491564</v>
      </c>
      <c r="Z30">
        <f t="shared" si="13"/>
        <v>21.0213</v>
      </c>
      <c r="AA30">
        <f t="shared" si="14"/>
        <v>2.4992008456638972</v>
      </c>
      <c r="AB30">
        <f t="shared" si="15"/>
        <v>60.894963011668167</v>
      </c>
      <c r="AC30">
        <f t="shared" si="16"/>
        <v>1.4750648578146299</v>
      </c>
      <c r="AD30">
        <f t="shared" si="17"/>
        <v>2.4223101302023795</v>
      </c>
      <c r="AE30">
        <f t="shared" si="18"/>
        <v>1.0241359878492673</v>
      </c>
      <c r="AF30">
        <f t="shared" si="19"/>
        <v>-91.780680268428739</v>
      </c>
      <c r="AG30">
        <f t="shared" si="20"/>
        <v>-80.241594507967861</v>
      </c>
      <c r="AH30">
        <f t="shared" si="21"/>
        <v>-5.5453610910559572</v>
      </c>
      <c r="AI30">
        <f t="shared" si="22"/>
        <v>120.11361613254742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54120.90025799998</v>
      </c>
      <c r="AO30">
        <f t="shared" si="26"/>
        <v>1799.87</v>
      </c>
      <c r="AP30">
        <f t="shared" si="27"/>
        <v>1517.2907999999998</v>
      </c>
      <c r="AQ30">
        <f t="shared" si="28"/>
        <v>0.84300021668231584</v>
      </c>
      <c r="AR30">
        <f t="shared" si="29"/>
        <v>0.16539041819686978</v>
      </c>
      <c r="AS30">
        <v>1690065105.0999999</v>
      </c>
      <c r="AT30">
        <v>555.41399999999999</v>
      </c>
      <c r="AU30">
        <v>575.01700000000005</v>
      </c>
      <c r="AV30">
        <v>14.755100000000001</v>
      </c>
      <c r="AW30">
        <v>12.704599999999999</v>
      </c>
      <c r="AX30">
        <v>562.12300000000005</v>
      </c>
      <c r="AY30">
        <v>14.966900000000001</v>
      </c>
      <c r="AZ30">
        <v>599.99599999999998</v>
      </c>
      <c r="BA30">
        <v>99.870099999999994</v>
      </c>
      <c r="BB30">
        <v>9.9731299999999995E-2</v>
      </c>
      <c r="BC30">
        <v>20.5137</v>
      </c>
      <c r="BD30">
        <v>21.0213</v>
      </c>
      <c r="BE30">
        <v>999.9</v>
      </c>
      <c r="BF30">
        <v>0</v>
      </c>
      <c r="BG30">
        <v>0</v>
      </c>
      <c r="BH30">
        <v>10028.1</v>
      </c>
      <c r="BI30">
        <v>0</v>
      </c>
      <c r="BJ30">
        <v>23.845700000000001</v>
      </c>
      <c r="BK30">
        <v>-19.603100000000001</v>
      </c>
      <c r="BL30">
        <v>563.73099999999999</v>
      </c>
      <c r="BM30">
        <v>582.41600000000005</v>
      </c>
      <c r="BN30">
        <v>2.0504799999999999</v>
      </c>
      <c r="BO30">
        <v>575.01700000000005</v>
      </c>
      <c r="BP30">
        <v>12.704599999999999</v>
      </c>
      <c r="BQ30">
        <v>1.47359</v>
      </c>
      <c r="BR30">
        <v>1.26881</v>
      </c>
      <c r="BS30">
        <v>12.6968</v>
      </c>
      <c r="BT30">
        <v>10.4343</v>
      </c>
      <c r="BU30">
        <v>1799.87</v>
      </c>
      <c r="BV30">
        <v>0.89999200000000001</v>
      </c>
      <c r="BW30">
        <v>0.100008</v>
      </c>
      <c r="BX30">
        <v>0</v>
      </c>
      <c r="BY30">
        <v>2.3073999999999999</v>
      </c>
      <c r="BZ30">
        <v>0</v>
      </c>
      <c r="CA30">
        <v>11863.7</v>
      </c>
      <c r="CB30">
        <v>13894</v>
      </c>
      <c r="CC30">
        <v>36.686999999999998</v>
      </c>
      <c r="CD30">
        <v>38.811999999999998</v>
      </c>
      <c r="CE30">
        <v>37.936999999999998</v>
      </c>
      <c r="CF30">
        <v>36.75</v>
      </c>
      <c r="CG30">
        <v>36.311999999999998</v>
      </c>
      <c r="CH30">
        <v>1619.87</v>
      </c>
      <c r="CI30">
        <v>180</v>
      </c>
      <c r="CJ30">
        <v>0</v>
      </c>
      <c r="CK30">
        <v>1690065116.7</v>
      </c>
      <c r="CL30">
        <v>0</v>
      </c>
      <c r="CM30">
        <v>1690065076.0999999</v>
      </c>
      <c r="CN30" t="s">
        <v>387</v>
      </c>
      <c r="CO30">
        <v>1690065076.0999999</v>
      </c>
      <c r="CP30">
        <v>1690065074.0999999</v>
      </c>
      <c r="CQ30">
        <v>56</v>
      </c>
      <c r="CR30">
        <v>-0.14899999999999999</v>
      </c>
      <c r="CS30">
        <v>-4.0000000000000001E-3</v>
      </c>
      <c r="CT30">
        <v>-6.71</v>
      </c>
      <c r="CU30">
        <v>-0.21199999999999999</v>
      </c>
      <c r="CV30">
        <v>575</v>
      </c>
      <c r="CW30">
        <v>13</v>
      </c>
      <c r="CX30">
        <v>0.2</v>
      </c>
      <c r="CY30">
        <v>0.03</v>
      </c>
      <c r="CZ30">
        <v>18.4122166138635</v>
      </c>
      <c r="DA30">
        <v>0.36940719933034499</v>
      </c>
      <c r="DB30">
        <v>5.6329462159242699E-2</v>
      </c>
      <c r="DC30">
        <v>1</v>
      </c>
      <c r="DD30">
        <v>575.00295238095202</v>
      </c>
      <c r="DE30">
        <v>-0.13223376623290301</v>
      </c>
      <c r="DF30">
        <v>3.6489367258183601E-2</v>
      </c>
      <c r="DG30">
        <v>1</v>
      </c>
      <c r="DH30">
        <v>1799.9866666666701</v>
      </c>
      <c r="DI30">
        <v>-0.249661049145081</v>
      </c>
      <c r="DJ30">
        <v>0.14707734710607301</v>
      </c>
      <c r="DK30">
        <v>-1</v>
      </c>
      <c r="DL30">
        <v>2</v>
      </c>
      <c r="DM30">
        <v>2</v>
      </c>
      <c r="DN30" t="s">
        <v>351</v>
      </c>
      <c r="DO30">
        <v>3.24173</v>
      </c>
      <c r="DP30">
        <v>2.8401700000000001</v>
      </c>
      <c r="DQ30">
        <v>0.124887</v>
      </c>
      <c r="DR30">
        <v>0.12626799999999999</v>
      </c>
      <c r="DS30">
        <v>8.6867399999999997E-2</v>
      </c>
      <c r="DT30">
        <v>7.5722200000000003E-2</v>
      </c>
      <c r="DU30">
        <v>25695.8</v>
      </c>
      <c r="DV30">
        <v>26771</v>
      </c>
      <c r="DW30">
        <v>27463.1</v>
      </c>
      <c r="DX30">
        <v>28739.200000000001</v>
      </c>
      <c r="DY30">
        <v>33055.599999999999</v>
      </c>
      <c r="DZ30">
        <v>35355.699999999997</v>
      </c>
      <c r="EA30">
        <v>36722.300000000003</v>
      </c>
      <c r="EB30">
        <v>38934.800000000003</v>
      </c>
      <c r="EC30">
        <v>2.3548</v>
      </c>
      <c r="ED30">
        <v>1.77345</v>
      </c>
      <c r="EE30">
        <v>0.16420699999999999</v>
      </c>
      <c r="EF30">
        <v>0</v>
      </c>
      <c r="EG30">
        <v>18.3032</v>
      </c>
      <c r="EH30">
        <v>999.9</v>
      </c>
      <c r="EI30">
        <v>55.707000000000001</v>
      </c>
      <c r="EJ30">
        <v>20.713999999999999</v>
      </c>
      <c r="EK30">
        <v>13.6797</v>
      </c>
      <c r="EL30">
        <v>61.627400000000002</v>
      </c>
      <c r="EM30">
        <v>38.161099999999998</v>
      </c>
      <c r="EN30">
        <v>1</v>
      </c>
      <c r="EO30">
        <v>-0.56640800000000002</v>
      </c>
      <c r="EP30">
        <v>0.53229300000000002</v>
      </c>
      <c r="EQ30">
        <v>19.9742</v>
      </c>
      <c r="ER30">
        <v>5.2201399999999998</v>
      </c>
      <c r="ES30">
        <v>11.9191</v>
      </c>
      <c r="ET30">
        <v>4.95505</v>
      </c>
      <c r="EU30">
        <v>3.2972299999999999</v>
      </c>
      <c r="EV30">
        <v>9999</v>
      </c>
      <c r="EW30">
        <v>6192.4</v>
      </c>
      <c r="EX30">
        <v>89.3</v>
      </c>
      <c r="EY30">
        <v>174</v>
      </c>
      <c r="EZ30">
        <v>1.7901499999999999</v>
      </c>
      <c r="FA30">
        <v>1.78918</v>
      </c>
      <c r="FB30">
        <v>1.79511</v>
      </c>
      <c r="FC30">
        <v>1.79918</v>
      </c>
      <c r="FD30">
        <v>1.7937799999999999</v>
      </c>
      <c r="FE30">
        <v>1.7939000000000001</v>
      </c>
      <c r="FF30">
        <v>1.7938700000000001</v>
      </c>
      <c r="FG30">
        <v>1.79372</v>
      </c>
      <c r="FH30">
        <v>0</v>
      </c>
      <c r="FI30">
        <v>0</v>
      </c>
      <c r="FJ30">
        <v>0</v>
      </c>
      <c r="FK30">
        <v>0</v>
      </c>
      <c r="FL30" t="s">
        <v>352</v>
      </c>
      <c r="FM30" t="s">
        <v>353</v>
      </c>
      <c r="FN30" t="s">
        <v>354</v>
      </c>
      <c r="FO30" t="s">
        <v>354</v>
      </c>
      <c r="FP30" t="s">
        <v>354</v>
      </c>
      <c r="FQ30" t="s">
        <v>354</v>
      </c>
      <c r="FR30">
        <v>0</v>
      </c>
      <c r="FS30">
        <v>100</v>
      </c>
      <c r="FT30">
        <v>100</v>
      </c>
      <c r="FU30">
        <v>-6.7089999999999996</v>
      </c>
      <c r="FV30">
        <v>-0.21179999999999999</v>
      </c>
      <c r="FW30">
        <v>-6.7097272727273802</v>
      </c>
      <c r="FX30">
        <v>0</v>
      </c>
      <c r="FY30">
        <v>0</v>
      </c>
      <c r="FZ30">
        <v>0</v>
      </c>
      <c r="GA30">
        <v>-0.21187272727273099</v>
      </c>
      <c r="GB30">
        <v>0</v>
      </c>
      <c r="GC30">
        <v>0</v>
      </c>
      <c r="GD30">
        <v>0</v>
      </c>
      <c r="GE30">
        <v>-1</v>
      </c>
      <c r="GF30">
        <v>-1</v>
      </c>
      <c r="GG30">
        <v>-1</v>
      </c>
      <c r="GH30">
        <v>-1</v>
      </c>
      <c r="GI30">
        <v>0.5</v>
      </c>
      <c r="GJ30">
        <v>0.5</v>
      </c>
      <c r="GK30">
        <v>1.3757299999999999</v>
      </c>
      <c r="GL30">
        <v>2.5512700000000001</v>
      </c>
      <c r="GM30">
        <v>1.4489700000000001</v>
      </c>
      <c r="GN30">
        <v>2.31934</v>
      </c>
      <c r="GO30">
        <v>1.5466299999999999</v>
      </c>
      <c r="GP30">
        <v>2.4243199999999998</v>
      </c>
      <c r="GQ30">
        <v>23.738600000000002</v>
      </c>
      <c r="GR30">
        <v>16.005800000000001</v>
      </c>
      <c r="GS30">
        <v>18</v>
      </c>
      <c r="GT30">
        <v>633.745</v>
      </c>
      <c r="GU30">
        <v>384.82299999999998</v>
      </c>
      <c r="GV30">
        <v>18.150400000000001</v>
      </c>
      <c r="GW30">
        <v>19.8432</v>
      </c>
      <c r="GX30">
        <v>30.0001</v>
      </c>
      <c r="GY30">
        <v>19.820900000000002</v>
      </c>
      <c r="GZ30">
        <v>19.808900000000001</v>
      </c>
      <c r="HA30">
        <v>27.5106</v>
      </c>
      <c r="HB30">
        <v>10</v>
      </c>
      <c r="HC30">
        <v>-30</v>
      </c>
      <c r="HD30">
        <v>18.131699999999999</v>
      </c>
      <c r="HE30">
        <v>575</v>
      </c>
      <c r="HF30">
        <v>0</v>
      </c>
      <c r="HG30">
        <v>101.16200000000001</v>
      </c>
      <c r="HH30">
        <v>94.678100000000001</v>
      </c>
    </row>
    <row r="31" spans="1:216" x14ac:dyDescent="0.2">
      <c r="A31">
        <v>13</v>
      </c>
      <c r="B31">
        <v>1690065196.0999999</v>
      </c>
      <c r="C31">
        <v>1111</v>
      </c>
      <c r="D31" t="s">
        <v>388</v>
      </c>
      <c r="E31" t="s">
        <v>389</v>
      </c>
      <c r="F31" t="s">
        <v>344</v>
      </c>
      <c r="G31" t="s">
        <v>345</v>
      </c>
      <c r="H31" t="s">
        <v>346</v>
      </c>
      <c r="I31" t="s">
        <v>347</v>
      </c>
      <c r="J31" t="s">
        <v>348</v>
      </c>
      <c r="K31" t="s">
        <v>349</v>
      </c>
      <c r="L31">
        <v>1690065196.0999999</v>
      </c>
      <c r="M31">
        <f t="shared" si="0"/>
        <v>2.0967649025809814E-3</v>
      </c>
      <c r="N31">
        <f t="shared" si="1"/>
        <v>2.0967649025809814</v>
      </c>
      <c r="O31">
        <f t="shared" si="2"/>
        <v>19.773891478627164</v>
      </c>
      <c r="P31">
        <f t="shared" si="3"/>
        <v>653.93299999999999</v>
      </c>
      <c r="Q31">
        <f t="shared" si="4"/>
        <v>488.33051490564725</v>
      </c>
      <c r="R31">
        <f t="shared" si="5"/>
        <v>48.817624152937825</v>
      </c>
      <c r="S31">
        <f t="shared" si="6"/>
        <v>65.372640948663999</v>
      </c>
      <c r="T31">
        <f t="shared" si="7"/>
        <v>0.20949686167129564</v>
      </c>
      <c r="U31">
        <f t="shared" si="8"/>
        <v>2.9282253948602324</v>
      </c>
      <c r="V31">
        <f t="shared" si="9"/>
        <v>0.20151211352570059</v>
      </c>
      <c r="W31">
        <f t="shared" si="10"/>
        <v>0.1266371123021196</v>
      </c>
      <c r="X31">
        <f t="shared" si="11"/>
        <v>297.73711199999997</v>
      </c>
      <c r="Y31">
        <f t="shared" si="12"/>
        <v>21.715032885879371</v>
      </c>
      <c r="Z31">
        <f t="shared" si="13"/>
        <v>20.9984</v>
      </c>
      <c r="AA31">
        <f t="shared" si="14"/>
        <v>2.4956864877348712</v>
      </c>
      <c r="AB31">
        <f t="shared" si="15"/>
        <v>60.996731804957115</v>
      </c>
      <c r="AC31">
        <f t="shared" si="16"/>
        <v>1.4761635030503999</v>
      </c>
      <c r="AD31">
        <f t="shared" si="17"/>
        <v>2.4200698289386615</v>
      </c>
      <c r="AE31">
        <f t="shared" si="18"/>
        <v>1.0195229846844713</v>
      </c>
      <c r="AF31">
        <f t="shared" si="19"/>
        <v>-92.467332203821286</v>
      </c>
      <c r="AG31">
        <f t="shared" si="20"/>
        <v>-78.885883797606226</v>
      </c>
      <c r="AH31">
        <f t="shared" si="21"/>
        <v>-5.4579997240273075</v>
      </c>
      <c r="AI31">
        <f t="shared" si="22"/>
        <v>120.92589627454512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54006.42533496867</v>
      </c>
      <c r="AO31">
        <f t="shared" si="26"/>
        <v>1800.22</v>
      </c>
      <c r="AP31">
        <f t="shared" si="27"/>
        <v>1517.5848000000001</v>
      </c>
      <c r="AQ31">
        <f t="shared" si="28"/>
        <v>0.84299963337814265</v>
      </c>
      <c r="AR31">
        <f t="shared" si="29"/>
        <v>0.16538929241981534</v>
      </c>
      <c r="AS31">
        <v>1690065196.0999999</v>
      </c>
      <c r="AT31">
        <v>653.93299999999999</v>
      </c>
      <c r="AU31">
        <v>675.07799999999997</v>
      </c>
      <c r="AV31">
        <v>14.766299999999999</v>
      </c>
      <c r="AW31">
        <v>12.7005</v>
      </c>
      <c r="AX31">
        <v>660.75699999999995</v>
      </c>
      <c r="AY31">
        <v>14.9796</v>
      </c>
      <c r="AZ31">
        <v>600.00099999999998</v>
      </c>
      <c r="BA31">
        <v>99.868600000000001</v>
      </c>
      <c r="BB31">
        <v>9.9807999999999994E-2</v>
      </c>
      <c r="BC31">
        <v>20.498699999999999</v>
      </c>
      <c r="BD31">
        <v>20.9984</v>
      </c>
      <c r="BE31">
        <v>999.9</v>
      </c>
      <c r="BF31">
        <v>0</v>
      </c>
      <c r="BG31">
        <v>0</v>
      </c>
      <c r="BH31">
        <v>10005.6</v>
      </c>
      <c r="BI31">
        <v>0</v>
      </c>
      <c r="BJ31">
        <v>21.9222</v>
      </c>
      <c r="BK31">
        <v>-21.145800000000001</v>
      </c>
      <c r="BL31">
        <v>663.73400000000004</v>
      </c>
      <c r="BM31">
        <v>683.76300000000003</v>
      </c>
      <c r="BN31">
        <v>2.06576</v>
      </c>
      <c r="BO31">
        <v>675.07799999999997</v>
      </c>
      <c r="BP31">
        <v>12.7005</v>
      </c>
      <c r="BQ31">
        <v>1.4746900000000001</v>
      </c>
      <c r="BR31">
        <v>1.2683800000000001</v>
      </c>
      <c r="BS31">
        <v>12.7082</v>
      </c>
      <c r="BT31">
        <v>10.4293</v>
      </c>
      <c r="BU31">
        <v>1800.22</v>
      </c>
      <c r="BV31">
        <v>0.90000999999999998</v>
      </c>
      <c r="BW31">
        <v>9.9990499999999996E-2</v>
      </c>
      <c r="BX31">
        <v>0</v>
      </c>
      <c r="BY31">
        <v>2.1240000000000001</v>
      </c>
      <c r="BZ31">
        <v>0</v>
      </c>
      <c r="CA31">
        <v>11870.6</v>
      </c>
      <c r="CB31">
        <v>13896.7</v>
      </c>
      <c r="CC31">
        <v>36.625</v>
      </c>
      <c r="CD31">
        <v>38.811999999999998</v>
      </c>
      <c r="CE31">
        <v>37.875</v>
      </c>
      <c r="CF31">
        <v>36.75</v>
      </c>
      <c r="CG31">
        <v>36.25</v>
      </c>
      <c r="CH31">
        <v>1620.22</v>
      </c>
      <c r="CI31">
        <v>180</v>
      </c>
      <c r="CJ31">
        <v>0</v>
      </c>
      <c r="CK31">
        <v>1690065207.9000001</v>
      </c>
      <c r="CL31">
        <v>0</v>
      </c>
      <c r="CM31">
        <v>1690065166.0999999</v>
      </c>
      <c r="CN31" t="s">
        <v>390</v>
      </c>
      <c r="CO31">
        <v>1690065161.0999999</v>
      </c>
      <c r="CP31">
        <v>1690065166.0999999</v>
      </c>
      <c r="CQ31">
        <v>57</v>
      </c>
      <c r="CR31">
        <v>-0.115</v>
      </c>
      <c r="CS31">
        <v>-2E-3</v>
      </c>
      <c r="CT31">
        <v>-6.8239999999999998</v>
      </c>
      <c r="CU31">
        <v>-0.21299999999999999</v>
      </c>
      <c r="CV31">
        <v>675</v>
      </c>
      <c r="CW31">
        <v>13</v>
      </c>
      <c r="CX31">
        <v>0.06</v>
      </c>
      <c r="CY31">
        <v>0.03</v>
      </c>
      <c r="CZ31">
        <v>19.640255443065801</v>
      </c>
      <c r="DA31">
        <v>0.45069245515498702</v>
      </c>
      <c r="DB31">
        <v>6.3458940247987899E-2</v>
      </c>
      <c r="DC31">
        <v>1</v>
      </c>
      <c r="DD31">
        <v>674.98445000000004</v>
      </c>
      <c r="DE31">
        <v>0.22145864661550901</v>
      </c>
      <c r="DF31">
        <v>4.9492903531718598E-2</v>
      </c>
      <c r="DG31">
        <v>1</v>
      </c>
      <c r="DH31">
        <v>1799.9966666666701</v>
      </c>
      <c r="DI31">
        <v>5.4382201848600702E-2</v>
      </c>
      <c r="DJ31">
        <v>0.13946610215671401</v>
      </c>
      <c r="DK31">
        <v>-1</v>
      </c>
      <c r="DL31">
        <v>2</v>
      </c>
      <c r="DM31">
        <v>2</v>
      </c>
      <c r="DN31" t="s">
        <v>351</v>
      </c>
      <c r="DO31">
        <v>3.24173</v>
      </c>
      <c r="DP31">
        <v>2.8400500000000002</v>
      </c>
      <c r="DQ31">
        <v>0.13976</v>
      </c>
      <c r="DR31">
        <v>0.14111599999999999</v>
      </c>
      <c r="DS31">
        <v>8.6918800000000004E-2</v>
      </c>
      <c r="DT31">
        <v>7.5702500000000006E-2</v>
      </c>
      <c r="DU31">
        <v>25259.200000000001</v>
      </c>
      <c r="DV31">
        <v>26317.3</v>
      </c>
      <c r="DW31">
        <v>27462.400000000001</v>
      </c>
      <c r="DX31">
        <v>28739.7</v>
      </c>
      <c r="DY31">
        <v>33053.199999999997</v>
      </c>
      <c r="DZ31">
        <v>35356.400000000001</v>
      </c>
      <c r="EA31">
        <v>36721.599999999999</v>
      </c>
      <c r="EB31">
        <v>38934.6</v>
      </c>
      <c r="EC31">
        <v>2.3551000000000002</v>
      </c>
      <c r="ED31">
        <v>1.7738</v>
      </c>
      <c r="EE31">
        <v>0.16375600000000001</v>
      </c>
      <c r="EF31">
        <v>0</v>
      </c>
      <c r="EG31">
        <v>18.287600000000001</v>
      </c>
      <c r="EH31">
        <v>999.9</v>
      </c>
      <c r="EI31">
        <v>55.64</v>
      </c>
      <c r="EJ31">
        <v>20.734000000000002</v>
      </c>
      <c r="EK31">
        <v>13.678900000000001</v>
      </c>
      <c r="EL31">
        <v>61.647300000000001</v>
      </c>
      <c r="EM31">
        <v>38.189100000000003</v>
      </c>
      <c r="EN31">
        <v>1</v>
      </c>
      <c r="EO31">
        <v>-0.565666</v>
      </c>
      <c r="EP31">
        <v>0.33349099999999998</v>
      </c>
      <c r="EQ31">
        <v>19.977900000000002</v>
      </c>
      <c r="ER31">
        <v>5.2172900000000002</v>
      </c>
      <c r="ES31">
        <v>11.92</v>
      </c>
      <c r="ET31">
        <v>4.9550000000000001</v>
      </c>
      <c r="EU31">
        <v>3.29705</v>
      </c>
      <c r="EV31">
        <v>9999</v>
      </c>
      <c r="EW31">
        <v>6194.1</v>
      </c>
      <c r="EX31">
        <v>89.3</v>
      </c>
      <c r="EY31">
        <v>174</v>
      </c>
      <c r="EZ31">
        <v>1.8013999999999999</v>
      </c>
      <c r="FA31">
        <v>1.80043</v>
      </c>
      <c r="FB31">
        <v>1.80637</v>
      </c>
      <c r="FC31">
        <v>1.81044</v>
      </c>
      <c r="FD31">
        <v>1.8050299999999999</v>
      </c>
      <c r="FE31">
        <v>1.80515</v>
      </c>
      <c r="FF31">
        <v>1.8051200000000001</v>
      </c>
      <c r="FG31">
        <v>1.80497</v>
      </c>
      <c r="FH31">
        <v>0</v>
      </c>
      <c r="FI31">
        <v>0</v>
      </c>
      <c r="FJ31">
        <v>0</v>
      </c>
      <c r="FK31">
        <v>0</v>
      </c>
      <c r="FL31" t="s">
        <v>352</v>
      </c>
      <c r="FM31" t="s">
        <v>353</v>
      </c>
      <c r="FN31" t="s">
        <v>354</v>
      </c>
      <c r="FO31" t="s">
        <v>354</v>
      </c>
      <c r="FP31" t="s">
        <v>354</v>
      </c>
      <c r="FQ31" t="s">
        <v>354</v>
      </c>
      <c r="FR31">
        <v>0</v>
      </c>
      <c r="FS31">
        <v>100</v>
      </c>
      <c r="FT31">
        <v>100</v>
      </c>
      <c r="FU31">
        <v>-6.8239999999999998</v>
      </c>
      <c r="FV31">
        <v>-0.21329999999999999</v>
      </c>
      <c r="FW31">
        <v>-6.8241999999999097</v>
      </c>
      <c r="FX31">
        <v>0</v>
      </c>
      <c r="FY31">
        <v>0</v>
      </c>
      <c r="FZ31">
        <v>0</v>
      </c>
      <c r="GA31">
        <v>-0.21339090909090799</v>
      </c>
      <c r="GB31">
        <v>0</v>
      </c>
      <c r="GC31">
        <v>0</v>
      </c>
      <c r="GD31">
        <v>0</v>
      </c>
      <c r="GE31">
        <v>-1</v>
      </c>
      <c r="GF31">
        <v>-1</v>
      </c>
      <c r="GG31">
        <v>-1</v>
      </c>
      <c r="GH31">
        <v>-1</v>
      </c>
      <c r="GI31">
        <v>0.6</v>
      </c>
      <c r="GJ31">
        <v>0.5</v>
      </c>
      <c r="GK31">
        <v>1.5625</v>
      </c>
      <c r="GL31">
        <v>2.5512700000000001</v>
      </c>
      <c r="GM31">
        <v>1.4489700000000001</v>
      </c>
      <c r="GN31">
        <v>2.31934</v>
      </c>
      <c r="GO31">
        <v>1.5466299999999999</v>
      </c>
      <c r="GP31">
        <v>2.3559600000000001</v>
      </c>
      <c r="GQ31">
        <v>23.758800000000001</v>
      </c>
      <c r="GR31">
        <v>15.988300000000001</v>
      </c>
      <c r="GS31">
        <v>18</v>
      </c>
      <c r="GT31">
        <v>634.01599999999996</v>
      </c>
      <c r="GU31">
        <v>385.06099999999998</v>
      </c>
      <c r="GV31">
        <v>18.276499999999999</v>
      </c>
      <c r="GW31">
        <v>19.853400000000001</v>
      </c>
      <c r="GX31">
        <v>30.0001</v>
      </c>
      <c r="GY31">
        <v>19.826000000000001</v>
      </c>
      <c r="GZ31">
        <v>19.813099999999999</v>
      </c>
      <c r="HA31">
        <v>31.266300000000001</v>
      </c>
      <c r="HB31">
        <v>10</v>
      </c>
      <c r="HC31">
        <v>-30</v>
      </c>
      <c r="HD31">
        <v>18.283300000000001</v>
      </c>
      <c r="HE31">
        <v>675</v>
      </c>
      <c r="HF31">
        <v>0</v>
      </c>
      <c r="HG31">
        <v>101.16</v>
      </c>
      <c r="HH31">
        <v>94.6785</v>
      </c>
    </row>
    <row r="32" spans="1:216" x14ac:dyDescent="0.2">
      <c r="A32">
        <v>14</v>
      </c>
      <c r="B32">
        <v>1690065286.0999999</v>
      </c>
      <c r="C32">
        <v>1201</v>
      </c>
      <c r="D32" t="s">
        <v>391</v>
      </c>
      <c r="E32" t="s">
        <v>392</v>
      </c>
      <c r="F32" t="s">
        <v>344</v>
      </c>
      <c r="G32" t="s">
        <v>345</v>
      </c>
      <c r="H32" t="s">
        <v>346</v>
      </c>
      <c r="I32" t="s">
        <v>347</v>
      </c>
      <c r="J32" t="s">
        <v>348</v>
      </c>
      <c r="K32" t="s">
        <v>349</v>
      </c>
      <c r="L32">
        <v>1690065286.0999999</v>
      </c>
      <c r="M32">
        <f t="shared" si="0"/>
        <v>2.1182303986961456E-3</v>
      </c>
      <c r="N32">
        <f t="shared" si="1"/>
        <v>2.1182303986961455</v>
      </c>
      <c r="O32">
        <f t="shared" si="2"/>
        <v>20.51854318359451</v>
      </c>
      <c r="P32">
        <f t="shared" si="3"/>
        <v>777.89099999999996</v>
      </c>
      <c r="Q32">
        <f t="shared" si="4"/>
        <v>606.10611114223002</v>
      </c>
      <c r="R32">
        <f t="shared" si="5"/>
        <v>60.590912726221489</v>
      </c>
      <c r="S32">
        <f t="shared" si="6"/>
        <v>77.763818620289101</v>
      </c>
      <c r="T32">
        <f t="shared" si="7"/>
        <v>0.21179018853701687</v>
      </c>
      <c r="U32">
        <f t="shared" si="8"/>
        <v>2.9272278227696118</v>
      </c>
      <c r="V32">
        <f t="shared" si="9"/>
        <v>0.20363066407685454</v>
      </c>
      <c r="W32">
        <f t="shared" si="10"/>
        <v>0.12797607348374573</v>
      </c>
      <c r="X32">
        <f t="shared" si="11"/>
        <v>297.69459899999998</v>
      </c>
      <c r="Y32">
        <f t="shared" si="12"/>
        <v>21.722647103322018</v>
      </c>
      <c r="Z32">
        <f t="shared" si="13"/>
        <v>21.003799999999998</v>
      </c>
      <c r="AA32">
        <f t="shared" si="14"/>
        <v>2.4965148107699258</v>
      </c>
      <c r="AB32">
        <f t="shared" si="15"/>
        <v>60.993959961778501</v>
      </c>
      <c r="AC32">
        <f t="shared" si="16"/>
        <v>1.47728972622777</v>
      </c>
      <c r="AD32">
        <f t="shared" si="17"/>
        <v>2.4220262582614818</v>
      </c>
      <c r="AE32">
        <f t="shared" si="18"/>
        <v>1.0192250845421558</v>
      </c>
      <c r="AF32">
        <f t="shared" si="19"/>
        <v>-93.413960582500025</v>
      </c>
      <c r="AG32">
        <f t="shared" si="20"/>
        <v>-77.643851539528001</v>
      </c>
      <c r="AH32">
        <f t="shared" si="21"/>
        <v>-5.374403627106231</v>
      </c>
      <c r="AI32">
        <f t="shared" si="22"/>
        <v>121.26238325086574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53974.540283054397</v>
      </c>
      <c r="AO32">
        <f t="shared" si="26"/>
        <v>1799.95</v>
      </c>
      <c r="AP32">
        <f t="shared" si="27"/>
        <v>1517.3582999999999</v>
      </c>
      <c r="AQ32">
        <f t="shared" si="28"/>
        <v>0.84300025000694456</v>
      </c>
      <c r="AR32">
        <f t="shared" si="29"/>
        <v>0.16539048251340313</v>
      </c>
      <c r="AS32">
        <v>1690065286.0999999</v>
      </c>
      <c r="AT32">
        <v>777.89099999999996</v>
      </c>
      <c r="AU32">
        <v>800.05700000000002</v>
      </c>
      <c r="AV32">
        <v>14.777699999999999</v>
      </c>
      <c r="AW32">
        <v>12.690799999999999</v>
      </c>
      <c r="AX32">
        <v>784.74400000000003</v>
      </c>
      <c r="AY32">
        <v>14.9937</v>
      </c>
      <c r="AZ32">
        <v>600.00800000000004</v>
      </c>
      <c r="BA32">
        <v>99.867699999999999</v>
      </c>
      <c r="BB32">
        <v>9.9800100000000003E-2</v>
      </c>
      <c r="BC32">
        <v>20.511800000000001</v>
      </c>
      <c r="BD32">
        <v>21.003799999999998</v>
      </c>
      <c r="BE32">
        <v>999.9</v>
      </c>
      <c r="BF32">
        <v>0</v>
      </c>
      <c r="BG32">
        <v>0</v>
      </c>
      <c r="BH32">
        <v>10000</v>
      </c>
      <c r="BI32">
        <v>0</v>
      </c>
      <c r="BJ32">
        <v>18.933499999999999</v>
      </c>
      <c r="BK32">
        <v>-22.166</v>
      </c>
      <c r="BL32">
        <v>789.55799999999999</v>
      </c>
      <c r="BM32">
        <v>810.34</v>
      </c>
      <c r="BN32">
        <v>2.0868899999999999</v>
      </c>
      <c r="BO32">
        <v>800.05700000000002</v>
      </c>
      <c r="BP32">
        <v>12.690799999999999</v>
      </c>
      <c r="BQ32">
        <v>1.4758199999999999</v>
      </c>
      <c r="BR32">
        <v>1.2674000000000001</v>
      </c>
      <c r="BS32">
        <v>12.719900000000001</v>
      </c>
      <c r="BT32">
        <v>10.4178</v>
      </c>
      <c r="BU32">
        <v>1799.95</v>
      </c>
      <c r="BV32">
        <v>0.89999200000000001</v>
      </c>
      <c r="BW32">
        <v>0.100008</v>
      </c>
      <c r="BX32">
        <v>0</v>
      </c>
      <c r="BY32">
        <v>2.3454999999999999</v>
      </c>
      <c r="BZ32">
        <v>0</v>
      </c>
      <c r="CA32">
        <v>11848.4</v>
      </c>
      <c r="CB32">
        <v>13894.5</v>
      </c>
      <c r="CC32">
        <v>36.625</v>
      </c>
      <c r="CD32">
        <v>38.811999999999998</v>
      </c>
      <c r="CE32">
        <v>37.875</v>
      </c>
      <c r="CF32">
        <v>36.75</v>
      </c>
      <c r="CG32">
        <v>36.25</v>
      </c>
      <c r="CH32">
        <v>1619.94</v>
      </c>
      <c r="CI32">
        <v>180.01</v>
      </c>
      <c r="CJ32">
        <v>0</v>
      </c>
      <c r="CK32">
        <v>1690065297.3</v>
      </c>
      <c r="CL32">
        <v>0</v>
      </c>
      <c r="CM32">
        <v>1690065256.0999999</v>
      </c>
      <c r="CN32" t="s">
        <v>393</v>
      </c>
      <c r="CO32">
        <v>1690065256.0999999</v>
      </c>
      <c r="CP32">
        <v>1690065254.0999999</v>
      </c>
      <c r="CQ32">
        <v>58</v>
      </c>
      <c r="CR32">
        <v>-2.9000000000000001E-2</v>
      </c>
      <c r="CS32">
        <v>-3.0000000000000001E-3</v>
      </c>
      <c r="CT32">
        <v>-6.8529999999999998</v>
      </c>
      <c r="CU32">
        <v>-0.216</v>
      </c>
      <c r="CV32">
        <v>800</v>
      </c>
      <c r="CW32">
        <v>13</v>
      </c>
      <c r="CX32">
        <v>0.16</v>
      </c>
      <c r="CY32">
        <v>0.04</v>
      </c>
      <c r="CZ32">
        <v>20.442126832140001</v>
      </c>
      <c r="DA32">
        <v>0.57857903809293398</v>
      </c>
      <c r="DB32">
        <v>7.1340017658916302E-2</v>
      </c>
      <c r="DC32">
        <v>1</v>
      </c>
      <c r="DD32">
        <v>800.00199999999995</v>
      </c>
      <c r="DE32">
        <v>0.15203007518911499</v>
      </c>
      <c r="DF32">
        <v>3.66496930410053E-2</v>
      </c>
      <c r="DG32">
        <v>1</v>
      </c>
      <c r="DH32">
        <v>1800.0238095238101</v>
      </c>
      <c r="DI32">
        <v>-0.15823352788126099</v>
      </c>
      <c r="DJ32">
        <v>0.13998218221567199</v>
      </c>
      <c r="DK32">
        <v>-1</v>
      </c>
      <c r="DL32">
        <v>2</v>
      </c>
      <c r="DM32">
        <v>2</v>
      </c>
      <c r="DN32" t="s">
        <v>351</v>
      </c>
      <c r="DO32">
        <v>3.2417500000000001</v>
      </c>
      <c r="DP32">
        <v>2.8399899999999998</v>
      </c>
      <c r="DQ32">
        <v>0.15695100000000001</v>
      </c>
      <c r="DR32">
        <v>0.15818499999999999</v>
      </c>
      <c r="DS32">
        <v>8.6976399999999995E-2</v>
      </c>
      <c r="DT32">
        <v>7.5658600000000006E-2</v>
      </c>
      <c r="DU32">
        <v>24754.799999999999</v>
      </c>
      <c r="DV32">
        <v>25794.7</v>
      </c>
      <c r="DW32">
        <v>27461.5</v>
      </c>
      <c r="DX32">
        <v>28738.799999999999</v>
      </c>
      <c r="DY32">
        <v>33050.1</v>
      </c>
      <c r="DZ32">
        <v>35356.800000000003</v>
      </c>
      <c r="EA32">
        <v>36720.5</v>
      </c>
      <c r="EB32">
        <v>38933.199999999997</v>
      </c>
      <c r="EC32">
        <v>2.355</v>
      </c>
      <c r="ED32">
        <v>1.77355</v>
      </c>
      <c r="EE32">
        <v>0.16394300000000001</v>
      </c>
      <c r="EF32">
        <v>0</v>
      </c>
      <c r="EG32">
        <v>18.289899999999999</v>
      </c>
      <c r="EH32">
        <v>999.9</v>
      </c>
      <c r="EI32">
        <v>55.567</v>
      </c>
      <c r="EJ32">
        <v>20.754000000000001</v>
      </c>
      <c r="EK32">
        <v>13.678000000000001</v>
      </c>
      <c r="EL32">
        <v>61.827300000000001</v>
      </c>
      <c r="EM32">
        <v>37.932699999999997</v>
      </c>
      <c r="EN32">
        <v>1</v>
      </c>
      <c r="EO32">
        <v>-0.56581000000000004</v>
      </c>
      <c r="EP32">
        <v>0.22448499999999999</v>
      </c>
      <c r="EQ32">
        <v>19.979800000000001</v>
      </c>
      <c r="ER32">
        <v>5.2190899999999996</v>
      </c>
      <c r="ES32">
        <v>11.9201</v>
      </c>
      <c r="ET32">
        <v>4.95505</v>
      </c>
      <c r="EU32">
        <v>3.2970299999999999</v>
      </c>
      <c r="EV32">
        <v>9999</v>
      </c>
      <c r="EW32">
        <v>6195.9</v>
      </c>
      <c r="EX32">
        <v>89.3</v>
      </c>
      <c r="EY32">
        <v>174</v>
      </c>
      <c r="EZ32">
        <v>1.8061700000000001</v>
      </c>
      <c r="FA32">
        <v>1.8052299999999999</v>
      </c>
      <c r="FB32">
        <v>1.81115</v>
      </c>
      <c r="FC32">
        <v>1.8152299999999999</v>
      </c>
      <c r="FD32">
        <v>1.80983</v>
      </c>
      <c r="FE32">
        <v>1.8099099999999999</v>
      </c>
      <c r="FF32">
        <v>1.8099099999999999</v>
      </c>
      <c r="FG32">
        <v>1.80975</v>
      </c>
      <c r="FH32">
        <v>0</v>
      </c>
      <c r="FI32">
        <v>0</v>
      </c>
      <c r="FJ32">
        <v>0</v>
      </c>
      <c r="FK32">
        <v>0</v>
      </c>
      <c r="FL32" t="s">
        <v>352</v>
      </c>
      <c r="FM32" t="s">
        <v>353</v>
      </c>
      <c r="FN32" t="s">
        <v>354</v>
      </c>
      <c r="FO32" t="s">
        <v>354</v>
      </c>
      <c r="FP32" t="s">
        <v>354</v>
      </c>
      <c r="FQ32" t="s">
        <v>354</v>
      </c>
      <c r="FR32">
        <v>0</v>
      </c>
      <c r="FS32">
        <v>100</v>
      </c>
      <c r="FT32">
        <v>100</v>
      </c>
      <c r="FU32">
        <v>-6.8529999999999998</v>
      </c>
      <c r="FV32">
        <v>-0.216</v>
      </c>
      <c r="FW32">
        <v>-6.8535000000000004</v>
      </c>
      <c r="FX32">
        <v>0</v>
      </c>
      <c r="FY32">
        <v>0</v>
      </c>
      <c r="FZ32">
        <v>0</v>
      </c>
      <c r="GA32">
        <v>-0.21600999999999901</v>
      </c>
      <c r="GB32">
        <v>0</v>
      </c>
      <c r="GC32">
        <v>0</v>
      </c>
      <c r="GD32">
        <v>0</v>
      </c>
      <c r="GE32">
        <v>-1</v>
      </c>
      <c r="GF32">
        <v>-1</v>
      </c>
      <c r="GG32">
        <v>-1</v>
      </c>
      <c r="GH32">
        <v>-1</v>
      </c>
      <c r="GI32">
        <v>0.5</v>
      </c>
      <c r="GJ32">
        <v>0.5</v>
      </c>
      <c r="GK32">
        <v>1.79077</v>
      </c>
      <c r="GL32">
        <v>2.5488300000000002</v>
      </c>
      <c r="GM32">
        <v>1.4477500000000001</v>
      </c>
      <c r="GN32">
        <v>2.31934</v>
      </c>
      <c r="GO32">
        <v>1.5466299999999999</v>
      </c>
      <c r="GP32">
        <v>2.4096700000000002</v>
      </c>
      <c r="GQ32">
        <v>23.7791</v>
      </c>
      <c r="GR32">
        <v>15.997</v>
      </c>
      <c r="GS32">
        <v>18</v>
      </c>
      <c r="GT32">
        <v>634.01</v>
      </c>
      <c r="GU32">
        <v>384.95299999999997</v>
      </c>
      <c r="GV32">
        <v>18.3901</v>
      </c>
      <c r="GW32">
        <v>19.860199999999999</v>
      </c>
      <c r="GX32">
        <v>30.0002</v>
      </c>
      <c r="GY32">
        <v>19.831099999999999</v>
      </c>
      <c r="GZ32">
        <v>19.817799999999998</v>
      </c>
      <c r="HA32">
        <v>35.819200000000002</v>
      </c>
      <c r="HB32">
        <v>10</v>
      </c>
      <c r="HC32">
        <v>-30</v>
      </c>
      <c r="HD32">
        <v>18.393999999999998</v>
      </c>
      <c r="HE32">
        <v>800</v>
      </c>
      <c r="HF32">
        <v>0</v>
      </c>
      <c r="HG32">
        <v>101.157</v>
      </c>
      <c r="HH32">
        <v>94.675200000000004</v>
      </c>
    </row>
    <row r="33" spans="1:216" x14ac:dyDescent="0.2">
      <c r="A33">
        <v>15</v>
      </c>
      <c r="B33">
        <v>1690065380.0999999</v>
      </c>
      <c r="C33">
        <v>1295</v>
      </c>
      <c r="D33" t="s">
        <v>394</v>
      </c>
      <c r="E33" t="s">
        <v>395</v>
      </c>
      <c r="F33" t="s">
        <v>344</v>
      </c>
      <c r="G33" t="s">
        <v>345</v>
      </c>
      <c r="H33" t="s">
        <v>346</v>
      </c>
      <c r="I33" t="s">
        <v>347</v>
      </c>
      <c r="J33" t="s">
        <v>348</v>
      </c>
      <c r="K33" t="s">
        <v>349</v>
      </c>
      <c r="L33">
        <v>1690065380.0999999</v>
      </c>
      <c r="M33">
        <f t="shared" si="0"/>
        <v>2.1326158431444657E-3</v>
      </c>
      <c r="N33">
        <f t="shared" si="1"/>
        <v>2.1326158431444657</v>
      </c>
      <c r="O33">
        <f t="shared" si="2"/>
        <v>20.68869392708525</v>
      </c>
      <c r="P33">
        <f t="shared" si="3"/>
        <v>977.18700000000001</v>
      </c>
      <c r="Q33">
        <f t="shared" si="4"/>
        <v>801.99356964116544</v>
      </c>
      <c r="R33">
        <f t="shared" si="5"/>
        <v>80.173419048485925</v>
      </c>
      <c r="S33">
        <f t="shared" si="6"/>
        <v>97.687096013483398</v>
      </c>
      <c r="T33">
        <f t="shared" si="7"/>
        <v>0.2134011803887492</v>
      </c>
      <c r="U33">
        <f t="shared" si="8"/>
        <v>2.9288773323449107</v>
      </c>
      <c r="V33">
        <f t="shared" si="9"/>
        <v>0.20512413198398041</v>
      </c>
      <c r="W33">
        <f t="shared" si="10"/>
        <v>0.12891949324892057</v>
      </c>
      <c r="X33">
        <f t="shared" si="11"/>
        <v>297.69140699999997</v>
      </c>
      <c r="Y33">
        <f t="shared" si="12"/>
        <v>21.726325498719444</v>
      </c>
      <c r="Z33">
        <f t="shared" si="13"/>
        <v>21.01</v>
      </c>
      <c r="AA33">
        <f t="shared" si="14"/>
        <v>2.497466145233711</v>
      </c>
      <c r="AB33">
        <f t="shared" si="15"/>
        <v>61.025883421628521</v>
      </c>
      <c r="AC33">
        <f t="shared" si="16"/>
        <v>1.4788015742209599</v>
      </c>
      <c r="AD33">
        <f t="shared" si="17"/>
        <v>2.4232366519037551</v>
      </c>
      <c r="AE33">
        <f t="shared" si="18"/>
        <v>1.0186645710127511</v>
      </c>
      <c r="AF33">
        <f t="shared" si="19"/>
        <v>-94.048358682670937</v>
      </c>
      <c r="AG33">
        <f t="shared" si="20"/>
        <v>-77.387591186750043</v>
      </c>
      <c r="AH33">
        <f t="shared" si="21"/>
        <v>-5.3540397166317968</v>
      </c>
      <c r="AI33">
        <f t="shared" si="22"/>
        <v>120.90141741394719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54021.759218983316</v>
      </c>
      <c r="AO33">
        <f t="shared" si="26"/>
        <v>1799.93</v>
      </c>
      <c r="AP33">
        <f t="shared" si="27"/>
        <v>1517.3414999999998</v>
      </c>
      <c r="AQ33">
        <f t="shared" si="28"/>
        <v>0.84300028334435217</v>
      </c>
      <c r="AR33">
        <f t="shared" si="29"/>
        <v>0.16539054685459989</v>
      </c>
      <c r="AS33">
        <v>1690065380.0999999</v>
      </c>
      <c r="AT33">
        <v>977.18700000000001</v>
      </c>
      <c r="AU33">
        <v>999.96</v>
      </c>
      <c r="AV33">
        <v>14.7928</v>
      </c>
      <c r="AW33">
        <v>12.691700000000001</v>
      </c>
      <c r="AX33">
        <v>984.16899999999998</v>
      </c>
      <c r="AY33">
        <v>15.001799999999999</v>
      </c>
      <c r="AZ33">
        <v>599.99099999999999</v>
      </c>
      <c r="BA33">
        <v>99.867800000000003</v>
      </c>
      <c r="BB33">
        <v>9.9858199999999994E-2</v>
      </c>
      <c r="BC33">
        <v>20.5199</v>
      </c>
      <c r="BD33">
        <v>21.01</v>
      </c>
      <c r="BE33">
        <v>999.9</v>
      </c>
      <c r="BF33">
        <v>0</v>
      </c>
      <c r="BG33">
        <v>0</v>
      </c>
      <c r="BH33">
        <v>10009.4</v>
      </c>
      <c r="BI33">
        <v>0</v>
      </c>
      <c r="BJ33">
        <v>19.793299999999999</v>
      </c>
      <c r="BK33">
        <v>-22.773099999999999</v>
      </c>
      <c r="BL33">
        <v>991.85900000000004</v>
      </c>
      <c r="BM33">
        <v>1012.81</v>
      </c>
      <c r="BN33">
        <v>2.10114</v>
      </c>
      <c r="BO33">
        <v>999.96</v>
      </c>
      <c r="BP33">
        <v>12.691700000000001</v>
      </c>
      <c r="BQ33">
        <v>1.47733</v>
      </c>
      <c r="BR33">
        <v>1.26749</v>
      </c>
      <c r="BS33">
        <v>12.7355</v>
      </c>
      <c r="BT33">
        <v>10.418799999999999</v>
      </c>
      <c r="BU33">
        <v>1799.93</v>
      </c>
      <c r="BV33">
        <v>0.89999200000000001</v>
      </c>
      <c r="BW33">
        <v>0.100008</v>
      </c>
      <c r="BX33">
        <v>0</v>
      </c>
      <c r="BY33">
        <v>1.9982</v>
      </c>
      <c r="BZ33">
        <v>0</v>
      </c>
      <c r="CA33">
        <v>11838.3</v>
      </c>
      <c r="CB33">
        <v>13894.4</v>
      </c>
      <c r="CC33">
        <v>36.625</v>
      </c>
      <c r="CD33">
        <v>38.75</v>
      </c>
      <c r="CE33">
        <v>37.875</v>
      </c>
      <c r="CF33">
        <v>36.75</v>
      </c>
      <c r="CG33">
        <v>36.25</v>
      </c>
      <c r="CH33">
        <v>1619.92</v>
      </c>
      <c r="CI33">
        <v>180.01</v>
      </c>
      <c r="CJ33">
        <v>0</v>
      </c>
      <c r="CK33">
        <v>1690065391.5</v>
      </c>
      <c r="CL33">
        <v>0</v>
      </c>
      <c r="CM33">
        <v>1690065351.0999999</v>
      </c>
      <c r="CN33" t="s">
        <v>396</v>
      </c>
      <c r="CO33">
        <v>1690065346.0999999</v>
      </c>
      <c r="CP33">
        <v>1690065351.0999999</v>
      </c>
      <c r="CQ33">
        <v>59</v>
      </c>
      <c r="CR33">
        <v>-0.13300000000000001</v>
      </c>
      <c r="CS33">
        <v>7.0000000000000001E-3</v>
      </c>
      <c r="CT33">
        <v>-6.9829999999999997</v>
      </c>
      <c r="CU33">
        <v>-0.20899999999999999</v>
      </c>
      <c r="CV33">
        <v>1000</v>
      </c>
      <c r="CW33">
        <v>13</v>
      </c>
      <c r="CX33">
        <v>0.14000000000000001</v>
      </c>
      <c r="CY33">
        <v>0.05</v>
      </c>
      <c r="CZ33">
        <v>20.620814973226601</v>
      </c>
      <c r="DA33">
        <v>0.12949392630197001</v>
      </c>
      <c r="DB33">
        <v>6.9006911804659898E-2</v>
      </c>
      <c r="DC33">
        <v>1</v>
      </c>
      <c r="DD33">
        <v>1000.0204</v>
      </c>
      <c r="DE33">
        <v>-8.4360902257539297E-2</v>
      </c>
      <c r="DF33">
        <v>5.4877499943056497E-2</v>
      </c>
      <c r="DG33">
        <v>1</v>
      </c>
      <c r="DH33">
        <v>1800.04476190476</v>
      </c>
      <c r="DI33">
        <v>0.12087290791400999</v>
      </c>
      <c r="DJ33">
        <v>0.14750686981962499</v>
      </c>
      <c r="DK33">
        <v>-1</v>
      </c>
      <c r="DL33">
        <v>2</v>
      </c>
      <c r="DM33">
        <v>2</v>
      </c>
      <c r="DN33" t="s">
        <v>351</v>
      </c>
      <c r="DO33">
        <v>3.2416999999999998</v>
      </c>
      <c r="DP33">
        <v>2.8401299999999998</v>
      </c>
      <c r="DQ33">
        <v>0.18193500000000001</v>
      </c>
      <c r="DR33">
        <v>0.182894</v>
      </c>
      <c r="DS33">
        <v>8.7009100000000006E-2</v>
      </c>
      <c r="DT33">
        <v>7.5661400000000004E-2</v>
      </c>
      <c r="DU33">
        <v>24023</v>
      </c>
      <c r="DV33">
        <v>25039.599999999999</v>
      </c>
      <c r="DW33">
        <v>27461.3</v>
      </c>
      <c r="DX33">
        <v>28738.7</v>
      </c>
      <c r="DY33">
        <v>33048.9</v>
      </c>
      <c r="DZ33">
        <v>35357.1</v>
      </c>
      <c r="EA33">
        <v>36720.400000000001</v>
      </c>
      <c r="EB33">
        <v>38933.5</v>
      </c>
      <c r="EC33">
        <v>2.3548300000000002</v>
      </c>
      <c r="ED33">
        <v>1.7743</v>
      </c>
      <c r="EE33">
        <v>0.16250800000000001</v>
      </c>
      <c r="EF33">
        <v>0</v>
      </c>
      <c r="EG33">
        <v>18.32</v>
      </c>
      <c r="EH33">
        <v>999.9</v>
      </c>
      <c r="EI33">
        <v>55.5</v>
      </c>
      <c r="EJ33">
        <v>20.774999999999999</v>
      </c>
      <c r="EK33">
        <v>13.6805</v>
      </c>
      <c r="EL33">
        <v>61.877299999999998</v>
      </c>
      <c r="EM33">
        <v>38.0929</v>
      </c>
      <c r="EN33">
        <v>1</v>
      </c>
      <c r="EO33">
        <v>-0.56501500000000004</v>
      </c>
      <c r="EP33">
        <v>0.477358</v>
      </c>
      <c r="EQ33">
        <v>19.9757</v>
      </c>
      <c r="ER33">
        <v>5.21774</v>
      </c>
      <c r="ES33">
        <v>11.92</v>
      </c>
      <c r="ET33">
        <v>4.9545500000000002</v>
      </c>
      <c r="EU33">
        <v>3.2970999999999999</v>
      </c>
      <c r="EV33">
        <v>9999</v>
      </c>
      <c r="EW33">
        <v>6197.9</v>
      </c>
      <c r="EX33">
        <v>89.4</v>
      </c>
      <c r="EY33">
        <v>174</v>
      </c>
      <c r="EZ33">
        <v>1.8051699999999999</v>
      </c>
      <c r="FA33">
        <v>1.8042199999999999</v>
      </c>
      <c r="FB33">
        <v>1.81013</v>
      </c>
      <c r="FC33">
        <v>1.8142100000000001</v>
      </c>
      <c r="FD33">
        <v>1.80881</v>
      </c>
      <c r="FE33">
        <v>1.8089</v>
      </c>
      <c r="FF33">
        <v>1.8089</v>
      </c>
      <c r="FG33">
        <v>1.8087800000000001</v>
      </c>
      <c r="FH33">
        <v>0</v>
      </c>
      <c r="FI33">
        <v>0</v>
      </c>
      <c r="FJ33">
        <v>0</v>
      </c>
      <c r="FK33">
        <v>0</v>
      </c>
      <c r="FL33" t="s">
        <v>352</v>
      </c>
      <c r="FM33" t="s">
        <v>353</v>
      </c>
      <c r="FN33" t="s">
        <v>354</v>
      </c>
      <c r="FO33" t="s">
        <v>354</v>
      </c>
      <c r="FP33" t="s">
        <v>354</v>
      </c>
      <c r="FQ33" t="s">
        <v>354</v>
      </c>
      <c r="FR33">
        <v>0</v>
      </c>
      <c r="FS33">
        <v>100</v>
      </c>
      <c r="FT33">
        <v>100</v>
      </c>
      <c r="FU33">
        <v>-6.9820000000000002</v>
      </c>
      <c r="FV33">
        <v>-0.20899999999999999</v>
      </c>
      <c r="FW33">
        <v>-6.9827272727270602</v>
      </c>
      <c r="FX33">
        <v>0</v>
      </c>
      <c r="FY33">
        <v>0</v>
      </c>
      <c r="FZ33">
        <v>0</v>
      </c>
      <c r="GA33">
        <v>-0.208949999999998</v>
      </c>
      <c r="GB33">
        <v>0</v>
      </c>
      <c r="GC33">
        <v>0</v>
      </c>
      <c r="GD33">
        <v>0</v>
      </c>
      <c r="GE33">
        <v>-1</v>
      </c>
      <c r="GF33">
        <v>-1</v>
      </c>
      <c r="GG33">
        <v>-1</v>
      </c>
      <c r="GH33">
        <v>-1</v>
      </c>
      <c r="GI33">
        <v>0.6</v>
      </c>
      <c r="GJ33">
        <v>0.5</v>
      </c>
      <c r="GK33">
        <v>2.1459999999999999</v>
      </c>
      <c r="GL33">
        <v>2.5512700000000001</v>
      </c>
      <c r="GM33">
        <v>1.4489700000000001</v>
      </c>
      <c r="GN33">
        <v>2.31934</v>
      </c>
      <c r="GO33">
        <v>1.5466299999999999</v>
      </c>
      <c r="GP33">
        <v>2.3901400000000002</v>
      </c>
      <c r="GQ33">
        <v>23.819700000000001</v>
      </c>
      <c r="GR33">
        <v>15.9795</v>
      </c>
      <c r="GS33">
        <v>18</v>
      </c>
      <c r="GT33">
        <v>633.97400000000005</v>
      </c>
      <c r="GU33">
        <v>385.43599999999998</v>
      </c>
      <c r="GV33">
        <v>18.201899999999998</v>
      </c>
      <c r="GW33">
        <v>19.8687</v>
      </c>
      <c r="GX33">
        <v>30.0002</v>
      </c>
      <c r="GY33">
        <v>19.837900000000001</v>
      </c>
      <c r="GZ33">
        <v>19.8233</v>
      </c>
      <c r="HA33">
        <v>42.9148</v>
      </c>
      <c r="HB33">
        <v>10</v>
      </c>
      <c r="HC33">
        <v>-30</v>
      </c>
      <c r="HD33">
        <v>18.1873</v>
      </c>
      <c r="HE33">
        <v>1000</v>
      </c>
      <c r="HF33">
        <v>0</v>
      </c>
      <c r="HG33">
        <v>101.15600000000001</v>
      </c>
      <c r="HH33">
        <v>94.6755</v>
      </c>
    </row>
    <row r="34" spans="1:216" x14ac:dyDescent="0.2">
      <c r="A34">
        <v>16</v>
      </c>
      <c r="B34">
        <v>1690065491.0999999</v>
      </c>
      <c r="C34">
        <v>1406</v>
      </c>
      <c r="D34" t="s">
        <v>397</v>
      </c>
      <c r="E34" t="s">
        <v>398</v>
      </c>
      <c r="F34" t="s">
        <v>344</v>
      </c>
      <c r="G34" t="s">
        <v>345</v>
      </c>
      <c r="H34" t="s">
        <v>346</v>
      </c>
      <c r="I34" t="s">
        <v>347</v>
      </c>
      <c r="J34" t="s">
        <v>348</v>
      </c>
      <c r="K34" t="s">
        <v>349</v>
      </c>
      <c r="L34">
        <v>1690065491.0999999</v>
      </c>
      <c r="M34">
        <f t="shared" si="0"/>
        <v>2.1390664872725481E-3</v>
      </c>
      <c r="N34">
        <f t="shared" si="1"/>
        <v>2.1390664872725482</v>
      </c>
      <c r="O34">
        <f t="shared" si="2"/>
        <v>20.684690554267359</v>
      </c>
      <c r="P34">
        <f t="shared" si="3"/>
        <v>1376.49</v>
      </c>
      <c r="Q34">
        <f t="shared" si="4"/>
        <v>1195.7621368708735</v>
      </c>
      <c r="R34">
        <f t="shared" si="5"/>
        <v>119.53916586710554</v>
      </c>
      <c r="S34">
        <f t="shared" si="6"/>
        <v>137.606352760926</v>
      </c>
      <c r="T34">
        <f t="shared" si="7"/>
        <v>0.21469650214877414</v>
      </c>
      <c r="U34">
        <f t="shared" si="8"/>
        <v>2.9280238272938299</v>
      </c>
      <c r="V34">
        <f t="shared" si="9"/>
        <v>0.20631844902309224</v>
      </c>
      <c r="W34">
        <f t="shared" si="10"/>
        <v>0.12967452455806847</v>
      </c>
      <c r="X34">
        <f t="shared" si="11"/>
        <v>297.699387</v>
      </c>
      <c r="Y34">
        <f t="shared" si="12"/>
        <v>21.703533103510605</v>
      </c>
      <c r="Z34">
        <f t="shared" si="13"/>
        <v>20.993200000000002</v>
      </c>
      <c r="AA34">
        <f t="shared" si="14"/>
        <v>2.4948890708227083</v>
      </c>
      <c r="AB34">
        <f t="shared" si="15"/>
        <v>61.116376492340109</v>
      </c>
      <c r="AC34">
        <f t="shared" si="16"/>
        <v>1.4790316155312602</v>
      </c>
      <c r="AD34">
        <f t="shared" si="17"/>
        <v>2.4200250414332589</v>
      </c>
      <c r="AE34">
        <f t="shared" si="18"/>
        <v>1.0158574552914481</v>
      </c>
      <c r="AF34">
        <f t="shared" si="19"/>
        <v>-94.332832088719371</v>
      </c>
      <c r="AG34">
        <f t="shared" si="20"/>
        <v>-78.106961061531976</v>
      </c>
      <c r="AH34">
        <f t="shared" si="21"/>
        <v>-5.4043273534943657</v>
      </c>
      <c r="AI34">
        <f t="shared" si="22"/>
        <v>119.85526649625429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54000.539246899411</v>
      </c>
      <c r="AO34">
        <f t="shared" si="26"/>
        <v>1799.98</v>
      </c>
      <c r="AP34">
        <f t="shared" si="27"/>
        <v>1517.3834999999999</v>
      </c>
      <c r="AQ34">
        <f t="shared" si="28"/>
        <v>0.8430002000022222</v>
      </c>
      <c r="AR34">
        <f t="shared" si="29"/>
        <v>0.16539038600428893</v>
      </c>
      <c r="AS34">
        <v>1690065491.0999999</v>
      </c>
      <c r="AT34">
        <v>1376.49</v>
      </c>
      <c r="AU34">
        <v>1400.12</v>
      </c>
      <c r="AV34">
        <v>14.7949</v>
      </c>
      <c r="AW34">
        <v>12.6874</v>
      </c>
      <c r="AX34">
        <v>1383.65</v>
      </c>
      <c r="AY34">
        <v>15.0044</v>
      </c>
      <c r="AZ34">
        <v>599.97699999999998</v>
      </c>
      <c r="BA34">
        <v>99.869100000000003</v>
      </c>
      <c r="BB34">
        <v>9.9917400000000003E-2</v>
      </c>
      <c r="BC34">
        <v>20.4984</v>
      </c>
      <c r="BD34">
        <v>20.993200000000002</v>
      </c>
      <c r="BE34">
        <v>999.9</v>
      </c>
      <c r="BF34">
        <v>0</v>
      </c>
      <c r="BG34">
        <v>0</v>
      </c>
      <c r="BH34">
        <v>10004.4</v>
      </c>
      <c r="BI34">
        <v>0</v>
      </c>
      <c r="BJ34">
        <v>24.4602</v>
      </c>
      <c r="BK34">
        <v>-23.628900000000002</v>
      </c>
      <c r="BL34">
        <v>1397.16</v>
      </c>
      <c r="BM34">
        <v>1418.11</v>
      </c>
      <c r="BN34">
        <v>2.1074999999999999</v>
      </c>
      <c r="BO34">
        <v>1400.12</v>
      </c>
      <c r="BP34">
        <v>12.6874</v>
      </c>
      <c r="BQ34">
        <v>1.4775499999999999</v>
      </c>
      <c r="BR34">
        <v>1.26708</v>
      </c>
      <c r="BS34">
        <v>12.7378</v>
      </c>
      <c r="BT34">
        <v>10.4139</v>
      </c>
      <c r="BU34">
        <v>1799.98</v>
      </c>
      <c r="BV34">
        <v>0.89999200000000001</v>
      </c>
      <c r="BW34">
        <v>0.100008</v>
      </c>
      <c r="BX34">
        <v>0</v>
      </c>
      <c r="BY34">
        <v>2.2067000000000001</v>
      </c>
      <c r="BZ34">
        <v>0</v>
      </c>
      <c r="CA34">
        <v>11890.2</v>
      </c>
      <c r="CB34">
        <v>13894.7</v>
      </c>
      <c r="CC34">
        <v>36.625</v>
      </c>
      <c r="CD34">
        <v>38.75</v>
      </c>
      <c r="CE34">
        <v>37.875</v>
      </c>
      <c r="CF34">
        <v>36.75</v>
      </c>
      <c r="CG34">
        <v>36.25</v>
      </c>
      <c r="CH34">
        <v>1619.97</v>
      </c>
      <c r="CI34">
        <v>180.01</v>
      </c>
      <c r="CJ34">
        <v>0</v>
      </c>
      <c r="CK34">
        <v>1690065502.5</v>
      </c>
      <c r="CL34">
        <v>0</v>
      </c>
      <c r="CM34">
        <v>1690065453.0999999</v>
      </c>
      <c r="CN34" t="s">
        <v>399</v>
      </c>
      <c r="CO34">
        <v>1690065453.0999999</v>
      </c>
      <c r="CP34">
        <v>1690065439.0999999</v>
      </c>
      <c r="CQ34">
        <v>60</v>
      </c>
      <c r="CR34">
        <v>-0.17899999999999999</v>
      </c>
      <c r="CS34">
        <v>-1E-3</v>
      </c>
      <c r="CT34">
        <v>-7.1609999999999996</v>
      </c>
      <c r="CU34">
        <v>-0.21</v>
      </c>
      <c r="CV34">
        <v>1400</v>
      </c>
      <c r="CW34">
        <v>13</v>
      </c>
      <c r="CX34">
        <v>0.2</v>
      </c>
      <c r="CY34">
        <v>0.02</v>
      </c>
      <c r="CZ34">
        <v>20.771187899877098</v>
      </c>
      <c r="DA34">
        <v>1.5633878480111301</v>
      </c>
      <c r="DB34">
        <v>0.17522557436263</v>
      </c>
      <c r="DC34">
        <v>1</v>
      </c>
      <c r="DD34">
        <v>1400.0042857142901</v>
      </c>
      <c r="DE34">
        <v>0.29766233766336198</v>
      </c>
      <c r="DF34">
        <v>7.1751650292674996E-2</v>
      </c>
      <c r="DG34">
        <v>1</v>
      </c>
      <c r="DH34">
        <v>1800.02</v>
      </c>
      <c r="DI34">
        <v>0.52027793952198098</v>
      </c>
      <c r="DJ34">
        <v>0.112294256309017</v>
      </c>
      <c r="DK34">
        <v>-1</v>
      </c>
      <c r="DL34">
        <v>2</v>
      </c>
      <c r="DM34">
        <v>2</v>
      </c>
      <c r="DN34" t="s">
        <v>351</v>
      </c>
      <c r="DO34">
        <v>3.2416499999999999</v>
      </c>
      <c r="DP34">
        <v>2.84015</v>
      </c>
      <c r="DQ34">
        <v>0.225049</v>
      </c>
      <c r="DR34">
        <v>0.22559799999999999</v>
      </c>
      <c r="DS34">
        <v>8.7018999999999999E-2</v>
      </c>
      <c r="DT34">
        <v>7.5641600000000003E-2</v>
      </c>
      <c r="DU34">
        <v>22760.400000000001</v>
      </c>
      <c r="DV34">
        <v>23734.9</v>
      </c>
      <c r="DW34">
        <v>27460.2</v>
      </c>
      <c r="DX34">
        <v>28737.9</v>
      </c>
      <c r="DY34">
        <v>33046.800000000003</v>
      </c>
      <c r="DZ34">
        <v>35356.400000000001</v>
      </c>
      <c r="EA34">
        <v>36718.300000000003</v>
      </c>
      <c r="EB34">
        <v>38931.800000000003</v>
      </c>
      <c r="EC34">
        <v>2.3555000000000001</v>
      </c>
      <c r="ED34">
        <v>1.7754000000000001</v>
      </c>
      <c r="EE34">
        <v>0.16289200000000001</v>
      </c>
      <c r="EF34">
        <v>0</v>
      </c>
      <c r="EG34">
        <v>18.296800000000001</v>
      </c>
      <c r="EH34">
        <v>999.9</v>
      </c>
      <c r="EI34">
        <v>55.439</v>
      </c>
      <c r="EJ34">
        <v>20.795000000000002</v>
      </c>
      <c r="EK34">
        <v>13.6813</v>
      </c>
      <c r="EL34">
        <v>61.517299999999999</v>
      </c>
      <c r="EM34">
        <v>38.133000000000003</v>
      </c>
      <c r="EN34">
        <v>1</v>
      </c>
      <c r="EO34">
        <v>-0.56367400000000001</v>
      </c>
      <c r="EP34">
        <v>0.34399800000000003</v>
      </c>
      <c r="EQ34">
        <v>19.977699999999999</v>
      </c>
      <c r="ER34">
        <v>5.22133</v>
      </c>
      <c r="ES34">
        <v>11.919700000000001</v>
      </c>
      <c r="ET34">
        <v>4.9555499999999997</v>
      </c>
      <c r="EU34">
        <v>3.2970299999999999</v>
      </c>
      <c r="EV34">
        <v>9999</v>
      </c>
      <c r="EW34">
        <v>6200.1</v>
      </c>
      <c r="EX34">
        <v>89.4</v>
      </c>
      <c r="EY34">
        <v>174</v>
      </c>
      <c r="EZ34">
        <v>1.8150900000000001</v>
      </c>
      <c r="FA34">
        <v>1.81416</v>
      </c>
      <c r="FB34">
        <v>1.8200799999999999</v>
      </c>
      <c r="FC34">
        <v>1.82413</v>
      </c>
      <c r="FD34">
        <v>1.81873</v>
      </c>
      <c r="FE34">
        <v>1.8188500000000001</v>
      </c>
      <c r="FF34">
        <v>1.8188200000000001</v>
      </c>
      <c r="FG34">
        <v>1.8186599999999999</v>
      </c>
      <c r="FH34">
        <v>0</v>
      </c>
      <c r="FI34">
        <v>0</v>
      </c>
      <c r="FJ34">
        <v>0</v>
      </c>
      <c r="FK34">
        <v>0</v>
      </c>
      <c r="FL34" t="s">
        <v>352</v>
      </c>
      <c r="FM34" t="s">
        <v>353</v>
      </c>
      <c r="FN34" t="s">
        <v>354</v>
      </c>
      <c r="FO34" t="s">
        <v>354</v>
      </c>
      <c r="FP34" t="s">
        <v>354</v>
      </c>
      <c r="FQ34" t="s">
        <v>354</v>
      </c>
      <c r="FR34">
        <v>0</v>
      </c>
      <c r="FS34">
        <v>100</v>
      </c>
      <c r="FT34">
        <v>100</v>
      </c>
      <c r="FU34">
        <v>-7.16</v>
      </c>
      <c r="FV34">
        <v>-0.20949999999999999</v>
      </c>
      <c r="FW34">
        <v>-7.1609090909091702</v>
      </c>
      <c r="FX34">
        <v>0</v>
      </c>
      <c r="FY34">
        <v>0</v>
      </c>
      <c r="FZ34">
        <v>0</v>
      </c>
      <c r="GA34">
        <v>-0.20949999999999999</v>
      </c>
      <c r="GB34">
        <v>0</v>
      </c>
      <c r="GC34">
        <v>0</v>
      </c>
      <c r="GD34">
        <v>0</v>
      </c>
      <c r="GE34">
        <v>-1</v>
      </c>
      <c r="GF34">
        <v>-1</v>
      </c>
      <c r="GG34">
        <v>-1</v>
      </c>
      <c r="GH34">
        <v>-1</v>
      </c>
      <c r="GI34">
        <v>0.6</v>
      </c>
      <c r="GJ34">
        <v>0.9</v>
      </c>
      <c r="GK34">
        <v>2.8234900000000001</v>
      </c>
      <c r="GL34">
        <v>2.5415000000000001</v>
      </c>
      <c r="GM34">
        <v>1.4477500000000001</v>
      </c>
      <c r="GN34">
        <v>2.31934</v>
      </c>
      <c r="GO34">
        <v>1.5466299999999999</v>
      </c>
      <c r="GP34">
        <v>2.4072300000000002</v>
      </c>
      <c r="GQ34">
        <v>23.84</v>
      </c>
      <c r="GR34">
        <v>15.9795</v>
      </c>
      <c r="GS34">
        <v>18</v>
      </c>
      <c r="GT34">
        <v>634.58799999999997</v>
      </c>
      <c r="GU34">
        <v>386.17899999999997</v>
      </c>
      <c r="GV34">
        <v>18.305900000000001</v>
      </c>
      <c r="GW34">
        <v>19.8857</v>
      </c>
      <c r="GX34">
        <v>30.000299999999999</v>
      </c>
      <c r="GY34">
        <v>19.849799999999998</v>
      </c>
      <c r="GZ34">
        <v>19.835599999999999</v>
      </c>
      <c r="HA34">
        <v>56.454500000000003</v>
      </c>
      <c r="HB34">
        <v>10</v>
      </c>
      <c r="HC34">
        <v>-30</v>
      </c>
      <c r="HD34">
        <v>18.3063</v>
      </c>
      <c r="HE34">
        <v>1400</v>
      </c>
      <c r="HF34">
        <v>0</v>
      </c>
      <c r="HG34">
        <v>101.151</v>
      </c>
      <c r="HH34">
        <v>94.671999999999997</v>
      </c>
    </row>
    <row r="35" spans="1:216" x14ac:dyDescent="0.2">
      <c r="A35">
        <v>17</v>
      </c>
      <c r="B35">
        <v>1690065588</v>
      </c>
      <c r="C35">
        <v>1502.9000000953699</v>
      </c>
      <c r="D35" t="s">
        <v>400</v>
      </c>
      <c r="E35" t="s">
        <v>401</v>
      </c>
      <c r="F35" t="s">
        <v>344</v>
      </c>
      <c r="G35" t="s">
        <v>345</v>
      </c>
      <c r="H35" t="s">
        <v>346</v>
      </c>
      <c r="I35" t="s">
        <v>347</v>
      </c>
      <c r="J35" t="s">
        <v>348</v>
      </c>
      <c r="K35" t="s">
        <v>349</v>
      </c>
      <c r="L35">
        <v>1690065588</v>
      </c>
      <c r="M35">
        <f t="shared" si="0"/>
        <v>2.1286381310714024E-3</v>
      </c>
      <c r="N35">
        <f t="shared" si="1"/>
        <v>2.1286381310714022</v>
      </c>
      <c r="O35">
        <f t="shared" si="2"/>
        <v>21.051894207621277</v>
      </c>
      <c r="P35">
        <f t="shared" si="3"/>
        <v>1775.36</v>
      </c>
      <c r="Q35">
        <f t="shared" si="4"/>
        <v>1584.2077186785809</v>
      </c>
      <c r="R35">
        <f t="shared" si="5"/>
        <v>158.37751285820877</v>
      </c>
      <c r="S35">
        <f t="shared" si="6"/>
        <v>177.48752130969598</v>
      </c>
      <c r="T35">
        <f t="shared" si="7"/>
        <v>0.21326133848689885</v>
      </c>
      <c r="U35">
        <f t="shared" si="8"/>
        <v>2.9285270111529424</v>
      </c>
      <c r="V35">
        <f t="shared" si="9"/>
        <v>0.20499396082966456</v>
      </c>
      <c r="W35">
        <f t="shared" si="10"/>
        <v>0.12883731238947854</v>
      </c>
      <c r="X35">
        <f t="shared" si="11"/>
        <v>297.70098300000001</v>
      </c>
      <c r="Y35">
        <f t="shared" si="12"/>
        <v>21.721561341403739</v>
      </c>
      <c r="Z35">
        <f t="shared" si="13"/>
        <v>20.9923</v>
      </c>
      <c r="AA35">
        <f t="shared" si="14"/>
        <v>2.4947510790115754</v>
      </c>
      <c r="AB35">
        <f t="shared" si="15"/>
        <v>60.985100914682569</v>
      </c>
      <c r="AC35">
        <f t="shared" si="16"/>
        <v>1.47726650151912</v>
      </c>
      <c r="AD35">
        <f t="shared" si="17"/>
        <v>2.4223400131546855</v>
      </c>
      <c r="AE35">
        <f t="shared" si="18"/>
        <v>1.0174845774924555</v>
      </c>
      <c r="AF35">
        <f t="shared" si="19"/>
        <v>-93.872941580248849</v>
      </c>
      <c r="AG35">
        <f t="shared" si="20"/>
        <v>-75.531106750972825</v>
      </c>
      <c r="AH35">
        <f t="shared" si="21"/>
        <v>-5.2255918469690199</v>
      </c>
      <c r="AI35">
        <f t="shared" si="22"/>
        <v>123.07134282180935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54012.628645326076</v>
      </c>
      <c r="AO35">
        <f t="shared" si="26"/>
        <v>1799.99</v>
      </c>
      <c r="AP35">
        <f t="shared" si="27"/>
        <v>1517.3919000000001</v>
      </c>
      <c r="AQ35">
        <f t="shared" si="28"/>
        <v>0.84300018333435189</v>
      </c>
      <c r="AR35">
        <f t="shared" si="29"/>
        <v>0.1653903538352991</v>
      </c>
      <c r="AS35">
        <v>1690065588</v>
      </c>
      <c r="AT35">
        <v>1775.36</v>
      </c>
      <c r="AU35">
        <v>1800.19</v>
      </c>
      <c r="AV35">
        <v>14.7767</v>
      </c>
      <c r="AW35">
        <v>12.679600000000001</v>
      </c>
      <c r="AX35">
        <v>1782.44</v>
      </c>
      <c r="AY35">
        <v>14.9907</v>
      </c>
      <c r="AZ35">
        <v>600.024</v>
      </c>
      <c r="BA35">
        <v>99.872799999999998</v>
      </c>
      <c r="BB35">
        <v>9.9893599999999999E-2</v>
      </c>
      <c r="BC35">
        <v>20.5139</v>
      </c>
      <c r="BD35">
        <v>20.9923</v>
      </c>
      <c r="BE35">
        <v>999.9</v>
      </c>
      <c r="BF35">
        <v>0</v>
      </c>
      <c r="BG35">
        <v>0</v>
      </c>
      <c r="BH35">
        <v>10006.9</v>
      </c>
      <c r="BI35">
        <v>0</v>
      </c>
      <c r="BJ35">
        <v>23.508800000000001</v>
      </c>
      <c r="BK35">
        <v>-24.8278</v>
      </c>
      <c r="BL35">
        <v>1801.99</v>
      </c>
      <c r="BM35">
        <v>1823.3</v>
      </c>
      <c r="BN35">
        <v>2.0971500000000001</v>
      </c>
      <c r="BO35">
        <v>1800.19</v>
      </c>
      <c r="BP35">
        <v>12.679600000000001</v>
      </c>
      <c r="BQ35">
        <v>1.4757899999999999</v>
      </c>
      <c r="BR35">
        <v>1.26634</v>
      </c>
      <c r="BS35">
        <v>12.7196</v>
      </c>
      <c r="BT35">
        <v>10.405200000000001</v>
      </c>
      <c r="BU35">
        <v>1799.99</v>
      </c>
      <c r="BV35">
        <v>0.89999200000000001</v>
      </c>
      <c r="BW35">
        <v>0.100008</v>
      </c>
      <c r="BX35">
        <v>0</v>
      </c>
      <c r="BY35">
        <v>1.8499000000000001</v>
      </c>
      <c r="BZ35">
        <v>0</v>
      </c>
      <c r="CA35">
        <v>11865</v>
      </c>
      <c r="CB35">
        <v>13894.8</v>
      </c>
      <c r="CC35">
        <v>36.625</v>
      </c>
      <c r="CD35">
        <v>38.75</v>
      </c>
      <c r="CE35">
        <v>37.875</v>
      </c>
      <c r="CF35">
        <v>36.75</v>
      </c>
      <c r="CG35">
        <v>36.25</v>
      </c>
      <c r="CH35">
        <v>1619.98</v>
      </c>
      <c r="CI35">
        <v>180.01</v>
      </c>
      <c r="CJ35">
        <v>0</v>
      </c>
      <c r="CK35">
        <v>1690065599.7</v>
      </c>
      <c r="CL35">
        <v>0</v>
      </c>
      <c r="CM35">
        <v>1690065560</v>
      </c>
      <c r="CN35" t="s">
        <v>402</v>
      </c>
      <c r="CO35">
        <v>1690065560</v>
      </c>
      <c r="CP35">
        <v>1690065552</v>
      </c>
      <c r="CQ35">
        <v>61</v>
      </c>
      <c r="CR35">
        <v>7.8E-2</v>
      </c>
      <c r="CS35">
        <v>-5.0000000000000001E-3</v>
      </c>
      <c r="CT35">
        <v>-7.0839999999999996</v>
      </c>
      <c r="CU35">
        <v>-0.214</v>
      </c>
      <c r="CV35">
        <v>1801</v>
      </c>
      <c r="CW35">
        <v>13</v>
      </c>
      <c r="CX35">
        <v>0.08</v>
      </c>
      <c r="CY35">
        <v>0.02</v>
      </c>
      <c r="CZ35">
        <v>20.704965769011501</v>
      </c>
      <c r="DA35">
        <v>0.91194713692153595</v>
      </c>
      <c r="DB35">
        <v>0.16708471964650501</v>
      </c>
      <c r="DC35">
        <v>1</v>
      </c>
      <c r="DD35">
        <v>1799.9938095238099</v>
      </c>
      <c r="DE35">
        <v>-0.77766233766250303</v>
      </c>
      <c r="DF35">
        <v>0.16946628237404601</v>
      </c>
      <c r="DG35">
        <v>1</v>
      </c>
      <c r="DH35">
        <v>1799.98523809524</v>
      </c>
      <c r="DI35">
        <v>5.8556700378940903E-2</v>
      </c>
      <c r="DJ35">
        <v>1.0519391444930699E-2</v>
      </c>
      <c r="DK35">
        <v>-1</v>
      </c>
      <c r="DL35">
        <v>2</v>
      </c>
      <c r="DM35">
        <v>2</v>
      </c>
      <c r="DN35" t="s">
        <v>351</v>
      </c>
      <c r="DO35">
        <v>3.2417500000000001</v>
      </c>
      <c r="DP35">
        <v>2.8401399999999999</v>
      </c>
      <c r="DQ35">
        <v>0.26150200000000001</v>
      </c>
      <c r="DR35">
        <v>0.26180599999999998</v>
      </c>
      <c r="DS35">
        <v>8.6962399999999995E-2</v>
      </c>
      <c r="DT35">
        <v>7.5608400000000006E-2</v>
      </c>
      <c r="DU35">
        <v>21695</v>
      </c>
      <c r="DV35">
        <v>22629.4</v>
      </c>
      <c r="DW35">
        <v>27460.400000000001</v>
      </c>
      <c r="DX35">
        <v>28736.7</v>
      </c>
      <c r="DY35">
        <v>33049.800000000003</v>
      </c>
      <c r="DZ35">
        <v>35355.5</v>
      </c>
      <c r="EA35">
        <v>36719.300000000003</v>
      </c>
      <c r="EB35">
        <v>38929.300000000003</v>
      </c>
      <c r="EC35">
        <v>2.3541500000000002</v>
      </c>
      <c r="ED35">
        <v>1.77667</v>
      </c>
      <c r="EE35">
        <v>0.16131999999999999</v>
      </c>
      <c r="EF35">
        <v>0</v>
      </c>
      <c r="EG35">
        <v>18.321999999999999</v>
      </c>
      <c r="EH35">
        <v>999.9</v>
      </c>
      <c r="EI35">
        <v>55.372</v>
      </c>
      <c r="EJ35">
        <v>20.815000000000001</v>
      </c>
      <c r="EK35">
        <v>13.681900000000001</v>
      </c>
      <c r="EL35">
        <v>61.957299999999996</v>
      </c>
      <c r="EM35">
        <v>38.048900000000003</v>
      </c>
      <c r="EN35">
        <v>1</v>
      </c>
      <c r="EO35">
        <v>-0.56339399999999995</v>
      </c>
      <c r="EP35">
        <v>0.431087</v>
      </c>
      <c r="EQ35">
        <v>19.976500000000001</v>
      </c>
      <c r="ER35">
        <v>5.2181899999999999</v>
      </c>
      <c r="ES35">
        <v>11.9198</v>
      </c>
      <c r="ET35">
        <v>4.9541000000000004</v>
      </c>
      <c r="EU35">
        <v>3.2970799999999998</v>
      </c>
      <c r="EV35">
        <v>9999</v>
      </c>
      <c r="EW35">
        <v>6202</v>
      </c>
      <c r="EX35">
        <v>89.4</v>
      </c>
      <c r="EY35">
        <v>174</v>
      </c>
      <c r="EZ35">
        <v>1.80515</v>
      </c>
      <c r="FA35">
        <v>1.8041799999999999</v>
      </c>
      <c r="FB35">
        <v>1.81012</v>
      </c>
      <c r="FC35">
        <v>1.8142</v>
      </c>
      <c r="FD35">
        <v>1.8087899999999999</v>
      </c>
      <c r="FE35">
        <v>1.8089</v>
      </c>
      <c r="FF35">
        <v>1.8088900000000001</v>
      </c>
      <c r="FG35">
        <v>1.8087299999999999</v>
      </c>
      <c r="FH35">
        <v>0</v>
      </c>
      <c r="FI35">
        <v>0</v>
      </c>
      <c r="FJ35">
        <v>0</v>
      </c>
      <c r="FK35">
        <v>0</v>
      </c>
      <c r="FL35" t="s">
        <v>352</v>
      </c>
      <c r="FM35" t="s">
        <v>353</v>
      </c>
      <c r="FN35" t="s">
        <v>354</v>
      </c>
      <c r="FO35" t="s">
        <v>354</v>
      </c>
      <c r="FP35" t="s">
        <v>354</v>
      </c>
      <c r="FQ35" t="s">
        <v>354</v>
      </c>
      <c r="FR35">
        <v>0</v>
      </c>
      <c r="FS35">
        <v>100</v>
      </c>
      <c r="FT35">
        <v>100</v>
      </c>
      <c r="FU35">
        <v>-7.08</v>
      </c>
      <c r="FV35">
        <v>-0.214</v>
      </c>
      <c r="FW35">
        <v>-7.0839999999996097</v>
      </c>
      <c r="FX35">
        <v>0</v>
      </c>
      <c r="FY35">
        <v>0</v>
      </c>
      <c r="FZ35">
        <v>0</v>
      </c>
      <c r="GA35">
        <v>-0.214029999999999</v>
      </c>
      <c r="GB35">
        <v>0</v>
      </c>
      <c r="GC35">
        <v>0</v>
      </c>
      <c r="GD35">
        <v>0</v>
      </c>
      <c r="GE35">
        <v>-1</v>
      </c>
      <c r="GF35">
        <v>-1</v>
      </c>
      <c r="GG35">
        <v>-1</v>
      </c>
      <c r="GH35">
        <v>-1</v>
      </c>
      <c r="GI35">
        <v>0.5</v>
      </c>
      <c r="GJ35">
        <v>0.6</v>
      </c>
      <c r="GK35">
        <v>3.45825</v>
      </c>
      <c r="GL35">
        <v>2.5354000000000001</v>
      </c>
      <c r="GM35">
        <v>1.4489700000000001</v>
      </c>
      <c r="GN35">
        <v>2.31812</v>
      </c>
      <c r="GO35">
        <v>1.5466299999999999</v>
      </c>
      <c r="GP35">
        <v>2.34619</v>
      </c>
      <c r="GQ35">
        <v>23.860199999999999</v>
      </c>
      <c r="GR35">
        <v>15.9533</v>
      </c>
      <c r="GS35">
        <v>18</v>
      </c>
      <c r="GT35">
        <v>633.74199999999996</v>
      </c>
      <c r="GU35">
        <v>386.97899999999998</v>
      </c>
      <c r="GV35">
        <v>18.2195</v>
      </c>
      <c r="GW35">
        <v>19.890799999999999</v>
      </c>
      <c r="GX35">
        <v>30.0002</v>
      </c>
      <c r="GY35">
        <v>19.8566</v>
      </c>
      <c r="GZ35">
        <v>19.841999999999999</v>
      </c>
      <c r="HA35">
        <v>69.151899999999998</v>
      </c>
      <c r="HB35">
        <v>10</v>
      </c>
      <c r="HC35">
        <v>-30</v>
      </c>
      <c r="HD35">
        <v>18.221800000000002</v>
      </c>
      <c r="HE35">
        <v>1800</v>
      </c>
      <c r="HF35">
        <v>0</v>
      </c>
      <c r="HG35">
        <v>101.15300000000001</v>
      </c>
      <c r="HH35">
        <v>94.666899999999998</v>
      </c>
    </row>
    <row r="36" spans="1:216" x14ac:dyDescent="0.2">
      <c r="A36">
        <v>18</v>
      </c>
      <c r="B36">
        <v>1690065688</v>
      </c>
      <c r="C36">
        <v>1602.9000000953699</v>
      </c>
      <c r="D36" t="s">
        <v>403</v>
      </c>
      <c r="E36" t="s">
        <v>404</v>
      </c>
      <c r="F36" t="s">
        <v>344</v>
      </c>
      <c r="G36" t="s">
        <v>345</v>
      </c>
      <c r="H36" t="s">
        <v>346</v>
      </c>
      <c r="I36" t="s">
        <v>347</v>
      </c>
      <c r="J36" t="s">
        <v>348</v>
      </c>
      <c r="K36" t="s">
        <v>349</v>
      </c>
      <c r="L36">
        <v>1690065688</v>
      </c>
      <c r="M36">
        <f t="shared" si="0"/>
        <v>2.100406254973335E-3</v>
      </c>
      <c r="N36">
        <f t="shared" si="1"/>
        <v>2.1004062549733349</v>
      </c>
      <c r="O36">
        <f t="shared" si="2"/>
        <v>14.006903288834302</v>
      </c>
      <c r="P36">
        <f t="shared" si="3"/>
        <v>385.19200000000001</v>
      </c>
      <c r="Q36">
        <f t="shared" si="4"/>
        <v>269.51192201282475</v>
      </c>
      <c r="R36">
        <f t="shared" si="5"/>
        <v>26.943778116966254</v>
      </c>
      <c r="S36">
        <f t="shared" si="6"/>
        <v>38.508603637714401</v>
      </c>
      <c r="T36">
        <f t="shared" si="7"/>
        <v>0.2101697374539705</v>
      </c>
      <c r="U36">
        <f t="shared" si="8"/>
        <v>2.9256667781694432</v>
      </c>
      <c r="V36">
        <f t="shared" si="9"/>
        <v>0.20212793525860456</v>
      </c>
      <c r="W36">
        <f t="shared" si="10"/>
        <v>0.12702684551214635</v>
      </c>
      <c r="X36">
        <f t="shared" si="11"/>
        <v>297.70780500000001</v>
      </c>
      <c r="Y36">
        <f t="shared" si="12"/>
        <v>21.708307069043506</v>
      </c>
      <c r="Z36">
        <f t="shared" si="13"/>
        <v>20.977</v>
      </c>
      <c r="AA36">
        <f t="shared" si="14"/>
        <v>2.4924062406813117</v>
      </c>
      <c r="AB36">
        <f t="shared" si="15"/>
        <v>60.938518449291976</v>
      </c>
      <c r="AC36">
        <f t="shared" si="16"/>
        <v>1.4741543588659201</v>
      </c>
      <c r="AD36">
        <f t="shared" si="17"/>
        <v>2.4190846715326533</v>
      </c>
      <c r="AE36">
        <f t="shared" si="18"/>
        <v>1.0182518818153916</v>
      </c>
      <c r="AF36">
        <f t="shared" si="19"/>
        <v>-92.627915844324065</v>
      </c>
      <c r="AG36">
        <f t="shared" si="20"/>
        <v>-76.482572607430924</v>
      </c>
      <c r="AH36">
        <f t="shared" si="21"/>
        <v>-5.295588484265445</v>
      </c>
      <c r="AI36">
        <f t="shared" si="22"/>
        <v>123.30172806397955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53932.1865342991</v>
      </c>
      <c r="AO36">
        <f t="shared" si="26"/>
        <v>1800.04</v>
      </c>
      <c r="AP36">
        <f t="shared" si="27"/>
        <v>1517.4332999999999</v>
      </c>
      <c r="AQ36">
        <f t="shared" si="28"/>
        <v>0.84299976667185172</v>
      </c>
      <c r="AR36">
        <f t="shared" si="29"/>
        <v>0.16538954967667385</v>
      </c>
      <c r="AS36">
        <v>1690065688</v>
      </c>
      <c r="AT36">
        <v>385.19200000000001</v>
      </c>
      <c r="AU36">
        <v>400.00700000000001</v>
      </c>
      <c r="AV36">
        <v>14.7456</v>
      </c>
      <c r="AW36">
        <v>12.676299999999999</v>
      </c>
      <c r="AX36">
        <v>391.76</v>
      </c>
      <c r="AY36">
        <v>14.957700000000001</v>
      </c>
      <c r="AZ36">
        <v>600.03899999999999</v>
      </c>
      <c r="BA36">
        <v>99.872500000000002</v>
      </c>
      <c r="BB36">
        <v>9.9990700000000002E-2</v>
      </c>
      <c r="BC36">
        <v>20.492100000000001</v>
      </c>
      <c r="BD36">
        <v>20.977</v>
      </c>
      <c r="BE36">
        <v>999.9</v>
      </c>
      <c r="BF36">
        <v>0</v>
      </c>
      <c r="BG36">
        <v>0</v>
      </c>
      <c r="BH36">
        <v>9990.6200000000008</v>
      </c>
      <c r="BI36">
        <v>0</v>
      </c>
      <c r="BJ36">
        <v>22.1187</v>
      </c>
      <c r="BK36">
        <v>-14.815</v>
      </c>
      <c r="BL36">
        <v>390.95699999999999</v>
      </c>
      <c r="BM36">
        <v>405.14299999999997</v>
      </c>
      <c r="BN36">
        <v>2.0693000000000001</v>
      </c>
      <c r="BO36">
        <v>400.00700000000001</v>
      </c>
      <c r="BP36">
        <v>12.676299999999999</v>
      </c>
      <c r="BQ36">
        <v>1.47268</v>
      </c>
      <c r="BR36">
        <v>1.2660100000000001</v>
      </c>
      <c r="BS36">
        <v>12.6874</v>
      </c>
      <c r="BT36">
        <v>10.401300000000001</v>
      </c>
      <c r="BU36">
        <v>1800.04</v>
      </c>
      <c r="BV36">
        <v>0.900007</v>
      </c>
      <c r="BW36">
        <v>9.9993399999999996E-2</v>
      </c>
      <c r="BX36">
        <v>0</v>
      </c>
      <c r="BY36">
        <v>1.9300999999999999</v>
      </c>
      <c r="BZ36">
        <v>0</v>
      </c>
      <c r="CA36">
        <v>11828.6</v>
      </c>
      <c r="CB36">
        <v>13895.3</v>
      </c>
      <c r="CC36">
        <v>36.625</v>
      </c>
      <c r="CD36">
        <v>38.75</v>
      </c>
      <c r="CE36">
        <v>37.811999999999998</v>
      </c>
      <c r="CF36">
        <v>36.686999999999998</v>
      </c>
      <c r="CG36">
        <v>36.25</v>
      </c>
      <c r="CH36">
        <v>1620.05</v>
      </c>
      <c r="CI36">
        <v>179.99</v>
      </c>
      <c r="CJ36">
        <v>0</v>
      </c>
      <c r="CK36">
        <v>1690065699.9000001</v>
      </c>
      <c r="CL36">
        <v>0</v>
      </c>
      <c r="CM36">
        <v>1690065659</v>
      </c>
      <c r="CN36" t="s">
        <v>405</v>
      </c>
      <c r="CO36">
        <v>1690065655</v>
      </c>
      <c r="CP36">
        <v>1690065659</v>
      </c>
      <c r="CQ36">
        <v>62</v>
      </c>
      <c r="CR36">
        <v>0.51600000000000001</v>
      </c>
      <c r="CS36">
        <v>2E-3</v>
      </c>
      <c r="CT36">
        <v>-6.5679999999999996</v>
      </c>
      <c r="CU36">
        <v>-0.21199999999999999</v>
      </c>
      <c r="CV36">
        <v>399</v>
      </c>
      <c r="CW36">
        <v>13</v>
      </c>
      <c r="CX36">
        <v>0.31</v>
      </c>
      <c r="CY36">
        <v>0.02</v>
      </c>
      <c r="CZ36">
        <v>14.1735240239792</v>
      </c>
      <c r="DA36">
        <v>-1.45956008421144</v>
      </c>
      <c r="DB36">
        <v>0.15720968846429301</v>
      </c>
      <c r="DC36">
        <v>1</v>
      </c>
      <c r="DD36">
        <v>399.82671428571399</v>
      </c>
      <c r="DE36">
        <v>1.40135064935036</v>
      </c>
      <c r="DF36">
        <v>0.19255305832967501</v>
      </c>
      <c r="DG36">
        <v>1</v>
      </c>
      <c r="DH36">
        <v>1800.0238095238101</v>
      </c>
      <c r="DI36">
        <v>-8.3672290435094707E-3</v>
      </c>
      <c r="DJ36">
        <v>6.1988953737633502E-2</v>
      </c>
      <c r="DK36">
        <v>-1</v>
      </c>
      <c r="DL36">
        <v>2</v>
      </c>
      <c r="DM36">
        <v>2</v>
      </c>
      <c r="DN36" t="s">
        <v>351</v>
      </c>
      <c r="DO36">
        <v>3.2417899999999999</v>
      </c>
      <c r="DP36">
        <v>2.8401000000000001</v>
      </c>
      <c r="DQ36">
        <v>9.5744800000000005E-2</v>
      </c>
      <c r="DR36">
        <v>9.6798700000000001E-2</v>
      </c>
      <c r="DS36">
        <v>8.6822899999999995E-2</v>
      </c>
      <c r="DT36">
        <v>7.5594300000000003E-2</v>
      </c>
      <c r="DU36">
        <v>26547.8</v>
      </c>
      <c r="DV36">
        <v>27670.3</v>
      </c>
      <c r="DW36">
        <v>27460.7</v>
      </c>
      <c r="DX36">
        <v>28737.1</v>
      </c>
      <c r="DY36">
        <v>33054.1</v>
      </c>
      <c r="DZ36">
        <v>35356.6</v>
      </c>
      <c r="EA36">
        <v>36718.699999999997</v>
      </c>
      <c r="EB36">
        <v>38930.400000000001</v>
      </c>
      <c r="EC36">
        <v>2.3544800000000001</v>
      </c>
      <c r="ED36">
        <v>1.77122</v>
      </c>
      <c r="EE36">
        <v>0.16245999999999999</v>
      </c>
      <c r="EF36">
        <v>0</v>
      </c>
      <c r="EG36">
        <v>18.287700000000001</v>
      </c>
      <c r="EH36">
        <v>999.9</v>
      </c>
      <c r="EI36">
        <v>55.311</v>
      </c>
      <c r="EJ36">
        <v>20.855</v>
      </c>
      <c r="EK36">
        <v>13.7</v>
      </c>
      <c r="EL36">
        <v>61.7973</v>
      </c>
      <c r="EM36">
        <v>38.197099999999999</v>
      </c>
      <c r="EN36">
        <v>1</v>
      </c>
      <c r="EO36">
        <v>-0.564357</v>
      </c>
      <c r="EP36">
        <v>0.29836600000000002</v>
      </c>
      <c r="EQ36">
        <v>19.977799999999998</v>
      </c>
      <c r="ER36">
        <v>5.2183400000000004</v>
      </c>
      <c r="ES36">
        <v>11.919499999999999</v>
      </c>
      <c r="ET36">
        <v>4.9541500000000003</v>
      </c>
      <c r="EU36">
        <v>3.2970999999999999</v>
      </c>
      <c r="EV36">
        <v>9999</v>
      </c>
      <c r="EW36">
        <v>6204</v>
      </c>
      <c r="EX36">
        <v>89.5</v>
      </c>
      <c r="EY36">
        <v>174</v>
      </c>
      <c r="EZ36">
        <v>1.8111200000000001</v>
      </c>
      <c r="FA36">
        <v>1.8101799999999999</v>
      </c>
      <c r="FB36">
        <v>1.8161099999999999</v>
      </c>
      <c r="FC36">
        <v>1.8201700000000001</v>
      </c>
      <c r="FD36">
        <v>1.81477</v>
      </c>
      <c r="FE36">
        <v>1.8148899999999999</v>
      </c>
      <c r="FF36">
        <v>1.8148899999999999</v>
      </c>
      <c r="FG36">
        <v>1.81471</v>
      </c>
      <c r="FH36">
        <v>0</v>
      </c>
      <c r="FI36">
        <v>0</v>
      </c>
      <c r="FJ36">
        <v>0</v>
      </c>
      <c r="FK36">
        <v>0</v>
      </c>
      <c r="FL36" t="s">
        <v>352</v>
      </c>
      <c r="FM36" t="s">
        <v>353</v>
      </c>
      <c r="FN36" t="s">
        <v>354</v>
      </c>
      <c r="FO36" t="s">
        <v>354</v>
      </c>
      <c r="FP36" t="s">
        <v>354</v>
      </c>
      <c r="FQ36" t="s">
        <v>354</v>
      </c>
      <c r="FR36">
        <v>0</v>
      </c>
      <c r="FS36">
        <v>100</v>
      </c>
      <c r="FT36">
        <v>100</v>
      </c>
      <c r="FU36">
        <v>-6.5679999999999996</v>
      </c>
      <c r="FV36">
        <v>-0.21210000000000001</v>
      </c>
      <c r="FW36">
        <v>-6.5678000000000303</v>
      </c>
      <c r="FX36">
        <v>0</v>
      </c>
      <c r="FY36">
        <v>0</v>
      </c>
      <c r="FZ36">
        <v>0</v>
      </c>
      <c r="GA36">
        <v>-0.212090000000002</v>
      </c>
      <c r="GB36">
        <v>0</v>
      </c>
      <c r="GC36">
        <v>0</v>
      </c>
      <c r="GD36">
        <v>0</v>
      </c>
      <c r="GE36">
        <v>-1</v>
      </c>
      <c r="GF36">
        <v>-1</v>
      </c>
      <c r="GG36">
        <v>-1</v>
      </c>
      <c r="GH36">
        <v>-1</v>
      </c>
      <c r="GI36">
        <v>0.6</v>
      </c>
      <c r="GJ36">
        <v>0.5</v>
      </c>
      <c r="GK36">
        <v>1.03149</v>
      </c>
      <c r="GL36">
        <v>2.5378400000000001</v>
      </c>
      <c r="GM36">
        <v>1.4489700000000001</v>
      </c>
      <c r="GN36">
        <v>2.31934</v>
      </c>
      <c r="GO36">
        <v>1.5466299999999999</v>
      </c>
      <c r="GP36">
        <v>2.4133300000000002</v>
      </c>
      <c r="GQ36">
        <v>23.860199999999999</v>
      </c>
      <c r="GR36">
        <v>15.962</v>
      </c>
      <c r="GS36">
        <v>18</v>
      </c>
      <c r="GT36">
        <v>633.94500000000005</v>
      </c>
      <c r="GU36">
        <v>383.77800000000002</v>
      </c>
      <c r="GV36">
        <v>18.271000000000001</v>
      </c>
      <c r="GW36">
        <v>19.8857</v>
      </c>
      <c r="GX36">
        <v>30</v>
      </c>
      <c r="GY36">
        <v>19.854900000000001</v>
      </c>
      <c r="GZ36">
        <v>19.840299999999999</v>
      </c>
      <c r="HA36">
        <v>20.660299999999999</v>
      </c>
      <c r="HB36">
        <v>10</v>
      </c>
      <c r="HC36">
        <v>-30</v>
      </c>
      <c r="HD36">
        <v>18.279499999999999</v>
      </c>
      <c r="HE36">
        <v>400</v>
      </c>
      <c r="HF36">
        <v>0</v>
      </c>
      <c r="HG36">
        <v>101.15300000000001</v>
      </c>
      <c r="HH36">
        <v>94.6691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406</v>
      </c>
      <c r="B17" t="s">
        <v>407</v>
      </c>
    </row>
    <row r="18" spans="1:2" x14ac:dyDescent="0.2">
      <c r="A18" t="s">
        <v>408</v>
      </c>
      <c r="B18" t="s">
        <v>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2023-07-22T14:41:39Z</dcterms:created>
  <dcterms:modified xsi:type="dcterms:W3CDTF">2023-07-25T16:57:07Z</dcterms:modified>
</cp:coreProperties>
</file>