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6F5C5685-332C-854F-9FC0-7550DD7FCC57}" xr6:coauthVersionLast="47" xr6:coauthVersionMax="47" xr10:uidLastSave="{00000000-0000-0000-0000-000000000000}"/>
  <bookViews>
    <workbookView xWindow="240" yWindow="760" windowWidth="18780" windowHeight="133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O36" i="1"/>
  <c r="AP36" i="1" s="1"/>
  <c r="AN36" i="1"/>
  <c r="AL36" i="1"/>
  <c r="P36" i="1" s="1"/>
  <c r="AD36" i="1"/>
  <c r="AC36" i="1"/>
  <c r="AB36" i="1"/>
  <c r="U36" i="1"/>
  <c r="AR35" i="1"/>
  <c r="X35" i="1" s="1"/>
  <c r="AQ35" i="1"/>
  <c r="AP35" i="1" s="1"/>
  <c r="AO35" i="1"/>
  <c r="AN35" i="1"/>
  <c r="AL35" i="1"/>
  <c r="P35" i="1" s="1"/>
  <c r="AD35" i="1"/>
  <c r="AC35" i="1"/>
  <c r="AB35" i="1"/>
  <c r="U35" i="1"/>
  <c r="S35" i="1"/>
  <c r="AR34" i="1"/>
  <c r="AQ34" i="1"/>
  <c r="AP34" i="1"/>
  <c r="AO34" i="1"/>
  <c r="AN34" i="1"/>
  <c r="AL34" i="1" s="1"/>
  <c r="AD34" i="1"/>
  <c r="AC34" i="1"/>
  <c r="AB34" i="1" s="1"/>
  <c r="X34" i="1"/>
  <c r="U34" i="1"/>
  <c r="AR33" i="1"/>
  <c r="AQ33" i="1"/>
  <c r="AO33" i="1"/>
  <c r="AP33" i="1" s="1"/>
  <c r="AN33" i="1"/>
  <c r="AL33" i="1" s="1"/>
  <c r="AD33" i="1"/>
  <c r="AC33" i="1"/>
  <c r="AB33" i="1" s="1"/>
  <c r="U33" i="1"/>
  <c r="AR32" i="1"/>
  <c r="AQ32" i="1"/>
  <c r="AO32" i="1"/>
  <c r="AP32" i="1" s="1"/>
  <c r="AN32" i="1"/>
  <c r="AL32" i="1"/>
  <c r="P32" i="1" s="1"/>
  <c r="AD32" i="1"/>
  <c r="AC32" i="1"/>
  <c r="AB32" i="1"/>
  <c r="U32" i="1"/>
  <c r="AR31" i="1"/>
  <c r="X31" i="1" s="1"/>
  <c r="AQ31" i="1"/>
  <c r="AP31" i="1" s="1"/>
  <c r="AO31" i="1"/>
  <c r="AN31" i="1"/>
  <c r="AL31" i="1"/>
  <c r="P31" i="1" s="1"/>
  <c r="AD31" i="1"/>
  <c r="AC31" i="1"/>
  <c r="AB31" i="1"/>
  <c r="U31" i="1"/>
  <c r="S31" i="1"/>
  <c r="AR30" i="1"/>
  <c r="AQ30" i="1"/>
  <c r="AP30" i="1"/>
  <c r="AO30" i="1"/>
  <c r="AN30" i="1"/>
  <c r="AL30" i="1" s="1"/>
  <c r="AD30" i="1"/>
  <c r="AC30" i="1"/>
  <c r="AB30" i="1" s="1"/>
  <c r="X30" i="1"/>
  <c r="U30" i="1"/>
  <c r="AR29" i="1"/>
  <c r="AQ29" i="1"/>
  <c r="AO29" i="1"/>
  <c r="X29" i="1" s="1"/>
  <c r="AN29" i="1"/>
  <c r="AL29" i="1" s="1"/>
  <c r="AD29" i="1"/>
  <c r="AC29" i="1"/>
  <c r="AB29" i="1" s="1"/>
  <c r="U29" i="1"/>
  <c r="AR28" i="1"/>
  <c r="AQ28" i="1"/>
  <c r="AO28" i="1"/>
  <c r="AP28" i="1" s="1"/>
  <c r="AN28" i="1"/>
  <c r="AL28" i="1"/>
  <c r="P28" i="1" s="1"/>
  <c r="AD28" i="1"/>
  <c r="AC28" i="1"/>
  <c r="AB28" i="1"/>
  <c r="U28" i="1"/>
  <c r="AR27" i="1"/>
  <c r="X27" i="1" s="1"/>
  <c r="AQ27" i="1"/>
  <c r="AP27" i="1" s="1"/>
  <c r="AO27" i="1"/>
  <c r="AN27" i="1"/>
  <c r="AL27" i="1"/>
  <c r="P27" i="1" s="1"/>
  <c r="AD27" i="1"/>
  <c r="AC27" i="1"/>
  <c r="AB27" i="1"/>
  <c r="U27" i="1"/>
  <c r="S27" i="1"/>
  <c r="AR26" i="1"/>
  <c r="AQ26" i="1"/>
  <c r="AP26" i="1"/>
  <c r="AO26" i="1"/>
  <c r="AN26" i="1"/>
  <c r="AL26" i="1" s="1"/>
  <c r="AD26" i="1"/>
  <c r="AC26" i="1"/>
  <c r="AB26" i="1" s="1"/>
  <c r="X26" i="1"/>
  <c r="U26" i="1"/>
  <c r="AR25" i="1"/>
  <c r="AQ25" i="1"/>
  <c r="AO25" i="1"/>
  <c r="X25" i="1" s="1"/>
  <c r="AN25" i="1"/>
  <c r="AL25" i="1" s="1"/>
  <c r="AD25" i="1"/>
  <c r="AC25" i="1"/>
  <c r="AB25" i="1" s="1"/>
  <c r="U25" i="1"/>
  <c r="AR24" i="1"/>
  <c r="AQ24" i="1"/>
  <c r="AO24" i="1"/>
  <c r="AP24" i="1" s="1"/>
  <c r="AN24" i="1"/>
  <c r="AL24" i="1"/>
  <c r="AM24" i="1" s="1"/>
  <c r="AD24" i="1"/>
  <c r="AC24" i="1"/>
  <c r="AB24" i="1"/>
  <c r="U24" i="1"/>
  <c r="AR23" i="1"/>
  <c r="X23" i="1" s="1"/>
  <c r="AQ23" i="1"/>
  <c r="AP23" i="1" s="1"/>
  <c r="AO23" i="1"/>
  <c r="AN23" i="1"/>
  <c r="AL23" i="1"/>
  <c r="P23" i="1" s="1"/>
  <c r="AD23" i="1"/>
  <c r="AC23" i="1"/>
  <c r="AB23" i="1"/>
  <c r="U23" i="1"/>
  <c r="S23" i="1"/>
  <c r="AR22" i="1"/>
  <c r="AQ22" i="1"/>
  <c r="AP22" i="1"/>
  <c r="AO22" i="1"/>
  <c r="AN22" i="1"/>
  <c r="AL22" i="1" s="1"/>
  <c r="AD22" i="1"/>
  <c r="AC22" i="1"/>
  <c r="AB22" i="1" s="1"/>
  <c r="X22" i="1"/>
  <c r="U22" i="1"/>
  <c r="AR21" i="1"/>
  <c r="AQ21" i="1"/>
  <c r="AO21" i="1"/>
  <c r="AP21" i="1" s="1"/>
  <c r="AN21" i="1"/>
  <c r="AL21" i="1" s="1"/>
  <c r="AD21" i="1"/>
  <c r="AC21" i="1"/>
  <c r="AB21" i="1" s="1"/>
  <c r="U21" i="1"/>
  <c r="AR20" i="1"/>
  <c r="AQ20" i="1"/>
  <c r="AO20" i="1"/>
  <c r="AP20" i="1" s="1"/>
  <c r="AN20" i="1"/>
  <c r="AL20" i="1"/>
  <c r="P20" i="1" s="1"/>
  <c r="AD20" i="1"/>
  <c r="AC20" i="1"/>
  <c r="AB20" i="1"/>
  <c r="U20" i="1"/>
  <c r="AR19" i="1"/>
  <c r="X19" i="1" s="1"/>
  <c r="AQ19" i="1"/>
  <c r="AP19" i="1" s="1"/>
  <c r="AO19" i="1"/>
  <c r="AN19" i="1"/>
  <c r="AL19" i="1"/>
  <c r="P19" i="1" s="1"/>
  <c r="AD19" i="1"/>
  <c r="AC19" i="1"/>
  <c r="AB19" i="1"/>
  <c r="U19" i="1"/>
  <c r="S19" i="1"/>
  <c r="N34" i="1" l="1"/>
  <c r="M34" i="1" s="1"/>
  <c r="P34" i="1"/>
  <c r="AM34" i="1"/>
  <c r="S34" i="1"/>
  <c r="O34" i="1"/>
  <c r="S25" i="1"/>
  <c r="O25" i="1"/>
  <c r="P25" i="1"/>
  <c r="AM25" i="1"/>
  <c r="N25" i="1"/>
  <c r="M25" i="1" s="1"/>
  <c r="Y25" i="1"/>
  <c r="Z25" i="1" s="1"/>
  <c r="S29" i="1"/>
  <c r="N29" i="1"/>
  <c r="M29" i="1" s="1"/>
  <c r="Y29" i="1" s="1"/>
  <c r="Z29" i="1" s="1"/>
  <c r="AG29" i="1" s="1"/>
  <c r="P29" i="1"/>
  <c r="O29" i="1"/>
  <c r="AM29" i="1"/>
  <c r="N30" i="1"/>
  <c r="M30" i="1" s="1"/>
  <c r="Y30" i="1" s="1"/>
  <c r="Z30" i="1" s="1"/>
  <c r="AM30" i="1"/>
  <c r="P30" i="1"/>
  <c r="S30" i="1"/>
  <c r="O30" i="1"/>
  <c r="N26" i="1"/>
  <c r="M26" i="1" s="1"/>
  <c r="Y26" i="1" s="1"/>
  <c r="Z26" i="1" s="1"/>
  <c r="AM26" i="1"/>
  <c r="S26" i="1"/>
  <c r="O26" i="1"/>
  <c r="P26" i="1"/>
  <c r="S33" i="1"/>
  <c r="P33" i="1"/>
  <c r="N33" i="1"/>
  <c r="M33" i="1" s="1"/>
  <c r="O33" i="1"/>
  <c r="AM33" i="1"/>
  <c r="N21" i="1"/>
  <c r="M21" i="1" s="1"/>
  <c r="S21" i="1"/>
  <c r="O21" i="1"/>
  <c r="P21" i="1"/>
  <c r="AM21" i="1"/>
  <c r="N22" i="1"/>
  <c r="M22" i="1" s="1"/>
  <c r="Y22" i="1" s="1"/>
  <c r="Z22" i="1" s="1"/>
  <c r="AM22" i="1"/>
  <c r="P22" i="1"/>
  <c r="S22" i="1"/>
  <c r="O22" i="1"/>
  <c r="AM28" i="1"/>
  <c r="S20" i="1"/>
  <c r="S24" i="1"/>
  <c r="S28" i="1"/>
  <c r="S32" i="1"/>
  <c r="S36" i="1"/>
  <c r="AM32" i="1"/>
  <c r="Y34" i="1"/>
  <c r="Z34" i="1" s="1"/>
  <c r="AM36" i="1"/>
  <c r="N20" i="1"/>
  <c r="M20" i="1" s="1"/>
  <c r="N28" i="1"/>
  <c r="M28" i="1" s="1"/>
  <c r="X33" i="1"/>
  <c r="N36" i="1"/>
  <c r="M36" i="1" s="1"/>
  <c r="AM20" i="1"/>
  <c r="N32" i="1"/>
  <c r="M32" i="1" s="1"/>
  <c r="AM19" i="1"/>
  <c r="O20" i="1"/>
  <c r="AM23" i="1"/>
  <c r="O24" i="1"/>
  <c r="AM27" i="1"/>
  <c r="O28" i="1"/>
  <c r="AM31" i="1"/>
  <c r="O32" i="1"/>
  <c r="AM35" i="1"/>
  <c r="O36" i="1"/>
  <c r="N24" i="1"/>
  <c r="M24" i="1" s="1"/>
  <c r="AP25" i="1"/>
  <c r="AP29" i="1"/>
  <c r="N19" i="1"/>
  <c r="M19" i="1" s="1"/>
  <c r="Y19" i="1" s="1"/>
  <c r="Z19" i="1" s="1"/>
  <c r="X20" i="1"/>
  <c r="N23" i="1"/>
  <c r="M23" i="1" s="1"/>
  <c r="P24" i="1"/>
  <c r="X24" i="1"/>
  <c r="N27" i="1"/>
  <c r="M27" i="1" s="1"/>
  <c r="X28" i="1"/>
  <c r="N31" i="1"/>
  <c r="M31" i="1" s="1"/>
  <c r="Y31" i="1" s="1"/>
  <c r="Z31" i="1" s="1"/>
  <c r="X32" i="1"/>
  <c r="N35" i="1"/>
  <c r="M35" i="1" s="1"/>
  <c r="X36" i="1"/>
  <c r="X21" i="1"/>
  <c r="O19" i="1"/>
  <c r="O23" i="1"/>
  <c r="O27" i="1"/>
  <c r="O31" i="1"/>
  <c r="O35" i="1"/>
  <c r="AH22" i="1" l="1"/>
  <c r="AA22" i="1"/>
  <c r="AE22" i="1" s="1"/>
  <c r="AG22" i="1"/>
  <c r="AA19" i="1"/>
  <c r="AE19" i="1" s="1"/>
  <c r="AH19" i="1"/>
  <c r="AG19" i="1"/>
  <c r="AA31" i="1"/>
  <c r="AE31" i="1" s="1"/>
  <c r="AH31" i="1"/>
  <c r="AG31" i="1"/>
  <c r="Y33" i="1"/>
  <c r="Z33" i="1" s="1"/>
  <c r="AF21" i="1"/>
  <c r="AA29" i="1"/>
  <c r="AE29" i="1" s="1"/>
  <c r="AH29" i="1"/>
  <c r="AA25" i="1"/>
  <c r="AE25" i="1" s="1"/>
  <c r="AH25" i="1"/>
  <c r="AF27" i="1"/>
  <c r="AF36" i="1"/>
  <c r="AF23" i="1"/>
  <c r="AH30" i="1"/>
  <c r="AG30" i="1"/>
  <c r="AA30" i="1"/>
  <c r="AE30" i="1" s="1"/>
  <c r="AF35" i="1"/>
  <c r="Y32" i="1"/>
  <c r="Z32" i="1" s="1"/>
  <c r="AH26" i="1"/>
  <c r="AA26" i="1"/>
  <c r="AE26" i="1" s="1"/>
  <c r="AG26" i="1"/>
  <c r="AH34" i="1"/>
  <c r="AA34" i="1"/>
  <c r="AE34" i="1" s="1"/>
  <c r="AG34" i="1"/>
  <c r="V26" i="1"/>
  <c r="T26" i="1" s="1"/>
  <c r="W26" i="1" s="1"/>
  <c r="Q26" i="1" s="1"/>
  <c r="R26" i="1" s="1"/>
  <c r="AF26" i="1"/>
  <c r="Y23" i="1"/>
  <c r="Z23" i="1" s="1"/>
  <c r="V34" i="1"/>
  <c r="T34" i="1" s="1"/>
  <c r="W34" i="1" s="1"/>
  <c r="Q34" i="1" s="1"/>
  <c r="R34" i="1" s="1"/>
  <c r="AF34" i="1"/>
  <c r="AF24" i="1"/>
  <c r="Y24" i="1"/>
  <c r="Z24" i="1" s="1"/>
  <c r="Y21" i="1"/>
  <c r="Z21" i="1" s="1"/>
  <c r="V21" i="1" s="1"/>
  <c r="T21" i="1" s="1"/>
  <c r="W21" i="1" s="1"/>
  <c r="Q21" i="1" s="1"/>
  <c r="R21" i="1" s="1"/>
  <c r="AF29" i="1"/>
  <c r="V29" i="1"/>
  <c r="T29" i="1" s="1"/>
  <c r="W29" i="1" s="1"/>
  <c r="Q29" i="1" s="1"/>
  <c r="R29" i="1" s="1"/>
  <c r="AF32" i="1"/>
  <c r="AF33" i="1"/>
  <c r="V33" i="1"/>
  <c r="T33" i="1" s="1"/>
  <c r="W33" i="1" s="1"/>
  <c r="Q33" i="1" s="1"/>
  <c r="R33" i="1" s="1"/>
  <c r="AF31" i="1"/>
  <c r="V31" i="1"/>
  <c r="T31" i="1" s="1"/>
  <c r="W31" i="1" s="1"/>
  <c r="Q31" i="1" s="1"/>
  <c r="R31" i="1" s="1"/>
  <c r="Y27" i="1"/>
  <c r="Z27" i="1" s="1"/>
  <c r="AF28" i="1"/>
  <c r="Y36" i="1"/>
  <c r="Z36" i="1" s="1"/>
  <c r="V36" i="1" s="1"/>
  <c r="T36" i="1" s="1"/>
  <c r="W36" i="1" s="1"/>
  <c r="Q36" i="1" s="1"/>
  <c r="R36" i="1" s="1"/>
  <c r="AF20" i="1"/>
  <c r="Y20" i="1"/>
  <c r="Z20" i="1" s="1"/>
  <c r="V22" i="1"/>
  <c r="T22" i="1" s="1"/>
  <c r="W22" i="1" s="1"/>
  <c r="Q22" i="1" s="1"/>
  <c r="R22" i="1" s="1"/>
  <c r="AF22" i="1"/>
  <c r="AF25" i="1"/>
  <c r="V25" i="1"/>
  <c r="T25" i="1" s="1"/>
  <c r="W25" i="1" s="1"/>
  <c r="Q25" i="1" s="1"/>
  <c r="R25" i="1" s="1"/>
  <c r="AF19" i="1"/>
  <c r="V19" i="1"/>
  <c r="T19" i="1" s="1"/>
  <c r="W19" i="1" s="1"/>
  <c r="Q19" i="1" s="1"/>
  <c r="R19" i="1" s="1"/>
  <c r="Y28" i="1"/>
  <c r="Z28" i="1" s="1"/>
  <c r="AG25" i="1"/>
  <c r="Y35" i="1"/>
  <c r="Z35" i="1" s="1"/>
  <c r="V35" i="1" s="1"/>
  <c r="T35" i="1" s="1"/>
  <c r="W35" i="1" s="1"/>
  <c r="Q35" i="1" s="1"/>
  <c r="R35" i="1" s="1"/>
  <c r="V30" i="1"/>
  <c r="T30" i="1" s="1"/>
  <c r="W30" i="1" s="1"/>
  <c r="Q30" i="1" s="1"/>
  <c r="R30" i="1" s="1"/>
  <c r="AF30" i="1"/>
  <c r="AI31" i="1" l="1"/>
  <c r="AI30" i="1"/>
  <c r="AI26" i="1"/>
  <c r="AA27" i="1"/>
  <c r="AE27" i="1" s="1"/>
  <c r="AH27" i="1"/>
  <c r="AG27" i="1"/>
  <c r="AH28" i="1"/>
  <c r="AA28" i="1"/>
  <c r="AE28" i="1" s="1"/>
  <c r="AG28" i="1"/>
  <c r="AH20" i="1"/>
  <c r="AA20" i="1"/>
  <c r="AE20" i="1" s="1"/>
  <c r="AG20" i="1"/>
  <c r="AH23" i="1"/>
  <c r="AA23" i="1"/>
  <c r="AE23" i="1" s="1"/>
  <c r="AG23" i="1"/>
  <c r="V23" i="1"/>
  <c r="T23" i="1" s="1"/>
  <c r="W23" i="1" s="1"/>
  <c r="Q23" i="1" s="1"/>
  <c r="R23" i="1" s="1"/>
  <c r="AI19" i="1"/>
  <c r="AH24" i="1"/>
  <c r="AA24" i="1"/>
  <c r="AE24" i="1" s="1"/>
  <c r="AG24" i="1"/>
  <c r="AH36" i="1"/>
  <c r="AA36" i="1"/>
  <c r="AE36" i="1" s="1"/>
  <c r="AG36" i="1"/>
  <c r="AA33" i="1"/>
  <c r="AE33" i="1" s="1"/>
  <c r="AH33" i="1"/>
  <c r="AG33" i="1"/>
  <c r="AH35" i="1"/>
  <c r="AA35" i="1"/>
  <c r="AE35" i="1" s="1"/>
  <c r="AG35" i="1"/>
  <c r="AA21" i="1"/>
  <c r="AE21" i="1" s="1"/>
  <c r="AH21" i="1"/>
  <c r="AG21" i="1"/>
  <c r="AI29" i="1"/>
  <c r="V20" i="1"/>
  <c r="T20" i="1" s="1"/>
  <c r="W20" i="1" s="1"/>
  <c r="Q20" i="1" s="1"/>
  <c r="R20" i="1" s="1"/>
  <c r="AH32" i="1"/>
  <c r="AA32" i="1"/>
  <c r="AE32" i="1" s="1"/>
  <c r="AG32" i="1"/>
  <c r="V32" i="1"/>
  <c r="T32" i="1" s="1"/>
  <c r="W32" i="1" s="1"/>
  <c r="Q32" i="1" s="1"/>
  <c r="R32" i="1" s="1"/>
  <c r="V24" i="1"/>
  <c r="T24" i="1" s="1"/>
  <c r="W24" i="1" s="1"/>
  <c r="Q24" i="1" s="1"/>
  <c r="R24" i="1" s="1"/>
  <c r="V27" i="1"/>
  <c r="T27" i="1" s="1"/>
  <c r="W27" i="1" s="1"/>
  <c r="Q27" i="1" s="1"/>
  <c r="R27" i="1" s="1"/>
  <c r="V28" i="1"/>
  <c r="T28" i="1" s="1"/>
  <c r="W28" i="1" s="1"/>
  <c r="Q28" i="1" s="1"/>
  <c r="R28" i="1" s="1"/>
  <c r="AI34" i="1"/>
  <c r="AI25" i="1"/>
  <c r="AI22" i="1"/>
  <c r="AI36" i="1" l="1"/>
  <c r="AI35" i="1"/>
  <c r="AI23" i="1"/>
  <c r="AI24" i="1"/>
  <c r="AI20" i="1"/>
  <c r="AI32" i="1"/>
  <c r="AI33" i="1"/>
  <c r="AI21" i="1"/>
  <c r="AI28" i="1"/>
  <c r="AI27" i="1"/>
</calcChain>
</file>

<file path=xl/sharedStrings.xml><?xml version="1.0" encoding="utf-8"?>
<sst xmlns="http://schemas.openxmlformats.org/spreadsheetml/2006/main" count="988" uniqueCount="412">
  <si>
    <t>File opened</t>
  </si>
  <si>
    <t>2023-07-23 15:53:27</t>
  </si>
  <si>
    <t>Console s/n</t>
  </si>
  <si>
    <t>68C-812122</t>
  </si>
  <si>
    <t>Console ver</t>
  </si>
  <si>
    <t>Bluestem v.2.1.08</t>
  </si>
  <si>
    <t>Scripts ver</t>
  </si>
  <si>
    <t>2022.05  2.1.08, Aug 2022</t>
  </si>
  <si>
    <t>Head s/n</t>
  </si>
  <si>
    <t>68H-982112</t>
  </si>
  <si>
    <t>Head ver</t>
  </si>
  <si>
    <t>1.4.22</t>
  </si>
  <si>
    <t>Head cal</t>
  </si>
  <si>
    <t>{"flowazero": "0.29276", "co2aspan2b": "0.303179", "h2oaspan2": "0", "co2bspan2b": "0.301941", "h2obspan2": "0", "chamberpressurezero": "2.69073", "h2oaspan1": "1.00972", "co2azero": "0.93247", "h2obzero": "1.01733", "ssb_ref": "35739", "flowmeterzero": "1.00306", "co2aspanconc2": "299.3", "h2obspan2a": "0.0707451", "co2aspan2a": "0.305485", "h2oaspanconc1": "12.13", "flowbzero": "0.30054", "co2bspanconc1": "2491", "tbzero": "0.0309811", "ssa_ref": "31724", "co2bspan2a": "0.304297", "oxygen": "21", "co2bzero": "0.935154", "co2bspan1": "1.00256", "co2aspanconc1": "2491", "co2aspan1": "1.00275", "h2obspanconc1": "12.12", "h2obspan1": "1.00295", "co2bspanconc2": "299.3", "h2obspan2b": "0.0709538", "co2aspan2": "-0.033707", "tazero": "-0.061388", "h2obspanconc2": "0", "h2oaspanconc2": "0", "h2oaspan2b": "0.0726308", "co2bspan2": "-0.0338567", "h2oaspan2a": "0.0719315", "h2oazero": "1.01368"}</t>
  </si>
  <si>
    <t>CO2 rangematch</t>
  </si>
  <si>
    <t>Mon Jul 10 11:00</t>
  </si>
  <si>
    <t>H2O rangematch</t>
  </si>
  <si>
    <t>Tue Jun  6 13:05</t>
  </si>
  <si>
    <t>Chamber type</t>
  </si>
  <si>
    <t>6800-01A</t>
  </si>
  <si>
    <t>Chamber s/n</t>
  </si>
  <si>
    <t>MPF-281862</t>
  </si>
  <si>
    <t>Chamber rev</t>
  </si>
  <si>
    <t>0</t>
  </si>
  <si>
    <t>Chamber cal</t>
  </si>
  <si>
    <t>Fluorometer</t>
  </si>
  <si>
    <t>Flr. Version</t>
  </si>
  <si>
    <t>15:53:27</t>
  </si>
  <si>
    <t>Stability Definition:	A (GasEx): Std&lt;0.2 Per=20	Qin (LeafQ): Std&lt;1 Per=20	CO2_r (Meas): Per=20</t>
  </si>
  <si>
    <t>15:58:50</t>
  </si>
  <si>
    <t>Stability Definition:	A (GasEx): Std&lt;0.2 Per=20	Qin (LeafQ): Std&lt;1 Per=20	CO2_r (Meas): Std&lt;0.75 Per=20</t>
  </si>
  <si>
    <t>15:58:51</t>
  </si>
  <si>
    <t>Stability Definition:	A (GasEx): Std&lt;0.2 Per=20	Qin (LeafQ): Per=20	CO2_r (Meas): Std&lt;0.75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</si>
  <si>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</si>
  <si>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</si>
  <si>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</si>
  <si>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</si>
  <si>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</si>
  <si>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</si>
  <si>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</si>
  <si>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</si>
  <si>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</si>
  <si>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</si>
  <si>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</si>
  <si>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</si>
  <si>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</si>
  <si>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</si>
  <si>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</si>
  <si>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</si>
  <si>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</si>
  <si>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</si>
  <si>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</si>
  <si>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</si>
  <si>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</si>
  <si>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</si>
  <si>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</si>
  <si>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</si>
  <si>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</si>
  <si>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</si>
  <si>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</si>
  <si>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</si>
  <si>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</si>
  <si>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</si>
  <si>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</si>
  <si>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</si>
  <si>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</si>
  <si>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</si>
  <si>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</si>
  <si>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</si>
  <si>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</si>
  <si>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</si>
  <si>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</si>
  <si>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</si>
  <si>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</si>
  <si>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</si>
  <si>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</si>
  <si>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</si>
  <si>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</si>
  <si>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</si>
  <si>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</si>
  <si>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</si>
  <si>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</si>
  <si>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</si>
  <si>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</si>
  <si>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</si>
  <si>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</si>
  <si>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</si>
  <si>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</si>
  <si>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</si>
  <si>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</si>
  <si>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</si>
  <si>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2.0055 88.6067 382.417 626.939 874.844 1101.91 1301.05 1465.9</t>
  </si>
  <si>
    <t>Fs_true</t>
  </si>
  <si>
    <t>0.311437 103.533 403.145 601.436 802.441 1000.84 1203.96 1400.74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</si>
  <si>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</si>
  <si>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</si>
  <si>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</si>
  <si>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</si>
  <si>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</si>
  <si>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</si>
  <si>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</si>
  <si>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</si>
  <si>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</si>
  <si>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</si>
  <si>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</si>
  <si>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</si>
  <si>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</si>
  <si>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</si>
  <si>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</si>
  <si>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</si>
  <si>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</si>
  <si>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</si>
  <si>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</si>
  <si>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</si>
  <si>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</si>
  <si>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</si>
  <si>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</si>
  <si>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</si>
  <si>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</si>
  <si>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</si>
  <si>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</si>
  <si>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</si>
  <si>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</si>
  <si>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</si>
  <si>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</si>
  <si>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</si>
  <si>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</si>
  <si>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</si>
  <si>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</si>
  <si>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</si>
  <si>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</si>
  <si>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</si>
  <si>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</si>
  <si>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</si>
  <si>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</si>
  <si>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</si>
  <si>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</si>
  <si>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</si>
  <si>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</si>
  <si>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</si>
  <si>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</si>
  <si>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</si>
  <si>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</si>
  <si>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</si>
  <si>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</si>
  <si>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</si>
  <si>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</si>
  <si>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</si>
  <si>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</si>
  <si>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</si>
  <si>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</si>
  <si>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</si>
  <si>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</si>
  <si>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</si>
  <si>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</si>
  <si>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</si>
  <si>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</si>
  <si>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</si>
  <si>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</si>
  <si>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</si>
  <si>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</si>
  <si>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</si>
  <si>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</si>
  <si>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</si>
  <si>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</si>
  <si>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</si>
  <si>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</si>
  <si>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</si>
  <si>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</si>
  <si>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</si>
  <si>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</si>
  <si>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</si>
  <si>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</si>
  <si>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</si>
  <si>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</si>
  <si>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</si>
  <si>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</si>
  <si>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</si>
  <si>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</si>
  <si>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</si>
  <si>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</si>
  <si>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</si>
  <si>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</si>
  <si>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</si>
  <si>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</si>
  <si>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</si>
  <si>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</si>
  <si>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</si>
  <si>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</si>
  <si>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</si>
  <si>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</si>
  <si>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</si>
  <si>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</si>
  <si>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</si>
  <si>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</si>
  <si>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</si>
  <si>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</si>
  <si>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</si>
  <si>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</si>
  <si>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</si>
  <si>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</si>
  <si>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</si>
  <si>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</si>
  <si>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</si>
  <si>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</si>
  <si>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</si>
  <si>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</si>
  <si>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</si>
  <si>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</si>
  <si>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</si>
  <si>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</si>
  <si>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</si>
  <si>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</si>
  <si>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</si>
  <si>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</si>
  <si>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</si>
  <si>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</si>
  <si>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</si>
  <si>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</si>
  <si>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</si>
  <si>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</si>
  <si>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</si>
  <si>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</si>
  <si>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</si>
  <si>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</si>
  <si>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</si>
  <si>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</si>
  <si>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</si>
  <si>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</si>
  <si>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</si>
  <si>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</si>
  <si>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</si>
  <si>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</si>
  <si>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</si>
  <si>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</si>
  <si>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</si>
  <si>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</si>
  <si>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</si>
  <si>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</si>
  <si>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</si>
  <si>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</si>
  <si>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</si>
  <si>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</si>
  <si>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</si>
  <si>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</si>
  <si>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</si>
  <si>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</si>
  <si>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</si>
  <si>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</si>
  <si>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</si>
  <si>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</si>
  <si>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</si>
  <si>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</si>
  <si>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</si>
  <si>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</si>
  <si>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</si>
  <si>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</si>
  <si>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</si>
  <si>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</si>
  <si>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AccH2O_des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</si>
  <si>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</si>
  <si>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</si>
  <si>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</si>
  <si>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</si>
  <si>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</si>
  <si>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</si>
  <si>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</si>
  <si>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</si>
  <si>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</si>
  <si>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</si>
  <si>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</si>
  <si>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</si>
  <si>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</si>
  <si>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</si>
  <si>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</si>
  <si>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</si>
  <si>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</si>
  <si>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</si>
  <si>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</si>
  <si>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</si>
  <si>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</si>
  <si>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</si>
  <si>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</si>
  <si>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</si>
  <si>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</si>
  <si>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</si>
  <si>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</si>
  <si>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</si>
  <si>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</si>
  <si>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</si>
  <si>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</si>
  <si>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</si>
  <si>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</si>
  <si>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</si>
  <si>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</si>
  <si>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</si>
  <si>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</si>
  <si>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</si>
  <si>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</si>
  <si>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</si>
  <si>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</si>
  <si>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</si>
  <si>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</si>
  <si>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</si>
  <si>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</si>
  <si>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</si>
  <si>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</si>
  <si>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</si>
  <si>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</si>
  <si>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</si>
  <si>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</si>
  <si>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</si>
  <si>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</si>
  <si>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</si>
  <si>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</si>
  <si>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</si>
  <si>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</si>
  <si>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</si>
  <si>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</si>
  <si>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</si>
  <si>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</si>
  <si>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</si>
  <si>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</si>
  <si>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</si>
  <si>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</si>
  <si>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</si>
  <si>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</si>
  <si>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</si>
  <si>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</si>
  <si>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</si>
  <si>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</si>
  <si>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</si>
  <si>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</si>
  <si>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</si>
  <si>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</si>
  <si>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</si>
  <si>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</si>
  <si>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</si>
  <si>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</si>
  <si>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</si>
  <si>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</si>
  <si>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</si>
  <si>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</si>
  <si>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</si>
  <si>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</si>
  <si>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</si>
  <si>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20230723 16:22:54</t>
  </si>
  <si>
    <t>16:22:54</t>
  </si>
  <si>
    <t>none</t>
  </si>
  <si>
    <t>Mikaela</t>
  </si>
  <si>
    <t>20230723</t>
  </si>
  <si>
    <t>AR</t>
  </si>
  <si>
    <t>unconfirmed</t>
  </si>
  <si>
    <t>BNL19104</t>
  </si>
  <si>
    <t>16:22:25</t>
  </si>
  <si>
    <t>2/2</t>
  </si>
  <si>
    <t>00000000</t>
  </si>
  <si>
    <t>iiiiiiii</t>
  </si>
  <si>
    <t>off</t>
  </si>
  <si>
    <t>20230723 16:24:25</t>
  </si>
  <si>
    <t>16:24:25</t>
  </si>
  <si>
    <t>16:23:56</t>
  </si>
  <si>
    <t>20230723 16:25:51</t>
  </si>
  <si>
    <t>16:25:51</t>
  </si>
  <si>
    <t>16:25:22</t>
  </si>
  <si>
    <t>20230723 16:27:21</t>
  </si>
  <si>
    <t>16:27:21</t>
  </si>
  <si>
    <t>16:26:52</t>
  </si>
  <si>
    <t>20230723 16:28:49</t>
  </si>
  <si>
    <t>16:28:49</t>
  </si>
  <si>
    <t>16:28:21</t>
  </si>
  <si>
    <t>20230723 16:30:02</t>
  </si>
  <si>
    <t>16:30:02</t>
  </si>
  <si>
    <t>16:29:51</t>
  </si>
  <si>
    <t>20230723 16:31:14</t>
  </si>
  <si>
    <t>16:31:14</t>
  </si>
  <si>
    <t>16:31:03</t>
  </si>
  <si>
    <t>20230723 16:32:42</t>
  </si>
  <si>
    <t>16:32:42</t>
  </si>
  <si>
    <t>16:32:14</t>
  </si>
  <si>
    <t>20230723 16:34:00</t>
  </si>
  <si>
    <t>16:34:00</t>
  </si>
  <si>
    <t>16:33:32</t>
  </si>
  <si>
    <t>20230723 16:35:20</t>
  </si>
  <si>
    <t>16:35:20</t>
  </si>
  <si>
    <t>16:34:52</t>
  </si>
  <si>
    <t>20230723 16:36:50</t>
  </si>
  <si>
    <t>16:36:50</t>
  </si>
  <si>
    <t>16:36:22</t>
  </si>
  <si>
    <t>20230723 16:38:22</t>
  </si>
  <si>
    <t>16:38:22</t>
  </si>
  <si>
    <t>16:37:54</t>
  </si>
  <si>
    <t>20230723 16:39:46</t>
  </si>
  <si>
    <t>16:39:46</t>
  </si>
  <si>
    <t>16:39:18</t>
  </si>
  <si>
    <t>20230723 16:41:16</t>
  </si>
  <si>
    <t>16:41:16</t>
  </si>
  <si>
    <t>16:40:48</t>
  </si>
  <si>
    <t>20230723 16:42:50</t>
  </si>
  <si>
    <t>16:42:50</t>
  </si>
  <si>
    <t>16:42:21</t>
  </si>
  <si>
    <t>20230723 16:44:21</t>
  </si>
  <si>
    <t>16:44:21</t>
  </si>
  <si>
    <t>16:43:52</t>
  </si>
  <si>
    <t>20230723 16:45:55</t>
  </si>
  <si>
    <t>16:45:55</t>
  </si>
  <si>
    <t>16:45:26</t>
  </si>
  <si>
    <t>20230723 16:47:33</t>
  </si>
  <si>
    <t>16:47:33</t>
  </si>
  <si>
    <t>16:47:01</t>
  </si>
  <si>
    <t>16:52:16</t>
  </si>
  <si>
    <t>16:52:17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</si>
</sst>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workbookViewId="0">
      <selection activeCell="C7" sqref="C7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1.1499999999999999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343</v>
      </c>
      <c r="EX18" t="s">
        <v>344</v>
      </c>
      <c r="EY18" t="s">
        <v>343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1690158174</v>
      </c>
      <c r="C19">
        <v>0</v>
      </c>
      <c r="D19" t="s">
        <v>346</v>
      </c>
      <c r="E19" t="s">
        <v>347</v>
      </c>
      <c r="F19" t="s">
        <v>348</v>
      </c>
      <c r="G19" t="s">
        <v>349</v>
      </c>
      <c r="H19" t="s">
        <v>350</v>
      </c>
      <c r="I19" t="s">
        <v>351</v>
      </c>
      <c r="J19" t="s">
        <v>352</v>
      </c>
      <c r="K19" t="s">
        <v>353</v>
      </c>
      <c r="L19">
        <v>1690158174</v>
      </c>
      <c r="M19">
        <f t="shared" ref="M19:M36" si="0">(N19)/1000</f>
        <v>1.9768057798619809E-3</v>
      </c>
      <c r="N19">
        <f t="shared" ref="N19:N36" si="1">1000*AZ19*AL19*(AV19-AW19)/(100*$B$7*(1000-AL19*AV19))</f>
        <v>1.9768057798619807</v>
      </c>
      <c r="O19">
        <f t="shared" ref="O19:O36" si="2">AZ19*AL19*(AU19-AT19*(1000-AL19*AW19)/(1000-AL19*AV19))/(100*$B$7)</f>
        <v>15.345088119169949</v>
      </c>
      <c r="P19">
        <f t="shared" ref="P19:P36" si="3">AT19 - IF(AL19&gt;1, O19*$B$7*100/(AN19*BH19), 0)</f>
        <v>395.38099999999997</v>
      </c>
      <c r="Q19">
        <f t="shared" ref="Q19:Q36" si="4">((W19-M19/2)*P19-O19)/(W19+M19/2)</f>
        <v>237.0626092195422</v>
      </c>
      <c r="R19">
        <f t="shared" ref="R19:R36" si="5">Q19*(BA19+BB19)/1000</f>
        <v>23.870738397638569</v>
      </c>
      <c r="S19">
        <f t="shared" ref="S19:S36" si="6">(AT19 - IF(AL19&gt;1, O19*$B$7*100/(AN19*BH19), 0))*(BA19+BB19)/1000</f>
        <v>39.812421070824492</v>
      </c>
      <c r="T19">
        <f t="shared" ref="T19:T36" si="7">2/((1/V19-1/U19)+SIGN(V19)*SQRT((1/V19-1/U19)*(1/V19-1/U19) + 4*$C$7/(($C$7+1)*($C$7+1))*(2*1/V19*1/U19-1/U19*1/U19)))</f>
        <v>0.16406281980479423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4.7211444005922072</v>
      </c>
      <c r="V19">
        <f t="shared" ref="V19:V36" si="9">M19*(1000-(1000*0.61365*EXP(17.502*Z19/(240.97+Z19))/(BA19+BB19)+AV19)/2)/(1000*0.61365*EXP(17.502*Z19/(240.97+Z19))/(BA19+BB19)-AV19)</f>
        <v>0.16096006494674814</v>
      </c>
      <c r="W19">
        <f t="shared" ref="W19:W36" si="10">1/(($C$7+1)/(T19/1.6)+1/(U19/1.37)) + $C$7/(($C$7+1)/(T19/1.6) + $C$7/(U19/1.37))</f>
        <v>0.10087392331057113</v>
      </c>
      <c r="X19">
        <f t="shared" ref="X19:X36" si="11">(AO19*AR19)</f>
        <v>297.70142100000004</v>
      </c>
      <c r="Y19">
        <f t="shared" ref="Y19:Y36" si="12">(BC19+(X19+2*0.95*0.0000000567*(((BC19+$B$9)+273)^4-(BC19+273)^4)-44100*M19)/(1.84*29.3*U19+8*0.95*0.0000000567*(BC19+273)^3))</f>
        <v>23.815724547209868</v>
      </c>
      <c r="Z19">
        <f t="shared" ref="Z19:Z36" si="13">($C$9*BD19+$D$9*BE19+$E$9*Y19)</f>
        <v>23.815724547209868</v>
      </c>
      <c r="AA19">
        <f t="shared" ref="AA19:AA36" si="14">0.61365*EXP(17.502*Z19/(240.97+Z19))</f>
        <v>2.9619818563234697</v>
      </c>
      <c r="AB19">
        <f t="shared" ref="AB19:AB36" si="15">(AC19/AD19*100)</f>
        <v>62.12687551574534</v>
      </c>
      <c r="AC19">
        <f t="shared" ref="AC19:AC36" si="16">AV19*(BA19+BB19)/1000</f>
        <v>1.7542876362189999</v>
      </c>
      <c r="AD19">
        <f t="shared" ref="AD19:AD36" si="17">0.61365*EXP(17.502*BC19/(240.97+BC19))</f>
        <v>2.8237177898547241</v>
      </c>
      <c r="AE19">
        <f t="shared" ref="AE19:AE36" si="18">(AA19-AV19*(BA19+BB19)/1000)</f>
        <v>1.2076942201044698</v>
      </c>
      <c r="AF19">
        <f t="shared" ref="AF19:AF36" si="19">(-M19*44100)</f>
        <v>-87.177134891913354</v>
      </c>
      <c r="AG19">
        <f t="shared" ref="AG19:AG36" si="20">2*29.3*U19*0.92*(BC19-Z19)</f>
        <v>-201.66746465687103</v>
      </c>
      <c r="AH19">
        <f t="shared" ref="AH19:AH36" si="21">2*0.95*0.0000000567*(((BC19+$B$9)+273)^4-(Z19+273)^4)</f>
        <v>-8.8924436717547284</v>
      </c>
      <c r="AI19">
        <f t="shared" ref="AI19:AI36" si="22">X19+AH19+AF19+AG19</f>
        <v>-3.5622220539067939E-2</v>
      </c>
      <c r="AJ19">
        <v>0</v>
      </c>
      <c r="AK19">
        <v>0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54009.176040512655</v>
      </c>
      <c r="AO19">
        <f t="shared" ref="AO19:AO36" si="26">$B$13*BI19+$C$13*BJ19+$F$13*BU19*(1-BX19)</f>
        <v>1800</v>
      </c>
      <c r="AP19">
        <f t="shared" ref="AP19:AP36" si="27">AO19*AQ19</f>
        <v>1517.3996999999999</v>
      </c>
      <c r="AQ19">
        <f t="shared" ref="AQ19:AQ36" si="28">($B$13*$D$11+$C$13*$D$11+$F$13*((CH19+BZ19)/MAX(CH19+BZ19+CI19, 0.1)*$I$11+CI19/MAX(CH19+BZ19+CI19, 0.1)*$J$11))/($B$13+$C$13+$F$13)</f>
        <v>0.84299983333333328</v>
      </c>
      <c r="AR19">
        <f t="shared" ref="AR19:AR36" si="29">($B$13*$K$11+$C$13*$K$11+$F$13*((CH19+BZ19)/MAX(CH19+BZ19+CI19, 0.1)*$P$11+CI19/MAX(CH19+BZ19+CI19, 0.1)*$Q$11))/($B$13+$C$13+$F$13)</f>
        <v>0.16538967833333335</v>
      </c>
      <c r="AS19">
        <v>1690158174</v>
      </c>
      <c r="AT19">
        <v>395.38099999999997</v>
      </c>
      <c r="AU19">
        <v>400.01799999999997</v>
      </c>
      <c r="AV19">
        <v>17.422000000000001</v>
      </c>
      <c r="AW19">
        <v>16.863499999999998</v>
      </c>
      <c r="AX19">
        <v>399.21600000000001</v>
      </c>
      <c r="AY19">
        <v>17.666399999999999</v>
      </c>
      <c r="AZ19">
        <v>399.95</v>
      </c>
      <c r="BA19">
        <v>100.59399999999999</v>
      </c>
      <c r="BB19">
        <v>9.98145E-2</v>
      </c>
      <c r="BC19">
        <v>23.023399999999999</v>
      </c>
      <c r="BD19">
        <v>23.1997</v>
      </c>
      <c r="BE19">
        <v>999.9</v>
      </c>
      <c r="BF19">
        <v>0</v>
      </c>
      <c r="BG19">
        <v>0</v>
      </c>
      <c r="BH19">
        <v>10020</v>
      </c>
      <c r="BI19">
        <v>0</v>
      </c>
      <c r="BJ19">
        <v>623.31299999999999</v>
      </c>
      <c r="BK19">
        <v>-4.6368999999999998</v>
      </c>
      <c r="BL19">
        <v>402.39100000000002</v>
      </c>
      <c r="BM19">
        <v>406.87900000000002</v>
      </c>
      <c r="BN19">
        <v>0.55851600000000001</v>
      </c>
      <c r="BO19">
        <v>400.01799999999997</v>
      </c>
      <c r="BP19">
        <v>16.863499999999998</v>
      </c>
      <c r="BQ19">
        <v>1.7525500000000001</v>
      </c>
      <c r="BR19">
        <v>1.6963699999999999</v>
      </c>
      <c r="BS19">
        <v>15.369899999999999</v>
      </c>
      <c r="BT19">
        <v>14.863200000000001</v>
      </c>
      <c r="BU19">
        <v>1800</v>
      </c>
      <c r="BV19">
        <v>0.900007</v>
      </c>
      <c r="BW19">
        <v>9.9993100000000001E-2</v>
      </c>
      <c r="BX19">
        <v>0</v>
      </c>
      <c r="BY19">
        <v>2.4563000000000001</v>
      </c>
      <c r="BZ19">
        <v>0</v>
      </c>
      <c r="CA19">
        <v>5600.24</v>
      </c>
      <c r="CB19">
        <v>13895</v>
      </c>
      <c r="CC19">
        <v>38</v>
      </c>
      <c r="CD19">
        <v>39.75</v>
      </c>
      <c r="CE19">
        <v>39</v>
      </c>
      <c r="CF19">
        <v>38.25</v>
      </c>
      <c r="CG19">
        <v>37.75</v>
      </c>
      <c r="CH19">
        <v>1620.01</v>
      </c>
      <c r="CI19">
        <v>179.99</v>
      </c>
      <c r="CJ19">
        <v>0</v>
      </c>
      <c r="CK19">
        <v>1690158186.9000001</v>
      </c>
      <c r="CL19">
        <v>0</v>
      </c>
      <c r="CM19">
        <v>1690158145</v>
      </c>
      <c r="CN19" t="s">
        <v>354</v>
      </c>
      <c r="CO19">
        <v>1690158145</v>
      </c>
      <c r="CP19">
        <v>1690158137</v>
      </c>
      <c r="CQ19">
        <v>43</v>
      </c>
      <c r="CR19">
        <v>-6.9000000000000006E-2</v>
      </c>
      <c r="CS19">
        <v>-1.6E-2</v>
      </c>
      <c r="CT19">
        <v>-3.835</v>
      </c>
      <c r="CU19">
        <v>-0.24399999999999999</v>
      </c>
      <c r="CV19">
        <v>400</v>
      </c>
      <c r="CW19">
        <v>17</v>
      </c>
      <c r="CX19">
        <v>0.21</v>
      </c>
      <c r="CY19">
        <v>0.12</v>
      </c>
      <c r="CZ19">
        <v>6.1791583637914202</v>
      </c>
      <c r="DA19">
        <v>-0.148742955168154</v>
      </c>
      <c r="DB19">
        <v>4.6364811393632202E-2</v>
      </c>
      <c r="DC19">
        <v>1</v>
      </c>
      <c r="DD19">
        <v>400.00090476190502</v>
      </c>
      <c r="DE19">
        <v>6.9194805194844305E-2</v>
      </c>
      <c r="DF19">
        <v>2.8685328524569099E-2</v>
      </c>
      <c r="DG19">
        <v>1</v>
      </c>
      <c r="DH19">
        <v>1799.9990476190501</v>
      </c>
      <c r="DI19">
        <v>-7.0173659043866804E-3</v>
      </c>
      <c r="DJ19">
        <v>1.15076628319844E-2</v>
      </c>
      <c r="DK19">
        <v>-1</v>
      </c>
      <c r="DL19">
        <v>2</v>
      </c>
      <c r="DM19">
        <v>2</v>
      </c>
      <c r="DN19" t="s">
        <v>355</v>
      </c>
      <c r="DO19">
        <v>2.7299899999999999</v>
      </c>
      <c r="DP19">
        <v>2.83813</v>
      </c>
      <c r="DQ19">
        <v>9.6663200000000005E-2</v>
      </c>
      <c r="DR19">
        <v>9.6346100000000004E-2</v>
      </c>
      <c r="DS19">
        <v>9.7491400000000006E-2</v>
      </c>
      <c r="DT19">
        <v>9.2490199999999995E-2</v>
      </c>
      <c r="DU19">
        <v>26316.799999999999</v>
      </c>
      <c r="DV19">
        <v>27287</v>
      </c>
      <c r="DW19">
        <v>27269</v>
      </c>
      <c r="DX19">
        <v>28345.4</v>
      </c>
      <c r="DY19">
        <v>32430.6</v>
      </c>
      <c r="DZ19">
        <v>34230.300000000003</v>
      </c>
      <c r="EA19">
        <v>36447</v>
      </c>
      <c r="EB19">
        <v>38387</v>
      </c>
      <c r="EC19">
        <v>1.8625700000000001</v>
      </c>
      <c r="ED19">
        <v>2.01478</v>
      </c>
      <c r="EE19">
        <v>8.6333599999999996E-2</v>
      </c>
      <c r="EF19">
        <v>0</v>
      </c>
      <c r="EG19">
        <v>21.7773</v>
      </c>
      <c r="EH19">
        <v>999.9</v>
      </c>
      <c r="EI19">
        <v>44.292999999999999</v>
      </c>
      <c r="EJ19">
        <v>29.98</v>
      </c>
      <c r="EK19">
        <v>18.736699999999999</v>
      </c>
      <c r="EL19">
        <v>61.875100000000003</v>
      </c>
      <c r="EM19">
        <v>28.473600000000001</v>
      </c>
      <c r="EN19">
        <v>1</v>
      </c>
      <c r="EO19">
        <v>-0.21438299999999999</v>
      </c>
      <c r="EP19">
        <v>1.3202700000000001</v>
      </c>
      <c r="EQ19">
        <v>19.947299999999998</v>
      </c>
      <c r="ER19">
        <v>5.2163899999999996</v>
      </c>
      <c r="ES19">
        <v>11.9261</v>
      </c>
      <c r="ET19">
        <v>4.9557000000000002</v>
      </c>
      <c r="EU19">
        <v>3.2970299999999999</v>
      </c>
      <c r="EV19">
        <v>185.9</v>
      </c>
      <c r="EW19">
        <v>9999</v>
      </c>
      <c r="EX19">
        <v>97.7</v>
      </c>
      <c r="EY19">
        <v>6794.6</v>
      </c>
      <c r="EZ19">
        <v>1.85989</v>
      </c>
      <c r="FA19">
        <v>1.8591299999999999</v>
      </c>
      <c r="FB19">
        <v>1.8646400000000001</v>
      </c>
      <c r="FC19">
        <v>1.8686100000000001</v>
      </c>
      <c r="FD19">
        <v>1.8635600000000001</v>
      </c>
      <c r="FE19">
        <v>1.86355</v>
      </c>
      <c r="FF19">
        <v>1.8635600000000001</v>
      </c>
      <c r="FG19">
        <v>1.86334</v>
      </c>
      <c r="FH19">
        <v>0</v>
      </c>
      <c r="FI19">
        <v>0</v>
      </c>
      <c r="FJ19">
        <v>0</v>
      </c>
      <c r="FK19">
        <v>0</v>
      </c>
      <c r="FL19" t="s">
        <v>356</v>
      </c>
      <c r="FM19" t="s">
        <v>357</v>
      </c>
      <c r="FN19" t="s">
        <v>358</v>
      </c>
      <c r="FO19" t="s">
        <v>358</v>
      </c>
      <c r="FP19" t="s">
        <v>358</v>
      </c>
      <c r="FQ19" t="s">
        <v>358</v>
      </c>
      <c r="FR19">
        <v>0</v>
      </c>
      <c r="FS19">
        <v>100</v>
      </c>
      <c r="FT19">
        <v>100</v>
      </c>
      <c r="FU19">
        <v>-3.835</v>
      </c>
      <c r="FV19">
        <v>-0.24440000000000001</v>
      </c>
      <c r="FW19">
        <v>-3.8355000000000001</v>
      </c>
      <c r="FX19">
        <v>0</v>
      </c>
      <c r="FY19">
        <v>0</v>
      </c>
      <c r="FZ19">
        <v>0</v>
      </c>
      <c r="GA19">
        <v>-0.24446000000000001</v>
      </c>
      <c r="GB19">
        <v>0</v>
      </c>
      <c r="GC19">
        <v>0</v>
      </c>
      <c r="GD19">
        <v>0</v>
      </c>
      <c r="GE19">
        <v>-1</v>
      </c>
      <c r="GF19">
        <v>-1</v>
      </c>
      <c r="GG19">
        <v>-1</v>
      </c>
      <c r="GH19">
        <v>-1</v>
      </c>
      <c r="GI19">
        <v>0.5</v>
      </c>
      <c r="GJ19">
        <v>0.6</v>
      </c>
      <c r="GK19">
        <v>1.0388200000000001</v>
      </c>
      <c r="GL19">
        <v>2.5854499999999998</v>
      </c>
      <c r="GM19">
        <v>1.4489700000000001</v>
      </c>
      <c r="GN19">
        <v>2.2949199999999998</v>
      </c>
      <c r="GO19">
        <v>1.5466299999999999</v>
      </c>
      <c r="GP19">
        <v>2.4511699999999998</v>
      </c>
      <c r="GQ19">
        <v>31.870699999999999</v>
      </c>
      <c r="GR19">
        <v>15.8132</v>
      </c>
      <c r="GS19">
        <v>18</v>
      </c>
      <c r="GT19">
        <v>392.82799999999997</v>
      </c>
      <c r="GU19">
        <v>603.33500000000004</v>
      </c>
      <c r="GV19">
        <v>20.791</v>
      </c>
      <c r="GW19">
        <v>24.5198</v>
      </c>
      <c r="GX19">
        <v>30.0001</v>
      </c>
      <c r="GY19">
        <v>24.544599999999999</v>
      </c>
      <c r="GZ19">
        <v>24.527799999999999</v>
      </c>
      <c r="HA19">
        <v>20.7959</v>
      </c>
      <c r="HB19">
        <v>10</v>
      </c>
      <c r="HC19">
        <v>-30</v>
      </c>
      <c r="HD19">
        <v>20.777799999999999</v>
      </c>
      <c r="HE19">
        <v>400</v>
      </c>
      <c r="HF19">
        <v>0</v>
      </c>
      <c r="HG19">
        <v>100.422</v>
      </c>
      <c r="HH19">
        <v>93.360699999999994</v>
      </c>
    </row>
    <row r="20" spans="1:216" x14ac:dyDescent="0.2">
      <c r="A20">
        <v>2</v>
      </c>
      <c r="B20">
        <v>1690158265</v>
      </c>
      <c r="C20">
        <v>91</v>
      </c>
      <c r="D20" t="s">
        <v>359</v>
      </c>
      <c r="E20" t="s">
        <v>360</v>
      </c>
      <c r="F20" t="s">
        <v>348</v>
      </c>
      <c r="G20" t="s">
        <v>349</v>
      </c>
      <c r="H20" t="s">
        <v>350</v>
      </c>
      <c r="I20" t="s">
        <v>351</v>
      </c>
      <c r="J20" t="s">
        <v>352</v>
      </c>
      <c r="K20" t="s">
        <v>353</v>
      </c>
      <c r="L20">
        <v>1690158265</v>
      </c>
      <c r="M20">
        <f t="shared" si="0"/>
        <v>2.0145967266822972E-3</v>
      </c>
      <c r="N20">
        <f t="shared" si="1"/>
        <v>2.0145967266822971</v>
      </c>
      <c r="O20">
        <f t="shared" si="2"/>
        <v>10.640619699293152</v>
      </c>
      <c r="P20">
        <f t="shared" si="3"/>
        <v>296.78100000000001</v>
      </c>
      <c r="Q20">
        <f t="shared" si="4"/>
        <v>188.63559065170523</v>
      </c>
      <c r="R20">
        <f t="shared" si="5"/>
        <v>18.994135827824675</v>
      </c>
      <c r="S20">
        <f t="shared" si="6"/>
        <v>29.883536853476997</v>
      </c>
      <c r="T20">
        <f t="shared" si="7"/>
        <v>0.16744035403700652</v>
      </c>
      <c r="U20">
        <f t="shared" si="8"/>
        <v>4.7124663486863216</v>
      </c>
      <c r="V20">
        <f t="shared" si="9"/>
        <v>0.1642040629554333</v>
      </c>
      <c r="W20">
        <f t="shared" si="10"/>
        <v>0.10291309731651359</v>
      </c>
      <c r="X20">
        <f t="shared" si="11"/>
        <v>297.70461299999999</v>
      </c>
      <c r="Y20">
        <f t="shared" si="12"/>
        <v>23.801853819703393</v>
      </c>
      <c r="Z20">
        <f t="shared" si="13"/>
        <v>23.801853819703393</v>
      </c>
      <c r="AA20">
        <f t="shared" si="14"/>
        <v>2.9595113570596894</v>
      </c>
      <c r="AB20">
        <f t="shared" si="15"/>
        <v>62.11656485792534</v>
      </c>
      <c r="AC20">
        <f t="shared" si="16"/>
        <v>1.7530414287483</v>
      </c>
      <c r="AD20">
        <f t="shared" si="17"/>
        <v>2.8221802553922664</v>
      </c>
      <c r="AE20">
        <f t="shared" si="18"/>
        <v>1.2064699283113893</v>
      </c>
      <c r="AF20">
        <f t="shared" si="19"/>
        <v>-88.843715646689304</v>
      </c>
      <c r="AG20">
        <f t="shared" si="20"/>
        <v>-200.05932506369288</v>
      </c>
      <c r="AH20">
        <f t="shared" si="21"/>
        <v>-8.8367553656848425</v>
      </c>
      <c r="AI20">
        <f t="shared" si="22"/>
        <v>-3.5183076067028196E-2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53883.72094160883</v>
      </c>
      <c r="AO20">
        <f t="shared" si="26"/>
        <v>1800.02</v>
      </c>
      <c r="AP20">
        <f t="shared" si="27"/>
        <v>1517.4165</v>
      </c>
      <c r="AQ20">
        <f t="shared" si="28"/>
        <v>0.84299980000222219</v>
      </c>
      <c r="AR20">
        <f t="shared" si="29"/>
        <v>0.16538961400428884</v>
      </c>
      <c r="AS20">
        <v>1690158265</v>
      </c>
      <c r="AT20">
        <v>296.78100000000001</v>
      </c>
      <c r="AU20">
        <v>300.012</v>
      </c>
      <c r="AV20">
        <v>17.4099</v>
      </c>
      <c r="AW20">
        <v>16.840800000000002</v>
      </c>
      <c r="AX20">
        <v>300.44499999999999</v>
      </c>
      <c r="AY20">
        <v>17.655000000000001</v>
      </c>
      <c r="AZ20">
        <v>400.00900000000001</v>
      </c>
      <c r="BA20">
        <v>100.592</v>
      </c>
      <c r="BB20">
        <v>0.100217</v>
      </c>
      <c r="BC20">
        <v>23.014399999999998</v>
      </c>
      <c r="BD20">
        <v>23.200199999999999</v>
      </c>
      <c r="BE20">
        <v>999.9</v>
      </c>
      <c r="BF20">
        <v>0</v>
      </c>
      <c r="BG20">
        <v>0</v>
      </c>
      <c r="BH20">
        <v>9995.6200000000008</v>
      </c>
      <c r="BI20">
        <v>0</v>
      </c>
      <c r="BJ20">
        <v>656.01800000000003</v>
      </c>
      <c r="BK20">
        <v>-3.23047</v>
      </c>
      <c r="BL20">
        <v>302.04000000000002</v>
      </c>
      <c r="BM20">
        <v>305.15100000000001</v>
      </c>
      <c r="BN20">
        <v>0.56914500000000001</v>
      </c>
      <c r="BO20">
        <v>300.012</v>
      </c>
      <c r="BP20">
        <v>16.840800000000002</v>
      </c>
      <c r="BQ20">
        <v>1.7513000000000001</v>
      </c>
      <c r="BR20">
        <v>1.6940500000000001</v>
      </c>
      <c r="BS20">
        <v>15.358700000000001</v>
      </c>
      <c r="BT20">
        <v>14.842000000000001</v>
      </c>
      <c r="BU20">
        <v>1800.02</v>
      </c>
      <c r="BV20">
        <v>0.900007</v>
      </c>
      <c r="BW20">
        <v>9.9992700000000004E-2</v>
      </c>
      <c r="BX20">
        <v>0</v>
      </c>
      <c r="BY20">
        <v>2.1322999999999999</v>
      </c>
      <c r="BZ20">
        <v>0</v>
      </c>
      <c r="CA20">
        <v>5622.02</v>
      </c>
      <c r="CB20">
        <v>13895.1</v>
      </c>
      <c r="CC20">
        <v>37.936999999999998</v>
      </c>
      <c r="CD20">
        <v>39.811999999999998</v>
      </c>
      <c r="CE20">
        <v>39</v>
      </c>
      <c r="CF20">
        <v>38.25</v>
      </c>
      <c r="CG20">
        <v>37.75</v>
      </c>
      <c r="CH20">
        <v>1620.03</v>
      </c>
      <c r="CI20">
        <v>179.99</v>
      </c>
      <c r="CJ20">
        <v>0</v>
      </c>
      <c r="CK20">
        <v>1690158277.5</v>
      </c>
      <c r="CL20">
        <v>0</v>
      </c>
      <c r="CM20">
        <v>1690158236</v>
      </c>
      <c r="CN20" t="s">
        <v>361</v>
      </c>
      <c r="CO20">
        <v>1690158234</v>
      </c>
      <c r="CP20">
        <v>1690158236</v>
      </c>
      <c r="CQ20">
        <v>44</v>
      </c>
      <c r="CR20">
        <v>0.17100000000000001</v>
      </c>
      <c r="CS20">
        <v>-1E-3</v>
      </c>
      <c r="CT20">
        <v>-3.6640000000000001</v>
      </c>
      <c r="CU20">
        <v>-0.245</v>
      </c>
      <c r="CV20">
        <v>300</v>
      </c>
      <c r="CW20">
        <v>17</v>
      </c>
      <c r="CX20">
        <v>0.3</v>
      </c>
      <c r="CY20">
        <v>0.15</v>
      </c>
      <c r="CZ20">
        <v>4.2383911609579199</v>
      </c>
      <c r="DA20">
        <v>0.59713269083172404</v>
      </c>
      <c r="DB20">
        <v>8.0746821706160807E-2</v>
      </c>
      <c r="DC20">
        <v>1</v>
      </c>
      <c r="DD20">
        <v>299.99079999999998</v>
      </c>
      <c r="DE20">
        <v>0.19912781954911299</v>
      </c>
      <c r="DF20">
        <v>2.71046121536564E-2</v>
      </c>
      <c r="DG20">
        <v>1</v>
      </c>
      <c r="DH20">
        <v>1799.991</v>
      </c>
      <c r="DI20">
        <v>8.27075807037288E-2</v>
      </c>
      <c r="DJ20">
        <v>9.0768937418023707E-2</v>
      </c>
      <c r="DK20">
        <v>-1</v>
      </c>
      <c r="DL20">
        <v>2</v>
      </c>
      <c r="DM20">
        <v>2</v>
      </c>
      <c r="DN20" t="s">
        <v>355</v>
      </c>
      <c r="DO20">
        <v>2.7301799999999998</v>
      </c>
      <c r="DP20">
        <v>2.83832</v>
      </c>
      <c r="DQ20">
        <v>7.7198500000000003E-2</v>
      </c>
      <c r="DR20">
        <v>7.6735700000000004E-2</v>
      </c>
      <c r="DS20">
        <v>9.7450800000000004E-2</v>
      </c>
      <c r="DT20">
        <v>9.2406500000000003E-2</v>
      </c>
      <c r="DU20">
        <v>26885.1</v>
      </c>
      <c r="DV20">
        <v>27880</v>
      </c>
      <c r="DW20">
        <v>27270.400000000001</v>
      </c>
      <c r="DX20">
        <v>28346.3</v>
      </c>
      <c r="DY20">
        <v>32433.7</v>
      </c>
      <c r="DZ20">
        <v>34233.5</v>
      </c>
      <c r="EA20">
        <v>36448.9</v>
      </c>
      <c r="EB20">
        <v>38387.1</v>
      </c>
      <c r="EC20">
        <v>1.86283</v>
      </c>
      <c r="ED20">
        <v>2.0148299999999999</v>
      </c>
      <c r="EE20">
        <v>8.4657200000000002E-2</v>
      </c>
      <c r="EF20">
        <v>0</v>
      </c>
      <c r="EG20">
        <v>21.805499999999999</v>
      </c>
      <c r="EH20">
        <v>999.9</v>
      </c>
      <c r="EI20">
        <v>44.256</v>
      </c>
      <c r="EJ20">
        <v>29.96</v>
      </c>
      <c r="EK20">
        <v>18.7014</v>
      </c>
      <c r="EL20">
        <v>62.195099999999996</v>
      </c>
      <c r="EM20">
        <v>28.413499999999999</v>
      </c>
      <c r="EN20">
        <v>1</v>
      </c>
      <c r="EO20">
        <v>-0.21581600000000001</v>
      </c>
      <c r="EP20">
        <v>1.0847599999999999</v>
      </c>
      <c r="EQ20">
        <v>19.9588</v>
      </c>
      <c r="ER20">
        <v>5.2163899999999996</v>
      </c>
      <c r="ES20">
        <v>11.9261</v>
      </c>
      <c r="ET20">
        <v>4.9539999999999997</v>
      </c>
      <c r="EU20">
        <v>3.2970999999999999</v>
      </c>
      <c r="EV20">
        <v>185.9</v>
      </c>
      <c r="EW20">
        <v>9999</v>
      </c>
      <c r="EX20">
        <v>97.7</v>
      </c>
      <c r="EY20">
        <v>6796.4</v>
      </c>
      <c r="EZ20">
        <v>1.85989</v>
      </c>
      <c r="FA20">
        <v>1.8591299999999999</v>
      </c>
      <c r="FB20">
        <v>1.8646400000000001</v>
      </c>
      <c r="FC20">
        <v>1.86863</v>
      </c>
      <c r="FD20">
        <v>1.8635600000000001</v>
      </c>
      <c r="FE20">
        <v>1.8635600000000001</v>
      </c>
      <c r="FF20">
        <v>1.8635600000000001</v>
      </c>
      <c r="FG20">
        <v>1.8633599999999999</v>
      </c>
      <c r="FH20">
        <v>0</v>
      </c>
      <c r="FI20">
        <v>0</v>
      </c>
      <c r="FJ20">
        <v>0</v>
      </c>
      <c r="FK20">
        <v>0</v>
      </c>
      <c r="FL20" t="s">
        <v>356</v>
      </c>
      <c r="FM20" t="s">
        <v>357</v>
      </c>
      <c r="FN20" t="s">
        <v>358</v>
      </c>
      <c r="FO20" t="s">
        <v>358</v>
      </c>
      <c r="FP20" t="s">
        <v>358</v>
      </c>
      <c r="FQ20" t="s">
        <v>358</v>
      </c>
      <c r="FR20">
        <v>0</v>
      </c>
      <c r="FS20">
        <v>100</v>
      </c>
      <c r="FT20">
        <v>100</v>
      </c>
      <c r="FU20">
        <v>-3.6640000000000001</v>
      </c>
      <c r="FV20">
        <v>-0.24510000000000001</v>
      </c>
      <c r="FW20">
        <v>-3.6641000000000199</v>
      </c>
      <c r="FX20">
        <v>0</v>
      </c>
      <c r="FY20">
        <v>0</v>
      </c>
      <c r="FZ20">
        <v>0</v>
      </c>
      <c r="GA20">
        <v>-0.24506999999999801</v>
      </c>
      <c r="GB20">
        <v>0</v>
      </c>
      <c r="GC20">
        <v>0</v>
      </c>
      <c r="GD20">
        <v>0</v>
      </c>
      <c r="GE20">
        <v>-1</v>
      </c>
      <c r="GF20">
        <v>-1</v>
      </c>
      <c r="GG20">
        <v>-1</v>
      </c>
      <c r="GH20">
        <v>-1</v>
      </c>
      <c r="GI20">
        <v>0.5</v>
      </c>
      <c r="GJ20">
        <v>0.5</v>
      </c>
      <c r="GK20">
        <v>0.83007799999999998</v>
      </c>
      <c r="GL20">
        <v>2.5952099999999998</v>
      </c>
      <c r="GM20">
        <v>1.4489700000000001</v>
      </c>
      <c r="GN20">
        <v>2.2936999999999999</v>
      </c>
      <c r="GO20">
        <v>1.5466299999999999</v>
      </c>
      <c r="GP20">
        <v>2.4157700000000002</v>
      </c>
      <c r="GQ20">
        <v>31.892700000000001</v>
      </c>
      <c r="GR20">
        <v>15.7957</v>
      </c>
      <c r="GS20">
        <v>18</v>
      </c>
      <c r="GT20">
        <v>392.75299999999999</v>
      </c>
      <c r="GU20">
        <v>603.01599999999996</v>
      </c>
      <c r="GV20">
        <v>20.890899999999998</v>
      </c>
      <c r="GW20">
        <v>24.502300000000002</v>
      </c>
      <c r="GX20">
        <v>30.0001</v>
      </c>
      <c r="GY20">
        <v>24.515499999999999</v>
      </c>
      <c r="GZ20">
        <v>24.496500000000001</v>
      </c>
      <c r="HA20">
        <v>16.6175</v>
      </c>
      <c r="HB20">
        <v>10</v>
      </c>
      <c r="HC20">
        <v>-30</v>
      </c>
      <c r="HD20">
        <v>20.886800000000001</v>
      </c>
      <c r="HE20">
        <v>300</v>
      </c>
      <c r="HF20">
        <v>0</v>
      </c>
      <c r="HG20">
        <v>100.428</v>
      </c>
      <c r="HH20">
        <v>93.362099999999998</v>
      </c>
    </row>
    <row r="21" spans="1:216" x14ac:dyDescent="0.2">
      <c r="A21">
        <v>3</v>
      </c>
      <c r="B21">
        <v>1690158351</v>
      </c>
      <c r="C21">
        <v>177</v>
      </c>
      <c r="D21" t="s">
        <v>362</v>
      </c>
      <c r="E21" t="s">
        <v>363</v>
      </c>
      <c r="F21" t="s">
        <v>348</v>
      </c>
      <c r="G21" t="s">
        <v>349</v>
      </c>
      <c r="H21" t="s">
        <v>350</v>
      </c>
      <c r="I21" t="s">
        <v>351</v>
      </c>
      <c r="J21" t="s">
        <v>352</v>
      </c>
      <c r="K21" t="s">
        <v>353</v>
      </c>
      <c r="L21">
        <v>1690158351</v>
      </c>
      <c r="M21">
        <f t="shared" si="0"/>
        <v>2.0141467525723396E-3</v>
      </c>
      <c r="N21">
        <f t="shared" si="1"/>
        <v>2.0141467525723398</v>
      </c>
      <c r="O21">
        <f t="shared" si="2"/>
        <v>8.4128813329947025</v>
      </c>
      <c r="P21">
        <f t="shared" si="3"/>
        <v>247.43899999999999</v>
      </c>
      <c r="Q21">
        <f t="shared" si="4"/>
        <v>161.70222435359585</v>
      </c>
      <c r="R21">
        <f t="shared" si="5"/>
        <v>16.282130076745734</v>
      </c>
      <c r="S21">
        <f t="shared" si="6"/>
        <v>24.915142634339997</v>
      </c>
      <c r="T21">
        <f t="shared" si="7"/>
        <v>0.16746772193262305</v>
      </c>
      <c r="U21">
        <f t="shared" si="8"/>
        <v>4.7144370897460988</v>
      </c>
      <c r="V21">
        <f t="shared" si="9"/>
        <v>0.16423170894942066</v>
      </c>
      <c r="W21">
        <f t="shared" si="10"/>
        <v>0.10293035282290156</v>
      </c>
      <c r="X21">
        <f t="shared" si="11"/>
        <v>297.70620899999994</v>
      </c>
      <c r="Y21">
        <f t="shared" si="12"/>
        <v>23.788123849983915</v>
      </c>
      <c r="Z21">
        <f t="shared" si="13"/>
        <v>23.788123849983915</v>
      </c>
      <c r="AA21">
        <f t="shared" si="14"/>
        <v>2.9570677027016479</v>
      </c>
      <c r="AB21">
        <f t="shared" si="15"/>
        <v>62.096539371077583</v>
      </c>
      <c r="AC21">
        <f t="shared" si="16"/>
        <v>1.7510449926060001</v>
      </c>
      <c r="AD21">
        <f t="shared" si="17"/>
        <v>2.8198753269358132</v>
      </c>
      <c r="AE21">
        <f t="shared" si="18"/>
        <v>1.2060227100956478</v>
      </c>
      <c r="AF21">
        <f t="shared" si="19"/>
        <v>-88.823871788440172</v>
      </c>
      <c r="AG21">
        <f t="shared" si="20"/>
        <v>-200.08453915619742</v>
      </c>
      <c r="AH21">
        <f t="shared" si="21"/>
        <v>-8.8329573620227197</v>
      </c>
      <c r="AI21">
        <f t="shared" si="22"/>
        <v>-3.5159306660375478E-2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53915.031435954937</v>
      </c>
      <c r="AO21">
        <f t="shared" si="26"/>
        <v>1800.03</v>
      </c>
      <c r="AP21">
        <f t="shared" si="27"/>
        <v>1517.4248999999998</v>
      </c>
      <c r="AQ21">
        <f t="shared" si="28"/>
        <v>0.84299978333694425</v>
      </c>
      <c r="AR21">
        <f t="shared" si="29"/>
        <v>0.16538958184030264</v>
      </c>
      <c r="AS21">
        <v>1690158351</v>
      </c>
      <c r="AT21">
        <v>247.43899999999999</v>
      </c>
      <c r="AU21">
        <v>250.001</v>
      </c>
      <c r="AV21">
        <v>17.3901</v>
      </c>
      <c r="AW21">
        <v>16.821100000000001</v>
      </c>
      <c r="AX21">
        <v>250.94900000000001</v>
      </c>
      <c r="AY21">
        <v>17.637</v>
      </c>
      <c r="AZ21">
        <v>399.99799999999999</v>
      </c>
      <c r="BA21">
        <v>100.592</v>
      </c>
      <c r="BB21">
        <v>0.10006</v>
      </c>
      <c r="BC21">
        <v>23.000900000000001</v>
      </c>
      <c r="BD21">
        <v>23.193200000000001</v>
      </c>
      <c r="BE21">
        <v>999.9</v>
      </c>
      <c r="BF21">
        <v>0</v>
      </c>
      <c r="BG21">
        <v>0</v>
      </c>
      <c r="BH21">
        <v>10001.200000000001</v>
      </c>
      <c r="BI21">
        <v>0</v>
      </c>
      <c r="BJ21">
        <v>638.404</v>
      </c>
      <c r="BK21">
        <v>-2.56148</v>
      </c>
      <c r="BL21">
        <v>251.81800000000001</v>
      </c>
      <c r="BM21">
        <v>254.27799999999999</v>
      </c>
      <c r="BN21">
        <v>0.56899500000000003</v>
      </c>
      <c r="BO21">
        <v>250.001</v>
      </c>
      <c r="BP21">
        <v>16.821100000000001</v>
      </c>
      <c r="BQ21">
        <v>1.7493099999999999</v>
      </c>
      <c r="BR21">
        <v>1.69207</v>
      </c>
      <c r="BS21">
        <v>15.341100000000001</v>
      </c>
      <c r="BT21">
        <v>14.8239</v>
      </c>
      <c r="BU21">
        <v>1800.03</v>
      </c>
      <c r="BV21">
        <v>0.900007</v>
      </c>
      <c r="BW21">
        <v>9.9992700000000004E-2</v>
      </c>
      <c r="BX21">
        <v>0</v>
      </c>
      <c r="BY21">
        <v>2.1768999999999998</v>
      </c>
      <c r="BZ21">
        <v>0</v>
      </c>
      <c r="CA21">
        <v>5623.04</v>
      </c>
      <c r="CB21">
        <v>13895.2</v>
      </c>
      <c r="CC21">
        <v>37.936999999999998</v>
      </c>
      <c r="CD21">
        <v>39.75</v>
      </c>
      <c r="CE21">
        <v>38.936999999999998</v>
      </c>
      <c r="CF21">
        <v>38.311999999999998</v>
      </c>
      <c r="CG21">
        <v>37.75</v>
      </c>
      <c r="CH21">
        <v>1620.04</v>
      </c>
      <c r="CI21">
        <v>179.99</v>
      </c>
      <c r="CJ21">
        <v>0</v>
      </c>
      <c r="CK21">
        <v>1690158363.9000001</v>
      </c>
      <c r="CL21">
        <v>0</v>
      </c>
      <c r="CM21">
        <v>1690158322</v>
      </c>
      <c r="CN21" t="s">
        <v>364</v>
      </c>
      <c r="CO21">
        <v>1690158322</v>
      </c>
      <c r="CP21">
        <v>1690158321</v>
      </c>
      <c r="CQ21">
        <v>45</v>
      </c>
      <c r="CR21">
        <v>0.154</v>
      </c>
      <c r="CS21">
        <v>-2E-3</v>
      </c>
      <c r="CT21">
        <v>-3.51</v>
      </c>
      <c r="CU21">
        <v>-0.247</v>
      </c>
      <c r="CV21">
        <v>250</v>
      </c>
      <c r="CW21">
        <v>17</v>
      </c>
      <c r="CX21">
        <v>0.28000000000000003</v>
      </c>
      <c r="CY21">
        <v>0.12</v>
      </c>
      <c r="CZ21">
        <v>3.3147638662094998</v>
      </c>
      <c r="DA21">
        <v>0.59362152315346906</v>
      </c>
      <c r="DB21">
        <v>6.8853659428224703E-2</v>
      </c>
      <c r="DC21">
        <v>1</v>
      </c>
      <c r="DD21">
        <v>249.9922</v>
      </c>
      <c r="DE21">
        <v>-1.4977443609195401E-2</v>
      </c>
      <c r="DF21">
        <v>1.72846752934456E-2</v>
      </c>
      <c r="DG21">
        <v>1</v>
      </c>
      <c r="DH21">
        <v>1800.0157142857099</v>
      </c>
      <c r="DI21">
        <v>4.9522572925738501E-2</v>
      </c>
      <c r="DJ21">
        <v>8.8294497944914299E-2</v>
      </c>
      <c r="DK21">
        <v>-1</v>
      </c>
      <c r="DL21">
        <v>2</v>
      </c>
      <c r="DM21">
        <v>2</v>
      </c>
      <c r="DN21" t="s">
        <v>355</v>
      </c>
      <c r="DO21">
        <v>2.7301600000000001</v>
      </c>
      <c r="DP21">
        <v>2.8382200000000002</v>
      </c>
      <c r="DQ21">
        <v>6.6442299999999996E-2</v>
      </c>
      <c r="DR21">
        <v>6.5907999999999994E-2</v>
      </c>
      <c r="DS21">
        <v>9.7383399999999995E-2</v>
      </c>
      <c r="DT21">
        <v>9.2333700000000005E-2</v>
      </c>
      <c r="DU21">
        <v>27197.1</v>
      </c>
      <c r="DV21">
        <v>28206</v>
      </c>
      <c r="DW21">
        <v>27269</v>
      </c>
      <c r="DX21">
        <v>28345.4</v>
      </c>
      <c r="DY21">
        <v>32434.400000000001</v>
      </c>
      <c r="DZ21">
        <v>34234.9</v>
      </c>
      <c r="EA21">
        <v>36446.9</v>
      </c>
      <c r="EB21">
        <v>38385.599999999999</v>
      </c>
      <c r="EC21">
        <v>1.8627</v>
      </c>
      <c r="ED21">
        <v>2.0146500000000001</v>
      </c>
      <c r="EE21">
        <v>8.19936E-2</v>
      </c>
      <c r="EF21">
        <v>0</v>
      </c>
      <c r="EG21">
        <v>21.842400000000001</v>
      </c>
      <c r="EH21">
        <v>999.9</v>
      </c>
      <c r="EI21">
        <v>44.244</v>
      </c>
      <c r="EJ21">
        <v>29.95</v>
      </c>
      <c r="EK21">
        <v>18.6845</v>
      </c>
      <c r="EL21">
        <v>62.325099999999999</v>
      </c>
      <c r="EM21">
        <v>28.4696</v>
      </c>
      <c r="EN21">
        <v>1</v>
      </c>
      <c r="EO21">
        <v>-0.21615100000000001</v>
      </c>
      <c r="EP21">
        <v>1.0459400000000001</v>
      </c>
      <c r="EQ21">
        <v>19.958400000000001</v>
      </c>
      <c r="ER21">
        <v>5.2172900000000002</v>
      </c>
      <c r="ES21">
        <v>11.9261</v>
      </c>
      <c r="ET21">
        <v>4.9553000000000003</v>
      </c>
      <c r="EU21">
        <v>3.2970299999999999</v>
      </c>
      <c r="EV21">
        <v>185.9</v>
      </c>
      <c r="EW21">
        <v>9999</v>
      </c>
      <c r="EX21">
        <v>97.7</v>
      </c>
      <c r="EY21">
        <v>6798.2</v>
      </c>
      <c r="EZ21">
        <v>1.85989</v>
      </c>
      <c r="FA21">
        <v>1.8591299999999999</v>
      </c>
      <c r="FB21">
        <v>1.86463</v>
      </c>
      <c r="FC21">
        <v>1.86866</v>
      </c>
      <c r="FD21">
        <v>1.8635600000000001</v>
      </c>
      <c r="FE21">
        <v>1.8635600000000001</v>
      </c>
      <c r="FF21">
        <v>1.86355</v>
      </c>
      <c r="FG21">
        <v>1.8633999999999999</v>
      </c>
      <c r="FH21">
        <v>0</v>
      </c>
      <c r="FI21">
        <v>0</v>
      </c>
      <c r="FJ21">
        <v>0</v>
      </c>
      <c r="FK21">
        <v>0</v>
      </c>
      <c r="FL21" t="s">
        <v>356</v>
      </c>
      <c r="FM21" t="s">
        <v>357</v>
      </c>
      <c r="FN21" t="s">
        <v>358</v>
      </c>
      <c r="FO21" t="s">
        <v>358</v>
      </c>
      <c r="FP21" t="s">
        <v>358</v>
      </c>
      <c r="FQ21" t="s">
        <v>358</v>
      </c>
      <c r="FR21">
        <v>0</v>
      </c>
      <c r="FS21">
        <v>100</v>
      </c>
      <c r="FT21">
        <v>100</v>
      </c>
      <c r="FU21">
        <v>-3.51</v>
      </c>
      <c r="FV21">
        <v>-0.24690000000000001</v>
      </c>
      <c r="FW21">
        <v>-3.5097272727273299</v>
      </c>
      <c r="FX21">
        <v>0</v>
      </c>
      <c r="FY21">
        <v>0</v>
      </c>
      <c r="FZ21">
        <v>0</v>
      </c>
      <c r="GA21">
        <v>-0.24690999999999599</v>
      </c>
      <c r="GB21">
        <v>0</v>
      </c>
      <c r="GC21">
        <v>0</v>
      </c>
      <c r="GD21">
        <v>0</v>
      </c>
      <c r="GE21">
        <v>-1</v>
      </c>
      <c r="GF21">
        <v>-1</v>
      </c>
      <c r="GG21">
        <v>-1</v>
      </c>
      <c r="GH21">
        <v>-1</v>
      </c>
      <c r="GI21">
        <v>0.5</v>
      </c>
      <c r="GJ21">
        <v>0.5</v>
      </c>
      <c r="GK21">
        <v>0.72265599999999997</v>
      </c>
      <c r="GL21">
        <v>2.6000999999999999</v>
      </c>
      <c r="GM21">
        <v>1.4489700000000001</v>
      </c>
      <c r="GN21">
        <v>2.2973599999999998</v>
      </c>
      <c r="GO21">
        <v>1.5466299999999999</v>
      </c>
      <c r="GP21">
        <v>2.4487299999999999</v>
      </c>
      <c r="GQ21">
        <v>31.9146</v>
      </c>
      <c r="GR21">
        <v>15.786899999999999</v>
      </c>
      <c r="GS21">
        <v>18</v>
      </c>
      <c r="GT21">
        <v>392.59699999999998</v>
      </c>
      <c r="GU21">
        <v>602.67700000000002</v>
      </c>
      <c r="GV21">
        <v>20.930099999999999</v>
      </c>
      <c r="GW21">
        <v>24.496400000000001</v>
      </c>
      <c r="GX21">
        <v>30.0001</v>
      </c>
      <c r="GY21">
        <v>24.501000000000001</v>
      </c>
      <c r="GZ21">
        <v>24.4801</v>
      </c>
      <c r="HA21">
        <v>14.456099999999999</v>
      </c>
      <c r="HB21">
        <v>10</v>
      </c>
      <c r="HC21">
        <v>-30</v>
      </c>
      <c r="HD21">
        <v>20.894600000000001</v>
      </c>
      <c r="HE21">
        <v>250</v>
      </c>
      <c r="HF21">
        <v>0</v>
      </c>
      <c r="HG21">
        <v>100.422</v>
      </c>
      <c r="HH21">
        <v>93.358800000000002</v>
      </c>
    </row>
    <row r="22" spans="1:216" x14ac:dyDescent="0.2">
      <c r="A22">
        <v>4</v>
      </c>
      <c r="B22">
        <v>1690158441.0999999</v>
      </c>
      <c r="C22">
        <v>267.09999990463302</v>
      </c>
      <c r="D22" t="s">
        <v>365</v>
      </c>
      <c r="E22" t="s">
        <v>366</v>
      </c>
      <c r="F22" t="s">
        <v>348</v>
      </c>
      <c r="G22" t="s">
        <v>349</v>
      </c>
      <c r="H22" t="s">
        <v>350</v>
      </c>
      <c r="I22" t="s">
        <v>351</v>
      </c>
      <c r="J22" t="s">
        <v>352</v>
      </c>
      <c r="K22" t="s">
        <v>353</v>
      </c>
      <c r="L22">
        <v>1690158441.0999999</v>
      </c>
      <c r="M22">
        <f t="shared" si="0"/>
        <v>1.9832076505593497E-3</v>
      </c>
      <c r="N22">
        <f t="shared" si="1"/>
        <v>1.9832076505593499</v>
      </c>
      <c r="O22">
        <f t="shared" si="2"/>
        <v>4.6973526756443249</v>
      </c>
      <c r="P22">
        <f t="shared" si="3"/>
        <v>173.524</v>
      </c>
      <c r="Q22">
        <f t="shared" si="4"/>
        <v>124.34631697160896</v>
      </c>
      <c r="R22">
        <f t="shared" si="5"/>
        <v>12.520699989993865</v>
      </c>
      <c r="S22">
        <f t="shared" si="6"/>
        <v>17.472507412984001</v>
      </c>
      <c r="T22">
        <f t="shared" si="7"/>
        <v>0.16514744998172726</v>
      </c>
      <c r="U22">
        <f t="shared" si="8"/>
        <v>4.7047386867052472</v>
      </c>
      <c r="V22">
        <f t="shared" si="9"/>
        <v>0.16199322218557577</v>
      </c>
      <c r="W22">
        <f t="shared" si="10"/>
        <v>0.10152414090977538</v>
      </c>
      <c r="X22">
        <f t="shared" si="11"/>
        <v>297.71955600000001</v>
      </c>
      <c r="Y22">
        <f t="shared" si="12"/>
        <v>23.768089939168991</v>
      </c>
      <c r="Z22">
        <f t="shared" si="13"/>
        <v>23.768089939168991</v>
      </c>
      <c r="AA22">
        <f t="shared" si="14"/>
        <v>2.9535052410307854</v>
      </c>
      <c r="AB22">
        <f t="shared" si="15"/>
        <v>62.144846619780381</v>
      </c>
      <c r="AC22">
        <f t="shared" si="16"/>
        <v>1.7495666611164</v>
      </c>
      <c r="AD22">
        <f t="shared" si="17"/>
        <v>2.8153044963176757</v>
      </c>
      <c r="AE22">
        <f t="shared" si="18"/>
        <v>1.2039385799143854</v>
      </c>
      <c r="AF22">
        <f t="shared" si="19"/>
        <v>-87.459457389667321</v>
      </c>
      <c r="AG22">
        <f t="shared" si="20"/>
        <v>-201.38909458164503</v>
      </c>
      <c r="AH22">
        <f t="shared" si="21"/>
        <v>-8.9067643864017327</v>
      </c>
      <c r="AI22">
        <f t="shared" si="22"/>
        <v>-3.5760357714053725E-2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53777.917193976951</v>
      </c>
      <c r="AO22">
        <f t="shared" si="26"/>
        <v>1800.11</v>
      </c>
      <c r="AP22">
        <f t="shared" si="27"/>
        <v>1517.4923999999999</v>
      </c>
      <c r="AQ22">
        <f t="shared" si="28"/>
        <v>0.84299981667786961</v>
      </c>
      <c r="AR22">
        <f t="shared" si="29"/>
        <v>0.1653896461882885</v>
      </c>
      <c r="AS22">
        <v>1690158441.0999999</v>
      </c>
      <c r="AT22">
        <v>173.524</v>
      </c>
      <c r="AU22">
        <v>174.97300000000001</v>
      </c>
      <c r="AV22">
        <v>17.375399999999999</v>
      </c>
      <c r="AW22">
        <v>16.815300000000001</v>
      </c>
      <c r="AX22">
        <v>176.858</v>
      </c>
      <c r="AY22">
        <v>17.622199999999999</v>
      </c>
      <c r="AZ22">
        <v>400.11799999999999</v>
      </c>
      <c r="BA22">
        <v>100.592</v>
      </c>
      <c r="BB22">
        <v>0.10016600000000001</v>
      </c>
      <c r="BC22">
        <v>22.9741</v>
      </c>
      <c r="BD22">
        <v>23.163499999999999</v>
      </c>
      <c r="BE22">
        <v>999.9</v>
      </c>
      <c r="BF22">
        <v>0</v>
      </c>
      <c r="BG22">
        <v>0</v>
      </c>
      <c r="BH22">
        <v>9973.75</v>
      </c>
      <c r="BI22">
        <v>0</v>
      </c>
      <c r="BJ22">
        <v>631.81500000000005</v>
      </c>
      <c r="BK22">
        <v>-1.44875</v>
      </c>
      <c r="BL22">
        <v>176.59200000000001</v>
      </c>
      <c r="BM22">
        <v>177.965</v>
      </c>
      <c r="BN22">
        <v>0.56013100000000005</v>
      </c>
      <c r="BO22">
        <v>174.97300000000001</v>
      </c>
      <c r="BP22">
        <v>16.815300000000001</v>
      </c>
      <c r="BQ22">
        <v>1.74783</v>
      </c>
      <c r="BR22">
        <v>1.6914899999999999</v>
      </c>
      <c r="BS22">
        <v>15.3279</v>
      </c>
      <c r="BT22">
        <v>14.8185</v>
      </c>
      <c r="BU22">
        <v>1800.11</v>
      </c>
      <c r="BV22">
        <v>0.900007</v>
      </c>
      <c r="BW22">
        <v>9.9992700000000004E-2</v>
      </c>
      <c r="BX22">
        <v>0</v>
      </c>
      <c r="BY22">
        <v>2.1476999999999999</v>
      </c>
      <c r="BZ22">
        <v>0</v>
      </c>
      <c r="CA22">
        <v>5637.66</v>
      </c>
      <c r="CB22">
        <v>13895.9</v>
      </c>
      <c r="CC22">
        <v>37.875</v>
      </c>
      <c r="CD22">
        <v>39.686999999999998</v>
      </c>
      <c r="CE22">
        <v>38.875</v>
      </c>
      <c r="CF22">
        <v>38.311999999999998</v>
      </c>
      <c r="CG22">
        <v>37.686999999999998</v>
      </c>
      <c r="CH22">
        <v>1620.11</v>
      </c>
      <c r="CI22">
        <v>180</v>
      </c>
      <c r="CJ22">
        <v>0</v>
      </c>
      <c r="CK22">
        <v>1690158453.9000001</v>
      </c>
      <c r="CL22">
        <v>0</v>
      </c>
      <c r="CM22">
        <v>1690158412</v>
      </c>
      <c r="CN22" t="s">
        <v>367</v>
      </c>
      <c r="CO22">
        <v>1690158409</v>
      </c>
      <c r="CP22">
        <v>1690158412</v>
      </c>
      <c r="CQ22">
        <v>46</v>
      </c>
      <c r="CR22">
        <v>0.17599999999999999</v>
      </c>
      <c r="CS22">
        <v>0</v>
      </c>
      <c r="CT22">
        <v>-3.3340000000000001</v>
      </c>
      <c r="CU22">
        <v>-0.247</v>
      </c>
      <c r="CV22">
        <v>175</v>
      </c>
      <c r="CW22">
        <v>17</v>
      </c>
      <c r="CX22">
        <v>0.19</v>
      </c>
      <c r="CY22">
        <v>0.19</v>
      </c>
      <c r="CZ22">
        <v>1.9405483471087901</v>
      </c>
      <c r="DA22">
        <v>0.36443696179729801</v>
      </c>
      <c r="DB22">
        <v>5.4975297311437799E-2</v>
      </c>
      <c r="DC22">
        <v>1</v>
      </c>
      <c r="DD22">
        <v>174.9957</v>
      </c>
      <c r="DE22">
        <v>4.2135338345983701E-2</v>
      </c>
      <c r="DF22">
        <v>1.9018675032712599E-2</v>
      </c>
      <c r="DG22">
        <v>1</v>
      </c>
      <c r="DH22">
        <v>1799.9819047619001</v>
      </c>
      <c r="DI22">
        <v>2.4838707512420798E-2</v>
      </c>
      <c r="DJ22">
        <v>0.147409990215777</v>
      </c>
      <c r="DK22">
        <v>-1</v>
      </c>
      <c r="DL22">
        <v>2</v>
      </c>
      <c r="DM22">
        <v>2</v>
      </c>
      <c r="DN22" t="s">
        <v>355</v>
      </c>
      <c r="DO22">
        <v>2.7305000000000001</v>
      </c>
      <c r="DP22">
        <v>2.8380899999999998</v>
      </c>
      <c r="DQ22">
        <v>4.8838300000000001E-2</v>
      </c>
      <c r="DR22">
        <v>4.8126500000000003E-2</v>
      </c>
      <c r="DS22">
        <v>9.7325999999999996E-2</v>
      </c>
      <c r="DT22">
        <v>9.2313099999999995E-2</v>
      </c>
      <c r="DU22">
        <v>27709.7</v>
      </c>
      <c r="DV22">
        <v>28742.9</v>
      </c>
      <c r="DW22">
        <v>27268.9</v>
      </c>
      <c r="DX22">
        <v>28345.5</v>
      </c>
      <c r="DY22">
        <v>32436.2</v>
      </c>
      <c r="DZ22">
        <v>34235</v>
      </c>
      <c r="EA22">
        <v>36446.6</v>
      </c>
      <c r="EB22">
        <v>38384.9</v>
      </c>
      <c r="EC22">
        <v>1.8632200000000001</v>
      </c>
      <c r="ED22">
        <v>2.01423</v>
      </c>
      <c r="EE22">
        <v>8.0198000000000005E-2</v>
      </c>
      <c r="EF22">
        <v>0</v>
      </c>
      <c r="EG22">
        <v>21.842199999999998</v>
      </c>
      <c r="EH22">
        <v>999.9</v>
      </c>
      <c r="EI22">
        <v>44.244</v>
      </c>
      <c r="EJ22">
        <v>29.93</v>
      </c>
      <c r="EK22">
        <v>18.662700000000001</v>
      </c>
      <c r="EL22">
        <v>61.9679</v>
      </c>
      <c r="EM22">
        <v>28.333300000000001</v>
      </c>
      <c r="EN22">
        <v>1</v>
      </c>
      <c r="EO22">
        <v>-0.21567800000000001</v>
      </c>
      <c r="EP22">
        <v>0.98507900000000004</v>
      </c>
      <c r="EQ22">
        <v>19.961200000000002</v>
      </c>
      <c r="ER22">
        <v>5.21624</v>
      </c>
      <c r="ES22">
        <v>11.9261</v>
      </c>
      <c r="ET22">
        <v>4.9548500000000004</v>
      </c>
      <c r="EU22">
        <v>3.29705</v>
      </c>
      <c r="EV22">
        <v>185.9</v>
      </c>
      <c r="EW22">
        <v>9999</v>
      </c>
      <c r="EX22">
        <v>97.8</v>
      </c>
      <c r="EY22">
        <v>6800</v>
      </c>
      <c r="EZ22">
        <v>1.85989</v>
      </c>
      <c r="FA22">
        <v>1.8591299999999999</v>
      </c>
      <c r="FB22">
        <v>1.8646199999999999</v>
      </c>
      <c r="FC22">
        <v>1.8686100000000001</v>
      </c>
      <c r="FD22">
        <v>1.8635600000000001</v>
      </c>
      <c r="FE22">
        <v>1.86355</v>
      </c>
      <c r="FF22">
        <v>1.8635600000000001</v>
      </c>
      <c r="FG22">
        <v>1.8633900000000001</v>
      </c>
      <c r="FH22">
        <v>0</v>
      </c>
      <c r="FI22">
        <v>0</v>
      </c>
      <c r="FJ22">
        <v>0</v>
      </c>
      <c r="FK22">
        <v>0</v>
      </c>
      <c r="FL22" t="s">
        <v>356</v>
      </c>
      <c r="FM22" t="s">
        <v>357</v>
      </c>
      <c r="FN22" t="s">
        <v>358</v>
      </c>
      <c r="FO22" t="s">
        <v>358</v>
      </c>
      <c r="FP22" t="s">
        <v>358</v>
      </c>
      <c r="FQ22" t="s">
        <v>358</v>
      </c>
      <c r="FR22">
        <v>0</v>
      </c>
      <c r="FS22">
        <v>100</v>
      </c>
      <c r="FT22">
        <v>100</v>
      </c>
      <c r="FU22">
        <v>-3.3340000000000001</v>
      </c>
      <c r="FV22">
        <v>-0.24679999999999999</v>
      </c>
      <c r="FW22">
        <v>-3.3338999999999999</v>
      </c>
      <c r="FX22">
        <v>0</v>
      </c>
      <c r="FY22">
        <v>0</v>
      </c>
      <c r="FZ22">
        <v>0</v>
      </c>
      <c r="GA22">
        <v>-0.24672727272726999</v>
      </c>
      <c r="GB22">
        <v>0</v>
      </c>
      <c r="GC22">
        <v>0</v>
      </c>
      <c r="GD22">
        <v>0</v>
      </c>
      <c r="GE22">
        <v>-1</v>
      </c>
      <c r="GF22">
        <v>-1</v>
      </c>
      <c r="GG22">
        <v>-1</v>
      </c>
      <c r="GH22">
        <v>-1</v>
      </c>
      <c r="GI22">
        <v>0.5</v>
      </c>
      <c r="GJ22">
        <v>0.5</v>
      </c>
      <c r="GK22">
        <v>0.55664100000000005</v>
      </c>
      <c r="GL22">
        <v>2.6037599999999999</v>
      </c>
      <c r="GM22">
        <v>1.4489700000000001</v>
      </c>
      <c r="GN22">
        <v>2.2973599999999998</v>
      </c>
      <c r="GO22">
        <v>1.5466299999999999</v>
      </c>
      <c r="GP22">
        <v>2.4328599999999998</v>
      </c>
      <c r="GQ22">
        <v>31.980499999999999</v>
      </c>
      <c r="GR22">
        <v>15.7606</v>
      </c>
      <c r="GS22">
        <v>18</v>
      </c>
      <c r="GT22">
        <v>392.80799999999999</v>
      </c>
      <c r="GU22">
        <v>602.19799999999998</v>
      </c>
      <c r="GV22">
        <v>20.956299999999999</v>
      </c>
      <c r="GW22">
        <v>24.5017</v>
      </c>
      <c r="GX22">
        <v>30.0001</v>
      </c>
      <c r="GY22">
        <v>24.494800000000001</v>
      </c>
      <c r="GZ22">
        <v>24.470099999999999</v>
      </c>
      <c r="HA22">
        <v>11.128</v>
      </c>
      <c r="HB22">
        <v>10</v>
      </c>
      <c r="HC22">
        <v>-30</v>
      </c>
      <c r="HD22">
        <v>20.974900000000002</v>
      </c>
      <c r="HE22">
        <v>175</v>
      </c>
      <c r="HF22">
        <v>0</v>
      </c>
      <c r="HG22">
        <v>100.422</v>
      </c>
      <c r="HH22">
        <v>93.357900000000001</v>
      </c>
    </row>
    <row r="23" spans="1:216" x14ac:dyDescent="0.2">
      <c r="A23">
        <v>5</v>
      </c>
      <c r="B23">
        <v>1690158529.0999999</v>
      </c>
      <c r="C23">
        <v>355.09999990463302</v>
      </c>
      <c r="D23" t="s">
        <v>368</v>
      </c>
      <c r="E23" t="s">
        <v>369</v>
      </c>
      <c r="F23" t="s">
        <v>348</v>
      </c>
      <c r="G23" t="s">
        <v>349</v>
      </c>
      <c r="H23" t="s">
        <v>350</v>
      </c>
      <c r="I23" t="s">
        <v>351</v>
      </c>
      <c r="J23" t="s">
        <v>352</v>
      </c>
      <c r="K23" t="s">
        <v>353</v>
      </c>
      <c r="L23">
        <v>1690158529.0999999</v>
      </c>
      <c r="M23">
        <f t="shared" si="0"/>
        <v>1.9903407117947071E-3</v>
      </c>
      <c r="N23">
        <f t="shared" si="1"/>
        <v>1.990340711794707</v>
      </c>
      <c r="O23">
        <f t="shared" si="2"/>
        <v>2.820745003682041</v>
      </c>
      <c r="P23">
        <f t="shared" si="3"/>
        <v>124.09</v>
      </c>
      <c r="Q23">
        <f t="shared" si="4"/>
        <v>94.136540179656109</v>
      </c>
      <c r="R23">
        <f t="shared" si="5"/>
        <v>9.4787225124493499</v>
      </c>
      <c r="S23">
        <f t="shared" si="6"/>
        <v>12.494772745259999</v>
      </c>
      <c r="T23">
        <f t="shared" si="7"/>
        <v>0.1649709034855622</v>
      </c>
      <c r="U23">
        <f t="shared" si="8"/>
        <v>4.71574383625493</v>
      </c>
      <c r="V23">
        <f t="shared" si="9"/>
        <v>0.16183054146454423</v>
      </c>
      <c r="W23">
        <f t="shared" si="10"/>
        <v>0.10142125836413649</v>
      </c>
      <c r="X23">
        <f t="shared" si="11"/>
        <v>297.68125199999997</v>
      </c>
      <c r="Y23">
        <f t="shared" si="12"/>
        <v>23.797574455186052</v>
      </c>
      <c r="Z23">
        <f t="shared" si="13"/>
        <v>23.797574455186052</v>
      </c>
      <c r="AA23">
        <f t="shared" si="14"/>
        <v>2.9587495281783496</v>
      </c>
      <c r="AB23">
        <f t="shared" si="15"/>
        <v>62.013184557708435</v>
      </c>
      <c r="AC23">
        <f t="shared" si="16"/>
        <v>1.749308460822</v>
      </c>
      <c r="AD23">
        <f t="shared" si="17"/>
        <v>2.8208653906398289</v>
      </c>
      <c r="AE23">
        <f t="shared" si="18"/>
        <v>1.2094410673563496</v>
      </c>
      <c r="AF23">
        <f t="shared" si="19"/>
        <v>-87.774025390146591</v>
      </c>
      <c r="AG23">
        <f t="shared" si="20"/>
        <v>-201.06811081625369</v>
      </c>
      <c r="AH23">
        <f t="shared" si="21"/>
        <v>-8.8746036270282271</v>
      </c>
      <c r="AI23">
        <f t="shared" si="22"/>
        <v>-3.5487833428561544E-2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53933.084753831405</v>
      </c>
      <c r="AO23">
        <f t="shared" si="26"/>
        <v>1799.87</v>
      </c>
      <c r="AP23">
        <f t="shared" si="27"/>
        <v>1517.2907999999998</v>
      </c>
      <c r="AQ23">
        <f t="shared" si="28"/>
        <v>0.84300021668231584</v>
      </c>
      <c r="AR23">
        <f t="shared" si="29"/>
        <v>0.16539041819686978</v>
      </c>
      <c r="AS23">
        <v>1690158529.0999999</v>
      </c>
      <c r="AT23">
        <v>124.09</v>
      </c>
      <c r="AU23">
        <v>124.97199999999999</v>
      </c>
      <c r="AV23">
        <v>17.373000000000001</v>
      </c>
      <c r="AW23">
        <v>16.810700000000001</v>
      </c>
      <c r="AX23">
        <v>127.303</v>
      </c>
      <c r="AY23">
        <v>17.619499999999999</v>
      </c>
      <c r="AZ23">
        <v>399.98700000000002</v>
      </c>
      <c r="BA23">
        <v>100.59099999999999</v>
      </c>
      <c r="BB23">
        <v>0.100214</v>
      </c>
      <c r="BC23">
        <v>23.006699999999999</v>
      </c>
      <c r="BD23">
        <v>23.185300000000002</v>
      </c>
      <c r="BE23">
        <v>999.9</v>
      </c>
      <c r="BF23">
        <v>0</v>
      </c>
      <c r="BG23">
        <v>0</v>
      </c>
      <c r="BH23">
        <v>10005</v>
      </c>
      <c r="BI23">
        <v>0</v>
      </c>
      <c r="BJ23">
        <v>632.46799999999996</v>
      </c>
      <c r="BK23">
        <v>-0.88182799999999995</v>
      </c>
      <c r="BL23">
        <v>126.28400000000001</v>
      </c>
      <c r="BM23">
        <v>127.10899999999999</v>
      </c>
      <c r="BN23">
        <v>0.56231699999999996</v>
      </c>
      <c r="BO23">
        <v>124.97199999999999</v>
      </c>
      <c r="BP23">
        <v>16.810700000000001</v>
      </c>
      <c r="BQ23">
        <v>1.7475700000000001</v>
      </c>
      <c r="BR23">
        <v>1.6910000000000001</v>
      </c>
      <c r="BS23">
        <v>15.3255</v>
      </c>
      <c r="BT23">
        <v>14.8141</v>
      </c>
      <c r="BU23">
        <v>1799.87</v>
      </c>
      <c r="BV23">
        <v>0.89998999999999996</v>
      </c>
      <c r="BW23">
        <v>0.10001</v>
      </c>
      <c r="BX23">
        <v>0</v>
      </c>
      <c r="BY23">
        <v>2.3849999999999998</v>
      </c>
      <c r="BZ23">
        <v>0</v>
      </c>
      <c r="CA23">
        <v>5650.06</v>
      </c>
      <c r="CB23">
        <v>13893.9</v>
      </c>
      <c r="CC23">
        <v>37.811999999999998</v>
      </c>
      <c r="CD23">
        <v>39.625</v>
      </c>
      <c r="CE23">
        <v>38.811999999999998</v>
      </c>
      <c r="CF23">
        <v>38.186999999999998</v>
      </c>
      <c r="CG23">
        <v>37.625</v>
      </c>
      <c r="CH23">
        <v>1619.87</v>
      </c>
      <c r="CI23">
        <v>180</v>
      </c>
      <c r="CJ23">
        <v>0</v>
      </c>
      <c r="CK23">
        <v>1690158541.5</v>
      </c>
      <c r="CL23">
        <v>0</v>
      </c>
      <c r="CM23">
        <v>1690158501.0999999</v>
      </c>
      <c r="CN23" t="s">
        <v>370</v>
      </c>
      <c r="CO23">
        <v>1690158501.0999999</v>
      </c>
      <c r="CP23">
        <v>1690158499.0999999</v>
      </c>
      <c r="CQ23">
        <v>47</v>
      </c>
      <c r="CR23">
        <v>0.121</v>
      </c>
      <c r="CS23">
        <v>0</v>
      </c>
      <c r="CT23">
        <v>-3.2130000000000001</v>
      </c>
      <c r="CU23">
        <v>-0.246</v>
      </c>
      <c r="CV23">
        <v>125</v>
      </c>
      <c r="CW23">
        <v>17</v>
      </c>
      <c r="CX23">
        <v>0.24</v>
      </c>
      <c r="CY23">
        <v>0.13</v>
      </c>
      <c r="CZ23">
        <v>1.1521345459297601</v>
      </c>
      <c r="DA23">
        <v>0.617169436975749</v>
      </c>
      <c r="DB23">
        <v>8.0157543729352396E-2</v>
      </c>
      <c r="DC23">
        <v>1</v>
      </c>
      <c r="DD23">
        <v>124.9957</v>
      </c>
      <c r="DE23">
        <v>0.214736842105234</v>
      </c>
      <c r="DF23">
        <v>2.8768211623248299E-2</v>
      </c>
      <c r="DG23">
        <v>1</v>
      </c>
      <c r="DH23">
        <v>1799.9970000000001</v>
      </c>
      <c r="DI23">
        <v>-0.68268490235943102</v>
      </c>
      <c r="DJ23">
        <v>0.14916769087180801</v>
      </c>
      <c r="DK23">
        <v>-1</v>
      </c>
      <c r="DL23">
        <v>2</v>
      </c>
      <c r="DM23">
        <v>2</v>
      </c>
      <c r="DN23" t="s">
        <v>355</v>
      </c>
      <c r="DO23">
        <v>2.73014</v>
      </c>
      <c r="DP23">
        <v>2.8384</v>
      </c>
      <c r="DQ23">
        <v>3.5984099999999998E-2</v>
      </c>
      <c r="DR23">
        <v>3.51787E-2</v>
      </c>
      <c r="DS23">
        <v>9.7317600000000004E-2</v>
      </c>
      <c r="DT23">
        <v>9.2297599999999994E-2</v>
      </c>
      <c r="DU23">
        <v>28084</v>
      </c>
      <c r="DV23">
        <v>29134.400000000001</v>
      </c>
      <c r="DW23">
        <v>27268.6</v>
      </c>
      <c r="DX23">
        <v>28345.9</v>
      </c>
      <c r="DY23">
        <v>32436.9</v>
      </c>
      <c r="DZ23">
        <v>34236</v>
      </c>
      <c r="EA23">
        <v>36447.1</v>
      </c>
      <c r="EB23">
        <v>38385.4</v>
      </c>
      <c r="EC23">
        <v>1.8629</v>
      </c>
      <c r="ED23">
        <v>2.0143200000000001</v>
      </c>
      <c r="EE23">
        <v>8.4511900000000001E-2</v>
      </c>
      <c r="EF23">
        <v>0</v>
      </c>
      <c r="EG23">
        <v>21.792999999999999</v>
      </c>
      <c r="EH23">
        <v>999.9</v>
      </c>
      <c r="EI23">
        <v>44.244</v>
      </c>
      <c r="EJ23">
        <v>29.93</v>
      </c>
      <c r="EK23">
        <v>18.664400000000001</v>
      </c>
      <c r="EL23">
        <v>61.957900000000002</v>
      </c>
      <c r="EM23">
        <v>28.245200000000001</v>
      </c>
      <c r="EN23">
        <v>1</v>
      </c>
      <c r="EO23">
        <v>-0.216443</v>
      </c>
      <c r="EP23">
        <v>1.0363899999999999</v>
      </c>
      <c r="EQ23">
        <v>19.959299999999999</v>
      </c>
      <c r="ER23">
        <v>5.2165400000000002</v>
      </c>
      <c r="ES23">
        <v>11.9261</v>
      </c>
      <c r="ET23">
        <v>4.9550000000000001</v>
      </c>
      <c r="EU23">
        <v>3.2970799999999998</v>
      </c>
      <c r="EV23">
        <v>185.9</v>
      </c>
      <c r="EW23">
        <v>9999</v>
      </c>
      <c r="EX23">
        <v>97.8</v>
      </c>
      <c r="EY23">
        <v>6801.7</v>
      </c>
      <c r="EZ23">
        <v>1.85989</v>
      </c>
      <c r="FA23">
        <v>1.8591299999999999</v>
      </c>
      <c r="FB23">
        <v>1.86463</v>
      </c>
      <c r="FC23">
        <v>1.86863</v>
      </c>
      <c r="FD23">
        <v>1.8635600000000001</v>
      </c>
      <c r="FE23">
        <v>1.8635600000000001</v>
      </c>
      <c r="FF23">
        <v>1.8635600000000001</v>
      </c>
      <c r="FG23">
        <v>1.8633900000000001</v>
      </c>
      <c r="FH23">
        <v>0</v>
      </c>
      <c r="FI23">
        <v>0</v>
      </c>
      <c r="FJ23">
        <v>0</v>
      </c>
      <c r="FK23">
        <v>0</v>
      </c>
      <c r="FL23" t="s">
        <v>356</v>
      </c>
      <c r="FM23" t="s">
        <v>357</v>
      </c>
      <c r="FN23" t="s">
        <v>358</v>
      </c>
      <c r="FO23" t="s">
        <v>358</v>
      </c>
      <c r="FP23" t="s">
        <v>358</v>
      </c>
      <c r="FQ23" t="s">
        <v>358</v>
      </c>
      <c r="FR23">
        <v>0</v>
      </c>
      <c r="FS23">
        <v>100</v>
      </c>
      <c r="FT23">
        <v>100</v>
      </c>
      <c r="FU23">
        <v>-3.2130000000000001</v>
      </c>
      <c r="FV23">
        <v>-0.2465</v>
      </c>
      <c r="FW23">
        <v>-3.2132999999999798</v>
      </c>
      <c r="FX23">
        <v>0</v>
      </c>
      <c r="FY23">
        <v>0</v>
      </c>
      <c r="FZ23">
        <v>0</v>
      </c>
      <c r="GA23">
        <v>-0.24649000000000501</v>
      </c>
      <c r="GB23">
        <v>0</v>
      </c>
      <c r="GC23">
        <v>0</v>
      </c>
      <c r="GD23">
        <v>0</v>
      </c>
      <c r="GE23">
        <v>-1</v>
      </c>
      <c r="GF23">
        <v>-1</v>
      </c>
      <c r="GG23">
        <v>-1</v>
      </c>
      <c r="GH23">
        <v>-1</v>
      </c>
      <c r="GI23">
        <v>0.5</v>
      </c>
      <c r="GJ23">
        <v>0.5</v>
      </c>
      <c r="GK23">
        <v>0.44311499999999998</v>
      </c>
      <c r="GL23">
        <v>2.6061999999999999</v>
      </c>
      <c r="GM23">
        <v>1.4489700000000001</v>
      </c>
      <c r="GN23">
        <v>2.2961399999999998</v>
      </c>
      <c r="GO23">
        <v>1.5466299999999999</v>
      </c>
      <c r="GP23">
        <v>2.4731399999999999</v>
      </c>
      <c r="GQ23">
        <v>32.0244</v>
      </c>
      <c r="GR23">
        <v>15.751899999999999</v>
      </c>
      <c r="GS23">
        <v>18</v>
      </c>
      <c r="GT23">
        <v>392.55500000000001</v>
      </c>
      <c r="GU23">
        <v>602.09</v>
      </c>
      <c r="GV23">
        <v>21.033200000000001</v>
      </c>
      <c r="GW23">
        <v>24.488199999999999</v>
      </c>
      <c r="GX23">
        <v>29.9999</v>
      </c>
      <c r="GY23">
        <v>24.4803</v>
      </c>
      <c r="GZ23">
        <v>24.453399999999998</v>
      </c>
      <c r="HA23">
        <v>8.8653999999999993</v>
      </c>
      <c r="HB23">
        <v>10</v>
      </c>
      <c r="HC23">
        <v>-30</v>
      </c>
      <c r="HD23">
        <v>21.0396</v>
      </c>
      <c r="HE23">
        <v>125</v>
      </c>
      <c r="HF23">
        <v>0</v>
      </c>
      <c r="HG23">
        <v>100.422</v>
      </c>
      <c r="HH23">
        <v>93.359200000000001</v>
      </c>
    </row>
    <row r="24" spans="1:216" x14ac:dyDescent="0.2">
      <c r="A24">
        <v>6</v>
      </c>
      <c r="B24">
        <v>1690158602.0999999</v>
      </c>
      <c r="C24">
        <v>428.09999990463302</v>
      </c>
      <c r="D24" t="s">
        <v>371</v>
      </c>
      <c r="E24" t="s">
        <v>372</v>
      </c>
      <c r="F24" t="s">
        <v>348</v>
      </c>
      <c r="G24" t="s">
        <v>349</v>
      </c>
      <c r="H24" t="s">
        <v>350</v>
      </c>
      <c r="I24" t="s">
        <v>351</v>
      </c>
      <c r="J24" t="s">
        <v>352</v>
      </c>
      <c r="K24" t="s">
        <v>353</v>
      </c>
      <c r="L24">
        <v>1690158602.0999999</v>
      </c>
      <c r="M24">
        <f t="shared" si="0"/>
        <v>2.0000516458880246E-3</v>
      </c>
      <c r="N24">
        <f t="shared" si="1"/>
        <v>2.0000516458880244</v>
      </c>
      <c r="O24">
        <f t="shared" si="2"/>
        <v>0.54052329448690217</v>
      </c>
      <c r="P24">
        <f t="shared" si="3"/>
        <v>69.812200000000004</v>
      </c>
      <c r="Q24">
        <f t="shared" si="4"/>
        <v>63.188777398838646</v>
      </c>
      <c r="R24">
        <f t="shared" si="5"/>
        <v>6.3624701482429113</v>
      </c>
      <c r="S24">
        <f t="shared" si="6"/>
        <v>7.0293817473247611</v>
      </c>
      <c r="T24">
        <f t="shared" si="7"/>
        <v>0.16541214595547835</v>
      </c>
      <c r="U24">
        <f t="shared" si="8"/>
        <v>4.717685859514348</v>
      </c>
      <c r="V24">
        <f t="shared" si="9"/>
        <v>0.16225640871117339</v>
      </c>
      <c r="W24">
        <f t="shared" si="10"/>
        <v>0.10168877133771224</v>
      </c>
      <c r="X24">
        <f t="shared" si="11"/>
        <v>297.67646399999995</v>
      </c>
      <c r="Y24">
        <f t="shared" si="12"/>
        <v>23.811926174729557</v>
      </c>
      <c r="Z24">
        <f t="shared" si="13"/>
        <v>23.811926174729557</v>
      </c>
      <c r="AA24">
        <f t="shared" si="14"/>
        <v>2.9613051533532713</v>
      </c>
      <c r="AB24">
        <f t="shared" si="15"/>
        <v>61.947651786020927</v>
      </c>
      <c r="AC24">
        <f t="shared" si="16"/>
        <v>1.7491845223976001</v>
      </c>
      <c r="AD24">
        <f t="shared" si="17"/>
        <v>2.8236494394325371</v>
      </c>
      <c r="AE24">
        <f t="shared" si="18"/>
        <v>1.2121206309556711</v>
      </c>
      <c r="AF24">
        <f t="shared" si="19"/>
        <v>-88.202277583661882</v>
      </c>
      <c r="AG24">
        <f t="shared" si="20"/>
        <v>-200.65538865544079</v>
      </c>
      <c r="AH24">
        <f t="shared" si="21"/>
        <v>-8.8541146955010568</v>
      </c>
      <c r="AI24">
        <f t="shared" si="22"/>
        <v>-3.5316934603770278E-2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53958.524598731638</v>
      </c>
      <c r="AO24">
        <f t="shared" si="26"/>
        <v>1799.84</v>
      </c>
      <c r="AP24">
        <f t="shared" si="27"/>
        <v>1517.2655999999997</v>
      </c>
      <c r="AQ24">
        <f t="shared" si="28"/>
        <v>0.84300026669037242</v>
      </c>
      <c r="AR24">
        <f t="shared" si="29"/>
        <v>0.16539051471241886</v>
      </c>
      <c r="AS24">
        <v>1690158602.0999999</v>
      </c>
      <c r="AT24">
        <v>69.812200000000004</v>
      </c>
      <c r="AU24">
        <v>70.0077</v>
      </c>
      <c r="AV24">
        <v>17.372</v>
      </c>
      <c r="AW24">
        <v>16.807099999999998</v>
      </c>
      <c r="AX24">
        <v>73.017799999999994</v>
      </c>
      <c r="AY24">
        <v>17.617799999999999</v>
      </c>
      <c r="AZ24">
        <v>400.089</v>
      </c>
      <c r="BA24">
        <v>100.59</v>
      </c>
      <c r="BB24">
        <v>9.9875800000000001E-2</v>
      </c>
      <c r="BC24">
        <v>23.023</v>
      </c>
      <c r="BD24">
        <v>23.203499999999998</v>
      </c>
      <c r="BE24">
        <v>999.9</v>
      </c>
      <c r="BF24">
        <v>0</v>
      </c>
      <c r="BG24">
        <v>0</v>
      </c>
      <c r="BH24">
        <v>10010.6</v>
      </c>
      <c r="BI24">
        <v>0</v>
      </c>
      <c r="BJ24">
        <v>651.91600000000005</v>
      </c>
      <c r="BK24">
        <v>-0.195496</v>
      </c>
      <c r="BL24">
        <v>71.046400000000006</v>
      </c>
      <c r="BM24">
        <v>71.204499999999996</v>
      </c>
      <c r="BN24">
        <v>0.56487299999999996</v>
      </c>
      <c r="BO24">
        <v>70.0077</v>
      </c>
      <c r="BP24">
        <v>16.807099999999998</v>
      </c>
      <c r="BQ24">
        <v>1.7474400000000001</v>
      </c>
      <c r="BR24">
        <v>1.69062</v>
      </c>
      <c r="BS24">
        <v>15.324400000000001</v>
      </c>
      <c r="BT24">
        <v>14.810600000000001</v>
      </c>
      <c r="BU24">
        <v>1799.84</v>
      </c>
      <c r="BV24">
        <v>0.89998999999999996</v>
      </c>
      <c r="BW24">
        <v>0.10001</v>
      </c>
      <c r="BX24">
        <v>0</v>
      </c>
      <c r="BY24">
        <v>2.1446999999999998</v>
      </c>
      <c r="BZ24">
        <v>0</v>
      </c>
      <c r="CA24">
        <v>5666.34</v>
      </c>
      <c r="CB24">
        <v>13893.6</v>
      </c>
      <c r="CC24">
        <v>37.811999999999998</v>
      </c>
      <c r="CD24">
        <v>39.625</v>
      </c>
      <c r="CE24">
        <v>38.811999999999998</v>
      </c>
      <c r="CF24">
        <v>38.125</v>
      </c>
      <c r="CG24">
        <v>37.625</v>
      </c>
      <c r="CH24">
        <v>1619.84</v>
      </c>
      <c r="CI24">
        <v>180</v>
      </c>
      <c r="CJ24">
        <v>0</v>
      </c>
      <c r="CK24">
        <v>1690158614.7</v>
      </c>
      <c r="CL24">
        <v>0</v>
      </c>
      <c r="CM24">
        <v>1690158591.0999999</v>
      </c>
      <c r="CN24" t="s">
        <v>373</v>
      </c>
      <c r="CO24">
        <v>1690158591.0999999</v>
      </c>
      <c r="CP24">
        <v>1690158587.0999999</v>
      </c>
      <c r="CQ24">
        <v>48</v>
      </c>
      <c r="CR24">
        <v>8.0000000000000002E-3</v>
      </c>
      <c r="CS24">
        <v>1E-3</v>
      </c>
      <c r="CT24">
        <v>-3.206</v>
      </c>
      <c r="CU24">
        <v>-0.246</v>
      </c>
      <c r="CV24">
        <v>70</v>
      </c>
      <c r="CW24">
        <v>17</v>
      </c>
      <c r="CX24">
        <v>0.18</v>
      </c>
      <c r="CY24">
        <v>0.24</v>
      </c>
      <c r="CZ24">
        <v>1.9857601705239401E-2</v>
      </c>
      <c r="DA24">
        <v>0.22844751993152301</v>
      </c>
      <c r="DB24">
        <v>4.0762146394843699E-2</v>
      </c>
      <c r="DC24">
        <v>1</v>
      </c>
      <c r="DD24">
        <v>69.927670000000006</v>
      </c>
      <c r="DE24">
        <v>6.2508270676863806E-2</v>
      </c>
      <c r="DF24">
        <v>2.2918204554459101E-2</v>
      </c>
      <c r="DG24">
        <v>1</v>
      </c>
      <c r="DH24">
        <v>1800.0604761904799</v>
      </c>
      <c r="DI24">
        <v>-6.2896980457205598E-2</v>
      </c>
      <c r="DJ24">
        <v>0.14297772688608401</v>
      </c>
      <c r="DK24">
        <v>-1</v>
      </c>
      <c r="DL24">
        <v>2</v>
      </c>
      <c r="DM24">
        <v>2</v>
      </c>
      <c r="DN24" t="s">
        <v>355</v>
      </c>
      <c r="DO24">
        <v>2.7304400000000002</v>
      </c>
      <c r="DP24">
        <v>2.8381099999999999</v>
      </c>
      <c r="DQ24">
        <v>2.09873E-2</v>
      </c>
      <c r="DR24">
        <v>2.0025399999999999E-2</v>
      </c>
      <c r="DS24">
        <v>9.7311099999999998E-2</v>
      </c>
      <c r="DT24">
        <v>9.2284000000000005E-2</v>
      </c>
      <c r="DU24">
        <v>28520.7</v>
      </c>
      <c r="DV24">
        <v>29592.3</v>
      </c>
      <c r="DW24">
        <v>27268.3</v>
      </c>
      <c r="DX24">
        <v>28346.1</v>
      </c>
      <c r="DY24">
        <v>32436.6</v>
      </c>
      <c r="DZ24">
        <v>34236.199999999997</v>
      </c>
      <c r="EA24">
        <v>36446.6</v>
      </c>
      <c r="EB24">
        <v>38385.1</v>
      </c>
      <c r="EC24">
        <v>1.8618699999999999</v>
      </c>
      <c r="ED24">
        <v>2.0123199999999999</v>
      </c>
      <c r="EE24">
        <v>8.3088899999999993E-2</v>
      </c>
      <c r="EF24">
        <v>0</v>
      </c>
      <c r="EG24">
        <v>21.834599999999998</v>
      </c>
      <c r="EH24">
        <v>999.9</v>
      </c>
      <c r="EI24">
        <v>44.225000000000001</v>
      </c>
      <c r="EJ24">
        <v>29.93</v>
      </c>
      <c r="EK24">
        <v>18.656400000000001</v>
      </c>
      <c r="EL24">
        <v>61.857900000000001</v>
      </c>
      <c r="EM24">
        <v>28.197099999999999</v>
      </c>
      <c r="EN24">
        <v>1</v>
      </c>
      <c r="EO24">
        <v>-0.21634700000000001</v>
      </c>
      <c r="EP24">
        <v>1.27274</v>
      </c>
      <c r="EQ24">
        <v>19.946400000000001</v>
      </c>
      <c r="ER24">
        <v>5.2140000000000004</v>
      </c>
      <c r="ES24">
        <v>11.9261</v>
      </c>
      <c r="ET24">
        <v>4.9549000000000003</v>
      </c>
      <c r="EU24">
        <v>3.2966500000000001</v>
      </c>
      <c r="EV24">
        <v>185.9</v>
      </c>
      <c r="EW24">
        <v>9999</v>
      </c>
      <c r="EX24">
        <v>97.8</v>
      </c>
      <c r="EY24">
        <v>6803.3</v>
      </c>
      <c r="EZ24">
        <v>1.85989</v>
      </c>
      <c r="FA24">
        <v>1.8591299999999999</v>
      </c>
      <c r="FB24">
        <v>1.8646400000000001</v>
      </c>
      <c r="FC24">
        <v>1.8686</v>
      </c>
      <c r="FD24">
        <v>1.8635600000000001</v>
      </c>
      <c r="FE24">
        <v>1.86354</v>
      </c>
      <c r="FF24">
        <v>1.8635600000000001</v>
      </c>
      <c r="FG24">
        <v>1.8633999999999999</v>
      </c>
      <c r="FH24">
        <v>0</v>
      </c>
      <c r="FI24">
        <v>0</v>
      </c>
      <c r="FJ24">
        <v>0</v>
      </c>
      <c r="FK24">
        <v>0</v>
      </c>
      <c r="FL24" t="s">
        <v>356</v>
      </c>
      <c r="FM24" t="s">
        <v>357</v>
      </c>
      <c r="FN24" t="s">
        <v>358</v>
      </c>
      <c r="FO24" t="s">
        <v>358</v>
      </c>
      <c r="FP24" t="s">
        <v>358</v>
      </c>
      <c r="FQ24" t="s">
        <v>358</v>
      </c>
      <c r="FR24">
        <v>0</v>
      </c>
      <c r="FS24">
        <v>100</v>
      </c>
      <c r="FT24">
        <v>100</v>
      </c>
      <c r="FU24">
        <v>-3.206</v>
      </c>
      <c r="FV24">
        <v>-0.24579999999999999</v>
      </c>
      <c r="FW24">
        <v>-3.2056</v>
      </c>
      <c r="FX24">
        <v>0</v>
      </c>
      <c r="FY24">
        <v>0</v>
      </c>
      <c r="FZ24">
        <v>0</v>
      </c>
      <c r="GA24">
        <v>-0.24582999999999799</v>
      </c>
      <c r="GB24">
        <v>0</v>
      </c>
      <c r="GC24">
        <v>0</v>
      </c>
      <c r="GD24">
        <v>0</v>
      </c>
      <c r="GE24">
        <v>-1</v>
      </c>
      <c r="GF24">
        <v>-1</v>
      </c>
      <c r="GG24">
        <v>-1</v>
      </c>
      <c r="GH24">
        <v>-1</v>
      </c>
      <c r="GI24">
        <v>0.2</v>
      </c>
      <c r="GJ24">
        <v>0.2</v>
      </c>
      <c r="GK24">
        <v>0.318604</v>
      </c>
      <c r="GL24">
        <v>2.6245099999999999</v>
      </c>
      <c r="GM24">
        <v>1.4489700000000001</v>
      </c>
      <c r="GN24">
        <v>2.2961399999999998</v>
      </c>
      <c r="GO24">
        <v>1.5466299999999999</v>
      </c>
      <c r="GP24">
        <v>2.4560499999999998</v>
      </c>
      <c r="GQ24">
        <v>32.046399999999998</v>
      </c>
      <c r="GR24">
        <v>15.734400000000001</v>
      </c>
      <c r="GS24">
        <v>18</v>
      </c>
      <c r="GT24">
        <v>392.02199999999999</v>
      </c>
      <c r="GU24">
        <v>600.29499999999996</v>
      </c>
      <c r="GV24">
        <v>20.822099999999999</v>
      </c>
      <c r="GW24">
        <v>24.479900000000001</v>
      </c>
      <c r="GX24">
        <v>30.0001</v>
      </c>
      <c r="GY24">
        <v>24.474</v>
      </c>
      <c r="GZ24">
        <v>24.446000000000002</v>
      </c>
      <c r="HA24">
        <v>6.3694100000000002</v>
      </c>
      <c r="HB24">
        <v>10</v>
      </c>
      <c r="HC24">
        <v>-30</v>
      </c>
      <c r="HD24">
        <v>20.801300000000001</v>
      </c>
      <c r="HE24">
        <v>70</v>
      </c>
      <c r="HF24">
        <v>0</v>
      </c>
      <c r="HG24">
        <v>100.42100000000001</v>
      </c>
      <c r="HH24">
        <v>93.359200000000001</v>
      </c>
    </row>
    <row r="25" spans="1:216" x14ac:dyDescent="0.2">
      <c r="A25">
        <v>7</v>
      </c>
      <c r="B25">
        <v>1690158674.0999999</v>
      </c>
      <c r="C25">
        <v>500.09999990463302</v>
      </c>
      <c r="D25" t="s">
        <v>374</v>
      </c>
      <c r="E25" t="s">
        <v>375</v>
      </c>
      <c r="F25" t="s">
        <v>348</v>
      </c>
      <c r="G25" t="s">
        <v>349</v>
      </c>
      <c r="H25" t="s">
        <v>350</v>
      </c>
      <c r="I25" t="s">
        <v>351</v>
      </c>
      <c r="J25" t="s">
        <v>352</v>
      </c>
      <c r="K25" t="s">
        <v>353</v>
      </c>
      <c r="L25">
        <v>1690158674.0999999</v>
      </c>
      <c r="M25">
        <f t="shared" si="0"/>
        <v>2.0368872276371125E-3</v>
      </c>
      <c r="N25">
        <f t="shared" si="1"/>
        <v>2.0368872276371124</v>
      </c>
      <c r="O25">
        <f t="shared" si="2"/>
        <v>-0.30654959946127369</v>
      </c>
      <c r="P25">
        <f t="shared" si="3"/>
        <v>50.0685</v>
      </c>
      <c r="Q25">
        <f t="shared" si="4"/>
        <v>52.017256060803128</v>
      </c>
      <c r="R25">
        <f t="shared" si="5"/>
        <v>5.2378278705457761</v>
      </c>
      <c r="S25">
        <f t="shared" si="6"/>
        <v>5.0415997420139993</v>
      </c>
      <c r="T25">
        <f t="shared" si="7"/>
        <v>0.1691665152433309</v>
      </c>
      <c r="U25">
        <f t="shared" si="8"/>
        <v>4.7063533828997537</v>
      </c>
      <c r="V25">
        <f t="shared" si="9"/>
        <v>0.16585966353143317</v>
      </c>
      <c r="W25">
        <f t="shared" si="10"/>
        <v>0.10395401313380459</v>
      </c>
      <c r="X25">
        <f t="shared" si="11"/>
        <v>297.673272</v>
      </c>
      <c r="Y25">
        <f t="shared" si="12"/>
        <v>23.795405576918203</v>
      </c>
      <c r="Z25">
        <f t="shared" si="13"/>
        <v>23.795405576918203</v>
      </c>
      <c r="AA25">
        <f t="shared" si="14"/>
        <v>2.9583634816371216</v>
      </c>
      <c r="AB25">
        <f t="shared" si="15"/>
        <v>62.04629137456805</v>
      </c>
      <c r="AC25">
        <f t="shared" si="16"/>
        <v>1.7506767183883996</v>
      </c>
      <c r="AD25">
        <f t="shared" si="17"/>
        <v>2.8215654467077118</v>
      </c>
      <c r="AE25">
        <f t="shared" si="18"/>
        <v>1.207686763248722</v>
      </c>
      <c r="AF25">
        <f t="shared" si="19"/>
        <v>-89.826726738796665</v>
      </c>
      <c r="AG25">
        <f t="shared" si="20"/>
        <v>-199.07712846545084</v>
      </c>
      <c r="AH25">
        <f t="shared" si="21"/>
        <v>-8.8043447429696293</v>
      </c>
      <c r="AI25">
        <f t="shared" si="22"/>
        <v>-3.4927947217141764E-2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53794.929644200332</v>
      </c>
      <c r="AO25">
        <f t="shared" si="26"/>
        <v>1799.82</v>
      </c>
      <c r="AP25">
        <f t="shared" si="27"/>
        <v>1517.2488000000001</v>
      </c>
      <c r="AQ25">
        <f t="shared" si="28"/>
        <v>0.84300030003000304</v>
      </c>
      <c r="AR25">
        <f t="shared" si="29"/>
        <v>0.1653905790579058</v>
      </c>
      <c r="AS25">
        <v>1690158674.0999999</v>
      </c>
      <c r="AT25">
        <v>50.0685</v>
      </c>
      <c r="AU25">
        <v>50.009700000000002</v>
      </c>
      <c r="AV25">
        <v>17.386099999999999</v>
      </c>
      <c r="AW25">
        <v>16.8108</v>
      </c>
      <c r="AX25">
        <v>53.225900000000003</v>
      </c>
      <c r="AY25">
        <v>17.631699999999999</v>
      </c>
      <c r="AZ25">
        <v>400.08600000000001</v>
      </c>
      <c r="BA25">
        <v>100.59399999999999</v>
      </c>
      <c r="BB25">
        <v>0.10004399999999999</v>
      </c>
      <c r="BC25">
        <v>23.0108</v>
      </c>
      <c r="BD25">
        <v>23.22</v>
      </c>
      <c r="BE25">
        <v>999.9</v>
      </c>
      <c r="BF25">
        <v>0</v>
      </c>
      <c r="BG25">
        <v>0</v>
      </c>
      <c r="BH25">
        <v>9978.1200000000008</v>
      </c>
      <c r="BI25">
        <v>0</v>
      </c>
      <c r="BJ25">
        <v>630.44100000000003</v>
      </c>
      <c r="BK25">
        <v>5.8780699999999998E-2</v>
      </c>
      <c r="BL25">
        <v>50.9544</v>
      </c>
      <c r="BM25">
        <v>50.864800000000002</v>
      </c>
      <c r="BN25">
        <v>0.57528299999999999</v>
      </c>
      <c r="BO25">
        <v>50.009700000000002</v>
      </c>
      <c r="BP25">
        <v>16.8108</v>
      </c>
      <c r="BQ25">
        <v>1.7489300000000001</v>
      </c>
      <c r="BR25">
        <v>1.69106</v>
      </c>
      <c r="BS25">
        <v>15.3377</v>
      </c>
      <c r="BT25">
        <v>14.8146</v>
      </c>
      <c r="BU25">
        <v>1799.82</v>
      </c>
      <c r="BV25">
        <v>0.89998999999999996</v>
      </c>
      <c r="BW25">
        <v>0.10001</v>
      </c>
      <c r="BX25">
        <v>0</v>
      </c>
      <c r="BY25">
        <v>2.1758000000000002</v>
      </c>
      <c r="BZ25">
        <v>0</v>
      </c>
      <c r="CA25">
        <v>5661.49</v>
      </c>
      <c r="CB25">
        <v>13893.5</v>
      </c>
      <c r="CC25">
        <v>37.811999999999998</v>
      </c>
      <c r="CD25">
        <v>39.625</v>
      </c>
      <c r="CE25">
        <v>38.811999999999998</v>
      </c>
      <c r="CF25">
        <v>38.186999999999998</v>
      </c>
      <c r="CG25">
        <v>37.625</v>
      </c>
      <c r="CH25">
        <v>1619.82</v>
      </c>
      <c r="CI25">
        <v>180</v>
      </c>
      <c r="CJ25">
        <v>0</v>
      </c>
      <c r="CK25">
        <v>1690158686.7</v>
      </c>
      <c r="CL25">
        <v>0</v>
      </c>
      <c r="CM25">
        <v>1690158663.0999999</v>
      </c>
      <c r="CN25" t="s">
        <v>376</v>
      </c>
      <c r="CO25">
        <v>1690158663.0999999</v>
      </c>
      <c r="CP25">
        <v>1690158657.0999999</v>
      </c>
      <c r="CQ25">
        <v>49</v>
      </c>
      <c r="CR25">
        <v>4.8000000000000001E-2</v>
      </c>
      <c r="CS25">
        <v>0</v>
      </c>
      <c r="CT25">
        <v>-3.157</v>
      </c>
      <c r="CU25">
        <v>-0.246</v>
      </c>
      <c r="CV25">
        <v>50</v>
      </c>
      <c r="CW25">
        <v>17</v>
      </c>
      <c r="CX25">
        <v>0.38</v>
      </c>
      <c r="CY25">
        <v>0.12</v>
      </c>
      <c r="CZ25">
        <v>-4.2517110323509202E-2</v>
      </c>
      <c r="DA25">
        <v>-1.1337688297355599</v>
      </c>
      <c r="DB25">
        <v>0.13307418336922699</v>
      </c>
      <c r="DC25">
        <v>1</v>
      </c>
      <c r="DD25">
        <v>49.955415000000002</v>
      </c>
      <c r="DE25">
        <v>-0.111550375939828</v>
      </c>
      <c r="DF25">
        <v>2.1451043680903101E-2</v>
      </c>
      <c r="DG25">
        <v>1</v>
      </c>
      <c r="DH25">
        <v>1799.9857142857099</v>
      </c>
      <c r="DI25">
        <v>-0.52364910650898</v>
      </c>
      <c r="DJ25">
        <v>0.151203786440818</v>
      </c>
      <c r="DK25">
        <v>-1</v>
      </c>
      <c r="DL25">
        <v>2</v>
      </c>
      <c r="DM25">
        <v>2</v>
      </c>
      <c r="DN25" t="s">
        <v>355</v>
      </c>
      <c r="DO25">
        <v>2.7304200000000001</v>
      </c>
      <c r="DP25">
        <v>2.8380000000000001</v>
      </c>
      <c r="DQ25">
        <v>1.5342E-2</v>
      </c>
      <c r="DR25">
        <v>1.43394E-2</v>
      </c>
      <c r="DS25">
        <v>9.7368700000000002E-2</v>
      </c>
      <c r="DT25">
        <v>9.2300999999999994E-2</v>
      </c>
      <c r="DU25">
        <v>28685.5</v>
      </c>
      <c r="DV25">
        <v>29763.5</v>
      </c>
      <c r="DW25">
        <v>27268.7</v>
      </c>
      <c r="DX25">
        <v>28345.7</v>
      </c>
      <c r="DY25">
        <v>32434.9</v>
      </c>
      <c r="DZ25">
        <v>34235.199999999997</v>
      </c>
      <c r="EA25">
        <v>36447.1</v>
      </c>
      <c r="EB25">
        <v>38384.800000000003</v>
      </c>
      <c r="EC25">
        <v>1.8619699999999999</v>
      </c>
      <c r="ED25">
        <v>2.0117799999999999</v>
      </c>
      <c r="EE25">
        <v>8.0965499999999996E-2</v>
      </c>
      <c r="EF25">
        <v>0</v>
      </c>
      <c r="EG25">
        <v>21.886199999999999</v>
      </c>
      <c r="EH25">
        <v>999.9</v>
      </c>
      <c r="EI25">
        <v>44.201000000000001</v>
      </c>
      <c r="EJ25">
        <v>29.95</v>
      </c>
      <c r="EK25">
        <v>18.666799999999999</v>
      </c>
      <c r="EL25">
        <v>61.977899999999998</v>
      </c>
      <c r="EM25">
        <v>28.313300000000002</v>
      </c>
      <c r="EN25">
        <v>1</v>
      </c>
      <c r="EO25">
        <v>-0.21599099999999999</v>
      </c>
      <c r="EP25">
        <v>1.16503</v>
      </c>
      <c r="EQ25">
        <v>19.951899999999998</v>
      </c>
      <c r="ER25">
        <v>5.2142900000000001</v>
      </c>
      <c r="ES25">
        <v>11.9261</v>
      </c>
      <c r="ET25">
        <v>4.9549000000000003</v>
      </c>
      <c r="EU25">
        <v>3.2965800000000001</v>
      </c>
      <c r="EV25">
        <v>185.9</v>
      </c>
      <c r="EW25">
        <v>9999</v>
      </c>
      <c r="EX25">
        <v>97.8</v>
      </c>
      <c r="EY25">
        <v>6804.5</v>
      </c>
      <c r="EZ25">
        <v>1.85989</v>
      </c>
      <c r="FA25">
        <v>1.8591299999999999</v>
      </c>
      <c r="FB25">
        <v>1.86463</v>
      </c>
      <c r="FC25">
        <v>1.86863</v>
      </c>
      <c r="FD25">
        <v>1.8635600000000001</v>
      </c>
      <c r="FE25">
        <v>1.8635600000000001</v>
      </c>
      <c r="FF25">
        <v>1.8635600000000001</v>
      </c>
      <c r="FG25">
        <v>1.86338</v>
      </c>
      <c r="FH25">
        <v>0</v>
      </c>
      <c r="FI25">
        <v>0</v>
      </c>
      <c r="FJ25">
        <v>0</v>
      </c>
      <c r="FK25">
        <v>0</v>
      </c>
      <c r="FL25" t="s">
        <v>356</v>
      </c>
      <c r="FM25" t="s">
        <v>357</v>
      </c>
      <c r="FN25" t="s">
        <v>358</v>
      </c>
      <c r="FO25" t="s">
        <v>358</v>
      </c>
      <c r="FP25" t="s">
        <v>358</v>
      </c>
      <c r="FQ25" t="s">
        <v>358</v>
      </c>
      <c r="FR25">
        <v>0</v>
      </c>
      <c r="FS25">
        <v>100</v>
      </c>
      <c r="FT25">
        <v>100</v>
      </c>
      <c r="FU25">
        <v>-3.157</v>
      </c>
      <c r="FV25">
        <v>-0.24560000000000001</v>
      </c>
      <c r="FW25">
        <v>-3.15739090909091</v>
      </c>
      <c r="FX25">
        <v>0</v>
      </c>
      <c r="FY25">
        <v>0</v>
      </c>
      <c r="FZ25">
        <v>0</v>
      </c>
      <c r="GA25">
        <v>-0.24560000000000001</v>
      </c>
      <c r="GB25">
        <v>0</v>
      </c>
      <c r="GC25">
        <v>0</v>
      </c>
      <c r="GD25">
        <v>0</v>
      </c>
      <c r="GE25">
        <v>-1</v>
      </c>
      <c r="GF25">
        <v>-1</v>
      </c>
      <c r="GG25">
        <v>-1</v>
      </c>
      <c r="GH25">
        <v>-1</v>
      </c>
      <c r="GI25">
        <v>0.2</v>
      </c>
      <c r="GJ25">
        <v>0.3</v>
      </c>
      <c r="GK25">
        <v>0.27343800000000001</v>
      </c>
      <c r="GL25">
        <v>2.63306</v>
      </c>
      <c r="GM25">
        <v>1.4489700000000001</v>
      </c>
      <c r="GN25">
        <v>2.2961399999999998</v>
      </c>
      <c r="GO25">
        <v>1.5466299999999999</v>
      </c>
      <c r="GP25">
        <v>2.4499499999999999</v>
      </c>
      <c r="GQ25">
        <v>32.112400000000001</v>
      </c>
      <c r="GR25">
        <v>15.716900000000001</v>
      </c>
      <c r="GS25">
        <v>18</v>
      </c>
      <c r="GT25">
        <v>392.10599999999999</v>
      </c>
      <c r="GU25">
        <v>599.88599999999997</v>
      </c>
      <c r="GV25">
        <v>20.884</v>
      </c>
      <c r="GW25">
        <v>24.4923</v>
      </c>
      <c r="GX25">
        <v>30.000299999999999</v>
      </c>
      <c r="GY25">
        <v>24.479500000000002</v>
      </c>
      <c r="GZ25">
        <v>24.4514</v>
      </c>
      <c r="HA25">
        <v>5.4752000000000001</v>
      </c>
      <c r="HB25">
        <v>10</v>
      </c>
      <c r="HC25">
        <v>-30</v>
      </c>
      <c r="HD25">
        <v>20.8735</v>
      </c>
      <c r="HE25">
        <v>50</v>
      </c>
      <c r="HF25">
        <v>0</v>
      </c>
      <c r="HG25">
        <v>100.422</v>
      </c>
      <c r="HH25">
        <v>93.358000000000004</v>
      </c>
    </row>
    <row r="26" spans="1:216" x14ac:dyDescent="0.2">
      <c r="A26">
        <v>8</v>
      </c>
      <c r="B26">
        <v>1690158762.0999999</v>
      </c>
      <c r="C26">
        <v>588.09999990463302</v>
      </c>
      <c r="D26" t="s">
        <v>377</v>
      </c>
      <c r="E26" t="s">
        <v>378</v>
      </c>
      <c r="F26" t="s">
        <v>348</v>
      </c>
      <c r="G26" t="s">
        <v>349</v>
      </c>
      <c r="H26" t="s">
        <v>350</v>
      </c>
      <c r="I26" t="s">
        <v>351</v>
      </c>
      <c r="J26" t="s">
        <v>352</v>
      </c>
      <c r="K26" t="s">
        <v>353</v>
      </c>
      <c r="L26">
        <v>1690158762.0999999</v>
      </c>
      <c r="M26">
        <f t="shared" si="0"/>
        <v>2.0454208541012863E-3</v>
      </c>
      <c r="N26">
        <f t="shared" si="1"/>
        <v>2.0454208541012862</v>
      </c>
      <c r="O26">
        <f t="shared" si="2"/>
        <v>16.117284153295095</v>
      </c>
      <c r="P26">
        <f t="shared" si="3"/>
        <v>395.15699999999998</v>
      </c>
      <c r="Q26">
        <f t="shared" si="4"/>
        <v>235.68744900063203</v>
      </c>
      <c r="R26">
        <f t="shared" si="5"/>
        <v>23.731815349077106</v>
      </c>
      <c r="S26">
        <f t="shared" si="6"/>
        <v>39.789106283169602</v>
      </c>
      <c r="T26">
        <f t="shared" si="7"/>
        <v>0.17108140024815879</v>
      </c>
      <c r="U26">
        <f t="shared" si="8"/>
        <v>4.7144370897460988</v>
      </c>
      <c r="V26">
        <f t="shared" si="9"/>
        <v>0.16770574176759895</v>
      </c>
      <c r="W26">
        <f t="shared" si="10"/>
        <v>0.10511383047163339</v>
      </c>
      <c r="X26">
        <f t="shared" si="11"/>
        <v>297.68502300000006</v>
      </c>
      <c r="Y26">
        <f t="shared" si="12"/>
        <v>23.752956180243771</v>
      </c>
      <c r="Z26">
        <f t="shared" si="13"/>
        <v>23.752956180243771</v>
      </c>
      <c r="AA26">
        <f t="shared" si="14"/>
        <v>2.9508166209866826</v>
      </c>
      <c r="AB26">
        <f t="shared" si="15"/>
        <v>62.221805635191089</v>
      </c>
      <c r="AC26">
        <f t="shared" si="16"/>
        <v>1.75140457579536</v>
      </c>
      <c r="AD26">
        <f t="shared" si="17"/>
        <v>2.8147761993020817</v>
      </c>
      <c r="AE26">
        <f t="shared" si="18"/>
        <v>1.1994120451913226</v>
      </c>
      <c r="AF26">
        <f t="shared" si="19"/>
        <v>-90.203059665866718</v>
      </c>
      <c r="AG26">
        <f t="shared" si="20"/>
        <v>-198.74568328641533</v>
      </c>
      <c r="AH26">
        <f t="shared" si="21"/>
        <v>-8.7709629819604693</v>
      </c>
      <c r="AI26">
        <f t="shared" si="22"/>
        <v>-3.4682934242425745E-2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53920.478116338949</v>
      </c>
      <c r="AO26">
        <f t="shared" si="26"/>
        <v>1799.89</v>
      </c>
      <c r="AP26">
        <f t="shared" si="27"/>
        <v>1517.3079</v>
      </c>
      <c r="AQ26">
        <f t="shared" si="28"/>
        <v>0.84300035002139018</v>
      </c>
      <c r="AR26">
        <f t="shared" si="29"/>
        <v>0.16539067554128309</v>
      </c>
      <c r="AS26">
        <v>1690158762.0999999</v>
      </c>
      <c r="AT26">
        <v>395.15699999999998</v>
      </c>
      <c r="AU26">
        <v>400.02199999999999</v>
      </c>
      <c r="AV26">
        <v>17.393699999999999</v>
      </c>
      <c r="AW26">
        <v>16.815999999999999</v>
      </c>
      <c r="AX26">
        <v>398.97199999999998</v>
      </c>
      <c r="AY26">
        <v>17.644200000000001</v>
      </c>
      <c r="AZ26">
        <v>400.09</v>
      </c>
      <c r="BA26">
        <v>100.592</v>
      </c>
      <c r="BB26">
        <v>9.9892800000000004E-2</v>
      </c>
      <c r="BC26">
        <v>22.971</v>
      </c>
      <c r="BD26">
        <v>23.160499999999999</v>
      </c>
      <c r="BE26">
        <v>999.9</v>
      </c>
      <c r="BF26">
        <v>0</v>
      </c>
      <c r="BG26">
        <v>0</v>
      </c>
      <c r="BH26">
        <v>10001.200000000001</v>
      </c>
      <c r="BI26">
        <v>0</v>
      </c>
      <c r="BJ26">
        <v>615.10299999999995</v>
      </c>
      <c r="BK26">
        <v>-4.8646200000000004</v>
      </c>
      <c r="BL26">
        <v>402.15199999999999</v>
      </c>
      <c r="BM26">
        <v>406.86399999999998</v>
      </c>
      <c r="BN26">
        <v>0.57763299999999995</v>
      </c>
      <c r="BO26">
        <v>400.02199999999999</v>
      </c>
      <c r="BP26">
        <v>16.815999999999999</v>
      </c>
      <c r="BQ26">
        <v>1.7496700000000001</v>
      </c>
      <c r="BR26">
        <v>1.69156</v>
      </c>
      <c r="BS26">
        <v>15.3443</v>
      </c>
      <c r="BT26">
        <v>14.8192</v>
      </c>
      <c r="BU26">
        <v>1799.89</v>
      </c>
      <c r="BV26">
        <v>0.89998999999999996</v>
      </c>
      <c r="BW26">
        <v>0.100009</v>
      </c>
      <c r="BX26">
        <v>0</v>
      </c>
      <c r="BY26">
        <v>2.3788</v>
      </c>
      <c r="BZ26">
        <v>0</v>
      </c>
      <c r="CA26">
        <v>5569.55</v>
      </c>
      <c r="CB26">
        <v>13894</v>
      </c>
      <c r="CC26">
        <v>37.811999999999998</v>
      </c>
      <c r="CD26">
        <v>39.625</v>
      </c>
      <c r="CE26">
        <v>38.811999999999998</v>
      </c>
      <c r="CF26">
        <v>38.186999999999998</v>
      </c>
      <c r="CG26">
        <v>37.625</v>
      </c>
      <c r="CH26">
        <v>1619.88</v>
      </c>
      <c r="CI26">
        <v>180.01</v>
      </c>
      <c r="CJ26">
        <v>0</v>
      </c>
      <c r="CK26">
        <v>1690158774.9000001</v>
      </c>
      <c r="CL26">
        <v>0</v>
      </c>
      <c r="CM26">
        <v>1690158734.0999999</v>
      </c>
      <c r="CN26" t="s">
        <v>379</v>
      </c>
      <c r="CO26">
        <v>1690158734.0999999</v>
      </c>
      <c r="CP26">
        <v>1690158733.0999999</v>
      </c>
      <c r="CQ26">
        <v>50</v>
      </c>
      <c r="CR26">
        <v>-0.65800000000000003</v>
      </c>
      <c r="CS26">
        <v>-5.0000000000000001E-3</v>
      </c>
      <c r="CT26">
        <v>-3.8149999999999999</v>
      </c>
      <c r="CU26">
        <v>-0.251</v>
      </c>
      <c r="CV26">
        <v>400</v>
      </c>
      <c r="CW26">
        <v>17</v>
      </c>
      <c r="CX26">
        <v>0.13</v>
      </c>
      <c r="CY26">
        <v>0.15</v>
      </c>
      <c r="CZ26">
        <v>6.7617440613156203</v>
      </c>
      <c r="DA26">
        <v>-1.31661789100966</v>
      </c>
      <c r="DB26">
        <v>0.15151509978330799</v>
      </c>
      <c r="DC26">
        <v>1</v>
      </c>
      <c r="DD26">
        <v>400.048523809524</v>
      </c>
      <c r="DE26">
        <v>-0.266571428572001</v>
      </c>
      <c r="DF26">
        <v>4.5380527655036799E-2</v>
      </c>
      <c r="DG26">
        <v>1</v>
      </c>
      <c r="DH26">
        <v>1800.0238095238101</v>
      </c>
      <c r="DI26">
        <v>-0.48309783039200399</v>
      </c>
      <c r="DJ26">
        <v>0.14525760993024001</v>
      </c>
      <c r="DK26">
        <v>-1</v>
      </c>
      <c r="DL26">
        <v>2</v>
      </c>
      <c r="DM26">
        <v>2</v>
      </c>
      <c r="DN26" t="s">
        <v>355</v>
      </c>
      <c r="DO26">
        <v>2.73041</v>
      </c>
      <c r="DP26">
        <v>2.83805</v>
      </c>
      <c r="DQ26">
        <v>9.6629300000000001E-2</v>
      </c>
      <c r="DR26">
        <v>9.6361500000000003E-2</v>
      </c>
      <c r="DS26">
        <v>9.7414399999999998E-2</v>
      </c>
      <c r="DT26">
        <v>9.2318300000000006E-2</v>
      </c>
      <c r="DU26">
        <v>26316.5</v>
      </c>
      <c r="DV26">
        <v>27285.200000000001</v>
      </c>
      <c r="DW26">
        <v>27267.7</v>
      </c>
      <c r="DX26">
        <v>28343.9</v>
      </c>
      <c r="DY26">
        <v>32431.9</v>
      </c>
      <c r="DZ26">
        <v>34232.6</v>
      </c>
      <c r="EA26">
        <v>36445.300000000003</v>
      </c>
      <c r="EB26">
        <v>38382.300000000003</v>
      </c>
      <c r="EC26">
        <v>1.86267</v>
      </c>
      <c r="ED26">
        <v>2.0138199999999999</v>
      </c>
      <c r="EE26">
        <v>7.8000100000000003E-2</v>
      </c>
      <c r="EF26">
        <v>0</v>
      </c>
      <c r="EG26">
        <v>21.875499999999999</v>
      </c>
      <c r="EH26">
        <v>999.9</v>
      </c>
      <c r="EI26">
        <v>44.201000000000001</v>
      </c>
      <c r="EJ26">
        <v>29.95</v>
      </c>
      <c r="EK26">
        <v>18.667899999999999</v>
      </c>
      <c r="EL26">
        <v>61.877899999999997</v>
      </c>
      <c r="EM26">
        <v>28.305299999999999</v>
      </c>
      <c r="EN26">
        <v>1</v>
      </c>
      <c r="EO26">
        <v>-0.214223</v>
      </c>
      <c r="EP26">
        <v>0.94901100000000005</v>
      </c>
      <c r="EQ26">
        <v>19.963200000000001</v>
      </c>
      <c r="ER26">
        <v>5.2147399999999999</v>
      </c>
      <c r="ES26">
        <v>11.9261</v>
      </c>
      <c r="ET26">
        <v>4.9546000000000001</v>
      </c>
      <c r="EU26">
        <v>3.29705</v>
      </c>
      <c r="EV26">
        <v>185.9</v>
      </c>
      <c r="EW26">
        <v>9999</v>
      </c>
      <c r="EX26">
        <v>97.8</v>
      </c>
      <c r="EY26">
        <v>6806.3</v>
      </c>
      <c r="EZ26">
        <v>1.85989</v>
      </c>
      <c r="FA26">
        <v>1.8591299999999999</v>
      </c>
      <c r="FB26">
        <v>1.86463</v>
      </c>
      <c r="FC26">
        <v>1.8686199999999999</v>
      </c>
      <c r="FD26">
        <v>1.8635600000000001</v>
      </c>
      <c r="FE26">
        <v>1.8635600000000001</v>
      </c>
      <c r="FF26">
        <v>1.8635600000000001</v>
      </c>
      <c r="FG26">
        <v>1.86338</v>
      </c>
      <c r="FH26">
        <v>0</v>
      </c>
      <c r="FI26">
        <v>0</v>
      </c>
      <c r="FJ26">
        <v>0</v>
      </c>
      <c r="FK26">
        <v>0</v>
      </c>
      <c r="FL26" t="s">
        <v>356</v>
      </c>
      <c r="FM26" t="s">
        <v>357</v>
      </c>
      <c r="FN26" t="s">
        <v>358</v>
      </c>
      <c r="FO26" t="s">
        <v>358</v>
      </c>
      <c r="FP26" t="s">
        <v>358</v>
      </c>
      <c r="FQ26" t="s">
        <v>358</v>
      </c>
      <c r="FR26">
        <v>0</v>
      </c>
      <c r="FS26">
        <v>100</v>
      </c>
      <c r="FT26">
        <v>100</v>
      </c>
      <c r="FU26">
        <v>-3.8149999999999999</v>
      </c>
      <c r="FV26">
        <v>-0.2505</v>
      </c>
      <c r="FW26">
        <v>-3.8147999999998801</v>
      </c>
      <c r="FX26">
        <v>0</v>
      </c>
      <c r="FY26">
        <v>0</v>
      </c>
      <c r="FZ26">
        <v>0</v>
      </c>
      <c r="GA26">
        <v>-0.250572727272726</v>
      </c>
      <c r="GB26">
        <v>0</v>
      </c>
      <c r="GC26">
        <v>0</v>
      </c>
      <c r="GD26">
        <v>0</v>
      </c>
      <c r="GE26">
        <v>-1</v>
      </c>
      <c r="GF26">
        <v>-1</v>
      </c>
      <c r="GG26">
        <v>-1</v>
      </c>
      <c r="GH26">
        <v>-1</v>
      </c>
      <c r="GI26">
        <v>0.5</v>
      </c>
      <c r="GJ26">
        <v>0.5</v>
      </c>
      <c r="GK26">
        <v>1.0388200000000001</v>
      </c>
      <c r="GL26">
        <v>2.6110799999999998</v>
      </c>
      <c r="GM26">
        <v>1.4489700000000001</v>
      </c>
      <c r="GN26">
        <v>2.2985799999999998</v>
      </c>
      <c r="GO26">
        <v>1.5466299999999999</v>
      </c>
      <c r="GP26">
        <v>2.4475099999999999</v>
      </c>
      <c r="GQ26">
        <v>32.134399999999999</v>
      </c>
      <c r="GR26">
        <v>15.699299999999999</v>
      </c>
      <c r="GS26">
        <v>18</v>
      </c>
      <c r="GT26">
        <v>392.51600000000002</v>
      </c>
      <c r="GU26">
        <v>601.73299999999995</v>
      </c>
      <c r="GV26">
        <v>20.947700000000001</v>
      </c>
      <c r="GW26">
        <v>24.514900000000001</v>
      </c>
      <c r="GX26">
        <v>30.0002</v>
      </c>
      <c r="GY26">
        <v>24.490600000000001</v>
      </c>
      <c r="GZ26">
        <v>24.459599999999998</v>
      </c>
      <c r="HA26">
        <v>20.7973</v>
      </c>
      <c r="HB26">
        <v>10</v>
      </c>
      <c r="HC26">
        <v>-30</v>
      </c>
      <c r="HD26">
        <v>20.967099999999999</v>
      </c>
      <c r="HE26">
        <v>400</v>
      </c>
      <c r="HF26">
        <v>0</v>
      </c>
      <c r="HG26">
        <v>100.41800000000001</v>
      </c>
      <c r="HH26">
        <v>93.352099999999993</v>
      </c>
    </row>
    <row r="27" spans="1:216" x14ac:dyDescent="0.2">
      <c r="A27">
        <v>9</v>
      </c>
      <c r="B27">
        <v>1690158840.0999999</v>
      </c>
      <c r="C27">
        <v>666.09999990463302</v>
      </c>
      <c r="D27" t="s">
        <v>380</v>
      </c>
      <c r="E27" t="s">
        <v>381</v>
      </c>
      <c r="F27" t="s">
        <v>348</v>
      </c>
      <c r="G27" t="s">
        <v>349</v>
      </c>
      <c r="H27" t="s">
        <v>350</v>
      </c>
      <c r="I27" t="s">
        <v>351</v>
      </c>
      <c r="J27" t="s">
        <v>352</v>
      </c>
      <c r="K27" t="s">
        <v>353</v>
      </c>
      <c r="L27">
        <v>1690158840.0999999</v>
      </c>
      <c r="M27">
        <f t="shared" si="0"/>
        <v>2.0643117726163937E-3</v>
      </c>
      <c r="N27">
        <f t="shared" si="1"/>
        <v>2.0643117726163935</v>
      </c>
      <c r="O27">
        <f t="shared" si="2"/>
        <v>15.697674316797858</v>
      </c>
      <c r="P27">
        <f t="shared" si="3"/>
        <v>395.26600000000002</v>
      </c>
      <c r="Q27">
        <f t="shared" si="4"/>
        <v>241.03847160497656</v>
      </c>
      <c r="R27">
        <f t="shared" si="5"/>
        <v>24.271105322694414</v>
      </c>
      <c r="S27">
        <f t="shared" si="6"/>
        <v>39.800877646628997</v>
      </c>
      <c r="T27">
        <f t="shared" si="7"/>
        <v>0.17261728623534983</v>
      </c>
      <c r="U27">
        <f t="shared" si="8"/>
        <v>4.7134195511629526</v>
      </c>
      <c r="V27">
        <f t="shared" si="9"/>
        <v>0.16918067573423978</v>
      </c>
      <c r="W27">
        <f t="shared" si="10"/>
        <v>0.10604098952270366</v>
      </c>
      <c r="X27">
        <f t="shared" si="11"/>
        <v>297.73928699999999</v>
      </c>
      <c r="Y27">
        <f t="shared" si="12"/>
        <v>23.763277685362159</v>
      </c>
      <c r="Z27">
        <f t="shared" si="13"/>
        <v>23.763277685362159</v>
      </c>
      <c r="AA27">
        <f t="shared" si="14"/>
        <v>2.9526500776823807</v>
      </c>
      <c r="AB27">
        <f t="shared" si="15"/>
        <v>62.21876379443615</v>
      </c>
      <c r="AC27">
        <f t="shared" si="16"/>
        <v>1.7527083447109502</v>
      </c>
      <c r="AD27">
        <f t="shared" si="17"/>
        <v>2.817009271514463</v>
      </c>
      <c r="AE27">
        <f t="shared" si="18"/>
        <v>1.1999417329714306</v>
      </c>
      <c r="AF27">
        <f t="shared" si="19"/>
        <v>-91.036149172382963</v>
      </c>
      <c r="AG27">
        <f t="shared" si="20"/>
        <v>-197.99674410728846</v>
      </c>
      <c r="AH27">
        <f t="shared" si="21"/>
        <v>-8.7408334477633574</v>
      </c>
      <c r="AI27">
        <f t="shared" si="22"/>
        <v>-3.4439727434801171E-2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53903.237008131808</v>
      </c>
      <c r="AO27">
        <f t="shared" si="26"/>
        <v>1800.23</v>
      </c>
      <c r="AP27">
        <f t="shared" si="27"/>
        <v>1517.5934999999999</v>
      </c>
      <c r="AQ27">
        <f t="shared" si="28"/>
        <v>0.84299978336101489</v>
      </c>
      <c r="AR27">
        <f t="shared" si="29"/>
        <v>0.1653895818867589</v>
      </c>
      <c r="AS27">
        <v>1690158840.0999999</v>
      </c>
      <c r="AT27">
        <v>395.26600000000002</v>
      </c>
      <c r="AU27">
        <v>400.01400000000001</v>
      </c>
      <c r="AV27">
        <v>17.406300000000002</v>
      </c>
      <c r="AW27">
        <v>16.8231</v>
      </c>
      <c r="AX27">
        <v>399.10700000000003</v>
      </c>
      <c r="AY27">
        <v>17.656700000000001</v>
      </c>
      <c r="AZ27">
        <v>399.97199999999998</v>
      </c>
      <c r="BA27">
        <v>100.59399999999999</v>
      </c>
      <c r="BB27">
        <v>9.9906499999999995E-2</v>
      </c>
      <c r="BC27">
        <v>22.984100000000002</v>
      </c>
      <c r="BD27">
        <v>23.167000000000002</v>
      </c>
      <c r="BE27">
        <v>999.9</v>
      </c>
      <c r="BF27">
        <v>0</v>
      </c>
      <c r="BG27">
        <v>0</v>
      </c>
      <c r="BH27">
        <v>9998.1200000000008</v>
      </c>
      <c r="BI27">
        <v>0</v>
      </c>
      <c r="BJ27">
        <v>628.60599999999999</v>
      </c>
      <c r="BK27">
        <v>-4.7476500000000001</v>
      </c>
      <c r="BL27">
        <v>402.26799999999997</v>
      </c>
      <c r="BM27">
        <v>406.85899999999998</v>
      </c>
      <c r="BN27">
        <v>0.58317600000000003</v>
      </c>
      <c r="BO27">
        <v>400.01400000000001</v>
      </c>
      <c r="BP27">
        <v>16.8231</v>
      </c>
      <c r="BQ27">
        <v>1.7509600000000001</v>
      </c>
      <c r="BR27">
        <v>1.6922999999999999</v>
      </c>
      <c r="BS27">
        <v>15.3558</v>
      </c>
      <c r="BT27">
        <v>14.826000000000001</v>
      </c>
      <c r="BU27">
        <v>1800.23</v>
      </c>
      <c r="BV27">
        <v>0.900007</v>
      </c>
      <c r="BW27">
        <v>9.9992700000000004E-2</v>
      </c>
      <c r="BX27">
        <v>0</v>
      </c>
      <c r="BY27">
        <v>2.1472000000000002</v>
      </c>
      <c r="BZ27">
        <v>0</v>
      </c>
      <c r="CA27">
        <v>5578.41</v>
      </c>
      <c r="CB27">
        <v>13896.7</v>
      </c>
      <c r="CC27">
        <v>37.75</v>
      </c>
      <c r="CD27">
        <v>39.561999999999998</v>
      </c>
      <c r="CE27">
        <v>38.75</v>
      </c>
      <c r="CF27">
        <v>38.186999999999998</v>
      </c>
      <c r="CG27">
        <v>37.561999999999998</v>
      </c>
      <c r="CH27">
        <v>1620.22</v>
      </c>
      <c r="CI27">
        <v>180.01</v>
      </c>
      <c r="CJ27">
        <v>0</v>
      </c>
      <c r="CK27">
        <v>1690158852.9000001</v>
      </c>
      <c r="CL27">
        <v>0</v>
      </c>
      <c r="CM27">
        <v>1690158812.0999999</v>
      </c>
      <c r="CN27" t="s">
        <v>382</v>
      </c>
      <c r="CO27">
        <v>1690158812.0999999</v>
      </c>
      <c r="CP27">
        <v>1690158811.0999999</v>
      </c>
      <c r="CQ27">
        <v>51</v>
      </c>
      <c r="CR27">
        <v>-2.5999999999999999E-2</v>
      </c>
      <c r="CS27">
        <v>0</v>
      </c>
      <c r="CT27">
        <v>-3.8410000000000002</v>
      </c>
      <c r="CU27">
        <v>-0.25</v>
      </c>
      <c r="CV27">
        <v>400</v>
      </c>
      <c r="CW27">
        <v>17</v>
      </c>
      <c r="CX27">
        <v>0.19</v>
      </c>
      <c r="CY27">
        <v>0.14000000000000001</v>
      </c>
      <c r="CZ27">
        <v>6.4321386939424796</v>
      </c>
      <c r="DA27">
        <v>-5.6993063715049898E-2</v>
      </c>
      <c r="DB27">
        <v>3.4994340496661197E-2</v>
      </c>
      <c r="DC27">
        <v>1</v>
      </c>
      <c r="DD27">
        <v>400.00580952381</v>
      </c>
      <c r="DE27">
        <v>-2.2753246752636201E-2</v>
      </c>
      <c r="DF27">
        <v>1.65863370267137E-2</v>
      </c>
      <c r="DG27">
        <v>1</v>
      </c>
      <c r="DH27">
        <v>1800.0080952380999</v>
      </c>
      <c r="DI27">
        <v>9.9865989485352302E-2</v>
      </c>
      <c r="DJ27">
        <v>0.146502691267936</v>
      </c>
      <c r="DK27">
        <v>-1</v>
      </c>
      <c r="DL27">
        <v>2</v>
      </c>
      <c r="DM27">
        <v>2</v>
      </c>
      <c r="DN27" t="s">
        <v>355</v>
      </c>
      <c r="DO27">
        <v>2.7300499999999999</v>
      </c>
      <c r="DP27">
        <v>2.8380299999999998</v>
      </c>
      <c r="DQ27">
        <v>9.6654799999999999E-2</v>
      </c>
      <c r="DR27">
        <v>9.6360399999999999E-2</v>
      </c>
      <c r="DS27">
        <v>9.7464200000000001E-2</v>
      </c>
      <c r="DT27">
        <v>9.2346300000000006E-2</v>
      </c>
      <c r="DU27">
        <v>26315.8</v>
      </c>
      <c r="DV27">
        <v>27285.7</v>
      </c>
      <c r="DW27">
        <v>27267.8</v>
      </c>
      <c r="DX27">
        <v>28344.5</v>
      </c>
      <c r="DY27">
        <v>32430.3</v>
      </c>
      <c r="DZ27">
        <v>34231.9</v>
      </c>
      <c r="EA27">
        <v>36445.5</v>
      </c>
      <c r="EB27">
        <v>38382.699999999997</v>
      </c>
      <c r="EC27">
        <v>1.8626</v>
      </c>
      <c r="ED27">
        <v>2.01417</v>
      </c>
      <c r="EE27">
        <v>8.01235E-2</v>
      </c>
      <c r="EF27">
        <v>0</v>
      </c>
      <c r="EG27">
        <v>21.847000000000001</v>
      </c>
      <c r="EH27">
        <v>999.9</v>
      </c>
      <c r="EI27">
        <v>44.201000000000001</v>
      </c>
      <c r="EJ27">
        <v>29.95</v>
      </c>
      <c r="EK27">
        <v>18.665700000000001</v>
      </c>
      <c r="EL27">
        <v>61.9679</v>
      </c>
      <c r="EM27">
        <v>28.120999999999999</v>
      </c>
      <c r="EN27">
        <v>1</v>
      </c>
      <c r="EO27">
        <v>-0.21362</v>
      </c>
      <c r="EP27">
        <v>0.87923700000000005</v>
      </c>
      <c r="EQ27">
        <v>19.964400000000001</v>
      </c>
      <c r="ER27">
        <v>5.2165400000000002</v>
      </c>
      <c r="ES27">
        <v>11.9261</v>
      </c>
      <c r="ET27">
        <v>4.9546000000000001</v>
      </c>
      <c r="EU27">
        <v>3.2971300000000001</v>
      </c>
      <c r="EV27">
        <v>185.9</v>
      </c>
      <c r="EW27">
        <v>9999</v>
      </c>
      <c r="EX27">
        <v>97.9</v>
      </c>
      <c r="EY27">
        <v>6807.9</v>
      </c>
      <c r="EZ27">
        <v>1.85989</v>
      </c>
      <c r="FA27">
        <v>1.8591299999999999</v>
      </c>
      <c r="FB27">
        <v>1.8646199999999999</v>
      </c>
      <c r="FC27">
        <v>1.8686199999999999</v>
      </c>
      <c r="FD27">
        <v>1.8635600000000001</v>
      </c>
      <c r="FE27">
        <v>1.86355</v>
      </c>
      <c r="FF27">
        <v>1.8635600000000001</v>
      </c>
      <c r="FG27">
        <v>1.8633500000000001</v>
      </c>
      <c r="FH27">
        <v>0</v>
      </c>
      <c r="FI27">
        <v>0</v>
      </c>
      <c r="FJ27">
        <v>0</v>
      </c>
      <c r="FK27">
        <v>0</v>
      </c>
      <c r="FL27" t="s">
        <v>356</v>
      </c>
      <c r="FM27" t="s">
        <v>357</v>
      </c>
      <c r="FN27" t="s">
        <v>358</v>
      </c>
      <c r="FO27" t="s">
        <v>358</v>
      </c>
      <c r="FP27" t="s">
        <v>358</v>
      </c>
      <c r="FQ27" t="s">
        <v>358</v>
      </c>
      <c r="FR27">
        <v>0</v>
      </c>
      <c r="FS27">
        <v>100</v>
      </c>
      <c r="FT27">
        <v>100</v>
      </c>
      <c r="FU27">
        <v>-3.8410000000000002</v>
      </c>
      <c r="FV27">
        <v>-0.25040000000000001</v>
      </c>
      <c r="FW27">
        <v>-3.8407272727273498</v>
      </c>
      <c r="FX27">
        <v>0</v>
      </c>
      <c r="FY27">
        <v>0</v>
      </c>
      <c r="FZ27">
        <v>0</v>
      </c>
      <c r="GA27">
        <v>-0.250450000000004</v>
      </c>
      <c r="GB27">
        <v>0</v>
      </c>
      <c r="GC27">
        <v>0</v>
      </c>
      <c r="GD27">
        <v>0</v>
      </c>
      <c r="GE27">
        <v>-1</v>
      </c>
      <c r="GF27">
        <v>-1</v>
      </c>
      <c r="GG27">
        <v>-1</v>
      </c>
      <c r="GH27">
        <v>-1</v>
      </c>
      <c r="GI27">
        <v>0.5</v>
      </c>
      <c r="GJ27">
        <v>0.5</v>
      </c>
      <c r="GK27">
        <v>1.0388200000000001</v>
      </c>
      <c r="GL27">
        <v>2.6074199999999998</v>
      </c>
      <c r="GM27">
        <v>1.4489700000000001</v>
      </c>
      <c r="GN27">
        <v>2.2949199999999998</v>
      </c>
      <c r="GO27">
        <v>1.5466299999999999</v>
      </c>
      <c r="GP27">
        <v>2.4584999999999999</v>
      </c>
      <c r="GQ27">
        <v>32.156399999999998</v>
      </c>
      <c r="GR27">
        <v>15.6906</v>
      </c>
      <c r="GS27">
        <v>18</v>
      </c>
      <c r="GT27">
        <v>392.50799999999998</v>
      </c>
      <c r="GU27">
        <v>602.08000000000004</v>
      </c>
      <c r="GV27">
        <v>21.044</v>
      </c>
      <c r="GW27">
        <v>24.521100000000001</v>
      </c>
      <c r="GX27">
        <v>30.0002</v>
      </c>
      <c r="GY27">
        <v>24.494800000000001</v>
      </c>
      <c r="GZ27">
        <v>24.463699999999999</v>
      </c>
      <c r="HA27">
        <v>20.793500000000002</v>
      </c>
      <c r="HB27">
        <v>10</v>
      </c>
      <c r="HC27">
        <v>-30</v>
      </c>
      <c r="HD27">
        <v>21.047899999999998</v>
      </c>
      <c r="HE27">
        <v>400</v>
      </c>
      <c r="HF27">
        <v>0</v>
      </c>
      <c r="HG27">
        <v>100.41800000000001</v>
      </c>
      <c r="HH27">
        <v>93.353399999999993</v>
      </c>
    </row>
    <row r="28" spans="1:216" x14ac:dyDescent="0.2">
      <c r="A28">
        <v>10</v>
      </c>
      <c r="B28">
        <v>1690158920.0999999</v>
      </c>
      <c r="C28">
        <v>746.09999990463302</v>
      </c>
      <c r="D28" t="s">
        <v>383</v>
      </c>
      <c r="E28" t="s">
        <v>384</v>
      </c>
      <c r="F28" t="s">
        <v>348</v>
      </c>
      <c r="G28" t="s">
        <v>349</v>
      </c>
      <c r="H28" t="s">
        <v>350</v>
      </c>
      <c r="I28" t="s">
        <v>351</v>
      </c>
      <c r="J28" t="s">
        <v>352</v>
      </c>
      <c r="K28" t="s">
        <v>353</v>
      </c>
      <c r="L28">
        <v>1690158920.0999999</v>
      </c>
      <c r="M28">
        <f t="shared" si="0"/>
        <v>2.0624064290172745E-3</v>
      </c>
      <c r="N28">
        <f t="shared" si="1"/>
        <v>2.0624064290172743</v>
      </c>
      <c r="O28">
        <f t="shared" si="2"/>
        <v>15.40438140760955</v>
      </c>
      <c r="P28">
        <f t="shared" si="3"/>
        <v>395.32299999999998</v>
      </c>
      <c r="Q28">
        <f t="shared" si="4"/>
        <v>243.47916608099706</v>
      </c>
      <c r="R28">
        <f t="shared" si="5"/>
        <v>24.51592307619558</v>
      </c>
      <c r="S28">
        <f t="shared" si="6"/>
        <v>39.805082357751999</v>
      </c>
      <c r="T28">
        <f t="shared" si="7"/>
        <v>0.1721995512843825</v>
      </c>
      <c r="U28">
        <f t="shared" si="8"/>
        <v>4.7090860579788414</v>
      </c>
      <c r="V28">
        <f t="shared" si="9"/>
        <v>0.16877629635515401</v>
      </c>
      <c r="W28">
        <f t="shared" si="10"/>
        <v>0.10578708295310696</v>
      </c>
      <c r="X28">
        <f t="shared" si="11"/>
        <v>297.69459899999998</v>
      </c>
      <c r="Y28">
        <f t="shared" si="12"/>
        <v>23.773009937826455</v>
      </c>
      <c r="Z28">
        <f t="shared" si="13"/>
        <v>23.773009937826455</v>
      </c>
      <c r="AA28">
        <f t="shared" si="14"/>
        <v>2.9543797751210898</v>
      </c>
      <c r="AB28">
        <f t="shared" si="15"/>
        <v>62.186071344476545</v>
      </c>
      <c r="AC28">
        <f t="shared" si="16"/>
        <v>1.7527313857728002</v>
      </c>
      <c r="AD28">
        <f t="shared" si="17"/>
        <v>2.8185272809141373</v>
      </c>
      <c r="AE28">
        <f t="shared" si="18"/>
        <v>1.2016483893482897</v>
      </c>
      <c r="AF28">
        <f t="shared" si="19"/>
        <v>-90.952123519661811</v>
      </c>
      <c r="AG28">
        <f t="shared" si="20"/>
        <v>-198.02599607313874</v>
      </c>
      <c r="AH28">
        <f t="shared" si="21"/>
        <v>-8.7509948836584552</v>
      </c>
      <c r="AI28">
        <f t="shared" si="22"/>
        <v>-3.4515476459034744E-2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53838.084133960532</v>
      </c>
      <c r="AO28">
        <f t="shared" si="26"/>
        <v>1799.95</v>
      </c>
      <c r="AP28">
        <f t="shared" si="27"/>
        <v>1517.3582999999999</v>
      </c>
      <c r="AQ28">
        <f t="shared" si="28"/>
        <v>0.84300025000694456</v>
      </c>
      <c r="AR28">
        <f t="shared" si="29"/>
        <v>0.16539048251340313</v>
      </c>
      <c r="AS28">
        <v>1690158920.0999999</v>
      </c>
      <c r="AT28">
        <v>395.32299999999998</v>
      </c>
      <c r="AU28">
        <v>399.98599999999999</v>
      </c>
      <c r="AV28">
        <v>17.4072</v>
      </c>
      <c r="AW28">
        <v>16.8246</v>
      </c>
      <c r="AX28">
        <v>399.18900000000002</v>
      </c>
      <c r="AY28">
        <v>17.6572</v>
      </c>
      <c r="AZ28">
        <v>400.01400000000001</v>
      </c>
      <c r="BA28">
        <v>100.59</v>
      </c>
      <c r="BB28">
        <v>0.100024</v>
      </c>
      <c r="BC28">
        <v>22.992999999999999</v>
      </c>
      <c r="BD28">
        <v>23.167999999999999</v>
      </c>
      <c r="BE28">
        <v>999.9</v>
      </c>
      <c r="BF28">
        <v>0</v>
      </c>
      <c r="BG28">
        <v>0</v>
      </c>
      <c r="BH28">
        <v>9986.25</v>
      </c>
      <c r="BI28">
        <v>0</v>
      </c>
      <c r="BJ28">
        <v>635.86</v>
      </c>
      <c r="BK28">
        <v>-4.6629899999999997</v>
      </c>
      <c r="BL28">
        <v>402.32600000000002</v>
      </c>
      <c r="BM28">
        <v>406.83100000000002</v>
      </c>
      <c r="BN28">
        <v>0.58260199999999995</v>
      </c>
      <c r="BO28">
        <v>399.98599999999999</v>
      </c>
      <c r="BP28">
        <v>16.8246</v>
      </c>
      <c r="BQ28">
        <v>1.75099</v>
      </c>
      <c r="BR28">
        <v>1.69238</v>
      </c>
      <c r="BS28">
        <v>15.356</v>
      </c>
      <c r="BT28">
        <v>14.826700000000001</v>
      </c>
      <c r="BU28">
        <v>1799.95</v>
      </c>
      <c r="BV28">
        <v>0.89998999999999996</v>
      </c>
      <c r="BW28">
        <v>0.10001</v>
      </c>
      <c r="BX28">
        <v>0</v>
      </c>
      <c r="BY28">
        <v>2.2892999999999999</v>
      </c>
      <c r="BZ28">
        <v>0</v>
      </c>
      <c r="CA28">
        <v>5577.43</v>
      </c>
      <c r="CB28">
        <v>13894.5</v>
      </c>
      <c r="CC28">
        <v>37.686999999999998</v>
      </c>
      <c r="CD28">
        <v>39.5</v>
      </c>
      <c r="CE28">
        <v>38.75</v>
      </c>
      <c r="CF28">
        <v>38.125</v>
      </c>
      <c r="CG28">
        <v>37.5</v>
      </c>
      <c r="CH28">
        <v>1619.94</v>
      </c>
      <c r="CI28">
        <v>180.01</v>
      </c>
      <c r="CJ28">
        <v>0</v>
      </c>
      <c r="CK28">
        <v>1690158932.7</v>
      </c>
      <c r="CL28">
        <v>0</v>
      </c>
      <c r="CM28">
        <v>1690158892.0999999</v>
      </c>
      <c r="CN28" t="s">
        <v>385</v>
      </c>
      <c r="CO28">
        <v>1690158889.0999999</v>
      </c>
      <c r="CP28">
        <v>1690158892.0999999</v>
      </c>
      <c r="CQ28">
        <v>52</v>
      </c>
      <c r="CR28">
        <v>-2.5999999999999999E-2</v>
      </c>
      <c r="CS28">
        <v>0</v>
      </c>
      <c r="CT28">
        <v>-3.8660000000000001</v>
      </c>
      <c r="CU28">
        <v>-0.25</v>
      </c>
      <c r="CV28">
        <v>400</v>
      </c>
      <c r="CW28">
        <v>17</v>
      </c>
      <c r="CX28">
        <v>0.34</v>
      </c>
      <c r="CY28">
        <v>0.09</v>
      </c>
      <c r="CZ28">
        <v>6.3849009108628998</v>
      </c>
      <c r="DA28">
        <v>1.9759897555460499E-2</v>
      </c>
      <c r="DB28">
        <v>3.9000968662788502E-2</v>
      </c>
      <c r="DC28">
        <v>1</v>
      </c>
      <c r="DD28">
        <v>400.01357142857103</v>
      </c>
      <c r="DE28">
        <v>5.37662337663442E-2</v>
      </c>
      <c r="DF28">
        <v>3.0764189801610001E-2</v>
      </c>
      <c r="DG28">
        <v>1</v>
      </c>
      <c r="DH28">
        <v>1800.009</v>
      </c>
      <c r="DI28">
        <v>6.9320167317759002E-2</v>
      </c>
      <c r="DJ28">
        <v>0.10981347822556101</v>
      </c>
      <c r="DK28">
        <v>-1</v>
      </c>
      <c r="DL28">
        <v>2</v>
      </c>
      <c r="DM28">
        <v>2</v>
      </c>
      <c r="DN28" t="s">
        <v>355</v>
      </c>
      <c r="DO28">
        <v>2.7301799999999998</v>
      </c>
      <c r="DP28">
        <v>2.83805</v>
      </c>
      <c r="DQ28">
        <v>9.6666600000000005E-2</v>
      </c>
      <c r="DR28">
        <v>9.6351900000000004E-2</v>
      </c>
      <c r="DS28">
        <v>9.7462800000000002E-2</v>
      </c>
      <c r="DT28">
        <v>9.2349000000000001E-2</v>
      </c>
      <c r="DU28">
        <v>26315.5</v>
      </c>
      <c r="DV28">
        <v>27286</v>
      </c>
      <c r="DW28">
        <v>27267.8</v>
      </c>
      <c r="DX28">
        <v>28344.5</v>
      </c>
      <c r="DY28">
        <v>32430.2</v>
      </c>
      <c r="DZ28">
        <v>34231.1</v>
      </c>
      <c r="EA28">
        <v>36445.4</v>
      </c>
      <c r="EB28">
        <v>38381.9</v>
      </c>
      <c r="EC28">
        <v>1.8628</v>
      </c>
      <c r="ED28">
        <v>2.0139499999999999</v>
      </c>
      <c r="EE28">
        <v>8.1457199999999994E-2</v>
      </c>
      <c r="EF28">
        <v>0</v>
      </c>
      <c r="EG28">
        <v>21.826000000000001</v>
      </c>
      <c r="EH28">
        <v>999.9</v>
      </c>
      <c r="EI28">
        <v>44.177</v>
      </c>
      <c r="EJ28">
        <v>29.96</v>
      </c>
      <c r="EK28">
        <v>18.668399999999998</v>
      </c>
      <c r="EL28">
        <v>62.127899999999997</v>
      </c>
      <c r="EM28">
        <v>28.076899999999998</v>
      </c>
      <c r="EN28">
        <v>1</v>
      </c>
      <c r="EO28">
        <v>-0.21396899999999999</v>
      </c>
      <c r="EP28">
        <v>0.938137</v>
      </c>
      <c r="EQ28">
        <v>19.9634</v>
      </c>
      <c r="ER28">
        <v>5.2165400000000002</v>
      </c>
      <c r="ES28">
        <v>11.9261</v>
      </c>
      <c r="ET28">
        <v>4.9554499999999999</v>
      </c>
      <c r="EU28">
        <v>3.2970799999999998</v>
      </c>
      <c r="EV28">
        <v>185.9</v>
      </c>
      <c r="EW28">
        <v>9999</v>
      </c>
      <c r="EX28">
        <v>97.9</v>
      </c>
      <c r="EY28">
        <v>6809.4</v>
      </c>
      <c r="EZ28">
        <v>1.8599000000000001</v>
      </c>
      <c r="FA28">
        <v>1.8591299999999999</v>
      </c>
      <c r="FB28">
        <v>1.86463</v>
      </c>
      <c r="FC28">
        <v>1.8686400000000001</v>
      </c>
      <c r="FD28">
        <v>1.8635600000000001</v>
      </c>
      <c r="FE28">
        <v>1.86355</v>
      </c>
      <c r="FF28">
        <v>1.8635600000000001</v>
      </c>
      <c r="FG28">
        <v>1.8633900000000001</v>
      </c>
      <c r="FH28">
        <v>0</v>
      </c>
      <c r="FI28">
        <v>0</v>
      </c>
      <c r="FJ28">
        <v>0</v>
      </c>
      <c r="FK28">
        <v>0</v>
      </c>
      <c r="FL28" t="s">
        <v>356</v>
      </c>
      <c r="FM28" t="s">
        <v>357</v>
      </c>
      <c r="FN28" t="s">
        <v>358</v>
      </c>
      <c r="FO28" t="s">
        <v>358</v>
      </c>
      <c r="FP28" t="s">
        <v>358</v>
      </c>
      <c r="FQ28" t="s">
        <v>358</v>
      </c>
      <c r="FR28">
        <v>0</v>
      </c>
      <c r="FS28">
        <v>100</v>
      </c>
      <c r="FT28">
        <v>100</v>
      </c>
      <c r="FU28">
        <v>-3.8660000000000001</v>
      </c>
      <c r="FV28">
        <v>-0.25</v>
      </c>
      <c r="FW28">
        <v>-3.8662999999999701</v>
      </c>
      <c r="FX28">
        <v>0</v>
      </c>
      <c r="FY28">
        <v>0</v>
      </c>
      <c r="FZ28">
        <v>0</v>
      </c>
      <c r="GA28">
        <v>-0.25000909090909201</v>
      </c>
      <c r="GB28">
        <v>0</v>
      </c>
      <c r="GC28">
        <v>0</v>
      </c>
      <c r="GD28">
        <v>0</v>
      </c>
      <c r="GE28">
        <v>-1</v>
      </c>
      <c r="GF28">
        <v>-1</v>
      </c>
      <c r="GG28">
        <v>-1</v>
      </c>
      <c r="GH28">
        <v>-1</v>
      </c>
      <c r="GI28">
        <v>0.5</v>
      </c>
      <c r="GJ28">
        <v>0.5</v>
      </c>
      <c r="GK28">
        <v>1.0388200000000001</v>
      </c>
      <c r="GL28">
        <v>2.6135299999999999</v>
      </c>
      <c r="GM28">
        <v>1.4477500000000001</v>
      </c>
      <c r="GN28">
        <v>2.2936999999999999</v>
      </c>
      <c r="GO28">
        <v>1.5466299999999999</v>
      </c>
      <c r="GP28">
        <v>2.3742700000000001</v>
      </c>
      <c r="GQ28">
        <v>32.156399999999998</v>
      </c>
      <c r="GR28">
        <v>15.664300000000001</v>
      </c>
      <c r="GS28">
        <v>18</v>
      </c>
      <c r="GT28">
        <v>392.59</v>
      </c>
      <c r="GU28">
        <v>601.86400000000003</v>
      </c>
      <c r="GV28">
        <v>21.030200000000001</v>
      </c>
      <c r="GW28">
        <v>24.516999999999999</v>
      </c>
      <c r="GX28">
        <v>30.0001</v>
      </c>
      <c r="GY28">
        <v>24.492699999999999</v>
      </c>
      <c r="GZ28">
        <v>24.461600000000001</v>
      </c>
      <c r="HA28">
        <v>20.7912</v>
      </c>
      <c r="HB28">
        <v>10</v>
      </c>
      <c r="HC28">
        <v>-30</v>
      </c>
      <c r="HD28">
        <v>21.032800000000002</v>
      </c>
      <c r="HE28">
        <v>400</v>
      </c>
      <c r="HF28">
        <v>0</v>
      </c>
      <c r="HG28">
        <v>100.41800000000001</v>
      </c>
      <c r="HH28">
        <v>93.352400000000003</v>
      </c>
    </row>
    <row r="29" spans="1:216" x14ac:dyDescent="0.2">
      <c r="A29">
        <v>11</v>
      </c>
      <c r="B29">
        <v>1690159010.0999999</v>
      </c>
      <c r="C29">
        <v>836.09999990463302</v>
      </c>
      <c r="D29" t="s">
        <v>386</v>
      </c>
      <c r="E29" t="s">
        <v>387</v>
      </c>
      <c r="F29" t="s">
        <v>348</v>
      </c>
      <c r="G29" t="s">
        <v>349</v>
      </c>
      <c r="H29" t="s">
        <v>350</v>
      </c>
      <c r="I29" t="s">
        <v>351</v>
      </c>
      <c r="J29" t="s">
        <v>352</v>
      </c>
      <c r="K29" t="s">
        <v>353</v>
      </c>
      <c r="L29">
        <v>1690159010.0999999</v>
      </c>
      <c r="M29">
        <f t="shared" si="0"/>
        <v>2.0446512749379845E-3</v>
      </c>
      <c r="N29">
        <f t="shared" si="1"/>
        <v>2.0446512749379844</v>
      </c>
      <c r="O29">
        <f t="shared" si="2"/>
        <v>18.630144637024024</v>
      </c>
      <c r="P29">
        <f t="shared" si="3"/>
        <v>469.40199999999999</v>
      </c>
      <c r="Q29">
        <f t="shared" si="4"/>
        <v>283.67506845898413</v>
      </c>
      <c r="R29">
        <f t="shared" si="5"/>
        <v>28.562353321795495</v>
      </c>
      <c r="S29">
        <f t="shared" si="6"/>
        <v>47.262615804729997</v>
      </c>
      <c r="T29">
        <f t="shared" si="7"/>
        <v>0.16998843882463854</v>
      </c>
      <c r="U29">
        <f t="shared" si="8"/>
        <v>4.7171568270170878</v>
      </c>
      <c r="V29">
        <f t="shared" si="9"/>
        <v>0.16665720202124071</v>
      </c>
      <c r="W29">
        <f t="shared" si="10"/>
        <v>0.10445461231784441</v>
      </c>
      <c r="X29">
        <f t="shared" si="11"/>
        <v>297.73449899999997</v>
      </c>
      <c r="Y29">
        <f t="shared" si="12"/>
        <v>23.794124729110159</v>
      </c>
      <c r="Z29">
        <f t="shared" si="13"/>
        <v>23.794124729110159</v>
      </c>
      <c r="AA29">
        <f t="shared" si="14"/>
        <v>2.9581355195583385</v>
      </c>
      <c r="AB29">
        <f t="shared" si="15"/>
        <v>62.078339994100538</v>
      </c>
      <c r="AC29">
        <f t="shared" si="16"/>
        <v>1.7517400085835</v>
      </c>
      <c r="AD29">
        <f t="shared" si="17"/>
        <v>2.8218216027522196</v>
      </c>
      <c r="AE29">
        <f t="shared" si="18"/>
        <v>1.2063955109748385</v>
      </c>
      <c r="AF29">
        <f t="shared" si="19"/>
        <v>-90.169121224765121</v>
      </c>
      <c r="AG29">
        <f t="shared" si="20"/>
        <v>-198.82690924890588</v>
      </c>
      <c r="AH29">
        <f t="shared" si="21"/>
        <v>-8.7731494587685255</v>
      </c>
      <c r="AI29">
        <f t="shared" si="22"/>
        <v>-3.4680932439528078E-2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53952.663432976988</v>
      </c>
      <c r="AO29">
        <f t="shared" si="26"/>
        <v>1800.2</v>
      </c>
      <c r="AP29">
        <f t="shared" si="27"/>
        <v>1517.5683000000001</v>
      </c>
      <c r="AQ29">
        <f t="shared" si="28"/>
        <v>0.8429998333518498</v>
      </c>
      <c r="AR29">
        <f t="shared" si="29"/>
        <v>0.16538967836907009</v>
      </c>
      <c r="AS29">
        <v>1690159010.0999999</v>
      </c>
      <c r="AT29">
        <v>469.40199999999999</v>
      </c>
      <c r="AU29">
        <v>475.03399999999999</v>
      </c>
      <c r="AV29">
        <v>17.3979</v>
      </c>
      <c r="AW29">
        <v>16.8203</v>
      </c>
      <c r="AX29">
        <v>473.35300000000001</v>
      </c>
      <c r="AY29">
        <v>17.648700000000002</v>
      </c>
      <c r="AZ29">
        <v>400.00700000000001</v>
      </c>
      <c r="BA29">
        <v>100.587</v>
      </c>
      <c r="BB29">
        <v>9.9864999999999995E-2</v>
      </c>
      <c r="BC29">
        <v>23.0123</v>
      </c>
      <c r="BD29">
        <v>23.223199999999999</v>
      </c>
      <c r="BE29">
        <v>999.9</v>
      </c>
      <c r="BF29">
        <v>0</v>
      </c>
      <c r="BG29">
        <v>0</v>
      </c>
      <c r="BH29">
        <v>10009.4</v>
      </c>
      <c r="BI29">
        <v>0</v>
      </c>
      <c r="BJ29">
        <v>624.721</v>
      </c>
      <c r="BK29">
        <v>-5.6318999999999999</v>
      </c>
      <c r="BL29">
        <v>477.714</v>
      </c>
      <c r="BM29">
        <v>483.161</v>
      </c>
      <c r="BN29">
        <v>0.57764099999999996</v>
      </c>
      <c r="BO29">
        <v>475.03399999999999</v>
      </c>
      <c r="BP29">
        <v>16.8203</v>
      </c>
      <c r="BQ29">
        <v>1.7500100000000001</v>
      </c>
      <c r="BR29">
        <v>1.69191</v>
      </c>
      <c r="BS29">
        <v>15.347300000000001</v>
      </c>
      <c r="BT29">
        <v>14.8224</v>
      </c>
      <c r="BU29">
        <v>1800.2</v>
      </c>
      <c r="BV29">
        <v>0.900007</v>
      </c>
      <c r="BW29">
        <v>9.9992700000000004E-2</v>
      </c>
      <c r="BX29">
        <v>0</v>
      </c>
      <c r="BY29">
        <v>2.4397000000000002</v>
      </c>
      <c r="BZ29">
        <v>0</v>
      </c>
      <c r="CA29">
        <v>5556.63</v>
      </c>
      <c r="CB29">
        <v>13896.5</v>
      </c>
      <c r="CC29">
        <v>37.75</v>
      </c>
      <c r="CD29">
        <v>39.561999999999998</v>
      </c>
      <c r="CE29">
        <v>38.75</v>
      </c>
      <c r="CF29">
        <v>38.061999999999998</v>
      </c>
      <c r="CG29">
        <v>37.561999999999998</v>
      </c>
      <c r="CH29">
        <v>1620.19</v>
      </c>
      <c r="CI29">
        <v>180.01</v>
      </c>
      <c r="CJ29">
        <v>0</v>
      </c>
      <c r="CK29">
        <v>1690159022.7</v>
      </c>
      <c r="CL29">
        <v>0</v>
      </c>
      <c r="CM29">
        <v>1690158982.0999999</v>
      </c>
      <c r="CN29" t="s">
        <v>388</v>
      </c>
      <c r="CO29">
        <v>1690158982.0999999</v>
      </c>
      <c r="CP29">
        <v>1690158974.0999999</v>
      </c>
      <c r="CQ29">
        <v>53</v>
      </c>
      <c r="CR29">
        <v>-8.4000000000000005E-2</v>
      </c>
      <c r="CS29">
        <v>-1E-3</v>
      </c>
      <c r="CT29">
        <v>-3.95</v>
      </c>
      <c r="CU29">
        <v>-0.251</v>
      </c>
      <c r="CV29">
        <v>475</v>
      </c>
      <c r="CW29">
        <v>17</v>
      </c>
      <c r="CX29">
        <v>0.24</v>
      </c>
      <c r="CY29">
        <v>0.12</v>
      </c>
      <c r="CZ29">
        <v>7.6157999183756999</v>
      </c>
      <c r="DA29">
        <v>-0.46993462311523598</v>
      </c>
      <c r="DB29">
        <v>5.8418323923458498E-2</v>
      </c>
      <c r="DC29">
        <v>1</v>
      </c>
      <c r="DD29">
        <v>475.00857142857097</v>
      </c>
      <c r="DE29">
        <v>-3.2493506494600699E-2</v>
      </c>
      <c r="DF29">
        <v>2.9768265986852199E-2</v>
      </c>
      <c r="DG29">
        <v>1</v>
      </c>
      <c r="DH29">
        <v>1799.9639999999999</v>
      </c>
      <c r="DI29">
        <v>0.30712230925221101</v>
      </c>
      <c r="DJ29">
        <v>0.129899961508844</v>
      </c>
      <c r="DK29">
        <v>-1</v>
      </c>
      <c r="DL29">
        <v>2</v>
      </c>
      <c r="DM29">
        <v>2</v>
      </c>
      <c r="DN29" t="s">
        <v>355</v>
      </c>
      <c r="DO29">
        <v>2.7301500000000001</v>
      </c>
      <c r="DP29">
        <v>2.8380899999999998</v>
      </c>
      <c r="DQ29">
        <v>0.109859</v>
      </c>
      <c r="DR29">
        <v>0.10962</v>
      </c>
      <c r="DS29">
        <v>9.7424899999999995E-2</v>
      </c>
      <c r="DT29">
        <v>9.2327999999999993E-2</v>
      </c>
      <c r="DU29">
        <v>25930.400000000001</v>
      </c>
      <c r="DV29">
        <v>26884.7</v>
      </c>
      <c r="DW29">
        <v>27266.9</v>
      </c>
      <c r="DX29">
        <v>28343.599999999999</v>
      </c>
      <c r="DY29">
        <v>32431</v>
      </c>
      <c r="DZ29">
        <v>34230.800000000003</v>
      </c>
      <c r="EA29">
        <v>36444.699999999997</v>
      </c>
      <c r="EB29">
        <v>38380.699999999997</v>
      </c>
      <c r="EC29">
        <v>1.8624799999999999</v>
      </c>
      <c r="ED29">
        <v>2.0139999999999998</v>
      </c>
      <c r="EE29">
        <v>8.0980399999999994E-2</v>
      </c>
      <c r="EF29">
        <v>0</v>
      </c>
      <c r="EG29">
        <v>21.889199999999999</v>
      </c>
      <c r="EH29">
        <v>999.9</v>
      </c>
      <c r="EI29">
        <v>44.177</v>
      </c>
      <c r="EJ29">
        <v>29.96</v>
      </c>
      <c r="EK29">
        <v>18.668299999999999</v>
      </c>
      <c r="EL29">
        <v>62.0379</v>
      </c>
      <c r="EM29">
        <v>28.2973</v>
      </c>
      <c r="EN29">
        <v>1</v>
      </c>
      <c r="EO29">
        <v>-0.21268500000000001</v>
      </c>
      <c r="EP29">
        <v>1.35937</v>
      </c>
      <c r="EQ29">
        <v>19.9451</v>
      </c>
      <c r="ER29">
        <v>5.21549</v>
      </c>
      <c r="ES29">
        <v>11.9261</v>
      </c>
      <c r="ET29">
        <v>4.9552500000000004</v>
      </c>
      <c r="EU29">
        <v>3.2970299999999999</v>
      </c>
      <c r="EV29">
        <v>185.9</v>
      </c>
      <c r="EW29">
        <v>9999</v>
      </c>
      <c r="EX29">
        <v>97.9</v>
      </c>
      <c r="EY29">
        <v>6811.4</v>
      </c>
      <c r="EZ29">
        <v>1.85989</v>
      </c>
      <c r="FA29">
        <v>1.8591299999999999</v>
      </c>
      <c r="FB29">
        <v>1.8646199999999999</v>
      </c>
      <c r="FC29">
        <v>1.8686</v>
      </c>
      <c r="FD29">
        <v>1.8635600000000001</v>
      </c>
      <c r="FE29">
        <v>1.8635299999999999</v>
      </c>
      <c r="FF29">
        <v>1.8635600000000001</v>
      </c>
      <c r="FG29">
        <v>1.8633999999999999</v>
      </c>
      <c r="FH29">
        <v>0</v>
      </c>
      <c r="FI29">
        <v>0</v>
      </c>
      <c r="FJ29">
        <v>0</v>
      </c>
      <c r="FK29">
        <v>0</v>
      </c>
      <c r="FL29" t="s">
        <v>356</v>
      </c>
      <c r="FM29" t="s">
        <v>357</v>
      </c>
      <c r="FN29" t="s">
        <v>358</v>
      </c>
      <c r="FO29" t="s">
        <v>358</v>
      </c>
      <c r="FP29" t="s">
        <v>358</v>
      </c>
      <c r="FQ29" t="s">
        <v>358</v>
      </c>
      <c r="FR29">
        <v>0</v>
      </c>
      <c r="FS29">
        <v>100</v>
      </c>
      <c r="FT29">
        <v>100</v>
      </c>
      <c r="FU29">
        <v>-3.9510000000000001</v>
      </c>
      <c r="FV29">
        <v>-0.25080000000000002</v>
      </c>
      <c r="FW29">
        <v>-3.9504000000000001</v>
      </c>
      <c r="FX29">
        <v>0</v>
      </c>
      <c r="FY29">
        <v>0</v>
      </c>
      <c r="FZ29">
        <v>0</v>
      </c>
      <c r="GA29">
        <v>-0.25076000000000298</v>
      </c>
      <c r="GB29">
        <v>0</v>
      </c>
      <c r="GC29">
        <v>0</v>
      </c>
      <c r="GD29">
        <v>0</v>
      </c>
      <c r="GE29">
        <v>-1</v>
      </c>
      <c r="GF29">
        <v>-1</v>
      </c>
      <c r="GG29">
        <v>-1</v>
      </c>
      <c r="GH29">
        <v>-1</v>
      </c>
      <c r="GI29">
        <v>0.5</v>
      </c>
      <c r="GJ29">
        <v>0.6</v>
      </c>
      <c r="GK29">
        <v>1.18896</v>
      </c>
      <c r="GL29">
        <v>2.6086399999999998</v>
      </c>
      <c r="GM29">
        <v>1.4489700000000001</v>
      </c>
      <c r="GN29">
        <v>2.2961399999999998</v>
      </c>
      <c r="GO29">
        <v>1.5466299999999999</v>
      </c>
      <c r="GP29">
        <v>2.4328599999999998</v>
      </c>
      <c r="GQ29">
        <v>32.178400000000003</v>
      </c>
      <c r="GR29">
        <v>15.646800000000001</v>
      </c>
      <c r="GS29">
        <v>18</v>
      </c>
      <c r="GT29">
        <v>392.48899999999998</v>
      </c>
      <c r="GU29">
        <v>602.01499999999999</v>
      </c>
      <c r="GV29">
        <v>20.713899999999999</v>
      </c>
      <c r="GW29">
        <v>24.525500000000001</v>
      </c>
      <c r="GX29">
        <v>30.0001</v>
      </c>
      <c r="GY29">
        <v>24.501000000000001</v>
      </c>
      <c r="GZ29">
        <v>24.4711</v>
      </c>
      <c r="HA29">
        <v>23.803699999999999</v>
      </c>
      <c r="HB29">
        <v>10</v>
      </c>
      <c r="HC29">
        <v>-30</v>
      </c>
      <c r="HD29">
        <v>20.7075</v>
      </c>
      <c r="HE29">
        <v>475</v>
      </c>
      <c r="HF29">
        <v>0</v>
      </c>
      <c r="HG29">
        <v>100.41500000000001</v>
      </c>
      <c r="HH29">
        <v>93.349400000000003</v>
      </c>
    </row>
    <row r="30" spans="1:216" x14ac:dyDescent="0.2">
      <c r="A30">
        <v>12</v>
      </c>
      <c r="B30">
        <v>1690159102.0999999</v>
      </c>
      <c r="C30">
        <v>928.09999990463302</v>
      </c>
      <c r="D30" t="s">
        <v>389</v>
      </c>
      <c r="E30" t="s">
        <v>390</v>
      </c>
      <c r="F30" t="s">
        <v>348</v>
      </c>
      <c r="G30" t="s">
        <v>349</v>
      </c>
      <c r="H30" t="s">
        <v>350</v>
      </c>
      <c r="I30" t="s">
        <v>351</v>
      </c>
      <c r="J30" t="s">
        <v>352</v>
      </c>
      <c r="K30" t="s">
        <v>353</v>
      </c>
      <c r="L30">
        <v>1690159102.0999999</v>
      </c>
      <c r="M30">
        <f t="shared" si="0"/>
        <v>2.0408162483295696E-3</v>
      </c>
      <c r="N30">
        <f t="shared" si="1"/>
        <v>2.0408162483295698</v>
      </c>
      <c r="O30">
        <f t="shared" si="2"/>
        <v>22.43474930335065</v>
      </c>
      <c r="P30">
        <f t="shared" si="3"/>
        <v>568.20000000000005</v>
      </c>
      <c r="Q30">
        <f t="shared" si="4"/>
        <v>344.8230105445345</v>
      </c>
      <c r="R30">
        <f t="shared" si="5"/>
        <v>34.719650318717484</v>
      </c>
      <c r="S30">
        <f t="shared" si="6"/>
        <v>57.211104560400003</v>
      </c>
      <c r="T30">
        <f t="shared" si="7"/>
        <v>0.1702436397976641</v>
      </c>
      <c r="U30">
        <f t="shared" si="8"/>
        <v>4.7076908801743675</v>
      </c>
      <c r="V30">
        <f t="shared" si="9"/>
        <v>0.16689592336796552</v>
      </c>
      <c r="W30">
        <f t="shared" si="10"/>
        <v>0.10460524809570067</v>
      </c>
      <c r="X30">
        <f t="shared" si="11"/>
        <v>297.69779099999994</v>
      </c>
      <c r="Y30">
        <f t="shared" si="12"/>
        <v>23.767339842187379</v>
      </c>
      <c r="Z30">
        <f t="shared" si="13"/>
        <v>23.767339842187379</v>
      </c>
      <c r="AA30">
        <f t="shared" si="14"/>
        <v>2.9533719305214587</v>
      </c>
      <c r="AB30">
        <f t="shared" si="15"/>
        <v>62.157164994608749</v>
      </c>
      <c r="AC30">
        <f t="shared" si="16"/>
        <v>1.7509095065867999</v>
      </c>
      <c r="AD30">
        <f t="shared" si="17"/>
        <v>2.8169069595414564</v>
      </c>
      <c r="AE30">
        <f t="shared" si="18"/>
        <v>1.2024624239346589</v>
      </c>
      <c r="AF30">
        <f t="shared" si="19"/>
        <v>-89.999996551334021</v>
      </c>
      <c r="AG30">
        <f t="shared" si="20"/>
        <v>-198.93935987593426</v>
      </c>
      <c r="AH30">
        <f t="shared" si="21"/>
        <v>-8.79328789335562</v>
      </c>
      <c r="AI30">
        <f t="shared" si="22"/>
        <v>-3.4853320623966511E-2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53819.342910576328</v>
      </c>
      <c r="AO30">
        <f t="shared" si="26"/>
        <v>1799.97</v>
      </c>
      <c r="AP30">
        <f t="shared" si="27"/>
        <v>1517.3751</v>
      </c>
      <c r="AQ30">
        <f t="shared" si="28"/>
        <v>0.8430002166702778</v>
      </c>
      <c r="AR30">
        <f t="shared" si="29"/>
        <v>0.1653904181736362</v>
      </c>
      <c r="AS30">
        <v>1690159102.0999999</v>
      </c>
      <c r="AT30">
        <v>568.20000000000005</v>
      </c>
      <c r="AU30">
        <v>574.98299999999995</v>
      </c>
      <c r="AV30">
        <v>17.389399999999998</v>
      </c>
      <c r="AW30">
        <v>16.812899999999999</v>
      </c>
      <c r="AX30">
        <v>572.21</v>
      </c>
      <c r="AY30">
        <v>17.638100000000001</v>
      </c>
      <c r="AZ30">
        <v>400.02199999999999</v>
      </c>
      <c r="BA30">
        <v>100.58799999999999</v>
      </c>
      <c r="BB30">
        <v>0.10032199999999999</v>
      </c>
      <c r="BC30">
        <v>22.983499999999999</v>
      </c>
      <c r="BD30">
        <v>23.188800000000001</v>
      </c>
      <c r="BE30">
        <v>999.9</v>
      </c>
      <c r="BF30">
        <v>0</v>
      </c>
      <c r="BG30">
        <v>0</v>
      </c>
      <c r="BH30">
        <v>9982.5</v>
      </c>
      <c r="BI30">
        <v>0</v>
      </c>
      <c r="BJ30">
        <v>599.93700000000001</v>
      </c>
      <c r="BK30">
        <v>-6.78369</v>
      </c>
      <c r="BL30">
        <v>578.255</v>
      </c>
      <c r="BM30">
        <v>584.81600000000003</v>
      </c>
      <c r="BN30">
        <v>0.57647499999999996</v>
      </c>
      <c r="BO30">
        <v>574.98299999999995</v>
      </c>
      <c r="BP30">
        <v>16.812899999999999</v>
      </c>
      <c r="BQ30">
        <v>1.7491699999999999</v>
      </c>
      <c r="BR30">
        <v>1.6911799999999999</v>
      </c>
      <c r="BS30">
        <v>15.3398</v>
      </c>
      <c r="BT30">
        <v>14.8157</v>
      </c>
      <c r="BU30">
        <v>1799.97</v>
      </c>
      <c r="BV30">
        <v>0.89998999999999996</v>
      </c>
      <c r="BW30">
        <v>0.10001</v>
      </c>
      <c r="BX30">
        <v>0</v>
      </c>
      <c r="BY30">
        <v>2.1044</v>
      </c>
      <c r="BZ30">
        <v>0</v>
      </c>
      <c r="CA30">
        <v>5546.81</v>
      </c>
      <c r="CB30">
        <v>13894.7</v>
      </c>
      <c r="CC30">
        <v>37.686999999999998</v>
      </c>
      <c r="CD30">
        <v>39.561999999999998</v>
      </c>
      <c r="CE30">
        <v>38.75</v>
      </c>
      <c r="CF30">
        <v>38.125</v>
      </c>
      <c r="CG30">
        <v>37.561999999999998</v>
      </c>
      <c r="CH30">
        <v>1619.96</v>
      </c>
      <c r="CI30">
        <v>180.01</v>
      </c>
      <c r="CJ30">
        <v>0</v>
      </c>
      <c r="CK30">
        <v>1690159114.5</v>
      </c>
      <c r="CL30">
        <v>0</v>
      </c>
      <c r="CM30">
        <v>1690159074.0999999</v>
      </c>
      <c r="CN30" t="s">
        <v>391</v>
      </c>
      <c r="CO30">
        <v>1690159074.0999999</v>
      </c>
      <c r="CP30">
        <v>1690159066.0999999</v>
      </c>
      <c r="CQ30">
        <v>54</v>
      </c>
      <c r="CR30">
        <v>-5.8999999999999997E-2</v>
      </c>
      <c r="CS30">
        <v>2E-3</v>
      </c>
      <c r="CT30">
        <v>-4.01</v>
      </c>
      <c r="CU30">
        <v>-0.249</v>
      </c>
      <c r="CV30">
        <v>575</v>
      </c>
      <c r="CW30">
        <v>17</v>
      </c>
      <c r="CX30">
        <v>0.15</v>
      </c>
      <c r="CY30">
        <v>7.0000000000000007E-2</v>
      </c>
      <c r="CZ30">
        <v>9.1501362140549407</v>
      </c>
      <c r="DA30">
        <v>-0.656896527063073</v>
      </c>
      <c r="DB30">
        <v>7.9807129713058894E-2</v>
      </c>
      <c r="DC30">
        <v>1</v>
      </c>
      <c r="DD30">
        <v>575.01333333333298</v>
      </c>
      <c r="DE30">
        <v>-0.112753246753303</v>
      </c>
      <c r="DF30">
        <v>4.0100271146611001E-2</v>
      </c>
      <c r="DG30">
        <v>1</v>
      </c>
      <c r="DH30">
        <v>1799.9965</v>
      </c>
      <c r="DI30">
        <v>-0.39318080366755098</v>
      </c>
      <c r="DJ30">
        <v>0.11283948776911</v>
      </c>
      <c r="DK30">
        <v>-1</v>
      </c>
      <c r="DL30">
        <v>2</v>
      </c>
      <c r="DM30">
        <v>2</v>
      </c>
      <c r="DN30" t="s">
        <v>355</v>
      </c>
      <c r="DO30">
        <v>2.7301700000000002</v>
      </c>
      <c r="DP30">
        <v>2.83832</v>
      </c>
      <c r="DQ30">
        <v>0.125971</v>
      </c>
      <c r="DR30">
        <v>0.1258</v>
      </c>
      <c r="DS30">
        <v>9.7380300000000003E-2</v>
      </c>
      <c r="DT30">
        <v>9.2297199999999996E-2</v>
      </c>
      <c r="DU30">
        <v>25459.599999999999</v>
      </c>
      <c r="DV30">
        <v>26394.799999999999</v>
      </c>
      <c r="DW30">
        <v>27265.200000000001</v>
      </c>
      <c r="DX30">
        <v>28342</v>
      </c>
      <c r="DY30">
        <v>32430.9</v>
      </c>
      <c r="DZ30">
        <v>34229.9</v>
      </c>
      <c r="EA30">
        <v>36442.5</v>
      </c>
      <c r="EB30">
        <v>38378.199999999997</v>
      </c>
      <c r="EC30">
        <v>1.8625</v>
      </c>
      <c r="ED30">
        <v>2.0139</v>
      </c>
      <c r="EE30">
        <v>7.9251799999999997E-2</v>
      </c>
      <c r="EF30">
        <v>0</v>
      </c>
      <c r="EG30">
        <v>21.883199999999999</v>
      </c>
      <c r="EH30">
        <v>999.9</v>
      </c>
      <c r="EI30">
        <v>44.152000000000001</v>
      </c>
      <c r="EJ30">
        <v>29.991</v>
      </c>
      <c r="EK30">
        <v>18.690100000000001</v>
      </c>
      <c r="EL30">
        <v>61.777900000000002</v>
      </c>
      <c r="EM30">
        <v>28.333300000000001</v>
      </c>
      <c r="EN30">
        <v>1</v>
      </c>
      <c r="EO30">
        <v>-0.211448</v>
      </c>
      <c r="EP30">
        <v>0.95708099999999996</v>
      </c>
      <c r="EQ30">
        <v>19.963200000000001</v>
      </c>
      <c r="ER30">
        <v>5.2171399999999997</v>
      </c>
      <c r="ES30">
        <v>11.9261</v>
      </c>
      <c r="ET30">
        <v>4.9548500000000004</v>
      </c>
      <c r="EU30">
        <v>3.2970299999999999</v>
      </c>
      <c r="EV30">
        <v>185.9</v>
      </c>
      <c r="EW30">
        <v>9999</v>
      </c>
      <c r="EX30">
        <v>97.9</v>
      </c>
      <c r="EY30">
        <v>6813.1</v>
      </c>
      <c r="EZ30">
        <v>1.85989</v>
      </c>
      <c r="FA30">
        <v>1.8591299999999999</v>
      </c>
      <c r="FB30">
        <v>1.8646199999999999</v>
      </c>
      <c r="FC30">
        <v>1.8686199999999999</v>
      </c>
      <c r="FD30">
        <v>1.8635600000000001</v>
      </c>
      <c r="FE30">
        <v>1.8635600000000001</v>
      </c>
      <c r="FF30">
        <v>1.8635600000000001</v>
      </c>
      <c r="FG30">
        <v>1.8633999999999999</v>
      </c>
      <c r="FH30">
        <v>0</v>
      </c>
      <c r="FI30">
        <v>0</v>
      </c>
      <c r="FJ30">
        <v>0</v>
      </c>
      <c r="FK30">
        <v>0</v>
      </c>
      <c r="FL30" t="s">
        <v>356</v>
      </c>
      <c r="FM30" t="s">
        <v>357</v>
      </c>
      <c r="FN30" t="s">
        <v>358</v>
      </c>
      <c r="FO30" t="s">
        <v>358</v>
      </c>
      <c r="FP30" t="s">
        <v>358</v>
      </c>
      <c r="FQ30" t="s">
        <v>358</v>
      </c>
      <c r="FR30">
        <v>0</v>
      </c>
      <c r="FS30">
        <v>100</v>
      </c>
      <c r="FT30">
        <v>100</v>
      </c>
      <c r="FU30">
        <v>-4.01</v>
      </c>
      <c r="FV30">
        <v>-0.2487</v>
      </c>
      <c r="FW30">
        <v>-4.0098000000000402</v>
      </c>
      <c r="FX30">
        <v>0</v>
      </c>
      <c r="FY30">
        <v>0</v>
      </c>
      <c r="FZ30">
        <v>0</v>
      </c>
      <c r="GA30">
        <v>-0.24876000000000401</v>
      </c>
      <c r="GB30">
        <v>0</v>
      </c>
      <c r="GC30">
        <v>0</v>
      </c>
      <c r="GD30">
        <v>0</v>
      </c>
      <c r="GE30">
        <v>-1</v>
      </c>
      <c r="GF30">
        <v>-1</v>
      </c>
      <c r="GG30">
        <v>-1</v>
      </c>
      <c r="GH30">
        <v>-1</v>
      </c>
      <c r="GI30">
        <v>0.5</v>
      </c>
      <c r="GJ30">
        <v>0.6</v>
      </c>
      <c r="GK30">
        <v>1.3855</v>
      </c>
      <c r="GL30">
        <v>2.6013199999999999</v>
      </c>
      <c r="GM30">
        <v>1.4489700000000001</v>
      </c>
      <c r="GN30">
        <v>2.2949199999999998</v>
      </c>
      <c r="GO30">
        <v>1.5466299999999999</v>
      </c>
      <c r="GP30">
        <v>2.4414099999999999</v>
      </c>
      <c r="GQ30">
        <v>32.200499999999998</v>
      </c>
      <c r="GR30">
        <v>15.629300000000001</v>
      </c>
      <c r="GS30">
        <v>18</v>
      </c>
      <c r="GT30">
        <v>392.61099999999999</v>
      </c>
      <c r="GU30">
        <v>602.08199999999999</v>
      </c>
      <c r="GV30">
        <v>21.002800000000001</v>
      </c>
      <c r="GW30">
        <v>24.547899999999998</v>
      </c>
      <c r="GX30">
        <v>30.0001</v>
      </c>
      <c r="GY30">
        <v>24.517499999999998</v>
      </c>
      <c r="GZ30">
        <v>24.484200000000001</v>
      </c>
      <c r="HA30">
        <v>27.710699999999999</v>
      </c>
      <c r="HB30">
        <v>10</v>
      </c>
      <c r="HC30">
        <v>-30</v>
      </c>
      <c r="HD30">
        <v>21.012699999999999</v>
      </c>
      <c r="HE30">
        <v>575</v>
      </c>
      <c r="HF30">
        <v>0</v>
      </c>
      <c r="HG30">
        <v>100.40900000000001</v>
      </c>
      <c r="HH30">
        <v>93.343800000000002</v>
      </c>
    </row>
    <row r="31" spans="1:216" x14ac:dyDescent="0.2">
      <c r="A31">
        <v>13</v>
      </c>
      <c r="B31">
        <v>1690159186.0999999</v>
      </c>
      <c r="C31">
        <v>1012.09999990463</v>
      </c>
      <c r="D31" t="s">
        <v>392</v>
      </c>
      <c r="E31" t="s">
        <v>393</v>
      </c>
      <c r="F31" t="s">
        <v>348</v>
      </c>
      <c r="G31" t="s">
        <v>349</v>
      </c>
      <c r="H31" t="s">
        <v>350</v>
      </c>
      <c r="I31" t="s">
        <v>351</v>
      </c>
      <c r="J31" t="s">
        <v>352</v>
      </c>
      <c r="K31" t="s">
        <v>353</v>
      </c>
      <c r="L31">
        <v>1690159186.0999999</v>
      </c>
      <c r="M31">
        <f t="shared" si="0"/>
        <v>1.9934017577213671E-3</v>
      </c>
      <c r="N31">
        <f t="shared" si="1"/>
        <v>1.993401757721367</v>
      </c>
      <c r="O31">
        <f t="shared" si="2"/>
        <v>24.778632234607269</v>
      </c>
      <c r="P31">
        <f t="shared" si="3"/>
        <v>667.46100000000001</v>
      </c>
      <c r="Q31">
        <f t="shared" si="4"/>
        <v>413.25205402969692</v>
      </c>
      <c r="R31">
        <f t="shared" si="5"/>
        <v>41.609107167226185</v>
      </c>
      <c r="S31">
        <f t="shared" si="6"/>
        <v>67.204641835726207</v>
      </c>
      <c r="T31">
        <f t="shared" si="7"/>
        <v>0.16544969078644248</v>
      </c>
      <c r="U31">
        <f t="shared" si="8"/>
        <v>4.7156033559389758</v>
      </c>
      <c r="V31">
        <f t="shared" si="9"/>
        <v>0.16229116997799883</v>
      </c>
      <c r="W31">
        <f t="shared" si="10"/>
        <v>0.1017107395125873</v>
      </c>
      <c r="X31">
        <f t="shared" si="11"/>
        <v>297.70626689614005</v>
      </c>
      <c r="Y31">
        <f t="shared" si="12"/>
        <v>23.781188044559656</v>
      </c>
      <c r="Z31">
        <f t="shared" si="13"/>
        <v>23.781188044559656</v>
      </c>
      <c r="AA31">
        <f t="shared" si="14"/>
        <v>2.9558339418127737</v>
      </c>
      <c r="AB31">
        <f t="shared" si="15"/>
        <v>62.026721615432592</v>
      </c>
      <c r="AC31">
        <f t="shared" si="16"/>
        <v>1.7479967002079402</v>
      </c>
      <c r="AD31">
        <f t="shared" si="17"/>
        <v>2.8181349177948958</v>
      </c>
      <c r="AE31">
        <f t="shared" si="18"/>
        <v>1.2078372416048335</v>
      </c>
      <c r="AF31">
        <f t="shared" si="19"/>
        <v>-87.909017515512289</v>
      </c>
      <c r="AG31">
        <f t="shared" si="20"/>
        <v>-200.96388482011162</v>
      </c>
      <c r="AH31">
        <f t="shared" si="21"/>
        <v>-8.868813864648784</v>
      </c>
      <c r="AI31">
        <f t="shared" si="22"/>
        <v>-3.5449304132612269E-2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53933.855382860507</v>
      </c>
      <c r="AO31">
        <f t="shared" si="26"/>
        <v>1800.03</v>
      </c>
      <c r="AP31">
        <f t="shared" si="27"/>
        <v>1517.4249299979999</v>
      </c>
      <c r="AQ31">
        <f t="shared" si="28"/>
        <v>0.84299980000222219</v>
      </c>
      <c r="AR31">
        <f t="shared" si="29"/>
        <v>0.16538961400428884</v>
      </c>
      <c r="AS31">
        <v>1690159186.0999999</v>
      </c>
      <c r="AT31">
        <v>667.46100000000001</v>
      </c>
      <c r="AU31">
        <v>674.96799999999996</v>
      </c>
      <c r="AV31">
        <v>17.360700000000001</v>
      </c>
      <c r="AW31">
        <v>16.797499999999999</v>
      </c>
      <c r="AX31">
        <v>671.274</v>
      </c>
      <c r="AY31">
        <v>17.613800000000001</v>
      </c>
      <c r="AZ31">
        <v>399.96699999999998</v>
      </c>
      <c r="BA31">
        <v>100.587</v>
      </c>
      <c r="BB31">
        <v>9.9994200000000005E-2</v>
      </c>
      <c r="BC31">
        <v>22.9907</v>
      </c>
      <c r="BD31">
        <v>23.170400000000001</v>
      </c>
      <c r="BE31">
        <v>999.9</v>
      </c>
      <c r="BF31">
        <v>0</v>
      </c>
      <c r="BG31">
        <v>0</v>
      </c>
      <c r="BH31">
        <v>10005</v>
      </c>
      <c r="BI31">
        <v>0</v>
      </c>
      <c r="BJ31">
        <v>581.36400000000003</v>
      </c>
      <c r="BK31">
        <v>-7.50671</v>
      </c>
      <c r="BL31">
        <v>679.25300000000004</v>
      </c>
      <c r="BM31">
        <v>686.49900000000002</v>
      </c>
      <c r="BN31">
        <v>0.56318500000000005</v>
      </c>
      <c r="BO31">
        <v>674.96799999999996</v>
      </c>
      <c r="BP31">
        <v>16.797499999999999</v>
      </c>
      <c r="BQ31">
        <v>1.74627</v>
      </c>
      <c r="BR31">
        <v>1.6896199999999999</v>
      </c>
      <c r="BS31">
        <v>15.3139</v>
      </c>
      <c r="BT31">
        <v>14.801399999999999</v>
      </c>
      <c r="BU31">
        <v>1800.03</v>
      </c>
      <c r="BV31">
        <v>0.90000400000000003</v>
      </c>
      <c r="BW31">
        <v>9.9995500000000001E-2</v>
      </c>
      <c r="BX31">
        <v>0</v>
      </c>
      <c r="BY31">
        <v>2.1021999999999998</v>
      </c>
      <c r="BZ31">
        <v>0</v>
      </c>
      <c r="CA31">
        <v>5547.54</v>
      </c>
      <c r="CB31">
        <v>13895.2</v>
      </c>
      <c r="CC31">
        <v>37.625</v>
      </c>
      <c r="CD31">
        <v>39.436999999999998</v>
      </c>
      <c r="CE31">
        <v>38.625</v>
      </c>
      <c r="CF31">
        <v>38.061999999999998</v>
      </c>
      <c r="CG31">
        <v>37.5</v>
      </c>
      <c r="CH31">
        <v>1620.03</v>
      </c>
      <c r="CI31">
        <v>179.99</v>
      </c>
      <c r="CJ31">
        <v>0</v>
      </c>
      <c r="CK31">
        <v>1690159198.5</v>
      </c>
      <c r="CL31">
        <v>0</v>
      </c>
      <c r="CM31">
        <v>1690159158.0999999</v>
      </c>
      <c r="CN31" t="s">
        <v>394</v>
      </c>
      <c r="CO31">
        <v>1690159158.0999999</v>
      </c>
      <c r="CP31">
        <v>1690159156.0999999</v>
      </c>
      <c r="CQ31">
        <v>55</v>
      </c>
      <c r="CR31">
        <v>0.19700000000000001</v>
      </c>
      <c r="CS31">
        <v>-4.0000000000000001E-3</v>
      </c>
      <c r="CT31">
        <v>-3.8130000000000002</v>
      </c>
      <c r="CU31">
        <v>-0.253</v>
      </c>
      <c r="CV31">
        <v>675</v>
      </c>
      <c r="CW31">
        <v>17</v>
      </c>
      <c r="CX31">
        <v>0.23</v>
      </c>
      <c r="CY31">
        <v>0.14000000000000001</v>
      </c>
      <c r="CZ31">
        <v>10.306632121210599</v>
      </c>
      <c r="DA31">
        <v>-0.70552025644991601</v>
      </c>
      <c r="DB31">
        <v>8.4236797994024296E-2</v>
      </c>
      <c r="DC31">
        <v>1</v>
      </c>
      <c r="DD31">
        <v>675.01719047618997</v>
      </c>
      <c r="DE31">
        <v>-0.104415584416105</v>
      </c>
      <c r="DF31">
        <v>4.0098235381688899E-2</v>
      </c>
      <c r="DG31">
        <v>1</v>
      </c>
      <c r="DH31">
        <v>1799.9994999999999</v>
      </c>
      <c r="DI31">
        <v>-6.9823345014299695E-2</v>
      </c>
      <c r="DJ31">
        <v>0.10655866928596799</v>
      </c>
      <c r="DK31">
        <v>-1</v>
      </c>
      <c r="DL31">
        <v>2</v>
      </c>
      <c r="DM31">
        <v>2</v>
      </c>
      <c r="DN31" t="s">
        <v>355</v>
      </c>
      <c r="DO31">
        <v>2.73001</v>
      </c>
      <c r="DP31">
        <v>2.8381799999999999</v>
      </c>
      <c r="DQ31">
        <v>0.14078199999999999</v>
      </c>
      <c r="DR31">
        <v>0.14063999999999999</v>
      </c>
      <c r="DS31">
        <v>9.7282999999999994E-2</v>
      </c>
      <c r="DT31">
        <v>9.2236399999999996E-2</v>
      </c>
      <c r="DU31">
        <v>25029</v>
      </c>
      <c r="DV31">
        <v>25946.799999999999</v>
      </c>
      <c r="DW31">
        <v>27265.8</v>
      </c>
      <c r="DX31">
        <v>28341.8</v>
      </c>
      <c r="DY31">
        <v>32435.200000000001</v>
      </c>
      <c r="DZ31">
        <v>34231.1</v>
      </c>
      <c r="EA31">
        <v>36443.5</v>
      </c>
      <c r="EB31">
        <v>38377</v>
      </c>
      <c r="EC31">
        <v>1.8624799999999999</v>
      </c>
      <c r="ED31">
        <v>2.0142799999999998</v>
      </c>
      <c r="EE31">
        <v>8.1866999999999995E-2</v>
      </c>
      <c r="EF31">
        <v>0</v>
      </c>
      <c r="EG31">
        <v>21.8216</v>
      </c>
      <c r="EH31">
        <v>999.9</v>
      </c>
      <c r="EI31">
        <v>44.146000000000001</v>
      </c>
      <c r="EJ31">
        <v>29.991</v>
      </c>
      <c r="EK31">
        <v>18.689699999999998</v>
      </c>
      <c r="EL31">
        <v>62.107900000000001</v>
      </c>
      <c r="EM31">
        <v>28.381399999999999</v>
      </c>
      <c r="EN31">
        <v>1</v>
      </c>
      <c r="EO31">
        <v>-0.21201500000000001</v>
      </c>
      <c r="EP31">
        <v>0.83131299999999997</v>
      </c>
      <c r="EQ31">
        <v>19.966000000000001</v>
      </c>
      <c r="ER31">
        <v>5.2166899999999998</v>
      </c>
      <c r="ES31">
        <v>11.9261</v>
      </c>
      <c r="ET31">
        <v>4.9550999999999998</v>
      </c>
      <c r="EU31">
        <v>3.2970799999999998</v>
      </c>
      <c r="EV31">
        <v>185.9</v>
      </c>
      <c r="EW31">
        <v>9999</v>
      </c>
      <c r="EX31">
        <v>98</v>
      </c>
      <c r="EY31">
        <v>6814.9</v>
      </c>
      <c r="EZ31">
        <v>1.85989</v>
      </c>
      <c r="FA31">
        <v>1.8591299999999999</v>
      </c>
      <c r="FB31">
        <v>1.8646199999999999</v>
      </c>
      <c r="FC31">
        <v>1.86863</v>
      </c>
      <c r="FD31">
        <v>1.86354</v>
      </c>
      <c r="FE31">
        <v>1.86354</v>
      </c>
      <c r="FF31">
        <v>1.8635600000000001</v>
      </c>
      <c r="FG31">
        <v>1.8633900000000001</v>
      </c>
      <c r="FH31">
        <v>0</v>
      </c>
      <c r="FI31">
        <v>0</v>
      </c>
      <c r="FJ31">
        <v>0</v>
      </c>
      <c r="FK31">
        <v>0</v>
      </c>
      <c r="FL31" t="s">
        <v>356</v>
      </c>
      <c r="FM31" t="s">
        <v>357</v>
      </c>
      <c r="FN31" t="s">
        <v>358</v>
      </c>
      <c r="FO31" t="s">
        <v>358</v>
      </c>
      <c r="FP31" t="s">
        <v>358</v>
      </c>
      <c r="FQ31" t="s">
        <v>358</v>
      </c>
      <c r="FR31">
        <v>0</v>
      </c>
      <c r="FS31">
        <v>100</v>
      </c>
      <c r="FT31">
        <v>100</v>
      </c>
      <c r="FU31">
        <v>-3.8130000000000002</v>
      </c>
      <c r="FV31">
        <v>-0.25309999999999999</v>
      </c>
      <c r="FW31">
        <v>-3.8131999999999402</v>
      </c>
      <c r="FX31">
        <v>0</v>
      </c>
      <c r="FY31">
        <v>0</v>
      </c>
      <c r="FZ31">
        <v>0</v>
      </c>
      <c r="GA31">
        <v>-0.25303999999999899</v>
      </c>
      <c r="GB31">
        <v>0</v>
      </c>
      <c r="GC31">
        <v>0</v>
      </c>
      <c r="GD31">
        <v>0</v>
      </c>
      <c r="GE31">
        <v>-1</v>
      </c>
      <c r="GF31">
        <v>-1</v>
      </c>
      <c r="GG31">
        <v>-1</v>
      </c>
      <c r="GH31">
        <v>-1</v>
      </c>
      <c r="GI31">
        <v>0.5</v>
      </c>
      <c r="GJ31">
        <v>0.5</v>
      </c>
      <c r="GK31">
        <v>1.5747100000000001</v>
      </c>
      <c r="GL31">
        <v>2.6037599999999999</v>
      </c>
      <c r="GM31">
        <v>1.4489700000000001</v>
      </c>
      <c r="GN31">
        <v>2.2973599999999998</v>
      </c>
      <c r="GO31">
        <v>1.5466299999999999</v>
      </c>
      <c r="GP31">
        <v>2.4182100000000002</v>
      </c>
      <c r="GQ31">
        <v>32.222499999999997</v>
      </c>
      <c r="GR31">
        <v>15.611800000000001</v>
      </c>
      <c r="GS31">
        <v>18</v>
      </c>
      <c r="GT31">
        <v>392.58600000000001</v>
      </c>
      <c r="GU31">
        <v>602.37900000000002</v>
      </c>
      <c r="GV31">
        <v>21.165099999999999</v>
      </c>
      <c r="GW31">
        <v>24.541699999999999</v>
      </c>
      <c r="GX31">
        <v>30</v>
      </c>
      <c r="GY31">
        <v>24.515499999999999</v>
      </c>
      <c r="GZ31">
        <v>24.482099999999999</v>
      </c>
      <c r="HA31">
        <v>31.508199999999999</v>
      </c>
      <c r="HB31">
        <v>10</v>
      </c>
      <c r="HC31">
        <v>-30</v>
      </c>
      <c r="HD31">
        <v>21.177399999999999</v>
      </c>
      <c r="HE31">
        <v>675</v>
      </c>
      <c r="HF31">
        <v>0</v>
      </c>
      <c r="HG31">
        <v>100.41200000000001</v>
      </c>
      <c r="HH31">
        <v>93.3416</v>
      </c>
    </row>
    <row r="32" spans="1:216" x14ac:dyDescent="0.2">
      <c r="A32">
        <v>14</v>
      </c>
      <c r="B32">
        <v>1690159276.0999999</v>
      </c>
      <c r="C32">
        <v>1102.0999999046301</v>
      </c>
      <c r="D32" t="s">
        <v>395</v>
      </c>
      <c r="E32" t="s">
        <v>396</v>
      </c>
      <c r="F32" t="s">
        <v>348</v>
      </c>
      <c r="G32" t="s">
        <v>349</v>
      </c>
      <c r="H32" t="s">
        <v>350</v>
      </c>
      <c r="I32" t="s">
        <v>351</v>
      </c>
      <c r="J32" t="s">
        <v>352</v>
      </c>
      <c r="K32" t="s">
        <v>353</v>
      </c>
      <c r="L32">
        <v>1690159276.0999999</v>
      </c>
      <c r="M32">
        <f t="shared" si="0"/>
        <v>1.9798809192452271E-3</v>
      </c>
      <c r="N32">
        <f t="shared" si="1"/>
        <v>1.9798809192452269</v>
      </c>
      <c r="O32">
        <f t="shared" si="2"/>
        <v>28.359564004549753</v>
      </c>
      <c r="P32">
        <f t="shared" si="3"/>
        <v>791.33900000000006</v>
      </c>
      <c r="Q32">
        <f t="shared" si="4"/>
        <v>495.50613461720042</v>
      </c>
      <c r="R32">
        <f t="shared" si="5"/>
        <v>49.890996247631527</v>
      </c>
      <c r="S32">
        <f t="shared" si="6"/>
        <v>79.6775020961244</v>
      </c>
      <c r="T32">
        <f t="shared" si="7"/>
        <v>0.16290170273415544</v>
      </c>
      <c r="U32">
        <f t="shared" si="8"/>
        <v>4.7156033559389758</v>
      </c>
      <c r="V32">
        <f t="shared" si="9"/>
        <v>0.15983874706466045</v>
      </c>
      <c r="W32">
        <f t="shared" si="10"/>
        <v>0.10016961445521252</v>
      </c>
      <c r="X32">
        <f t="shared" si="11"/>
        <v>297.70156200000002</v>
      </c>
      <c r="Y32">
        <f t="shared" si="12"/>
        <v>23.819204867067754</v>
      </c>
      <c r="Z32">
        <f t="shared" si="13"/>
        <v>23.819204867067754</v>
      </c>
      <c r="AA32">
        <f t="shared" si="14"/>
        <v>2.9626020150064054</v>
      </c>
      <c r="AB32">
        <f t="shared" si="15"/>
        <v>61.77122800236117</v>
      </c>
      <c r="AC32">
        <f t="shared" si="16"/>
        <v>1.7445723963673199</v>
      </c>
      <c r="AD32">
        <f t="shared" si="17"/>
        <v>2.8242475547040033</v>
      </c>
      <c r="AE32">
        <f t="shared" si="18"/>
        <v>1.2180296186390855</v>
      </c>
      <c r="AF32">
        <f t="shared" si="19"/>
        <v>-87.312748538714516</v>
      </c>
      <c r="AG32">
        <f t="shared" si="20"/>
        <v>-201.52746230398429</v>
      </c>
      <c r="AH32">
        <f t="shared" si="21"/>
        <v>-8.8970083604084689</v>
      </c>
      <c r="AI32">
        <f t="shared" si="22"/>
        <v>-3.5657203107234636E-2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53927.332885642507</v>
      </c>
      <c r="AO32">
        <f t="shared" si="26"/>
        <v>1799.99</v>
      </c>
      <c r="AP32">
        <f t="shared" si="27"/>
        <v>1517.3922</v>
      </c>
      <c r="AQ32">
        <f t="shared" si="28"/>
        <v>0.8430003500019444</v>
      </c>
      <c r="AR32">
        <f t="shared" si="29"/>
        <v>0.1653906755037528</v>
      </c>
      <c r="AS32">
        <v>1690159276.0999999</v>
      </c>
      <c r="AT32">
        <v>791.33900000000006</v>
      </c>
      <c r="AU32">
        <v>799.94200000000001</v>
      </c>
      <c r="AV32">
        <v>17.326699999999999</v>
      </c>
      <c r="AW32">
        <v>16.767399999999999</v>
      </c>
      <c r="AX32">
        <v>795.27099999999996</v>
      </c>
      <c r="AY32">
        <v>17.5824</v>
      </c>
      <c r="AZ32">
        <v>400.03800000000001</v>
      </c>
      <c r="BA32">
        <v>100.587</v>
      </c>
      <c r="BB32">
        <v>9.9939600000000003E-2</v>
      </c>
      <c r="BC32">
        <v>23.026499999999999</v>
      </c>
      <c r="BD32">
        <v>23.229299999999999</v>
      </c>
      <c r="BE32">
        <v>999.9</v>
      </c>
      <c r="BF32">
        <v>0</v>
      </c>
      <c r="BG32">
        <v>0</v>
      </c>
      <c r="BH32">
        <v>10005</v>
      </c>
      <c r="BI32">
        <v>0</v>
      </c>
      <c r="BJ32">
        <v>583.49400000000003</v>
      </c>
      <c r="BK32">
        <v>-8.6026000000000007</v>
      </c>
      <c r="BL32">
        <v>805.29200000000003</v>
      </c>
      <c r="BM32">
        <v>813.58399999999995</v>
      </c>
      <c r="BN32">
        <v>0.55929399999999996</v>
      </c>
      <c r="BO32">
        <v>799.94200000000001</v>
      </c>
      <c r="BP32">
        <v>16.767399999999999</v>
      </c>
      <c r="BQ32">
        <v>1.7428399999999999</v>
      </c>
      <c r="BR32">
        <v>1.68658</v>
      </c>
      <c r="BS32">
        <v>15.283300000000001</v>
      </c>
      <c r="BT32">
        <v>14.7735</v>
      </c>
      <c r="BU32">
        <v>1799.99</v>
      </c>
      <c r="BV32">
        <v>0.89998999999999996</v>
      </c>
      <c r="BW32">
        <v>0.10001</v>
      </c>
      <c r="BX32">
        <v>0</v>
      </c>
      <c r="BY32">
        <v>1.9068000000000001</v>
      </c>
      <c r="BZ32">
        <v>0</v>
      </c>
      <c r="CA32">
        <v>5556.41</v>
      </c>
      <c r="CB32">
        <v>13894.9</v>
      </c>
      <c r="CC32">
        <v>37.686999999999998</v>
      </c>
      <c r="CD32">
        <v>39.436999999999998</v>
      </c>
      <c r="CE32">
        <v>38.686999999999998</v>
      </c>
      <c r="CF32">
        <v>38</v>
      </c>
      <c r="CG32">
        <v>37.436999999999998</v>
      </c>
      <c r="CH32">
        <v>1619.97</v>
      </c>
      <c r="CI32">
        <v>180.02</v>
      </c>
      <c r="CJ32">
        <v>0</v>
      </c>
      <c r="CK32">
        <v>1690159288.5</v>
      </c>
      <c r="CL32">
        <v>0</v>
      </c>
      <c r="CM32">
        <v>1690159248.0999999</v>
      </c>
      <c r="CN32" t="s">
        <v>397</v>
      </c>
      <c r="CO32">
        <v>1690159248.0999999</v>
      </c>
      <c r="CP32">
        <v>1690159241.0999999</v>
      </c>
      <c r="CQ32">
        <v>56</v>
      </c>
      <c r="CR32">
        <v>-0.11899999999999999</v>
      </c>
      <c r="CS32">
        <v>-3.0000000000000001E-3</v>
      </c>
      <c r="CT32">
        <v>-3.9319999999999999</v>
      </c>
      <c r="CU32">
        <v>-0.25600000000000001</v>
      </c>
      <c r="CV32">
        <v>800</v>
      </c>
      <c r="CW32">
        <v>17</v>
      </c>
      <c r="CX32">
        <v>0.09</v>
      </c>
      <c r="CY32">
        <v>0.18</v>
      </c>
      <c r="CZ32">
        <v>11.778195831016401</v>
      </c>
      <c r="DA32">
        <v>-0.72494772025061505</v>
      </c>
      <c r="DB32">
        <v>0.14772645473805099</v>
      </c>
      <c r="DC32">
        <v>1</v>
      </c>
      <c r="DD32">
        <v>800.007190476191</v>
      </c>
      <c r="DE32">
        <v>-9.3116883118650198E-2</v>
      </c>
      <c r="DF32">
        <v>7.70013104697536E-2</v>
      </c>
      <c r="DG32">
        <v>1</v>
      </c>
      <c r="DH32">
        <v>1800.0014285714301</v>
      </c>
      <c r="DI32">
        <v>0.10083618642344599</v>
      </c>
      <c r="DJ32">
        <v>6.1201129330197203E-2</v>
      </c>
      <c r="DK32">
        <v>-1</v>
      </c>
      <c r="DL32">
        <v>2</v>
      </c>
      <c r="DM32">
        <v>2</v>
      </c>
      <c r="DN32" t="s">
        <v>355</v>
      </c>
      <c r="DO32">
        <v>2.7302300000000002</v>
      </c>
      <c r="DP32">
        <v>2.83813</v>
      </c>
      <c r="DQ32">
        <v>0.15784899999999999</v>
      </c>
      <c r="DR32">
        <v>0.15771299999999999</v>
      </c>
      <c r="DS32">
        <v>9.7159099999999998E-2</v>
      </c>
      <c r="DT32">
        <v>9.21183E-2</v>
      </c>
      <c r="DU32">
        <v>24532.1</v>
      </c>
      <c r="DV32">
        <v>25432.7</v>
      </c>
      <c r="DW32">
        <v>27265.599999999999</v>
      </c>
      <c r="DX32">
        <v>28342.799999999999</v>
      </c>
      <c r="DY32">
        <v>32439.3</v>
      </c>
      <c r="DZ32">
        <v>34236.9</v>
      </c>
      <c r="EA32">
        <v>36442.9</v>
      </c>
      <c r="EB32">
        <v>38378.400000000001</v>
      </c>
      <c r="EC32">
        <v>1.8624499999999999</v>
      </c>
      <c r="ED32">
        <v>2.0146000000000002</v>
      </c>
      <c r="EE32">
        <v>8.14497E-2</v>
      </c>
      <c r="EF32">
        <v>0</v>
      </c>
      <c r="EG32">
        <v>21.887499999999999</v>
      </c>
      <c r="EH32">
        <v>999.9</v>
      </c>
      <c r="EI32">
        <v>44.073</v>
      </c>
      <c r="EJ32">
        <v>29.991</v>
      </c>
      <c r="EK32">
        <v>18.659099999999999</v>
      </c>
      <c r="EL32">
        <v>61.747900000000001</v>
      </c>
      <c r="EM32">
        <v>28.213100000000001</v>
      </c>
      <c r="EN32">
        <v>1</v>
      </c>
      <c r="EO32">
        <v>-0.21184700000000001</v>
      </c>
      <c r="EP32">
        <v>1.4175199999999999</v>
      </c>
      <c r="EQ32">
        <v>19.9434</v>
      </c>
      <c r="ER32">
        <v>5.2165400000000002</v>
      </c>
      <c r="ES32">
        <v>11.9261</v>
      </c>
      <c r="ET32">
        <v>4.9546999999999999</v>
      </c>
      <c r="EU32">
        <v>3.2970799999999998</v>
      </c>
      <c r="EV32">
        <v>185.9</v>
      </c>
      <c r="EW32">
        <v>9999</v>
      </c>
      <c r="EX32">
        <v>98</v>
      </c>
      <c r="EY32">
        <v>6816.6</v>
      </c>
      <c r="EZ32">
        <v>1.85991</v>
      </c>
      <c r="FA32">
        <v>1.8591299999999999</v>
      </c>
      <c r="FB32">
        <v>1.8646199999999999</v>
      </c>
      <c r="FC32">
        <v>1.8686100000000001</v>
      </c>
      <c r="FD32">
        <v>1.86355</v>
      </c>
      <c r="FE32">
        <v>1.86355</v>
      </c>
      <c r="FF32">
        <v>1.8635600000000001</v>
      </c>
      <c r="FG32">
        <v>1.86338</v>
      </c>
      <c r="FH32">
        <v>0</v>
      </c>
      <c r="FI32">
        <v>0</v>
      </c>
      <c r="FJ32">
        <v>0</v>
      </c>
      <c r="FK32">
        <v>0</v>
      </c>
      <c r="FL32" t="s">
        <v>356</v>
      </c>
      <c r="FM32" t="s">
        <v>357</v>
      </c>
      <c r="FN32" t="s">
        <v>358</v>
      </c>
      <c r="FO32" t="s">
        <v>358</v>
      </c>
      <c r="FP32" t="s">
        <v>358</v>
      </c>
      <c r="FQ32" t="s">
        <v>358</v>
      </c>
      <c r="FR32">
        <v>0</v>
      </c>
      <c r="FS32">
        <v>100</v>
      </c>
      <c r="FT32">
        <v>100</v>
      </c>
      <c r="FU32">
        <v>-3.9319999999999999</v>
      </c>
      <c r="FV32">
        <v>-0.25569999999999998</v>
      </c>
      <c r="FW32">
        <v>-3.9320000000000199</v>
      </c>
      <c r="FX32">
        <v>0</v>
      </c>
      <c r="FY32">
        <v>0</v>
      </c>
      <c r="FZ32">
        <v>0</v>
      </c>
      <c r="GA32">
        <v>-0.25562727272727398</v>
      </c>
      <c r="GB32">
        <v>0</v>
      </c>
      <c r="GC32">
        <v>0</v>
      </c>
      <c r="GD32">
        <v>0</v>
      </c>
      <c r="GE32">
        <v>-1</v>
      </c>
      <c r="GF32">
        <v>-1</v>
      </c>
      <c r="GG32">
        <v>-1</v>
      </c>
      <c r="GH32">
        <v>-1</v>
      </c>
      <c r="GI32">
        <v>0.5</v>
      </c>
      <c r="GJ32">
        <v>0.6</v>
      </c>
      <c r="GK32">
        <v>1.80664</v>
      </c>
      <c r="GL32">
        <v>2.5976599999999999</v>
      </c>
      <c r="GM32">
        <v>1.4489700000000001</v>
      </c>
      <c r="GN32">
        <v>2.2949199999999998</v>
      </c>
      <c r="GO32">
        <v>1.5466299999999999</v>
      </c>
      <c r="GP32">
        <v>2.4267599999999998</v>
      </c>
      <c r="GQ32">
        <v>32.200499999999998</v>
      </c>
      <c r="GR32">
        <v>15.5943</v>
      </c>
      <c r="GS32">
        <v>18</v>
      </c>
      <c r="GT32">
        <v>392.54599999999999</v>
      </c>
      <c r="GU32">
        <v>602.65700000000004</v>
      </c>
      <c r="GV32">
        <v>20.652999999999999</v>
      </c>
      <c r="GW32">
        <v>24.5335</v>
      </c>
      <c r="GX32">
        <v>30.0002</v>
      </c>
      <c r="GY32">
        <v>24.511299999999999</v>
      </c>
      <c r="GZ32">
        <v>24.482099999999999</v>
      </c>
      <c r="HA32">
        <v>36.123100000000001</v>
      </c>
      <c r="HB32">
        <v>10</v>
      </c>
      <c r="HC32">
        <v>-30</v>
      </c>
      <c r="HD32">
        <v>20.627300000000002</v>
      </c>
      <c r="HE32">
        <v>800</v>
      </c>
      <c r="HF32">
        <v>0</v>
      </c>
      <c r="HG32">
        <v>100.411</v>
      </c>
      <c r="HH32">
        <v>93.345200000000006</v>
      </c>
    </row>
    <row r="33" spans="1:216" x14ac:dyDescent="0.2">
      <c r="A33">
        <v>15</v>
      </c>
      <c r="B33">
        <v>1690159370.0999999</v>
      </c>
      <c r="C33">
        <v>1196.0999999046301</v>
      </c>
      <c r="D33" t="s">
        <v>398</v>
      </c>
      <c r="E33" t="s">
        <v>399</v>
      </c>
      <c r="F33" t="s">
        <v>348</v>
      </c>
      <c r="G33" t="s">
        <v>349</v>
      </c>
      <c r="H33" t="s">
        <v>350</v>
      </c>
      <c r="I33" t="s">
        <v>351</v>
      </c>
      <c r="J33" t="s">
        <v>352</v>
      </c>
      <c r="K33" t="s">
        <v>353</v>
      </c>
      <c r="L33">
        <v>1690159370.0999999</v>
      </c>
      <c r="M33">
        <f t="shared" si="0"/>
        <v>1.9476145692919938E-3</v>
      </c>
      <c r="N33">
        <f t="shared" si="1"/>
        <v>1.9476145692919937</v>
      </c>
      <c r="O33">
        <f t="shared" si="2"/>
        <v>32.214806888763157</v>
      </c>
      <c r="P33">
        <f t="shared" si="3"/>
        <v>990.07899999999995</v>
      </c>
      <c r="Q33">
        <f t="shared" si="4"/>
        <v>648.94011748673074</v>
      </c>
      <c r="R33">
        <f t="shared" si="5"/>
        <v>65.339679551002575</v>
      </c>
      <c r="S33">
        <f t="shared" si="6"/>
        <v>99.687849228245412</v>
      </c>
      <c r="T33">
        <f t="shared" si="7"/>
        <v>0.16115123706622619</v>
      </c>
      <c r="U33">
        <f t="shared" si="8"/>
        <v>4.7198042496984156</v>
      </c>
      <c r="V33">
        <f t="shared" si="9"/>
        <v>0.15815571605214024</v>
      </c>
      <c r="W33">
        <f t="shared" si="10"/>
        <v>9.911182037049282E-2</v>
      </c>
      <c r="X33">
        <f t="shared" si="11"/>
        <v>297.69779099999994</v>
      </c>
      <c r="Y33">
        <f t="shared" si="12"/>
        <v>23.764991654146367</v>
      </c>
      <c r="Z33">
        <f t="shared" si="13"/>
        <v>23.764991654146367</v>
      </c>
      <c r="AA33">
        <f t="shared" si="14"/>
        <v>2.9529546343124378</v>
      </c>
      <c r="AB33">
        <f t="shared" si="15"/>
        <v>61.89870681272739</v>
      </c>
      <c r="AC33">
        <f t="shared" si="16"/>
        <v>1.74195147371382</v>
      </c>
      <c r="AD33">
        <f t="shared" si="17"/>
        <v>2.814196876493785</v>
      </c>
      <c r="AE33">
        <f t="shared" si="18"/>
        <v>1.2110031605986178</v>
      </c>
      <c r="AF33">
        <f t="shared" si="19"/>
        <v>-85.889802505776927</v>
      </c>
      <c r="AG33">
        <f t="shared" si="20"/>
        <v>-202.89956510578335</v>
      </c>
      <c r="AH33">
        <f t="shared" si="21"/>
        <v>-8.9444895143833989</v>
      </c>
      <c r="AI33">
        <f t="shared" si="22"/>
        <v>-3.6066125943733596E-2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53999.578529029553</v>
      </c>
      <c r="AO33">
        <f t="shared" si="26"/>
        <v>1799.97</v>
      </c>
      <c r="AP33">
        <f t="shared" si="27"/>
        <v>1517.3751</v>
      </c>
      <c r="AQ33">
        <f t="shared" si="28"/>
        <v>0.8430002166702778</v>
      </c>
      <c r="AR33">
        <f t="shared" si="29"/>
        <v>0.1653904181736362</v>
      </c>
      <c r="AS33">
        <v>1690159370.0999999</v>
      </c>
      <c r="AT33">
        <v>990.07899999999995</v>
      </c>
      <c r="AU33">
        <v>999.89599999999996</v>
      </c>
      <c r="AV33">
        <v>17.300699999999999</v>
      </c>
      <c r="AW33">
        <v>16.750399999999999</v>
      </c>
      <c r="AX33">
        <v>993.81</v>
      </c>
      <c r="AY33">
        <v>17.557700000000001</v>
      </c>
      <c r="AZ33">
        <v>399.96499999999997</v>
      </c>
      <c r="BA33">
        <v>100.587</v>
      </c>
      <c r="BB33">
        <v>9.9762600000000007E-2</v>
      </c>
      <c r="BC33">
        <v>22.967600000000001</v>
      </c>
      <c r="BD33">
        <v>23.185300000000002</v>
      </c>
      <c r="BE33">
        <v>999.9</v>
      </c>
      <c r="BF33">
        <v>0</v>
      </c>
      <c r="BG33">
        <v>0</v>
      </c>
      <c r="BH33">
        <v>10016.9</v>
      </c>
      <c r="BI33">
        <v>0</v>
      </c>
      <c r="BJ33">
        <v>528.44299999999998</v>
      </c>
      <c r="BK33">
        <v>-9.8172599999999992</v>
      </c>
      <c r="BL33">
        <v>1007.51</v>
      </c>
      <c r="BM33">
        <v>1016.93</v>
      </c>
      <c r="BN33">
        <v>0.55028200000000005</v>
      </c>
      <c r="BO33">
        <v>999.89599999999996</v>
      </c>
      <c r="BP33">
        <v>16.750399999999999</v>
      </c>
      <c r="BQ33">
        <v>1.7402200000000001</v>
      </c>
      <c r="BR33">
        <v>1.6848700000000001</v>
      </c>
      <c r="BS33">
        <v>15.2599</v>
      </c>
      <c r="BT33">
        <v>14.7577</v>
      </c>
      <c r="BU33">
        <v>1799.97</v>
      </c>
      <c r="BV33">
        <v>0.89998999999999996</v>
      </c>
      <c r="BW33">
        <v>0.10001</v>
      </c>
      <c r="BX33">
        <v>0</v>
      </c>
      <c r="BY33">
        <v>2.1514000000000002</v>
      </c>
      <c r="BZ33">
        <v>0</v>
      </c>
      <c r="CA33">
        <v>5557.34</v>
      </c>
      <c r="CB33">
        <v>13894.7</v>
      </c>
      <c r="CC33">
        <v>37.686999999999998</v>
      </c>
      <c r="CD33">
        <v>39.5</v>
      </c>
      <c r="CE33">
        <v>38.686999999999998</v>
      </c>
      <c r="CF33">
        <v>38.061999999999998</v>
      </c>
      <c r="CG33">
        <v>37.5</v>
      </c>
      <c r="CH33">
        <v>1619.96</v>
      </c>
      <c r="CI33">
        <v>180.01</v>
      </c>
      <c r="CJ33">
        <v>0</v>
      </c>
      <c r="CK33">
        <v>1690159382.7</v>
      </c>
      <c r="CL33">
        <v>0</v>
      </c>
      <c r="CM33">
        <v>1690159341.0999999</v>
      </c>
      <c r="CN33" t="s">
        <v>400</v>
      </c>
      <c r="CO33">
        <v>1690159341.0999999</v>
      </c>
      <c r="CP33">
        <v>1690159332.0999999</v>
      </c>
      <c r="CQ33">
        <v>57</v>
      </c>
      <c r="CR33">
        <v>0.20200000000000001</v>
      </c>
      <c r="CS33">
        <v>-1E-3</v>
      </c>
      <c r="CT33">
        <v>-3.7320000000000002</v>
      </c>
      <c r="CU33">
        <v>-0.25700000000000001</v>
      </c>
      <c r="CV33">
        <v>1000</v>
      </c>
      <c r="CW33">
        <v>17</v>
      </c>
      <c r="CX33">
        <v>0.31</v>
      </c>
      <c r="CY33">
        <v>0.11</v>
      </c>
      <c r="CZ33">
        <v>13.3754885209205</v>
      </c>
      <c r="DA33">
        <v>-0.50559557072293304</v>
      </c>
      <c r="DB33">
        <v>0.106607081270417</v>
      </c>
      <c r="DC33">
        <v>1</v>
      </c>
      <c r="DD33">
        <v>1000.00119047619</v>
      </c>
      <c r="DE33">
        <v>0.15787012986954299</v>
      </c>
      <c r="DF33">
        <v>6.7710602002819198E-2</v>
      </c>
      <c r="DG33">
        <v>1</v>
      </c>
      <c r="DH33">
        <v>1800.0129999999999</v>
      </c>
      <c r="DI33">
        <v>-6.5365461512836495E-2</v>
      </c>
      <c r="DJ33">
        <v>0.103638795824716</v>
      </c>
      <c r="DK33">
        <v>-1</v>
      </c>
      <c r="DL33">
        <v>2</v>
      </c>
      <c r="DM33">
        <v>2</v>
      </c>
      <c r="DN33" t="s">
        <v>355</v>
      </c>
      <c r="DO33">
        <v>2.73</v>
      </c>
      <c r="DP33">
        <v>2.83805</v>
      </c>
      <c r="DQ33">
        <v>0.18257300000000001</v>
      </c>
      <c r="DR33">
        <v>0.18243300000000001</v>
      </c>
      <c r="DS33">
        <v>9.7058900000000004E-2</v>
      </c>
      <c r="DT33">
        <v>9.2049699999999998E-2</v>
      </c>
      <c r="DU33">
        <v>23812.1</v>
      </c>
      <c r="DV33">
        <v>24686.6</v>
      </c>
      <c r="DW33">
        <v>27265.1</v>
      </c>
      <c r="DX33">
        <v>28342.6</v>
      </c>
      <c r="DY33">
        <v>32442.1</v>
      </c>
      <c r="DZ33">
        <v>34238.5</v>
      </c>
      <c r="EA33">
        <v>36441.800000000003</v>
      </c>
      <c r="EB33">
        <v>38377.199999999997</v>
      </c>
      <c r="EC33">
        <v>1.8623000000000001</v>
      </c>
      <c r="ED33">
        <v>2.0147499999999998</v>
      </c>
      <c r="EE33">
        <v>7.7471100000000001E-2</v>
      </c>
      <c r="EF33">
        <v>0</v>
      </c>
      <c r="EG33">
        <v>21.908999999999999</v>
      </c>
      <c r="EH33">
        <v>999.9</v>
      </c>
      <c r="EI33">
        <v>44.054000000000002</v>
      </c>
      <c r="EJ33">
        <v>29.991</v>
      </c>
      <c r="EK33">
        <v>18.650099999999998</v>
      </c>
      <c r="EL33">
        <v>61.917900000000003</v>
      </c>
      <c r="EM33">
        <v>28.181100000000001</v>
      </c>
      <c r="EN33">
        <v>1</v>
      </c>
      <c r="EO33">
        <v>-0.211372</v>
      </c>
      <c r="EP33">
        <v>1.04006</v>
      </c>
      <c r="EQ33">
        <v>19.959299999999999</v>
      </c>
      <c r="ER33">
        <v>5.2157900000000001</v>
      </c>
      <c r="ES33">
        <v>11.9261</v>
      </c>
      <c r="ET33">
        <v>4.9550000000000001</v>
      </c>
      <c r="EU33">
        <v>3.29705</v>
      </c>
      <c r="EV33">
        <v>185.9</v>
      </c>
      <c r="EW33">
        <v>9999</v>
      </c>
      <c r="EX33">
        <v>98</v>
      </c>
      <c r="EY33">
        <v>6818.3</v>
      </c>
      <c r="EZ33">
        <v>1.85989</v>
      </c>
      <c r="FA33">
        <v>1.8591299999999999</v>
      </c>
      <c r="FB33">
        <v>1.8646199999999999</v>
      </c>
      <c r="FC33">
        <v>1.86863</v>
      </c>
      <c r="FD33">
        <v>1.86355</v>
      </c>
      <c r="FE33">
        <v>1.8635600000000001</v>
      </c>
      <c r="FF33">
        <v>1.8635600000000001</v>
      </c>
      <c r="FG33">
        <v>1.8633999999999999</v>
      </c>
      <c r="FH33">
        <v>0</v>
      </c>
      <c r="FI33">
        <v>0</v>
      </c>
      <c r="FJ33">
        <v>0</v>
      </c>
      <c r="FK33">
        <v>0</v>
      </c>
      <c r="FL33" t="s">
        <v>356</v>
      </c>
      <c r="FM33" t="s">
        <v>357</v>
      </c>
      <c r="FN33" t="s">
        <v>358</v>
      </c>
      <c r="FO33" t="s">
        <v>358</v>
      </c>
      <c r="FP33" t="s">
        <v>358</v>
      </c>
      <c r="FQ33" t="s">
        <v>358</v>
      </c>
      <c r="FR33">
        <v>0</v>
      </c>
      <c r="FS33">
        <v>100</v>
      </c>
      <c r="FT33">
        <v>100</v>
      </c>
      <c r="FU33">
        <v>-3.7309999999999999</v>
      </c>
      <c r="FV33">
        <v>-0.25700000000000001</v>
      </c>
      <c r="FW33">
        <v>-3.7315454545454299</v>
      </c>
      <c r="FX33">
        <v>0</v>
      </c>
      <c r="FY33">
        <v>0</v>
      </c>
      <c r="FZ33">
        <v>0</v>
      </c>
      <c r="GA33">
        <v>-0.25696999999999898</v>
      </c>
      <c r="GB33">
        <v>0</v>
      </c>
      <c r="GC33">
        <v>0</v>
      </c>
      <c r="GD33">
        <v>0</v>
      </c>
      <c r="GE33">
        <v>-1</v>
      </c>
      <c r="GF33">
        <v>-1</v>
      </c>
      <c r="GG33">
        <v>-1</v>
      </c>
      <c r="GH33">
        <v>-1</v>
      </c>
      <c r="GI33">
        <v>0.5</v>
      </c>
      <c r="GJ33">
        <v>0.6</v>
      </c>
      <c r="GK33">
        <v>2.16553</v>
      </c>
      <c r="GL33">
        <v>2.5915499999999998</v>
      </c>
      <c r="GM33">
        <v>1.4477500000000001</v>
      </c>
      <c r="GN33">
        <v>2.2973599999999998</v>
      </c>
      <c r="GO33">
        <v>1.5466299999999999</v>
      </c>
      <c r="GP33">
        <v>2.4499499999999999</v>
      </c>
      <c r="GQ33">
        <v>32.200499999999998</v>
      </c>
      <c r="GR33">
        <v>15.5855</v>
      </c>
      <c r="GS33">
        <v>18</v>
      </c>
      <c r="GT33">
        <v>392.54300000000001</v>
      </c>
      <c r="GU33">
        <v>602.89499999999998</v>
      </c>
      <c r="GV33">
        <v>20.825600000000001</v>
      </c>
      <c r="GW33">
        <v>24.55</v>
      </c>
      <c r="GX33">
        <v>30.0001</v>
      </c>
      <c r="GY33">
        <v>24.521699999999999</v>
      </c>
      <c r="GZ33">
        <v>24.491599999999998</v>
      </c>
      <c r="HA33">
        <v>43.3033</v>
      </c>
      <c r="HB33">
        <v>10</v>
      </c>
      <c r="HC33">
        <v>-30</v>
      </c>
      <c r="HD33">
        <v>20.832999999999998</v>
      </c>
      <c r="HE33">
        <v>1000</v>
      </c>
      <c r="HF33">
        <v>0</v>
      </c>
      <c r="HG33">
        <v>100.408</v>
      </c>
      <c r="HH33">
        <v>93.343100000000007</v>
      </c>
    </row>
    <row r="34" spans="1:216" x14ac:dyDescent="0.2">
      <c r="A34">
        <v>16</v>
      </c>
      <c r="B34">
        <v>1690159461.0999999</v>
      </c>
      <c r="C34">
        <v>1287.0999999046301</v>
      </c>
      <c r="D34" t="s">
        <v>401</v>
      </c>
      <c r="E34" t="s">
        <v>402</v>
      </c>
      <c r="F34" t="s">
        <v>348</v>
      </c>
      <c r="G34" t="s">
        <v>349</v>
      </c>
      <c r="H34" t="s">
        <v>350</v>
      </c>
      <c r="I34" t="s">
        <v>351</v>
      </c>
      <c r="J34" t="s">
        <v>352</v>
      </c>
      <c r="K34" t="s">
        <v>353</v>
      </c>
      <c r="L34">
        <v>1690159461.0999999</v>
      </c>
      <c r="M34">
        <f t="shared" si="0"/>
        <v>1.9517013665620231E-3</v>
      </c>
      <c r="N34">
        <f t="shared" si="1"/>
        <v>1.9517013665620231</v>
      </c>
      <c r="O34">
        <f t="shared" si="2"/>
        <v>38.160787389780928</v>
      </c>
      <c r="P34">
        <f t="shared" si="3"/>
        <v>1388.22</v>
      </c>
      <c r="Q34">
        <f t="shared" si="4"/>
        <v>978.42554574256462</v>
      </c>
      <c r="R34">
        <f t="shared" si="5"/>
        <v>98.514833702012822</v>
      </c>
      <c r="S34">
        <f t="shared" si="6"/>
        <v>139.77585012666003</v>
      </c>
      <c r="T34">
        <f t="shared" si="7"/>
        <v>0.16057009956666127</v>
      </c>
      <c r="U34">
        <f t="shared" si="8"/>
        <v>4.7120718695863264</v>
      </c>
      <c r="V34">
        <f t="shared" si="9"/>
        <v>0.15759114644268113</v>
      </c>
      <c r="W34">
        <f t="shared" si="10"/>
        <v>9.8757510362143877E-2</v>
      </c>
      <c r="X34">
        <f t="shared" si="11"/>
        <v>297.69663299999996</v>
      </c>
      <c r="Y34">
        <f t="shared" si="12"/>
        <v>23.801748761179066</v>
      </c>
      <c r="Z34">
        <f t="shared" si="13"/>
        <v>23.801748761179066</v>
      </c>
      <c r="AA34">
        <f t="shared" si="14"/>
        <v>2.9594926520846974</v>
      </c>
      <c r="AB34">
        <f t="shared" si="15"/>
        <v>61.752002966032158</v>
      </c>
      <c r="AC34">
        <f t="shared" si="16"/>
        <v>1.7416351641425001</v>
      </c>
      <c r="AD34">
        <f t="shared" si="17"/>
        <v>2.820370320782176</v>
      </c>
      <c r="AE34">
        <f t="shared" si="18"/>
        <v>1.2178574879421973</v>
      </c>
      <c r="AF34">
        <f t="shared" si="19"/>
        <v>-86.070030265385213</v>
      </c>
      <c r="AG34">
        <f t="shared" si="20"/>
        <v>-202.70868390168857</v>
      </c>
      <c r="AH34">
        <f t="shared" si="21"/>
        <v>-8.9540442453123887</v>
      </c>
      <c r="AI34">
        <f t="shared" si="22"/>
        <v>-3.6125412386212474E-2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53879.766125724702</v>
      </c>
      <c r="AO34">
        <f t="shared" si="26"/>
        <v>1799.97</v>
      </c>
      <c r="AP34">
        <f t="shared" si="27"/>
        <v>1517.3744999999999</v>
      </c>
      <c r="AQ34">
        <f t="shared" si="28"/>
        <v>0.84299988333138876</v>
      </c>
      <c r="AR34">
        <f t="shared" si="29"/>
        <v>0.16538977482958048</v>
      </c>
      <c r="AS34">
        <v>1690159461.0999999</v>
      </c>
      <c r="AT34">
        <v>1388.22</v>
      </c>
      <c r="AU34">
        <v>1399.97</v>
      </c>
      <c r="AV34">
        <v>17.297499999999999</v>
      </c>
      <c r="AW34">
        <v>16.746099999999998</v>
      </c>
      <c r="AX34">
        <v>1391.57</v>
      </c>
      <c r="AY34">
        <v>17.5533</v>
      </c>
      <c r="AZ34">
        <v>400.00599999999997</v>
      </c>
      <c r="BA34">
        <v>100.587</v>
      </c>
      <c r="BB34">
        <v>0.100103</v>
      </c>
      <c r="BC34">
        <v>23.003799999999998</v>
      </c>
      <c r="BD34">
        <v>23.191500000000001</v>
      </c>
      <c r="BE34">
        <v>999.9</v>
      </c>
      <c r="BF34">
        <v>0</v>
      </c>
      <c r="BG34">
        <v>0</v>
      </c>
      <c r="BH34">
        <v>9995</v>
      </c>
      <c r="BI34">
        <v>0</v>
      </c>
      <c r="BJ34">
        <v>526.69399999999996</v>
      </c>
      <c r="BK34">
        <v>-11.747400000000001</v>
      </c>
      <c r="BL34">
        <v>1412.65</v>
      </c>
      <c r="BM34">
        <v>1423.81</v>
      </c>
      <c r="BN34">
        <v>0.55140100000000003</v>
      </c>
      <c r="BO34">
        <v>1399.97</v>
      </c>
      <c r="BP34">
        <v>16.746099999999998</v>
      </c>
      <c r="BQ34">
        <v>1.7399</v>
      </c>
      <c r="BR34">
        <v>1.6844399999999999</v>
      </c>
      <c r="BS34">
        <v>15.257099999999999</v>
      </c>
      <c r="BT34">
        <v>14.7538</v>
      </c>
      <c r="BU34">
        <v>1799.97</v>
      </c>
      <c r="BV34">
        <v>0.90000400000000003</v>
      </c>
      <c r="BW34">
        <v>9.9995500000000001E-2</v>
      </c>
      <c r="BX34">
        <v>0</v>
      </c>
      <c r="BY34">
        <v>1.9809000000000001</v>
      </c>
      <c r="BZ34">
        <v>0</v>
      </c>
      <c r="CA34">
        <v>5590.9</v>
      </c>
      <c r="CB34">
        <v>13894.8</v>
      </c>
      <c r="CC34">
        <v>37.686999999999998</v>
      </c>
      <c r="CD34">
        <v>39.5</v>
      </c>
      <c r="CE34">
        <v>38.686999999999998</v>
      </c>
      <c r="CF34">
        <v>38.061999999999998</v>
      </c>
      <c r="CG34">
        <v>37.5</v>
      </c>
      <c r="CH34">
        <v>1619.98</v>
      </c>
      <c r="CI34">
        <v>179.99</v>
      </c>
      <c r="CJ34">
        <v>0</v>
      </c>
      <c r="CK34">
        <v>1690159473.9000001</v>
      </c>
      <c r="CL34">
        <v>0</v>
      </c>
      <c r="CM34">
        <v>1690159432.0999999</v>
      </c>
      <c r="CN34" t="s">
        <v>403</v>
      </c>
      <c r="CO34">
        <v>1690159432.0999999</v>
      </c>
      <c r="CP34">
        <v>1690159424.0999999</v>
      </c>
      <c r="CQ34">
        <v>58</v>
      </c>
      <c r="CR34">
        <v>0.38200000000000001</v>
      </c>
      <c r="CS34">
        <v>1E-3</v>
      </c>
      <c r="CT34">
        <v>-3.35</v>
      </c>
      <c r="CU34">
        <v>-0.25600000000000001</v>
      </c>
      <c r="CV34">
        <v>1400</v>
      </c>
      <c r="CW34">
        <v>17</v>
      </c>
      <c r="CX34">
        <v>0.08</v>
      </c>
      <c r="CY34">
        <v>0.09</v>
      </c>
      <c r="CZ34">
        <v>15.6806691983652</v>
      </c>
      <c r="DA34">
        <v>-1.2415032726194</v>
      </c>
      <c r="DB34">
        <v>0.137016303932603</v>
      </c>
      <c r="DC34">
        <v>1</v>
      </c>
      <c r="DD34">
        <v>1400.01</v>
      </c>
      <c r="DE34">
        <v>0.104661654136381</v>
      </c>
      <c r="DF34">
        <v>3.7416573867705402E-2</v>
      </c>
      <c r="DG34">
        <v>1</v>
      </c>
      <c r="DH34">
        <v>1800.0009523809499</v>
      </c>
      <c r="DI34">
        <v>1.46501493042834E-3</v>
      </c>
      <c r="DJ34">
        <v>1.34180979081834E-2</v>
      </c>
      <c r="DK34">
        <v>-1</v>
      </c>
      <c r="DL34">
        <v>2</v>
      </c>
      <c r="DM34">
        <v>2</v>
      </c>
      <c r="DN34" t="s">
        <v>355</v>
      </c>
      <c r="DO34">
        <v>2.7301299999999999</v>
      </c>
      <c r="DP34">
        <v>2.8382100000000001</v>
      </c>
      <c r="DQ34">
        <v>0.22534999999999999</v>
      </c>
      <c r="DR34">
        <v>0.22516700000000001</v>
      </c>
      <c r="DS34">
        <v>9.7043000000000004E-2</v>
      </c>
      <c r="DT34">
        <v>9.2035099999999995E-2</v>
      </c>
      <c r="DU34">
        <v>22567.7</v>
      </c>
      <c r="DV34">
        <v>23398.1</v>
      </c>
      <c r="DW34">
        <v>27265.5</v>
      </c>
      <c r="DX34">
        <v>28342.9</v>
      </c>
      <c r="DY34">
        <v>32443.5</v>
      </c>
      <c r="DZ34">
        <v>34239.599999999999</v>
      </c>
      <c r="EA34">
        <v>36442.699999999997</v>
      </c>
      <c r="EB34">
        <v>38377.699999999997</v>
      </c>
      <c r="EC34">
        <v>1.8626199999999999</v>
      </c>
      <c r="ED34">
        <v>2.0161500000000001</v>
      </c>
      <c r="EE34">
        <v>8.4109600000000007E-2</v>
      </c>
      <c r="EF34">
        <v>0</v>
      </c>
      <c r="EG34">
        <v>21.805800000000001</v>
      </c>
      <c r="EH34">
        <v>999.9</v>
      </c>
      <c r="EI34">
        <v>44.03</v>
      </c>
      <c r="EJ34">
        <v>29.991</v>
      </c>
      <c r="EK34">
        <v>18.638999999999999</v>
      </c>
      <c r="EL34">
        <v>61.877899999999997</v>
      </c>
      <c r="EM34">
        <v>28.4255</v>
      </c>
      <c r="EN34">
        <v>1</v>
      </c>
      <c r="EO34">
        <v>-0.21249199999999999</v>
      </c>
      <c r="EP34">
        <v>0.77102400000000004</v>
      </c>
      <c r="EQ34">
        <v>19.968499999999999</v>
      </c>
      <c r="ER34">
        <v>5.2171399999999997</v>
      </c>
      <c r="ES34">
        <v>11.9261</v>
      </c>
      <c r="ET34">
        <v>4.9554999999999998</v>
      </c>
      <c r="EU34">
        <v>3.2970999999999999</v>
      </c>
      <c r="EV34">
        <v>185.9</v>
      </c>
      <c r="EW34">
        <v>9999</v>
      </c>
      <c r="EX34">
        <v>98</v>
      </c>
      <c r="EY34">
        <v>6820.3</v>
      </c>
      <c r="EZ34">
        <v>1.85989</v>
      </c>
      <c r="FA34">
        <v>1.8591299999999999</v>
      </c>
      <c r="FB34">
        <v>1.86463</v>
      </c>
      <c r="FC34">
        <v>1.8686499999999999</v>
      </c>
      <c r="FD34">
        <v>1.8635600000000001</v>
      </c>
      <c r="FE34">
        <v>1.8635600000000001</v>
      </c>
      <c r="FF34">
        <v>1.8635600000000001</v>
      </c>
      <c r="FG34">
        <v>1.86338</v>
      </c>
      <c r="FH34">
        <v>0</v>
      </c>
      <c r="FI34">
        <v>0</v>
      </c>
      <c r="FJ34">
        <v>0</v>
      </c>
      <c r="FK34">
        <v>0</v>
      </c>
      <c r="FL34" t="s">
        <v>356</v>
      </c>
      <c r="FM34" t="s">
        <v>357</v>
      </c>
      <c r="FN34" t="s">
        <v>358</v>
      </c>
      <c r="FO34" t="s">
        <v>358</v>
      </c>
      <c r="FP34" t="s">
        <v>358</v>
      </c>
      <c r="FQ34" t="s">
        <v>358</v>
      </c>
      <c r="FR34">
        <v>0</v>
      </c>
      <c r="FS34">
        <v>100</v>
      </c>
      <c r="FT34">
        <v>100</v>
      </c>
      <c r="FU34">
        <v>-3.35</v>
      </c>
      <c r="FV34">
        <v>-0.25580000000000003</v>
      </c>
      <c r="FW34">
        <v>-3.3499999999999099</v>
      </c>
      <c r="FX34">
        <v>0</v>
      </c>
      <c r="FY34">
        <v>0</v>
      </c>
      <c r="FZ34">
        <v>0</v>
      </c>
      <c r="GA34">
        <v>-0.25574999999999898</v>
      </c>
      <c r="GB34">
        <v>0</v>
      </c>
      <c r="GC34">
        <v>0</v>
      </c>
      <c r="GD34">
        <v>0</v>
      </c>
      <c r="GE34">
        <v>-1</v>
      </c>
      <c r="GF34">
        <v>-1</v>
      </c>
      <c r="GG34">
        <v>-1</v>
      </c>
      <c r="GH34">
        <v>-1</v>
      </c>
      <c r="GI34">
        <v>0.5</v>
      </c>
      <c r="GJ34">
        <v>0.6</v>
      </c>
      <c r="GK34">
        <v>2.8515600000000001</v>
      </c>
      <c r="GL34">
        <v>2.5903299999999998</v>
      </c>
      <c r="GM34">
        <v>1.4489700000000001</v>
      </c>
      <c r="GN34">
        <v>2.2949199999999998</v>
      </c>
      <c r="GO34">
        <v>1.5466299999999999</v>
      </c>
      <c r="GP34">
        <v>2.4499499999999999</v>
      </c>
      <c r="GQ34">
        <v>32.200499999999998</v>
      </c>
      <c r="GR34">
        <v>15.568</v>
      </c>
      <c r="GS34">
        <v>18</v>
      </c>
      <c r="GT34">
        <v>392.65800000000002</v>
      </c>
      <c r="GU34">
        <v>603.98699999999997</v>
      </c>
      <c r="GV34">
        <v>21.251100000000001</v>
      </c>
      <c r="GW34">
        <v>24.539400000000001</v>
      </c>
      <c r="GX34">
        <v>30.0001</v>
      </c>
      <c r="GY34">
        <v>24.515499999999999</v>
      </c>
      <c r="GZ34">
        <v>24.482099999999999</v>
      </c>
      <c r="HA34">
        <v>57.016300000000001</v>
      </c>
      <c r="HB34">
        <v>10</v>
      </c>
      <c r="HC34">
        <v>-30</v>
      </c>
      <c r="HD34">
        <v>21.0168</v>
      </c>
      <c r="HE34">
        <v>1400</v>
      </c>
      <c r="HF34">
        <v>0</v>
      </c>
      <c r="HG34">
        <v>100.41</v>
      </c>
      <c r="HH34">
        <v>93.344300000000004</v>
      </c>
    </row>
    <row r="35" spans="1:216" x14ac:dyDescent="0.2">
      <c r="A35">
        <v>17</v>
      </c>
      <c r="B35">
        <v>1690159555.0999999</v>
      </c>
      <c r="C35">
        <v>1381.0999999046301</v>
      </c>
      <c r="D35" t="s">
        <v>404</v>
      </c>
      <c r="E35" t="s">
        <v>405</v>
      </c>
      <c r="F35" t="s">
        <v>348</v>
      </c>
      <c r="G35" t="s">
        <v>349</v>
      </c>
      <c r="H35" t="s">
        <v>350</v>
      </c>
      <c r="I35" t="s">
        <v>351</v>
      </c>
      <c r="J35" t="s">
        <v>352</v>
      </c>
      <c r="K35" t="s">
        <v>353</v>
      </c>
      <c r="L35">
        <v>1690159555.0999999</v>
      </c>
      <c r="M35">
        <f t="shared" si="0"/>
        <v>1.9208345603298231E-3</v>
      </c>
      <c r="N35">
        <f t="shared" si="1"/>
        <v>1.9208345603298231</v>
      </c>
      <c r="O35">
        <f t="shared" si="2"/>
        <v>42.86427576062416</v>
      </c>
      <c r="P35">
        <f t="shared" si="3"/>
        <v>1786.7</v>
      </c>
      <c r="Q35">
        <f t="shared" si="4"/>
        <v>1316.2107122036584</v>
      </c>
      <c r="R35">
        <f t="shared" si="5"/>
        <v>132.52123062210549</v>
      </c>
      <c r="S35">
        <f t="shared" si="6"/>
        <v>179.89192806074004</v>
      </c>
      <c r="T35">
        <f t="shared" si="7"/>
        <v>0.15839321868677461</v>
      </c>
      <c r="U35">
        <f t="shared" si="8"/>
        <v>4.712408070602998</v>
      </c>
      <c r="V35">
        <f t="shared" si="9"/>
        <v>0.15549390726881673</v>
      </c>
      <c r="W35">
        <f t="shared" si="10"/>
        <v>9.7439763277411329E-2</v>
      </c>
      <c r="X35">
        <f t="shared" si="11"/>
        <v>297.73130699999996</v>
      </c>
      <c r="Y35">
        <f t="shared" si="12"/>
        <v>23.76447175890571</v>
      </c>
      <c r="Z35">
        <f t="shared" si="13"/>
        <v>23.76447175890571</v>
      </c>
      <c r="AA35">
        <f t="shared" si="14"/>
        <v>2.9528622507646611</v>
      </c>
      <c r="AB35">
        <f t="shared" si="15"/>
        <v>61.78455635711795</v>
      </c>
      <c r="AC35">
        <f t="shared" si="16"/>
        <v>1.7380759985079401</v>
      </c>
      <c r="AD35">
        <f t="shared" si="17"/>
        <v>2.8131237011103076</v>
      </c>
      <c r="AE35">
        <f t="shared" si="18"/>
        <v>1.214786252256721</v>
      </c>
      <c r="AF35">
        <f t="shared" si="19"/>
        <v>-84.708804110545202</v>
      </c>
      <c r="AG35">
        <f t="shared" si="20"/>
        <v>-204.05007742144426</v>
      </c>
      <c r="AH35">
        <f t="shared" si="21"/>
        <v>-9.0090152786203479</v>
      </c>
      <c r="AI35">
        <f t="shared" si="22"/>
        <v>-3.658981060982569E-2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53892.360416054864</v>
      </c>
      <c r="AO35">
        <f t="shared" si="26"/>
        <v>1800.18</v>
      </c>
      <c r="AP35">
        <f t="shared" si="27"/>
        <v>1517.5515</v>
      </c>
      <c r="AQ35">
        <f t="shared" si="28"/>
        <v>0.8429998666799986</v>
      </c>
      <c r="AR35">
        <f t="shared" si="29"/>
        <v>0.1653897426923974</v>
      </c>
      <c r="AS35">
        <v>1690159555.0999999</v>
      </c>
      <c r="AT35">
        <v>1786.7</v>
      </c>
      <c r="AU35">
        <v>1800.01</v>
      </c>
      <c r="AV35">
        <v>17.262699999999999</v>
      </c>
      <c r="AW35">
        <v>16.72</v>
      </c>
      <c r="AX35">
        <v>1789.64</v>
      </c>
      <c r="AY35">
        <v>17.520399999999999</v>
      </c>
      <c r="AZ35">
        <v>400.005</v>
      </c>
      <c r="BA35">
        <v>100.584</v>
      </c>
      <c r="BB35">
        <v>9.9902199999999997E-2</v>
      </c>
      <c r="BC35">
        <v>22.961300000000001</v>
      </c>
      <c r="BD35">
        <v>23.1279</v>
      </c>
      <c r="BE35">
        <v>999.9</v>
      </c>
      <c r="BF35">
        <v>0</v>
      </c>
      <c r="BG35">
        <v>0</v>
      </c>
      <c r="BH35">
        <v>9996.25</v>
      </c>
      <c r="BI35">
        <v>0</v>
      </c>
      <c r="BJ35">
        <v>483.065</v>
      </c>
      <c r="BK35">
        <v>-13.312099999999999</v>
      </c>
      <c r="BL35">
        <v>1818.09</v>
      </c>
      <c r="BM35">
        <v>1830.62</v>
      </c>
      <c r="BN35">
        <v>0.54278599999999999</v>
      </c>
      <c r="BO35">
        <v>1800.01</v>
      </c>
      <c r="BP35">
        <v>16.72</v>
      </c>
      <c r="BQ35">
        <v>1.7363599999999999</v>
      </c>
      <c r="BR35">
        <v>1.6817599999999999</v>
      </c>
      <c r="BS35">
        <v>15.225300000000001</v>
      </c>
      <c r="BT35">
        <v>14.729100000000001</v>
      </c>
      <c r="BU35">
        <v>1800.18</v>
      </c>
      <c r="BV35">
        <v>0.90000400000000003</v>
      </c>
      <c r="BW35">
        <v>9.9995500000000001E-2</v>
      </c>
      <c r="BX35">
        <v>0</v>
      </c>
      <c r="BY35">
        <v>2.1753</v>
      </c>
      <c r="BZ35">
        <v>0</v>
      </c>
      <c r="CA35">
        <v>5586.05</v>
      </c>
      <c r="CB35">
        <v>13896.3</v>
      </c>
      <c r="CC35">
        <v>37.561999999999998</v>
      </c>
      <c r="CD35">
        <v>39.311999999999998</v>
      </c>
      <c r="CE35">
        <v>38.5</v>
      </c>
      <c r="CF35">
        <v>37.936999999999998</v>
      </c>
      <c r="CG35">
        <v>37.375</v>
      </c>
      <c r="CH35">
        <v>1620.17</v>
      </c>
      <c r="CI35">
        <v>180.01</v>
      </c>
      <c r="CJ35">
        <v>0</v>
      </c>
      <c r="CK35">
        <v>1690159567.5</v>
      </c>
      <c r="CL35">
        <v>0</v>
      </c>
      <c r="CM35">
        <v>1690159526.0999999</v>
      </c>
      <c r="CN35" t="s">
        <v>406</v>
      </c>
      <c r="CO35">
        <v>1690159526.0999999</v>
      </c>
      <c r="CP35">
        <v>1690159513.0999999</v>
      </c>
      <c r="CQ35">
        <v>59</v>
      </c>
      <c r="CR35">
        <v>0.41699999999999998</v>
      </c>
      <c r="CS35">
        <v>-2E-3</v>
      </c>
      <c r="CT35">
        <v>-2.9340000000000002</v>
      </c>
      <c r="CU35">
        <v>-0.25800000000000001</v>
      </c>
      <c r="CV35">
        <v>1800</v>
      </c>
      <c r="CW35">
        <v>17</v>
      </c>
      <c r="CX35">
        <v>0.15</v>
      </c>
      <c r="CY35">
        <v>0.16</v>
      </c>
      <c r="CZ35">
        <v>17.394292836646699</v>
      </c>
      <c r="DA35">
        <v>-0.68750439062630397</v>
      </c>
      <c r="DB35">
        <v>0.165601008813277</v>
      </c>
      <c r="DC35">
        <v>1</v>
      </c>
      <c r="DD35">
        <v>1800.0025000000001</v>
      </c>
      <c r="DE35">
        <v>-0.33067669172604702</v>
      </c>
      <c r="DF35">
        <v>7.7063285681272006E-2</v>
      </c>
      <c r="DG35">
        <v>1</v>
      </c>
      <c r="DH35">
        <v>1799.97285714286</v>
      </c>
      <c r="DI35">
        <v>-6.2970823360556497E-2</v>
      </c>
      <c r="DJ35">
        <v>0.15147348839681801</v>
      </c>
      <c r="DK35">
        <v>-1</v>
      </c>
      <c r="DL35">
        <v>2</v>
      </c>
      <c r="DM35">
        <v>2</v>
      </c>
      <c r="DN35" t="s">
        <v>355</v>
      </c>
      <c r="DO35">
        <v>2.7301899999999999</v>
      </c>
      <c r="DP35">
        <v>2.8380100000000001</v>
      </c>
      <c r="DQ35">
        <v>0.26169999999999999</v>
      </c>
      <c r="DR35">
        <v>0.261461</v>
      </c>
      <c r="DS35">
        <v>9.6918500000000005E-2</v>
      </c>
      <c r="DT35">
        <v>9.1937699999999997E-2</v>
      </c>
      <c r="DU35">
        <v>21512.6</v>
      </c>
      <c r="DV35">
        <v>22306.9</v>
      </c>
      <c r="DW35">
        <v>27268</v>
      </c>
      <c r="DX35">
        <v>28346.7</v>
      </c>
      <c r="DY35">
        <v>32451.4</v>
      </c>
      <c r="DZ35">
        <v>34247</v>
      </c>
      <c r="EA35">
        <v>36446.5</v>
      </c>
      <c r="EB35">
        <v>38381.9</v>
      </c>
      <c r="EC35">
        <v>1.86283</v>
      </c>
      <c r="ED35">
        <v>2.0184500000000001</v>
      </c>
      <c r="EE35">
        <v>8.7916900000000006E-2</v>
      </c>
      <c r="EF35">
        <v>0</v>
      </c>
      <c r="EG35">
        <v>21.679200000000002</v>
      </c>
      <c r="EH35">
        <v>999.9</v>
      </c>
      <c r="EI35">
        <v>44.006</v>
      </c>
      <c r="EJ35">
        <v>29.98</v>
      </c>
      <c r="EK35">
        <v>18.618099999999998</v>
      </c>
      <c r="EL35">
        <v>61.957900000000002</v>
      </c>
      <c r="EM35">
        <v>28.257200000000001</v>
      </c>
      <c r="EN35">
        <v>1</v>
      </c>
      <c r="EO35">
        <v>-0.217746</v>
      </c>
      <c r="EP35">
        <v>0.42059600000000003</v>
      </c>
      <c r="EQ35">
        <v>19.975999999999999</v>
      </c>
      <c r="ER35">
        <v>5.21699</v>
      </c>
      <c r="ES35">
        <v>11.9261</v>
      </c>
      <c r="ET35">
        <v>4.9555499999999997</v>
      </c>
      <c r="EU35">
        <v>3.2972000000000001</v>
      </c>
      <c r="EV35">
        <v>185.9</v>
      </c>
      <c r="EW35">
        <v>9999</v>
      </c>
      <c r="EX35">
        <v>98.1</v>
      </c>
      <c r="EY35">
        <v>6822</v>
      </c>
      <c r="EZ35">
        <v>1.85989</v>
      </c>
      <c r="FA35">
        <v>1.8591299999999999</v>
      </c>
      <c r="FB35">
        <v>1.8646199999999999</v>
      </c>
      <c r="FC35">
        <v>1.8686100000000001</v>
      </c>
      <c r="FD35">
        <v>1.8635600000000001</v>
      </c>
      <c r="FE35">
        <v>1.8635600000000001</v>
      </c>
      <c r="FF35">
        <v>1.8635600000000001</v>
      </c>
      <c r="FG35">
        <v>1.8633900000000001</v>
      </c>
      <c r="FH35">
        <v>0</v>
      </c>
      <c r="FI35">
        <v>0</v>
      </c>
      <c r="FJ35">
        <v>0</v>
      </c>
      <c r="FK35">
        <v>0</v>
      </c>
      <c r="FL35" t="s">
        <v>356</v>
      </c>
      <c r="FM35" t="s">
        <v>357</v>
      </c>
      <c r="FN35" t="s">
        <v>358</v>
      </c>
      <c r="FO35" t="s">
        <v>358</v>
      </c>
      <c r="FP35" t="s">
        <v>358</v>
      </c>
      <c r="FQ35" t="s">
        <v>358</v>
      </c>
      <c r="FR35">
        <v>0</v>
      </c>
      <c r="FS35">
        <v>100</v>
      </c>
      <c r="FT35">
        <v>100</v>
      </c>
      <c r="FU35">
        <v>-2.94</v>
      </c>
      <c r="FV35">
        <v>-0.25769999999999998</v>
      </c>
      <c r="FW35">
        <v>-2.9336363636362002</v>
      </c>
      <c r="FX35">
        <v>0</v>
      </c>
      <c r="FY35">
        <v>0</v>
      </c>
      <c r="FZ35">
        <v>0</v>
      </c>
      <c r="GA35">
        <v>-0.25768999999999698</v>
      </c>
      <c r="GB35">
        <v>0</v>
      </c>
      <c r="GC35">
        <v>0</v>
      </c>
      <c r="GD35">
        <v>0</v>
      </c>
      <c r="GE35">
        <v>-1</v>
      </c>
      <c r="GF35">
        <v>-1</v>
      </c>
      <c r="GG35">
        <v>-1</v>
      </c>
      <c r="GH35">
        <v>-1</v>
      </c>
      <c r="GI35">
        <v>0.5</v>
      </c>
      <c r="GJ35">
        <v>0.7</v>
      </c>
      <c r="GK35">
        <v>3.4960900000000001</v>
      </c>
      <c r="GL35">
        <v>2.5891099999999998</v>
      </c>
      <c r="GM35">
        <v>1.4477500000000001</v>
      </c>
      <c r="GN35">
        <v>2.2949199999999998</v>
      </c>
      <c r="GO35">
        <v>1.5466299999999999</v>
      </c>
      <c r="GP35">
        <v>2.4096700000000002</v>
      </c>
      <c r="GQ35">
        <v>32.156399999999998</v>
      </c>
      <c r="GR35">
        <v>15.541700000000001</v>
      </c>
      <c r="GS35">
        <v>18</v>
      </c>
      <c r="GT35">
        <v>392.50599999999997</v>
      </c>
      <c r="GU35">
        <v>605.55200000000002</v>
      </c>
      <c r="GV35">
        <v>21.481000000000002</v>
      </c>
      <c r="GW35">
        <v>24.486799999999999</v>
      </c>
      <c r="GX35">
        <v>29.9998</v>
      </c>
      <c r="GY35">
        <v>24.478200000000001</v>
      </c>
      <c r="GZ35">
        <v>24.4465</v>
      </c>
      <c r="HA35">
        <v>69.907200000000003</v>
      </c>
      <c r="HB35">
        <v>10</v>
      </c>
      <c r="HC35">
        <v>-30</v>
      </c>
      <c r="HD35">
        <v>21.486499999999999</v>
      </c>
      <c r="HE35">
        <v>1800</v>
      </c>
      <c r="HF35">
        <v>0</v>
      </c>
      <c r="HG35">
        <v>100.42</v>
      </c>
      <c r="HH35">
        <v>93.355500000000006</v>
      </c>
    </row>
    <row r="36" spans="1:216" x14ac:dyDescent="0.2">
      <c r="A36">
        <v>18</v>
      </c>
      <c r="B36">
        <v>1690159653.0999999</v>
      </c>
      <c r="C36">
        <v>1479.0999999046301</v>
      </c>
      <c r="D36" t="s">
        <v>407</v>
      </c>
      <c r="E36" t="s">
        <v>408</v>
      </c>
      <c r="F36" t="s">
        <v>348</v>
      </c>
      <c r="G36" t="s">
        <v>349</v>
      </c>
      <c r="H36" t="s">
        <v>350</v>
      </c>
      <c r="I36" t="s">
        <v>351</v>
      </c>
      <c r="J36" t="s">
        <v>352</v>
      </c>
      <c r="K36" t="s">
        <v>353</v>
      </c>
      <c r="L36">
        <v>1690159653.0999999</v>
      </c>
      <c r="M36">
        <f t="shared" si="0"/>
        <v>1.8780254712104766E-3</v>
      </c>
      <c r="N36">
        <f t="shared" si="1"/>
        <v>1.8780254712104767</v>
      </c>
      <c r="O36">
        <f t="shared" si="2"/>
        <v>10.811824040807416</v>
      </c>
      <c r="P36">
        <f t="shared" si="3"/>
        <v>396.68900000000002</v>
      </c>
      <c r="Q36">
        <f t="shared" si="4"/>
        <v>275.14859315125886</v>
      </c>
      <c r="R36">
        <f t="shared" si="5"/>
        <v>27.702471144317062</v>
      </c>
      <c r="S36">
        <f t="shared" si="6"/>
        <v>39.939384933459593</v>
      </c>
      <c r="T36">
        <f t="shared" si="7"/>
        <v>0.15295648978369511</v>
      </c>
      <c r="U36">
        <f t="shared" si="8"/>
        <v>4.7165222324260592</v>
      </c>
      <c r="V36">
        <f t="shared" si="9"/>
        <v>0.1502532786457472</v>
      </c>
      <c r="W36">
        <f t="shared" si="10"/>
        <v>9.4147192639197019E-2</v>
      </c>
      <c r="X36">
        <f t="shared" si="11"/>
        <v>297.67530599999998</v>
      </c>
      <c r="Y36">
        <f t="shared" si="12"/>
        <v>23.821484181059869</v>
      </c>
      <c r="Z36">
        <f t="shared" si="13"/>
        <v>23.821484181059869</v>
      </c>
      <c r="AA36">
        <f t="shared" si="14"/>
        <v>2.963008227812201</v>
      </c>
      <c r="AB36">
        <f t="shared" si="15"/>
        <v>61.448032321134747</v>
      </c>
      <c r="AC36">
        <f t="shared" si="16"/>
        <v>1.73393286273516</v>
      </c>
      <c r="AD36">
        <f t="shared" si="17"/>
        <v>2.8217874474375679</v>
      </c>
      <c r="AE36">
        <f t="shared" si="18"/>
        <v>1.229075365077041</v>
      </c>
      <c r="AF36">
        <f t="shared" si="19"/>
        <v>-82.820923280382019</v>
      </c>
      <c r="AG36">
        <f t="shared" si="20"/>
        <v>-205.80790005867308</v>
      </c>
      <c r="AH36">
        <f t="shared" si="21"/>
        <v>-9.0836539601818966</v>
      </c>
      <c r="AI36">
        <f t="shared" si="22"/>
        <v>-3.7171299237030553E-2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53943.298927074982</v>
      </c>
      <c r="AO36">
        <f t="shared" si="26"/>
        <v>1799.84</v>
      </c>
      <c r="AP36">
        <f t="shared" si="27"/>
        <v>1517.2650000000001</v>
      </c>
      <c r="AQ36">
        <f t="shared" si="28"/>
        <v>0.84299993332740697</v>
      </c>
      <c r="AR36">
        <f t="shared" si="29"/>
        <v>0.16538987132189528</v>
      </c>
      <c r="AS36">
        <v>1690159653.0999999</v>
      </c>
      <c r="AT36">
        <v>396.68900000000002</v>
      </c>
      <c r="AU36">
        <v>400.012</v>
      </c>
      <c r="AV36">
        <v>17.221900000000002</v>
      </c>
      <c r="AW36">
        <v>16.691199999999998</v>
      </c>
      <c r="AX36">
        <v>400.66399999999999</v>
      </c>
      <c r="AY36">
        <v>17.479900000000001</v>
      </c>
      <c r="AZ36">
        <v>399.95</v>
      </c>
      <c r="BA36">
        <v>100.58199999999999</v>
      </c>
      <c r="BB36">
        <v>9.9856399999999998E-2</v>
      </c>
      <c r="BC36">
        <v>23.0121</v>
      </c>
      <c r="BD36">
        <v>23.1751</v>
      </c>
      <c r="BE36">
        <v>999.9</v>
      </c>
      <c r="BF36">
        <v>0</v>
      </c>
      <c r="BG36">
        <v>0</v>
      </c>
      <c r="BH36">
        <v>10008.1</v>
      </c>
      <c r="BI36">
        <v>0</v>
      </c>
      <c r="BJ36">
        <v>457.46600000000001</v>
      </c>
      <c r="BK36">
        <v>-3.3230599999999999</v>
      </c>
      <c r="BL36">
        <v>403.64</v>
      </c>
      <c r="BM36">
        <v>406.80200000000002</v>
      </c>
      <c r="BN36">
        <v>0.53068199999999999</v>
      </c>
      <c r="BO36">
        <v>400.012</v>
      </c>
      <c r="BP36">
        <v>16.691199999999998</v>
      </c>
      <c r="BQ36">
        <v>1.73221</v>
      </c>
      <c r="BR36">
        <v>1.67883</v>
      </c>
      <c r="BS36">
        <v>15.1881</v>
      </c>
      <c r="BT36">
        <v>14.7021</v>
      </c>
      <c r="BU36">
        <v>1799.84</v>
      </c>
      <c r="BV36">
        <v>0.90000199999999997</v>
      </c>
      <c r="BW36">
        <v>9.9998400000000001E-2</v>
      </c>
      <c r="BX36">
        <v>0</v>
      </c>
      <c r="BY36">
        <v>2.4638</v>
      </c>
      <c r="BZ36">
        <v>0</v>
      </c>
      <c r="CA36">
        <v>5489.42</v>
      </c>
      <c r="CB36">
        <v>13893.8</v>
      </c>
      <c r="CC36">
        <v>37.5</v>
      </c>
      <c r="CD36">
        <v>39.186999999999998</v>
      </c>
      <c r="CE36">
        <v>38.5</v>
      </c>
      <c r="CF36">
        <v>37.75</v>
      </c>
      <c r="CG36">
        <v>37.25</v>
      </c>
      <c r="CH36">
        <v>1619.86</v>
      </c>
      <c r="CI36">
        <v>179.98</v>
      </c>
      <c r="CJ36">
        <v>0</v>
      </c>
      <c r="CK36">
        <v>1690159665.9000001</v>
      </c>
      <c r="CL36">
        <v>0</v>
      </c>
      <c r="CM36">
        <v>1690159621.0999999</v>
      </c>
      <c r="CN36" t="s">
        <v>409</v>
      </c>
      <c r="CO36">
        <v>1690159621.0999999</v>
      </c>
      <c r="CP36">
        <v>1690159615.0999999</v>
      </c>
      <c r="CQ36">
        <v>60</v>
      </c>
      <c r="CR36">
        <v>-1.042</v>
      </c>
      <c r="CS36">
        <v>0</v>
      </c>
      <c r="CT36">
        <v>-3.9750000000000001</v>
      </c>
      <c r="CU36">
        <v>-0.25800000000000001</v>
      </c>
      <c r="CV36">
        <v>399</v>
      </c>
      <c r="CW36">
        <v>17</v>
      </c>
      <c r="CX36">
        <v>0.06</v>
      </c>
      <c r="CY36">
        <v>0.14000000000000001</v>
      </c>
      <c r="CZ36">
        <v>4.0577544070384697</v>
      </c>
      <c r="DA36">
        <v>1.69366234734294</v>
      </c>
      <c r="DB36">
        <v>0.18386154855412401</v>
      </c>
      <c r="DC36">
        <v>1</v>
      </c>
      <c r="DD36">
        <v>399.95564999999999</v>
      </c>
      <c r="DE36">
        <v>4.1729323307910002E-2</v>
      </c>
      <c r="DF36">
        <v>1.8290092946729199E-2</v>
      </c>
      <c r="DG36">
        <v>1</v>
      </c>
      <c r="DH36">
        <v>1799.9919047619001</v>
      </c>
      <c r="DI36">
        <v>0.205709186353533</v>
      </c>
      <c r="DJ36">
        <v>0.163783220479642</v>
      </c>
      <c r="DK36">
        <v>-1</v>
      </c>
      <c r="DL36">
        <v>2</v>
      </c>
      <c r="DM36">
        <v>2</v>
      </c>
      <c r="DN36" t="s">
        <v>355</v>
      </c>
      <c r="DO36">
        <v>2.7301299999999999</v>
      </c>
      <c r="DP36">
        <v>2.8380700000000001</v>
      </c>
      <c r="DQ36">
        <v>9.6950800000000004E-2</v>
      </c>
      <c r="DR36">
        <v>9.63667E-2</v>
      </c>
      <c r="DS36">
        <v>9.6771099999999999E-2</v>
      </c>
      <c r="DT36">
        <v>9.1836600000000004E-2</v>
      </c>
      <c r="DU36">
        <v>26313.1</v>
      </c>
      <c r="DV36">
        <v>27290.5</v>
      </c>
      <c r="DW36">
        <v>27273.3</v>
      </c>
      <c r="DX36">
        <v>28349.1</v>
      </c>
      <c r="DY36">
        <v>32462.3</v>
      </c>
      <c r="DZ36">
        <v>34253.800000000003</v>
      </c>
      <c r="EA36">
        <v>36453.4</v>
      </c>
      <c r="EB36">
        <v>38385.800000000003</v>
      </c>
      <c r="EC36">
        <v>1.8632200000000001</v>
      </c>
      <c r="ED36">
        <v>2.0163799999999998</v>
      </c>
      <c r="EE36">
        <v>9.3117400000000003E-2</v>
      </c>
      <c r="EF36">
        <v>0</v>
      </c>
      <c r="EG36">
        <v>21.640799999999999</v>
      </c>
      <c r="EH36">
        <v>999.9</v>
      </c>
      <c r="EI36">
        <v>43.951000000000001</v>
      </c>
      <c r="EJ36">
        <v>29.96</v>
      </c>
      <c r="EK36">
        <v>18.5749</v>
      </c>
      <c r="EL36">
        <v>61.937899999999999</v>
      </c>
      <c r="EM36">
        <v>28.317299999999999</v>
      </c>
      <c r="EN36">
        <v>1</v>
      </c>
      <c r="EO36">
        <v>-0.223354</v>
      </c>
      <c r="EP36">
        <v>0.82833299999999999</v>
      </c>
      <c r="EQ36">
        <v>19.964300000000001</v>
      </c>
      <c r="ER36">
        <v>5.2142900000000001</v>
      </c>
      <c r="ES36">
        <v>11.9261</v>
      </c>
      <c r="ET36">
        <v>4.9539499999999999</v>
      </c>
      <c r="EU36">
        <v>3.2966000000000002</v>
      </c>
      <c r="EV36">
        <v>185.9</v>
      </c>
      <c r="EW36">
        <v>9999</v>
      </c>
      <c r="EX36">
        <v>98.1</v>
      </c>
      <c r="EY36">
        <v>6824</v>
      </c>
      <c r="EZ36">
        <v>1.8599000000000001</v>
      </c>
      <c r="FA36">
        <v>1.8591299999999999</v>
      </c>
      <c r="FB36">
        <v>1.8646199999999999</v>
      </c>
      <c r="FC36">
        <v>1.86863</v>
      </c>
      <c r="FD36">
        <v>1.86355</v>
      </c>
      <c r="FE36">
        <v>1.86354</v>
      </c>
      <c r="FF36">
        <v>1.8635600000000001</v>
      </c>
      <c r="FG36">
        <v>1.86337</v>
      </c>
      <c r="FH36">
        <v>0</v>
      </c>
      <c r="FI36">
        <v>0</v>
      </c>
      <c r="FJ36">
        <v>0</v>
      </c>
      <c r="FK36">
        <v>0</v>
      </c>
      <c r="FL36" t="s">
        <v>356</v>
      </c>
      <c r="FM36" t="s">
        <v>357</v>
      </c>
      <c r="FN36" t="s">
        <v>358</v>
      </c>
      <c r="FO36" t="s">
        <v>358</v>
      </c>
      <c r="FP36" t="s">
        <v>358</v>
      </c>
      <c r="FQ36" t="s">
        <v>358</v>
      </c>
      <c r="FR36">
        <v>0</v>
      </c>
      <c r="FS36">
        <v>100</v>
      </c>
      <c r="FT36">
        <v>100</v>
      </c>
      <c r="FU36">
        <v>-3.9750000000000001</v>
      </c>
      <c r="FV36">
        <v>-0.25800000000000001</v>
      </c>
      <c r="FW36">
        <v>-3.97540000000004</v>
      </c>
      <c r="FX36">
        <v>0</v>
      </c>
      <c r="FY36">
        <v>0</v>
      </c>
      <c r="FZ36">
        <v>0</v>
      </c>
      <c r="GA36">
        <v>-0.25800999999999902</v>
      </c>
      <c r="GB36">
        <v>0</v>
      </c>
      <c r="GC36">
        <v>0</v>
      </c>
      <c r="GD36">
        <v>0</v>
      </c>
      <c r="GE36">
        <v>-1</v>
      </c>
      <c r="GF36">
        <v>-1</v>
      </c>
      <c r="GG36">
        <v>-1</v>
      </c>
      <c r="GH36">
        <v>-1</v>
      </c>
      <c r="GI36">
        <v>0.5</v>
      </c>
      <c r="GJ36">
        <v>0.6</v>
      </c>
      <c r="GK36">
        <v>1.0376000000000001</v>
      </c>
      <c r="GL36">
        <v>2.5866699999999998</v>
      </c>
      <c r="GM36">
        <v>1.4489700000000001</v>
      </c>
      <c r="GN36">
        <v>2.2949199999999998</v>
      </c>
      <c r="GO36">
        <v>1.5466299999999999</v>
      </c>
      <c r="GP36">
        <v>2.4572799999999999</v>
      </c>
      <c r="GQ36">
        <v>32.090400000000002</v>
      </c>
      <c r="GR36">
        <v>15.5242</v>
      </c>
      <c r="GS36">
        <v>18</v>
      </c>
      <c r="GT36">
        <v>392.267</v>
      </c>
      <c r="GU36">
        <v>603.09199999999998</v>
      </c>
      <c r="GV36">
        <v>21.189499999999999</v>
      </c>
      <c r="GW36">
        <v>24.403099999999998</v>
      </c>
      <c r="GX36">
        <v>29.9998</v>
      </c>
      <c r="GY36">
        <v>24.413599999999999</v>
      </c>
      <c r="GZ36">
        <v>24.388000000000002</v>
      </c>
      <c r="HA36">
        <v>20.770700000000001</v>
      </c>
      <c r="HB36">
        <v>10</v>
      </c>
      <c r="HC36">
        <v>-30</v>
      </c>
      <c r="HD36">
        <v>21.182099999999998</v>
      </c>
      <c r="HE36">
        <v>400</v>
      </c>
      <c r="HF36">
        <v>0</v>
      </c>
      <c r="HG36">
        <v>100.43899999999999</v>
      </c>
      <c r="HH36">
        <v>93.3643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  <row r="19" spans="1:2" x14ac:dyDescent="0.2">
      <c r="A19" t="s">
        <v>410</v>
      </c>
      <c r="B19" t="s">
        <v>30</v>
      </c>
    </row>
    <row r="20" spans="1:2" x14ac:dyDescent="0.2">
      <c r="A20" t="s">
        <v>411</v>
      </c>
      <c r="B20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2023-07-23T16:52:33Z</dcterms:created>
  <dcterms:modified xsi:type="dcterms:W3CDTF">2023-07-31T15:40:34Z</dcterms:modified>
</cp:coreProperties>
</file>