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8_{8F8D6325-A0BE-014B-800F-EA53552AB297}" xr6:coauthVersionLast="47" xr6:coauthVersionMax="47" xr10:uidLastSave="{00000000-0000-0000-0000-000000000000}"/>
  <bookViews>
    <workbookView xWindow="240" yWindow="760" windowWidth="20420" windowHeight="139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O36" i="1"/>
  <c r="AP36" i="1" s="1"/>
  <c r="AN36" i="1"/>
  <c r="AL36" i="1" s="1"/>
  <c r="AD36" i="1"/>
  <c r="AB36" i="1" s="1"/>
  <c r="AC36" i="1"/>
  <c r="U36" i="1"/>
  <c r="AR35" i="1"/>
  <c r="AQ35" i="1"/>
  <c r="AO35" i="1"/>
  <c r="AP35" i="1" s="1"/>
  <c r="AN35" i="1"/>
  <c r="AM35" i="1"/>
  <c r="AL35" i="1"/>
  <c r="P35" i="1" s="1"/>
  <c r="AD35" i="1"/>
  <c r="AC35" i="1"/>
  <c r="AB35" i="1" s="1"/>
  <c r="U35" i="1"/>
  <c r="AR34" i="1"/>
  <c r="AQ34" i="1"/>
  <c r="AO34" i="1"/>
  <c r="AP34" i="1" s="1"/>
  <c r="AN34" i="1"/>
  <c r="AL34" i="1"/>
  <c r="N34" i="1" s="1"/>
  <c r="M34" i="1" s="1"/>
  <c r="AD34" i="1"/>
  <c r="AC34" i="1"/>
  <c r="AB34" i="1"/>
  <c r="U34" i="1"/>
  <c r="S34" i="1"/>
  <c r="P34" i="1"/>
  <c r="O34" i="1"/>
  <c r="AR33" i="1"/>
  <c r="AQ33" i="1"/>
  <c r="AP33" i="1" s="1"/>
  <c r="AO33" i="1"/>
  <c r="AN33" i="1"/>
  <c r="AL33" i="1" s="1"/>
  <c r="AD33" i="1"/>
  <c r="AC33" i="1"/>
  <c r="AB33" i="1" s="1"/>
  <c r="X33" i="1"/>
  <c r="U33" i="1"/>
  <c r="AR32" i="1"/>
  <c r="AQ32" i="1"/>
  <c r="AO32" i="1"/>
  <c r="AP32" i="1" s="1"/>
  <c r="AN32" i="1"/>
  <c r="AL32" i="1" s="1"/>
  <c r="AD32" i="1"/>
  <c r="AB32" i="1" s="1"/>
  <c r="AC32" i="1"/>
  <c r="U32" i="1"/>
  <c r="AR31" i="1"/>
  <c r="AQ31" i="1"/>
  <c r="AO31" i="1"/>
  <c r="AP31" i="1" s="1"/>
  <c r="AN31" i="1"/>
  <c r="AM31" i="1"/>
  <c r="AL31" i="1"/>
  <c r="P31" i="1" s="1"/>
  <c r="AD31" i="1"/>
  <c r="AC31" i="1"/>
  <c r="AB31" i="1" s="1"/>
  <c r="U31" i="1"/>
  <c r="AR30" i="1"/>
  <c r="AQ30" i="1"/>
  <c r="AO30" i="1"/>
  <c r="AP30" i="1" s="1"/>
  <c r="AN30" i="1"/>
  <c r="AL30" i="1"/>
  <c r="N30" i="1" s="1"/>
  <c r="M30" i="1" s="1"/>
  <c r="AD30" i="1"/>
  <c r="AC30" i="1"/>
  <c r="AB30" i="1"/>
  <c r="U30" i="1"/>
  <c r="S30" i="1"/>
  <c r="P30" i="1"/>
  <c r="O30" i="1"/>
  <c r="AR29" i="1"/>
  <c r="AQ29" i="1"/>
  <c r="AP29" i="1" s="1"/>
  <c r="AO29" i="1"/>
  <c r="AN29" i="1"/>
  <c r="AL29" i="1" s="1"/>
  <c r="AD29" i="1"/>
  <c r="AC29" i="1"/>
  <c r="AB29" i="1" s="1"/>
  <c r="X29" i="1"/>
  <c r="U29" i="1"/>
  <c r="AR28" i="1"/>
  <c r="AQ28" i="1"/>
  <c r="AO28" i="1"/>
  <c r="AP28" i="1" s="1"/>
  <c r="AN28" i="1"/>
  <c r="AL28" i="1" s="1"/>
  <c r="AD28" i="1"/>
  <c r="AB28" i="1" s="1"/>
  <c r="AC28" i="1"/>
  <c r="U28" i="1"/>
  <c r="AR27" i="1"/>
  <c r="AQ27" i="1"/>
  <c r="AO27" i="1"/>
  <c r="AP27" i="1" s="1"/>
  <c r="AN27" i="1"/>
  <c r="AM27" i="1"/>
  <c r="AL27" i="1"/>
  <c r="P27" i="1" s="1"/>
  <c r="AD27" i="1"/>
  <c r="AC27" i="1"/>
  <c r="AB27" i="1" s="1"/>
  <c r="U27" i="1"/>
  <c r="AR26" i="1"/>
  <c r="AQ26" i="1"/>
  <c r="AO26" i="1"/>
  <c r="AP26" i="1" s="1"/>
  <c r="AN26" i="1"/>
  <c r="AL26" i="1"/>
  <c r="N26" i="1" s="1"/>
  <c r="M26" i="1" s="1"/>
  <c r="AD26" i="1"/>
  <c r="AC26" i="1"/>
  <c r="AB26" i="1"/>
  <c r="U26" i="1"/>
  <c r="S26" i="1"/>
  <c r="P26" i="1"/>
  <c r="O26" i="1"/>
  <c r="AR25" i="1"/>
  <c r="AQ25" i="1"/>
  <c r="AP25" i="1" s="1"/>
  <c r="AO25" i="1"/>
  <c r="AN25" i="1"/>
  <c r="AL25" i="1" s="1"/>
  <c r="AD25" i="1"/>
  <c r="AC25" i="1"/>
  <c r="AB25" i="1" s="1"/>
  <c r="X25" i="1"/>
  <c r="U25" i="1"/>
  <c r="AR24" i="1"/>
  <c r="AQ24" i="1"/>
  <c r="AO24" i="1"/>
  <c r="AP24" i="1" s="1"/>
  <c r="AN24" i="1"/>
  <c r="AL24" i="1" s="1"/>
  <c r="AD24" i="1"/>
  <c r="AB24" i="1" s="1"/>
  <c r="AC24" i="1"/>
  <c r="U24" i="1"/>
  <c r="AR23" i="1"/>
  <c r="AQ23" i="1"/>
  <c r="AO23" i="1"/>
  <c r="AP23" i="1" s="1"/>
  <c r="AN23" i="1"/>
  <c r="AL23" i="1"/>
  <c r="P23" i="1" s="1"/>
  <c r="AD23" i="1"/>
  <c r="AC23" i="1"/>
  <c r="AB23" i="1"/>
  <c r="U23" i="1"/>
  <c r="AR22" i="1"/>
  <c r="AQ22" i="1"/>
  <c r="AO22" i="1"/>
  <c r="AN22" i="1"/>
  <c r="AL22" i="1"/>
  <c r="N22" i="1" s="1"/>
  <c r="M22" i="1" s="1"/>
  <c r="AD22" i="1"/>
  <c r="AC22" i="1"/>
  <c r="AB22" i="1"/>
  <c r="U22" i="1"/>
  <c r="S22" i="1"/>
  <c r="P22" i="1"/>
  <c r="O22" i="1"/>
  <c r="AR21" i="1"/>
  <c r="AQ21" i="1"/>
  <c r="AP21" i="1"/>
  <c r="AO21" i="1"/>
  <c r="AN21" i="1"/>
  <c r="AL21" i="1" s="1"/>
  <c r="AD21" i="1"/>
  <c r="AC21" i="1"/>
  <c r="AB21" i="1" s="1"/>
  <c r="X21" i="1"/>
  <c r="U21" i="1"/>
  <c r="AR20" i="1"/>
  <c r="AQ20" i="1"/>
  <c r="AO20" i="1"/>
  <c r="AP20" i="1" s="1"/>
  <c r="AN20" i="1"/>
  <c r="AL20" i="1"/>
  <c r="O20" i="1" s="1"/>
  <c r="AD20" i="1"/>
  <c r="AC20" i="1"/>
  <c r="AB20" i="1"/>
  <c r="U20" i="1"/>
  <c r="S20" i="1"/>
  <c r="N20" i="1"/>
  <c r="M20" i="1" s="1"/>
  <c r="AR19" i="1"/>
  <c r="AQ19" i="1"/>
  <c r="AO19" i="1"/>
  <c r="AP19" i="1" s="1"/>
  <c r="AN19" i="1"/>
  <c r="AL19" i="1"/>
  <c r="P19" i="1" s="1"/>
  <c r="AD19" i="1"/>
  <c r="AC19" i="1"/>
  <c r="AB19" i="1"/>
  <c r="U19" i="1"/>
  <c r="AF26" i="1" l="1"/>
  <c r="AF34" i="1"/>
  <c r="P28" i="1"/>
  <c r="O28" i="1"/>
  <c r="S28" i="1"/>
  <c r="N28" i="1"/>
  <c r="M28" i="1" s="1"/>
  <c r="AM28" i="1"/>
  <c r="S29" i="1"/>
  <c r="AM29" i="1"/>
  <c r="P29" i="1"/>
  <c r="O29" i="1"/>
  <c r="N29" i="1"/>
  <c r="M29" i="1" s="1"/>
  <c r="S36" i="1"/>
  <c r="P36" i="1"/>
  <c r="O36" i="1"/>
  <c r="N36" i="1"/>
  <c r="M36" i="1" s="1"/>
  <c r="AM36" i="1"/>
  <c r="AP22" i="1"/>
  <c r="X22" i="1"/>
  <c r="S25" i="1"/>
  <c r="AM25" i="1"/>
  <c r="P25" i="1"/>
  <c r="O25" i="1"/>
  <c r="N25" i="1"/>
  <c r="M25" i="1" s="1"/>
  <c r="O32" i="1"/>
  <c r="P32" i="1"/>
  <c r="S32" i="1"/>
  <c r="N32" i="1"/>
  <c r="M32" i="1" s="1"/>
  <c r="AM32" i="1"/>
  <c r="P21" i="1"/>
  <c r="S21" i="1"/>
  <c r="O21" i="1"/>
  <c r="N21" i="1"/>
  <c r="M21" i="1" s="1"/>
  <c r="Y21" i="1" s="1"/>
  <c r="Z21" i="1" s="1"/>
  <c r="O24" i="1"/>
  <c r="S24" i="1"/>
  <c r="P24" i="1"/>
  <c r="N24" i="1"/>
  <c r="M24" i="1" s="1"/>
  <c r="AM24" i="1"/>
  <c r="S33" i="1"/>
  <c r="P33" i="1"/>
  <c r="O33" i="1"/>
  <c r="AM33" i="1"/>
  <c r="N33" i="1"/>
  <c r="M33" i="1" s="1"/>
  <c r="AF20" i="1"/>
  <c r="AF22" i="1"/>
  <c r="AM21" i="1"/>
  <c r="AF30" i="1"/>
  <c r="X26" i="1"/>
  <c r="X30" i="1"/>
  <c r="X34" i="1"/>
  <c r="S19" i="1"/>
  <c r="AM20" i="1"/>
  <c r="S23" i="1"/>
  <c r="S27" i="1"/>
  <c r="S31" i="1"/>
  <c r="S35" i="1"/>
  <c r="AM19" i="1"/>
  <c r="N19" i="1"/>
  <c r="M19" i="1" s="1"/>
  <c r="P20" i="1"/>
  <c r="X20" i="1"/>
  <c r="N23" i="1"/>
  <c r="M23" i="1" s="1"/>
  <c r="X24" i="1"/>
  <c r="N27" i="1"/>
  <c r="M27" i="1" s="1"/>
  <c r="X28" i="1"/>
  <c r="N31" i="1"/>
  <c r="M31" i="1" s="1"/>
  <c r="X32" i="1"/>
  <c r="N35" i="1"/>
  <c r="M35" i="1" s="1"/>
  <c r="X36" i="1"/>
  <c r="AM23" i="1"/>
  <c r="O19" i="1"/>
  <c r="AM22" i="1"/>
  <c r="O23" i="1"/>
  <c r="AM26" i="1"/>
  <c r="O27" i="1"/>
  <c r="AM30" i="1"/>
  <c r="O31" i="1"/>
  <c r="AM34" i="1"/>
  <c r="O35" i="1"/>
  <c r="X19" i="1"/>
  <c r="X23" i="1"/>
  <c r="X27" i="1"/>
  <c r="X31" i="1"/>
  <c r="X35" i="1"/>
  <c r="AA21" i="1" l="1"/>
  <c r="AE21" i="1" s="1"/>
  <c r="AH21" i="1"/>
  <c r="AG21" i="1"/>
  <c r="Y20" i="1"/>
  <c r="Z20" i="1" s="1"/>
  <c r="Y25" i="1"/>
  <c r="Z25" i="1" s="1"/>
  <c r="AF25" i="1"/>
  <c r="V25" i="1"/>
  <c r="T25" i="1" s="1"/>
  <c r="W25" i="1" s="1"/>
  <c r="Q25" i="1" s="1"/>
  <c r="R25" i="1" s="1"/>
  <c r="AF36" i="1"/>
  <c r="V36" i="1"/>
  <c r="T36" i="1" s="1"/>
  <c r="W36" i="1" s="1"/>
  <c r="Q36" i="1" s="1"/>
  <c r="R36" i="1" s="1"/>
  <c r="Y24" i="1"/>
  <c r="Z24" i="1" s="1"/>
  <c r="AF21" i="1"/>
  <c r="V21" i="1"/>
  <c r="T21" i="1" s="1"/>
  <c r="W21" i="1" s="1"/>
  <c r="Q21" i="1" s="1"/>
  <c r="R21" i="1" s="1"/>
  <c r="Y35" i="1"/>
  <c r="Z35" i="1" s="1"/>
  <c r="Y36" i="1"/>
  <c r="Z36" i="1" s="1"/>
  <c r="Y31" i="1"/>
  <c r="Z31" i="1" s="1"/>
  <c r="AF35" i="1"/>
  <c r="Y27" i="1"/>
  <c r="Z27" i="1" s="1"/>
  <c r="Y32" i="1"/>
  <c r="Z32" i="1" s="1"/>
  <c r="AF19" i="1"/>
  <c r="Y34" i="1"/>
  <c r="Z34" i="1" s="1"/>
  <c r="AF24" i="1"/>
  <c r="V24" i="1"/>
  <c r="T24" i="1" s="1"/>
  <c r="W24" i="1" s="1"/>
  <c r="Q24" i="1" s="1"/>
  <c r="R24" i="1" s="1"/>
  <c r="AF23" i="1"/>
  <c r="Y23" i="1"/>
  <c r="Z23" i="1" s="1"/>
  <c r="AF31" i="1"/>
  <c r="V31" i="1"/>
  <c r="T31" i="1" s="1"/>
  <c r="W31" i="1" s="1"/>
  <c r="Q31" i="1" s="1"/>
  <c r="R31" i="1" s="1"/>
  <c r="Y30" i="1"/>
  <c r="Z30" i="1" s="1"/>
  <c r="Y33" i="1"/>
  <c r="Z33" i="1" s="1"/>
  <c r="AF33" i="1"/>
  <c r="V33" i="1"/>
  <c r="T33" i="1" s="1"/>
  <c r="W33" i="1" s="1"/>
  <c r="Q33" i="1" s="1"/>
  <c r="R33" i="1" s="1"/>
  <c r="AF28" i="1"/>
  <c r="Y19" i="1"/>
  <c r="Z19" i="1" s="1"/>
  <c r="V19" i="1" s="1"/>
  <c r="T19" i="1" s="1"/>
  <c r="W19" i="1" s="1"/>
  <c r="Q19" i="1" s="1"/>
  <c r="R19" i="1" s="1"/>
  <c r="Y28" i="1"/>
  <c r="Z28" i="1" s="1"/>
  <c r="Y26" i="1"/>
  <c r="Z26" i="1" s="1"/>
  <c r="AF32" i="1"/>
  <c r="V32" i="1"/>
  <c r="T32" i="1" s="1"/>
  <c r="W32" i="1" s="1"/>
  <c r="Q32" i="1" s="1"/>
  <c r="R32" i="1" s="1"/>
  <c r="AF27" i="1"/>
  <c r="V27" i="1"/>
  <c r="T27" i="1" s="1"/>
  <c r="W27" i="1" s="1"/>
  <c r="Q27" i="1" s="1"/>
  <c r="R27" i="1" s="1"/>
  <c r="Y22" i="1"/>
  <c r="Z22" i="1" s="1"/>
  <c r="Y29" i="1"/>
  <c r="Z29" i="1" s="1"/>
  <c r="AF29" i="1"/>
  <c r="V29" i="1"/>
  <c r="T29" i="1" s="1"/>
  <c r="W29" i="1" s="1"/>
  <c r="Q29" i="1" s="1"/>
  <c r="R29" i="1" s="1"/>
  <c r="AA35" i="1" l="1"/>
  <c r="AE35" i="1" s="1"/>
  <c r="AG35" i="1"/>
  <c r="AH35" i="1"/>
  <c r="AI35" i="1" s="1"/>
  <c r="AH28" i="1"/>
  <c r="AA28" i="1"/>
  <c r="AE28" i="1" s="1"/>
  <c r="AG28" i="1"/>
  <c r="V28" i="1"/>
  <c r="T28" i="1" s="1"/>
  <c r="W28" i="1" s="1"/>
  <c r="Q28" i="1" s="1"/>
  <c r="R28" i="1" s="1"/>
  <c r="AA23" i="1"/>
  <c r="AE23" i="1" s="1"/>
  <c r="AH23" i="1"/>
  <c r="AG23" i="1"/>
  <c r="AH20" i="1"/>
  <c r="AA20" i="1"/>
  <c r="AE20" i="1" s="1"/>
  <c r="V20" i="1"/>
  <c r="T20" i="1" s="1"/>
  <c r="W20" i="1" s="1"/>
  <c r="Q20" i="1" s="1"/>
  <c r="R20" i="1" s="1"/>
  <c r="AG20" i="1"/>
  <c r="AA30" i="1"/>
  <c r="AE30" i="1" s="1"/>
  <c r="AH30" i="1"/>
  <c r="AI30" i="1" s="1"/>
  <c r="AG30" i="1"/>
  <c r="V30" i="1"/>
  <c r="T30" i="1" s="1"/>
  <c r="W30" i="1" s="1"/>
  <c r="Q30" i="1" s="1"/>
  <c r="R30" i="1" s="1"/>
  <c r="AG27" i="1"/>
  <c r="AA27" i="1"/>
  <c r="AE27" i="1" s="1"/>
  <c r="AH27" i="1"/>
  <c r="AA26" i="1"/>
  <c r="AE26" i="1" s="1"/>
  <c r="AH26" i="1"/>
  <c r="AG26" i="1"/>
  <c r="V26" i="1"/>
  <c r="T26" i="1" s="1"/>
  <c r="W26" i="1" s="1"/>
  <c r="Q26" i="1" s="1"/>
  <c r="R26" i="1" s="1"/>
  <c r="AA19" i="1"/>
  <c r="AE19" i="1" s="1"/>
  <c r="AH19" i="1"/>
  <c r="AI19" i="1" s="1"/>
  <c r="AG19" i="1"/>
  <c r="AA34" i="1"/>
  <c r="AE34" i="1" s="1"/>
  <c r="AH34" i="1"/>
  <c r="AG34" i="1"/>
  <c r="V34" i="1"/>
  <c r="T34" i="1" s="1"/>
  <c r="W34" i="1" s="1"/>
  <c r="Q34" i="1" s="1"/>
  <c r="R34" i="1" s="1"/>
  <c r="V35" i="1"/>
  <c r="T35" i="1" s="1"/>
  <c r="W35" i="1" s="1"/>
  <c r="Q35" i="1" s="1"/>
  <c r="R35" i="1" s="1"/>
  <c r="AA25" i="1"/>
  <c r="AE25" i="1" s="1"/>
  <c r="AH25" i="1"/>
  <c r="AI25" i="1" s="1"/>
  <c r="AG25" i="1"/>
  <c r="AG31" i="1"/>
  <c r="AA31" i="1"/>
  <c r="AE31" i="1" s="1"/>
  <c r="AH31" i="1"/>
  <c r="AI31" i="1" s="1"/>
  <c r="AH24" i="1"/>
  <c r="AI24" i="1" s="1"/>
  <c r="AA24" i="1"/>
  <c r="AE24" i="1" s="1"/>
  <c r="AG24" i="1"/>
  <c r="AA29" i="1"/>
  <c r="AE29" i="1" s="1"/>
  <c r="AH29" i="1"/>
  <c r="AG29" i="1"/>
  <c r="V23" i="1"/>
  <c r="T23" i="1" s="1"/>
  <c r="W23" i="1" s="1"/>
  <c r="Q23" i="1" s="1"/>
  <c r="R23" i="1" s="1"/>
  <c r="AI21" i="1"/>
  <c r="AA22" i="1"/>
  <c r="AE22" i="1" s="1"/>
  <c r="AH22" i="1"/>
  <c r="AG22" i="1"/>
  <c r="V22" i="1"/>
  <c r="T22" i="1" s="1"/>
  <c r="W22" i="1" s="1"/>
  <c r="Q22" i="1" s="1"/>
  <c r="R22" i="1" s="1"/>
  <c r="AA33" i="1"/>
  <c r="AE33" i="1" s="1"/>
  <c r="AH33" i="1"/>
  <c r="AG33" i="1"/>
  <c r="AH32" i="1"/>
  <c r="AI32" i="1" s="1"/>
  <c r="AA32" i="1"/>
  <c r="AE32" i="1" s="1"/>
  <c r="AG32" i="1"/>
  <c r="AH36" i="1"/>
  <c r="AA36" i="1"/>
  <c r="AE36" i="1" s="1"/>
  <c r="AG36" i="1"/>
  <c r="AI33" i="1" l="1"/>
  <c r="AI27" i="1"/>
  <c r="AI34" i="1"/>
  <c r="AI29" i="1"/>
  <c r="AI28" i="1"/>
  <c r="AI26" i="1"/>
  <c r="AI20" i="1"/>
  <c r="AI36" i="1"/>
  <c r="AI22" i="1"/>
  <c r="AI23" i="1"/>
</calcChain>
</file>

<file path=xl/sharedStrings.xml><?xml version="1.0" encoding="utf-8"?>
<sst xmlns="http://schemas.openxmlformats.org/spreadsheetml/2006/main" count="988" uniqueCount="414">
  <si>
    <t>File opened</t>
  </si>
  <si>
    <t>2023-07-23 11:31:57</t>
  </si>
  <si>
    <t>Console s/n</t>
  </si>
  <si>
    <t>68C-812122</t>
  </si>
  <si>
    <t>Console ver</t>
  </si>
  <si>
    <t>Bluestem v.2.1.08</t>
  </si>
  <si>
    <t>Scripts ver</t>
  </si>
  <si>
    <t>2022.05  2.1.08, Aug 2022</t>
  </si>
  <si>
    <t>Head s/n</t>
  </si>
  <si>
    <t>68H-982112</t>
  </si>
  <si>
    <t>Head ver</t>
  </si>
  <si>
    <t>1.4.22</t>
  </si>
  <si>
    <t>Head cal</t>
  </si>
  <si>
    <t>{"flowazero": "0.29276", "co2aspan2b": "0.303179", "h2oaspan2": "0", "co2bspan2b": "0.301941", "h2obspan2": "0", "chamberpressurezero": "2.69073", "h2oaspan1": "1.00972", "co2azero": "0.93247", "h2obzero": "1.01733", "ssb_ref": "35739", "flowmeterzero": "1.00306", "co2aspanconc2": "299.3", "h2obspan2a": "0.0707451", "co2aspan2a": "0.305485", "h2oaspanconc1": "12.13", "flowbzero": "0.30054", "co2bspanconc1": "2491", "tbzero": "0.0309811", "ssa_ref": "31724", "co2bspan2a": "0.304297", "oxygen": "21", "co2bzero": "0.935154", "co2bspan1": "1.00256", "co2aspanconc1": "2491", "co2aspan1": "1.00275", "h2obspanconc1": "12.12", "h2obspan1": "1.00295", "co2bspanconc2": "299.3", "h2obspan2b": "0.0709538", "co2aspan2": "-0.033707", "tazero": "-0.061388", "h2obspanconc2": "0", "h2oaspanconc2": "0", "h2oaspan2b": "0.0726308", "co2bspan2": "-0.0338567", "h2oaspan2a": "0.0719315", "h2oazero": "1.01368"}</t>
  </si>
  <si>
    <t>CO2 rangematch</t>
  </si>
  <si>
    <t>Mon Jul 10 11:00</t>
  </si>
  <si>
    <t>H2O rangematch</t>
  </si>
  <si>
    <t>Tue Jun  6 13:05</t>
  </si>
  <si>
    <t>Chamber type</t>
  </si>
  <si>
    <t>6800-01A</t>
  </si>
  <si>
    <t>Chamber s/n</t>
  </si>
  <si>
    <t>MPF-281862</t>
  </si>
  <si>
    <t>Chamber rev</t>
  </si>
  <si>
    <t>0</t>
  </si>
  <si>
    <t>Chamber cal</t>
  </si>
  <si>
    <t>Fluorometer</t>
  </si>
  <si>
    <t>Flr. Version</t>
  </si>
  <si>
    <t>11:31:57</t>
  </si>
  <si>
    <t>Stability Definition:	A (GasEx): Per=20	Qin (LeafQ): Per=20	CO2_r (Meas): Per=20</t>
  </si>
  <si>
    <t>11:35:00</t>
  </si>
  <si>
    <t>Stability Definition:	A (GasEx): Per=20	Qin (LeafQ): Per=20	CO2_r (Meas): Std&lt;0.75 Per=20</t>
  </si>
  <si>
    <t>11:35:01</t>
  </si>
  <si>
    <t>Stability Definition:	A (GasEx): Std&lt;0.2 Per=20	Qin (LeafQ): Per=20	CO2_r (Meas): Std&lt;0.75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</si>
  <si>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</si>
  <si>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</si>
  <si>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</si>
  <si>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</si>
  <si>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</si>
  <si>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</si>
  <si>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</si>
  <si>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</si>
  <si>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</si>
  <si>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</si>
  <si>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</si>
  <si>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</si>
  <si>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</si>
  <si>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</si>
  <si>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</si>
  <si>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</si>
  <si>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</si>
  <si>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</si>
  <si>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</si>
  <si>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</si>
  <si>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</si>
  <si>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</si>
  <si>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</si>
  <si>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</si>
  <si>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</si>
  <si>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</si>
  <si>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</si>
  <si>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</si>
  <si>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</si>
  <si>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</si>
  <si>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</si>
  <si>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</si>
  <si>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</si>
  <si>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</si>
  <si>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</si>
  <si>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</si>
  <si>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</si>
  <si>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</si>
  <si>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</si>
  <si>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</si>
  <si>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</si>
  <si>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</si>
  <si>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</si>
  <si>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</si>
  <si>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</si>
  <si>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</si>
  <si>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</si>
  <si>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</si>
  <si>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</si>
  <si>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</si>
  <si>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</si>
  <si>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</si>
  <si>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</si>
  <si>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</si>
  <si>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</si>
  <si>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</si>
  <si>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</si>
  <si>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</si>
  <si>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2.0055 88.6067 382.417 626.939 874.844 1101.91 1301.05 1465.9</t>
  </si>
  <si>
    <t>Fs_true</t>
  </si>
  <si>
    <t>0.311437 103.533 403.145 601.436 802.441 1000.84 1203.96 1400.74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</si>
  <si>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</si>
  <si>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</si>
  <si>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</si>
  <si>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</si>
  <si>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</si>
  <si>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</si>
  <si>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</si>
  <si>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</si>
  <si>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</si>
  <si>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</si>
  <si>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</si>
  <si>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</si>
  <si>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</si>
  <si>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</si>
  <si>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</si>
  <si>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</si>
  <si>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</si>
  <si>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</si>
  <si>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</si>
  <si>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</si>
  <si>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</si>
  <si>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</si>
  <si>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</si>
  <si>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</si>
  <si>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</si>
  <si>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</si>
  <si>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</si>
  <si>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</si>
  <si>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</si>
  <si>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</si>
  <si>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</si>
  <si>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</si>
  <si>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</si>
  <si>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</si>
  <si>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</si>
  <si>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</si>
  <si>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</si>
  <si>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</si>
  <si>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</si>
  <si>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</si>
  <si>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</si>
  <si>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</si>
  <si>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</si>
  <si>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</si>
  <si>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</si>
  <si>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</si>
  <si>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</si>
  <si>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</si>
  <si>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</si>
  <si>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</si>
  <si>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</si>
  <si>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</si>
  <si>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</si>
  <si>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</si>
  <si>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</si>
  <si>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</si>
  <si>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</si>
  <si>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</si>
  <si>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</si>
  <si>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</si>
  <si>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</si>
  <si>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</si>
  <si>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</si>
  <si>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</si>
  <si>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</si>
  <si>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</si>
  <si>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</si>
  <si>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</si>
  <si>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</si>
  <si>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</si>
  <si>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</si>
  <si>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</si>
  <si>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</si>
  <si>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</si>
  <si>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</si>
  <si>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</si>
  <si>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</si>
  <si>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</si>
  <si>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</si>
  <si>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</si>
  <si>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</si>
  <si>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</si>
  <si>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</si>
  <si>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</si>
  <si>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</si>
  <si>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</si>
  <si>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</si>
  <si>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</si>
  <si>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</si>
  <si>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</si>
  <si>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</si>
  <si>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</si>
  <si>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</si>
  <si>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</si>
  <si>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</si>
  <si>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</si>
  <si>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</si>
  <si>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</si>
  <si>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</si>
  <si>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</si>
  <si>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</si>
  <si>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</si>
  <si>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</si>
  <si>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</si>
  <si>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</si>
  <si>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</si>
  <si>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</si>
  <si>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</si>
  <si>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</si>
  <si>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</si>
  <si>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</si>
  <si>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</si>
  <si>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</si>
  <si>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</si>
  <si>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</si>
  <si>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</si>
  <si>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</si>
  <si>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</si>
  <si>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</si>
  <si>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</si>
  <si>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</si>
  <si>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</si>
  <si>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</si>
  <si>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</si>
  <si>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</si>
  <si>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</si>
  <si>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</si>
  <si>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</si>
  <si>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</si>
  <si>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</si>
  <si>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</si>
  <si>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</si>
  <si>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</si>
  <si>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</si>
  <si>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</si>
  <si>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</si>
  <si>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</si>
  <si>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</si>
  <si>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</si>
  <si>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</si>
  <si>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</si>
  <si>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</si>
  <si>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</si>
  <si>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</si>
  <si>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</si>
  <si>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</si>
  <si>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</si>
  <si>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</si>
  <si>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</si>
  <si>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</si>
  <si>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</si>
  <si>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</si>
  <si>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</si>
  <si>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</si>
  <si>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</si>
  <si>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</si>
  <si>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</si>
  <si>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</si>
  <si>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</si>
  <si>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</si>
  <si>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</si>
  <si>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</si>
  <si>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</si>
  <si>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</si>
  <si>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</si>
  <si>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</si>
  <si>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</si>
  <si>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</si>
  <si>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</si>
  <si>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</si>
  <si>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</si>
  <si>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</si>
  <si>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</si>
  <si>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</si>
  <si>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</si>
  <si>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</si>
  <si>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</si>
  <si>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</si>
  <si>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</si>
  <si>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</si>
  <si>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</si>
  <si>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</si>
  <si>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</si>
  <si>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</si>
  <si>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</si>
  <si>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</si>
  <si>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</si>
  <si>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</si>
  <si>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</si>
  <si>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</si>
  <si>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</si>
  <si>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</si>
  <si>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</si>
  <si>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</si>
  <si>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</si>
  <si>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</si>
  <si>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</si>
  <si>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</si>
  <si>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</si>
  <si>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</si>
  <si>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</si>
  <si>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</si>
  <si>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</si>
  <si>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</si>
  <si>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</si>
  <si>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</si>
  <si>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</si>
  <si>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</si>
  <si>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</si>
  <si>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</si>
  <si>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</si>
  <si>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</si>
  <si>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</si>
  <si>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</si>
  <si>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</si>
  <si>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</si>
  <si>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</si>
  <si>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</si>
  <si>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</si>
  <si>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</si>
  <si>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</si>
  <si>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</si>
  <si>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</si>
  <si>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</si>
  <si>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</si>
  <si>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</si>
  <si>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</si>
  <si>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</si>
  <si>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</si>
  <si>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</si>
  <si>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</si>
  <si>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</si>
  <si>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</si>
  <si>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</si>
  <si>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</si>
  <si>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</si>
  <si>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</si>
  <si>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</si>
  <si>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</si>
  <si>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</si>
  <si>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</si>
  <si>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</si>
  <si>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</si>
  <si>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</si>
  <si>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</si>
  <si>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</si>
  <si>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</si>
  <si>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</si>
  <si>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</si>
  <si>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</si>
  <si>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</si>
  <si>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</si>
  <si>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20230723 11:37:41</t>
  </si>
  <si>
    <t>11:37:41</t>
  </si>
  <si>
    <t>none</t>
  </si>
  <si>
    <t>Mikaela</t>
  </si>
  <si>
    <t>20230723</t>
  </si>
  <si>
    <t>AR</t>
  </si>
  <si>
    <t>RUCH</t>
  </si>
  <si>
    <t>BNL21880</t>
  </si>
  <si>
    <t>11:37:11</t>
  </si>
  <si>
    <t>2/2</t>
  </si>
  <si>
    <t>00000000</t>
  </si>
  <si>
    <t>iiiiiiii</t>
  </si>
  <si>
    <t>off</t>
  </si>
  <si>
    <t>20230723 11:39:13</t>
  </si>
  <si>
    <t>11:39:13</t>
  </si>
  <si>
    <t>11:38:43</t>
  </si>
  <si>
    <t>20230723 11:40:42</t>
  </si>
  <si>
    <t>11:40:42</t>
  </si>
  <si>
    <t>11:40:12</t>
  </si>
  <si>
    <t>20230723 11:42:16</t>
  </si>
  <si>
    <t>11:42:16</t>
  </si>
  <si>
    <t>11:41:48</t>
  </si>
  <si>
    <t>20230723 11:43:48</t>
  </si>
  <si>
    <t>11:43:48</t>
  </si>
  <si>
    <t>11:43:19</t>
  </si>
  <si>
    <t>20230723 11:45:03</t>
  </si>
  <si>
    <t>11:45:03</t>
  </si>
  <si>
    <t>11:44:52</t>
  </si>
  <si>
    <t>20230723 11:46:16</t>
  </si>
  <si>
    <t>11:46:16</t>
  </si>
  <si>
    <t>11:46:05</t>
  </si>
  <si>
    <t>20230723 11:48:01</t>
  </si>
  <si>
    <t>11:48:01</t>
  </si>
  <si>
    <t>11:47:32</t>
  </si>
  <si>
    <t>20230723 11:49:38</t>
  </si>
  <si>
    <t>11:49:38</t>
  </si>
  <si>
    <t>11:49:08</t>
  </si>
  <si>
    <t>20230723 11:51:05</t>
  </si>
  <si>
    <t>11:51:05</t>
  </si>
  <si>
    <t>11:50:37</t>
  </si>
  <si>
    <t>20230723 11:52:43</t>
  </si>
  <si>
    <t>11:52:43</t>
  </si>
  <si>
    <t>11:52:15</t>
  </si>
  <si>
    <t>20230723 11:54:11</t>
  </si>
  <si>
    <t>11:54:11</t>
  </si>
  <si>
    <t>11:53:43</t>
  </si>
  <si>
    <t>20230723 11:55:40</t>
  </si>
  <si>
    <t>11:55:40</t>
  </si>
  <si>
    <t>11:55:09</t>
  </si>
  <si>
    <t>20230723 11:57:16</t>
  </si>
  <si>
    <t>11:57:16</t>
  </si>
  <si>
    <t>11:56:46</t>
  </si>
  <si>
    <t>20230723 11:58:43</t>
  </si>
  <si>
    <t>11:58:43</t>
  </si>
  <si>
    <t>11:58:15</t>
  </si>
  <si>
    <t>20230723 12:00:23</t>
  </si>
  <si>
    <t>12:00:23</t>
  </si>
  <si>
    <t>11:59:55</t>
  </si>
  <si>
    <t>20230723 12:02:01</t>
  </si>
  <si>
    <t>12:02:01</t>
  </si>
  <si>
    <t>12:01:27</t>
  </si>
  <si>
    <t>20230723 12:03:52</t>
  </si>
  <si>
    <t>12:03:52</t>
  </si>
  <si>
    <t>12:03:22</t>
  </si>
  <si>
    <t>12:06:38</t>
  </si>
  <si>
    <t>Stability Definition:	A (GasEx): Std&lt;0.2 Per=20	Qin (LeafQ): Std&lt;1 Per=20	CO2_r (Meas): Std&lt;0.75 Per=20</t>
  </si>
  <si>
    <t>12:06:39</t>
  </si>
  <si>
    <t>Stability Definition:	A (GasEx): Std&lt;0.2 Per=20	Qin (LeafQ): Std&lt;1 Per=20	CO2_r (Meas): Per=20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</si>
</sst>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/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6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1</v>
      </c>
      <c r="D9">
        <v>0</v>
      </c>
      <c r="E9">
        <v>0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344</v>
      </c>
      <c r="EY18" t="s">
        <v>343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1690141061.0999999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1690141061.0999999</v>
      </c>
      <c r="M19">
        <f t="shared" ref="M19:M36" si="0">(N19)/1000</f>
        <v>2.143886786710679E-3</v>
      </c>
      <c r="N19">
        <f t="shared" ref="N19:N36" si="1">1000*AZ19*AL19*(AV19-AW19)/(100*$B$7*(1000-AL19*AV19))</f>
        <v>2.143886786710679</v>
      </c>
      <c r="O19">
        <f t="shared" ref="O19:O36" si="2">AZ19*AL19*(AU19-AT19*(1000-AL19*AW19)/(1000-AL19*AV19))/(100*$B$7)</f>
        <v>12.399811457956433</v>
      </c>
      <c r="P19">
        <f t="shared" ref="P19:P36" si="3">AT19 - IF(AL19&gt;1, O19*$B$7*100/(AN19*BH19), 0)</f>
        <v>386.721</v>
      </c>
      <c r="Q19">
        <f t="shared" ref="Q19:Q36" si="4">((W19-M19/2)*P19-O19)/(W19+M19/2)</f>
        <v>260.5406041498004</v>
      </c>
      <c r="R19">
        <f t="shared" ref="R19:R36" si="5">Q19*(BA19+BB19)/1000</f>
        <v>26.227044082402042</v>
      </c>
      <c r="S19">
        <f t="shared" ref="S19:S36" si="6">(AT19 - IF(AL19&gt;1, O19*$B$7*100/(AN19*BH19), 0))*(BA19+BB19)/1000</f>
        <v>38.928860043477293</v>
      </c>
      <c r="T19">
        <f t="shared" ref="T19:T36" si="7">2/((1/V19-1/U19)+SIGN(V19)*SQRT((1/V19-1/U19)*(1/V19-1/U19) + 4*$C$7/(($C$7+1)*($C$7+1))*(2*1/V19*1/U19-1/U19*1/U19)))</f>
        <v>0.17060483045006491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2.9394245810822568</v>
      </c>
      <c r="V19">
        <f t="shared" ref="V19:V36" si="9">M19*(1000-(1000*0.61365*EXP(17.502*Z19/(240.97+Z19))/(BA19+BB19)+AV19)/2)/(1000*0.61365*EXP(17.502*Z19/(240.97+Z19))/(BA19+BB19)-AV19)</f>
        <v>0.16528857503742836</v>
      </c>
      <c r="W19">
        <f t="shared" ref="W19:W36" si="10">1/(($C$7+1)/(T19/1.6)+1/(U19/1.37)) + $C$7/(($C$7+1)/(T19/1.6) + $C$7/(U19/1.37))</f>
        <v>0.10376920416260271</v>
      </c>
      <c r="X19">
        <f t="shared" ref="X19:X36" si="11">(AO19*AR19)</f>
        <v>297.70257899999996</v>
      </c>
      <c r="Y19">
        <f t="shared" ref="Y19:Y36" si="12">(BC19+(X19+2*0.95*0.0000000567*(((BC19+$B$9)+273)^4-(BC19+273)^4)-44100*M19)/(1.84*29.3*U19+8*0.95*0.0000000567*(BC19+273)^3))</f>
        <v>26.116992774891514</v>
      </c>
      <c r="Z19">
        <f t="shared" ref="Z19:Z36" si="13">($C$9*BD19+$D$9*BE19+$E$9*Y19)</f>
        <v>25.060500000000001</v>
      </c>
      <c r="AA19">
        <f t="shared" ref="AA19:AA36" si="14">0.61365*EXP(17.502*Z19/(240.97+Z19))</f>
        <v>3.1911646352156904</v>
      </c>
      <c r="AB19">
        <f t="shared" ref="AB19:AB36" si="15">(AC19/AD19*100)</f>
        <v>60.625492314768657</v>
      </c>
      <c r="AC19">
        <f t="shared" ref="AC19:AC36" si="16">AV19*(BA19+BB19)/1000</f>
        <v>1.9186345883897398</v>
      </c>
      <c r="AD19">
        <f t="shared" ref="AD19:AD36" si="17">0.61365*EXP(17.502*BC19/(240.97+BC19))</f>
        <v>3.1647323842388846</v>
      </c>
      <c r="AE19">
        <f t="shared" ref="AE19:AE36" si="18">(AA19-AV19*(BA19+BB19)/1000)</f>
        <v>1.2725300468259506</v>
      </c>
      <c r="AF19">
        <f t="shared" ref="AF19:AF36" si="19">(-M19*44100)</f>
        <v>-94.54540729394094</v>
      </c>
      <c r="AG19">
        <f t="shared" ref="AG19:AG36" si="20">2*29.3*U19*0.92*(BC19-Z19)</f>
        <v>-22.106600993135547</v>
      </c>
      <c r="AH19">
        <f t="shared" ref="AH19:AH36" si="21">2*0.95*0.0000000567*(((BC19+$B$9)+273)^4-(Z19+273)^4)</f>
        <v>-1.5906668572993756</v>
      </c>
      <c r="AI19">
        <f t="shared" ref="AI19:AI36" si="22">X19+AH19+AF19+AG19</f>
        <v>179.45990385562411</v>
      </c>
      <c r="AJ19">
        <v>21</v>
      </c>
      <c r="AK19">
        <v>4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53546.475730153543</v>
      </c>
      <c r="AO19">
        <f t="shared" ref="AO19:AO36" si="26">$B$13*BI19+$C$13*BJ19+$F$13*BU19*(1-BX19)</f>
        <v>1800</v>
      </c>
      <c r="AP19">
        <f t="shared" ref="AP19:AP36" si="27">AO19*AQ19</f>
        <v>1517.4002999999998</v>
      </c>
      <c r="AQ19">
        <f t="shared" ref="AQ19:AQ36" si="28">($B$13*$D$11+$C$13*$D$11+$F$13*((CH19+BZ19)/MAX(CH19+BZ19+CI19, 0.1)*$I$11+CI19/MAX(CH19+BZ19+CI19, 0.1)*$J$11))/($B$13+$C$13+$F$13)</f>
        <v>0.84300016666666655</v>
      </c>
      <c r="AR19">
        <f t="shared" ref="AR19:AR36" si="29">($B$13*$K$11+$C$13*$K$11+$F$13*((CH19+BZ19)/MAX(CH19+BZ19+CI19, 0.1)*$P$11+CI19/MAX(CH19+BZ19+CI19, 0.1)*$Q$11))/($B$13+$C$13+$F$13)</f>
        <v>0.16539032166666665</v>
      </c>
      <c r="AS19">
        <v>1690141061.0999999</v>
      </c>
      <c r="AT19">
        <v>386.721</v>
      </c>
      <c r="AU19">
        <v>399.95100000000002</v>
      </c>
      <c r="AV19">
        <v>19.059799999999999</v>
      </c>
      <c r="AW19">
        <v>16.956600000000002</v>
      </c>
      <c r="AX19">
        <v>389.87200000000001</v>
      </c>
      <c r="AY19">
        <v>19.247499999999999</v>
      </c>
      <c r="AZ19">
        <v>599.95000000000005</v>
      </c>
      <c r="BA19">
        <v>100.56399999999999</v>
      </c>
      <c r="BB19">
        <v>9.9941299999999997E-2</v>
      </c>
      <c r="BC19">
        <v>24.920999999999999</v>
      </c>
      <c r="BD19">
        <v>25.060500000000001</v>
      </c>
      <c r="BE19">
        <v>999.9</v>
      </c>
      <c r="BF19">
        <v>0</v>
      </c>
      <c r="BG19">
        <v>0</v>
      </c>
      <c r="BH19">
        <v>10000</v>
      </c>
      <c r="BI19">
        <v>0</v>
      </c>
      <c r="BJ19">
        <v>692.62199999999996</v>
      </c>
      <c r="BK19">
        <v>-13.229699999999999</v>
      </c>
      <c r="BL19">
        <v>394.23500000000001</v>
      </c>
      <c r="BM19">
        <v>406.85</v>
      </c>
      <c r="BN19">
        <v>2.1031900000000001</v>
      </c>
      <c r="BO19">
        <v>399.95100000000002</v>
      </c>
      <c r="BP19">
        <v>16.956600000000002</v>
      </c>
      <c r="BQ19">
        <v>1.9167400000000001</v>
      </c>
      <c r="BR19">
        <v>1.70523</v>
      </c>
      <c r="BS19">
        <v>16.7728</v>
      </c>
      <c r="BT19">
        <v>14.944100000000001</v>
      </c>
      <c r="BU19">
        <v>1800</v>
      </c>
      <c r="BV19">
        <v>0.89999399999999996</v>
      </c>
      <c r="BW19">
        <v>0.100006</v>
      </c>
      <c r="BX19">
        <v>0</v>
      </c>
      <c r="BY19">
        <v>2.0762</v>
      </c>
      <c r="BZ19">
        <v>0</v>
      </c>
      <c r="CA19">
        <v>15714.5</v>
      </c>
      <c r="CB19">
        <v>13894.9</v>
      </c>
      <c r="CC19">
        <v>40.811999999999998</v>
      </c>
      <c r="CD19">
        <v>42.625</v>
      </c>
      <c r="CE19">
        <v>41.936999999999998</v>
      </c>
      <c r="CF19">
        <v>40.811999999999998</v>
      </c>
      <c r="CG19">
        <v>40.5</v>
      </c>
      <c r="CH19">
        <v>1619.99</v>
      </c>
      <c r="CI19">
        <v>180.01</v>
      </c>
      <c r="CJ19">
        <v>0</v>
      </c>
      <c r="CK19">
        <v>1690141073</v>
      </c>
      <c r="CL19">
        <v>0</v>
      </c>
      <c r="CM19">
        <v>1690141031.0999999</v>
      </c>
      <c r="CN19" t="s">
        <v>354</v>
      </c>
      <c r="CO19">
        <v>1690141023.0999999</v>
      </c>
      <c r="CP19">
        <v>1690141031.0999999</v>
      </c>
      <c r="CQ19">
        <v>2</v>
      </c>
      <c r="CR19">
        <v>9.1999999999999998E-2</v>
      </c>
      <c r="CS19">
        <v>-3.5000000000000003E-2</v>
      </c>
      <c r="CT19">
        <v>-3.1509999999999998</v>
      </c>
      <c r="CU19">
        <v>-0.188</v>
      </c>
      <c r="CV19">
        <v>400</v>
      </c>
      <c r="CW19">
        <v>17</v>
      </c>
      <c r="CX19">
        <v>0.14000000000000001</v>
      </c>
      <c r="CY19">
        <v>0.03</v>
      </c>
      <c r="CZ19">
        <v>12.5214428355757</v>
      </c>
      <c r="DA19">
        <v>-0.80569367721717799</v>
      </c>
      <c r="DB19">
        <v>0.113105254053632</v>
      </c>
      <c r="DC19">
        <v>1</v>
      </c>
      <c r="DD19">
        <v>399.84719999999999</v>
      </c>
      <c r="DE19">
        <v>0.67136842105283301</v>
      </c>
      <c r="DF19">
        <v>8.7980452374376794E-2</v>
      </c>
      <c r="DG19">
        <v>1</v>
      </c>
      <c r="DH19">
        <v>1799.9994999999999</v>
      </c>
      <c r="DI19">
        <v>6.82192711910667E-3</v>
      </c>
      <c r="DJ19">
        <v>1.24398553046134E-2</v>
      </c>
      <c r="DK19">
        <v>-1</v>
      </c>
      <c r="DL19">
        <v>2</v>
      </c>
      <c r="DM19">
        <v>2</v>
      </c>
      <c r="DN19" t="s">
        <v>355</v>
      </c>
      <c r="DO19">
        <v>3.2351999999999999</v>
      </c>
      <c r="DP19">
        <v>2.8401200000000002</v>
      </c>
      <c r="DQ19">
        <v>9.4477000000000005E-2</v>
      </c>
      <c r="DR19">
        <v>9.5877299999999999E-2</v>
      </c>
      <c r="DS19">
        <v>0.103175</v>
      </c>
      <c r="DT19">
        <v>9.2441800000000005E-2</v>
      </c>
      <c r="DU19">
        <v>26280.400000000001</v>
      </c>
      <c r="DV19">
        <v>27234.5</v>
      </c>
      <c r="DW19">
        <v>27173.8</v>
      </c>
      <c r="DX19">
        <v>28284.799999999999</v>
      </c>
      <c r="DY19">
        <v>32109.5</v>
      </c>
      <c r="DZ19">
        <v>34196.5</v>
      </c>
      <c r="EA19">
        <v>36311.699999999997</v>
      </c>
      <c r="EB19">
        <v>38343.800000000003</v>
      </c>
      <c r="EC19">
        <v>2.1959499999999998</v>
      </c>
      <c r="ED19">
        <v>1.65265</v>
      </c>
      <c r="EE19">
        <v>0.101522</v>
      </c>
      <c r="EF19">
        <v>0</v>
      </c>
      <c r="EG19">
        <v>23.392700000000001</v>
      </c>
      <c r="EH19">
        <v>999.9</v>
      </c>
      <c r="EI19">
        <v>56.354999999999997</v>
      </c>
      <c r="EJ19">
        <v>26.939</v>
      </c>
      <c r="EK19">
        <v>19.985499999999998</v>
      </c>
      <c r="EL19">
        <v>62.8992</v>
      </c>
      <c r="EM19">
        <v>36.342100000000002</v>
      </c>
      <c r="EN19">
        <v>1</v>
      </c>
      <c r="EO19">
        <v>-5.6089899999999998E-2</v>
      </c>
      <c r="EP19">
        <v>1.96373</v>
      </c>
      <c r="EQ19">
        <v>19.907299999999999</v>
      </c>
      <c r="ER19">
        <v>5.2171399999999997</v>
      </c>
      <c r="ES19">
        <v>11.9261</v>
      </c>
      <c r="ET19">
        <v>4.9539999999999997</v>
      </c>
      <c r="EU19">
        <v>3.2970299999999999</v>
      </c>
      <c r="EV19">
        <v>185.9</v>
      </c>
      <c r="EW19">
        <v>9999</v>
      </c>
      <c r="EX19">
        <v>92.9</v>
      </c>
      <c r="EY19">
        <v>6437.1</v>
      </c>
      <c r="EZ19">
        <v>1.85988</v>
      </c>
      <c r="FA19">
        <v>1.85904</v>
      </c>
      <c r="FB19">
        <v>1.8646199999999999</v>
      </c>
      <c r="FC19">
        <v>1.8686199999999999</v>
      </c>
      <c r="FD19">
        <v>1.86344</v>
      </c>
      <c r="FE19">
        <v>1.8634200000000001</v>
      </c>
      <c r="FF19">
        <v>1.8634200000000001</v>
      </c>
      <c r="FG19">
        <v>1.86328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-3.1509999999999998</v>
      </c>
      <c r="FV19">
        <v>-0.18770000000000001</v>
      </c>
      <c r="FW19">
        <v>-3.15110000000004</v>
      </c>
      <c r="FX19">
        <v>0</v>
      </c>
      <c r="FY19">
        <v>0</v>
      </c>
      <c r="FZ19">
        <v>0</v>
      </c>
      <c r="GA19">
        <v>-0.18770000000000001</v>
      </c>
      <c r="GB19">
        <v>0</v>
      </c>
      <c r="GC19">
        <v>0</v>
      </c>
      <c r="GD19">
        <v>0</v>
      </c>
      <c r="GE19">
        <v>-1</v>
      </c>
      <c r="GF19">
        <v>-1</v>
      </c>
      <c r="GG19">
        <v>-1</v>
      </c>
      <c r="GH19">
        <v>-1</v>
      </c>
      <c r="GI19">
        <v>0.6</v>
      </c>
      <c r="GJ19">
        <v>0.5</v>
      </c>
      <c r="GK19">
        <v>1.02539</v>
      </c>
      <c r="GL19">
        <v>2.5573700000000001</v>
      </c>
      <c r="GM19">
        <v>1.4489700000000001</v>
      </c>
      <c r="GN19">
        <v>2.2997999999999998</v>
      </c>
      <c r="GO19">
        <v>1.5466299999999999</v>
      </c>
      <c r="GP19">
        <v>2.4218799999999998</v>
      </c>
      <c r="GQ19">
        <v>30.2864</v>
      </c>
      <c r="GR19">
        <v>15.804399999999999</v>
      </c>
      <c r="GS19">
        <v>18</v>
      </c>
      <c r="GT19">
        <v>599.005</v>
      </c>
      <c r="GU19">
        <v>362.27199999999999</v>
      </c>
      <c r="GV19">
        <v>21.497800000000002</v>
      </c>
      <c r="GW19">
        <v>26.473099999999999</v>
      </c>
      <c r="GX19">
        <v>29.999199999999998</v>
      </c>
      <c r="GY19">
        <v>26.309699999999999</v>
      </c>
      <c r="GZ19">
        <v>26.270399999999999</v>
      </c>
      <c r="HA19">
        <v>20.535499999999999</v>
      </c>
      <c r="HB19">
        <v>20</v>
      </c>
      <c r="HC19">
        <v>-30</v>
      </c>
      <c r="HD19">
        <v>21.5063</v>
      </c>
      <c r="HE19">
        <v>400</v>
      </c>
      <c r="HF19">
        <v>0</v>
      </c>
      <c r="HG19">
        <v>100.059</v>
      </c>
      <c r="HH19">
        <v>93.215599999999995</v>
      </c>
    </row>
    <row r="20" spans="1:216" x14ac:dyDescent="0.2">
      <c r="A20">
        <v>2</v>
      </c>
      <c r="B20">
        <v>1690141153.0999999</v>
      </c>
      <c r="C20">
        <v>92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1690141153.0999999</v>
      </c>
      <c r="M20">
        <f t="shared" si="0"/>
        <v>2.0808033278950362E-3</v>
      </c>
      <c r="N20">
        <f t="shared" si="1"/>
        <v>2.0808033278950364</v>
      </c>
      <c r="O20">
        <f t="shared" si="2"/>
        <v>8.7522292327200422</v>
      </c>
      <c r="P20">
        <f t="shared" si="3"/>
        <v>290.53800000000001</v>
      </c>
      <c r="Q20">
        <f t="shared" si="4"/>
        <v>199.92465441643995</v>
      </c>
      <c r="R20">
        <f t="shared" si="5"/>
        <v>20.125779879445787</v>
      </c>
      <c r="S20">
        <f t="shared" si="6"/>
        <v>29.247537536989199</v>
      </c>
      <c r="T20">
        <f t="shared" si="7"/>
        <v>0.16798357077827164</v>
      </c>
      <c r="U20">
        <f t="shared" si="8"/>
        <v>2.9429893207100273</v>
      </c>
      <c r="V20">
        <f t="shared" si="9"/>
        <v>0.1628328060950818</v>
      </c>
      <c r="W20">
        <f t="shared" si="10"/>
        <v>0.10222012370062536</v>
      </c>
      <c r="X20">
        <f t="shared" si="11"/>
        <v>297.70620899999994</v>
      </c>
      <c r="Y20">
        <f t="shared" si="12"/>
        <v>26.008222829550377</v>
      </c>
      <c r="Z20">
        <f t="shared" si="13"/>
        <v>24.9602</v>
      </c>
      <c r="AA20">
        <f t="shared" si="14"/>
        <v>3.1721405421543509</v>
      </c>
      <c r="AB20">
        <f t="shared" si="15"/>
        <v>61.063747425264104</v>
      </c>
      <c r="AC20">
        <f t="shared" si="16"/>
        <v>1.9182667199810399</v>
      </c>
      <c r="AD20">
        <f t="shared" si="17"/>
        <v>3.141416635670462</v>
      </c>
      <c r="AE20">
        <f t="shared" si="18"/>
        <v>1.253873822173311</v>
      </c>
      <c r="AF20">
        <f t="shared" si="19"/>
        <v>-91.7634267601711</v>
      </c>
      <c r="AG20">
        <f t="shared" si="20"/>
        <v>-25.877844006099213</v>
      </c>
      <c r="AH20">
        <f t="shared" si="21"/>
        <v>-1.8576708894674798</v>
      </c>
      <c r="AI20">
        <f t="shared" si="22"/>
        <v>178.20726734426211</v>
      </c>
      <c r="AJ20">
        <v>21</v>
      </c>
      <c r="AK20">
        <v>4</v>
      </c>
      <c r="AL20">
        <f t="shared" si="23"/>
        <v>1</v>
      </c>
      <c r="AM20">
        <f t="shared" si="24"/>
        <v>0</v>
      </c>
      <c r="AN20">
        <f t="shared" si="25"/>
        <v>53673.083647365602</v>
      </c>
      <c r="AO20">
        <f t="shared" si="26"/>
        <v>1800.03</v>
      </c>
      <c r="AP20">
        <f t="shared" si="27"/>
        <v>1517.4248999999998</v>
      </c>
      <c r="AQ20">
        <f t="shared" si="28"/>
        <v>0.84299978333694425</v>
      </c>
      <c r="AR20">
        <f t="shared" si="29"/>
        <v>0.16538958184030264</v>
      </c>
      <c r="AS20">
        <v>1690141153.0999999</v>
      </c>
      <c r="AT20">
        <v>290.53800000000001</v>
      </c>
      <c r="AU20">
        <v>299.89499999999998</v>
      </c>
      <c r="AV20">
        <v>19.055599999999998</v>
      </c>
      <c r="AW20">
        <v>17.014399999999998</v>
      </c>
      <c r="AX20">
        <v>293.63099999999997</v>
      </c>
      <c r="AY20">
        <v>19.245000000000001</v>
      </c>
      <c r="AZ20">
        <v>599.98599999999999</v>
      </c>
      <c r="BA20">
        <v>100.56699999999999</v>
      </c>
      <c r="BB20">
        <v>9.9823400000000007E-2</v>
      </c>
      <c r="BC20">
        <v>24.7971</v>
      </c>
      <c r="BD20">
        <v>24.9602</v>
      </c>
      <c r="BE20">
        <v>999.9</v>
      </c>
      <c r="BF20">
        <v>0</v>
      </c>
      <c r="BG20">
        <v>0</v>
      </c>
      <c r="BH20">
        <v>10020</v>
      </c>
      <c r="BI20">
        <v>0</v>
      </c>
      <c r="BJ20">
        <v>702.36099999999999</v>
      </c>
      <c r="BK20">
        <v>-9.35684</v>
      </c>
      <c r="BL20">
        <v>296.18200000000002</v>
      </c>
      <c r="BM20">
        <v>305.08499999999998</v>
      </c>
      <c r="BN20">
        <v>2.0411199999999998</v>
      </c>
      <c r="BO20">
        <v>299.89499999999998</v>
      </c>
      <c r="BP20">
        <v>17.014399999999998</v>
      </c>
      <c r="BQ20">
        <v>1.9163600000000001</v>
      </c>
      <c r="BR20">
        <v>1.71109</v>
      </c>
      <c r="BS20">
        <v>16.7697</v>
      </c>
      <c r="BT20">
        <v>14.997400000000001</v>
      </c>
      <c r="BU20">
        <v>1800.03</v>
      </c>
      <c r="BV20">
        <v>0.90000800000000003</v>
      </c>
      <c r="BW20">
        <v>9.9991499999999997E-2</v>
      </c>
      <c r="BX20">
        <v>0</v>
      </c>
      <c r="BY20">
        <v>2.2018</v>
      </c>
      <c r="BZ20">
        <v>0</v>
      </c>
      <c r="CA20">
        <v>15587.1</v>
      </c>
      <c r="CB20">
        <v>13895.2</v>
      </c>
      <c r="CC20">
        <v>40.811999999999998</v>
      </c>
      <c r="CD20">
        <v>42.5</v>
      </c>
      <c r="CE20">
        <v>41.936999999999998</v>
      </c>
      <c r="CF20">
        <v>40.686999999999998</v>
      </c>
      <c r="CG20">
        <v>40.5</v>
      </c>
      <c r="CH20">
        <v>1620.04</v>
      </c>
      <c r="CI20">
        <v>179.99</v>
      </c>
      <c r="CJ20">
        <v>0</v>
      </c>
      <c r="CK20">
        <v>1690141165.4000001</v>
      </c>
      <c r="CL20">
        <v>0</v>
      </c>
      <c r="CM20">
        <v>1690141123.0999999</v>
      </c>
      <c r="CN20" t="s">
        <v>361</v>
      </c>
      <c r="CO20">
        <v>1690141119.0999999</v>
      </c>
      <c r="CP20">
        <v>1690141123.0999999</v>
      </c>
      <c r="CQ20">
        <v>3</v>
      </c>
      <c r="CR20">
        <v>5.8000000000000003E-2</v>
      </c>
      <c r="CS20">
        <v>-2E-3</v>
      </c>
      <c r="CT20">
        <v>-3.093</v>
      </c>
      <c r="CU20">
        <v>-0.189</v>
      </c>
      <c r="CV20">
        <v>300</v>
      </c>
      <c r="CW20">
        <v>17</v>
      </c>
      <c r="CX20">
        <v>0.17</v>
      </c>
      <c r="CY20">
        <v>0.05</v>
      </c>
      <c r="CZ20">
        <v>8.8526962562330098</v>
      </c>
      <c r="DA20">
        <v>-0.32021264739036498</v>
      </c>
      <c r="DB20">
        <v>5.8753183566690598E-2</v>
      </c>
      <c r="DC20">
        <v>1</v>
      </c>
      <c r="DD20">
        <v>299.89980000000003</v>
      </c>
      <c r="DE20">
        <v>0.34204511278195299</v>
      </c>
      <c r="DF20">
        <v>6.5254578383431294E-2</v>
      </c>
      <c r="DG20">
        <v>1</v>
      </c>
      <c r="DH20">
        <v>1799.97238095238</v>
      </c>
      <c r="DI20">
        <v>0.39361259563696999</v>
      </c>
      <c r="DJ20">
        <v>0.14219050808532399</v>
      </c>
      <c r="DK20">
        <v>-1</v>
      </c>
      <c r="DL20">
        <v>2</v>
      </c>
      <c r="DM20">
        <v>2</v>
      </c>
      <c r="DN20" t="s">
        <v>355</v>
      </c>
      <c r="DO20">
        <v>3.2352400000000001</v>
      </c>
      <c r="DP20">
        <v>2.8401800000000001</v>
      </c>
      <c r="DQ20">
        <v>7.5367699999999996E-2</v>
      </c>
      <c r="DR20">
        <v>7.6310900000000001E-2</v>
      </c>
      <c r="DS20">
        <v>0.103156</v>
      </c>
      <c r="DT20">
        <v>9.2656799999999997E-2</v>
      </c>
      <c r="DU20">
        <v>26835.7</v>
      </c>
      <c r="DV20">
        <v>27822.2</v>
      </c>
      <c r="DW20">
        <v>27174.6</v>
      </c>
      <c r="DX20">
        <v>28283.3</v>
      </c>
      <c r="DY20">
        <v>32111.3</v>
      </c>
      <c r="DZ20">
        <v>34185.599999999999</v>
      </c>
      <c r="EA20">
        <v>36313</v>
      </c>
      <c r="EB20">
        <v>38340.800000000003</v>
      </c>
      <c r="EC20">
        <v>2.1955499999999999</v>
      </c>
      <c r="ED20">
        <v>1.6510499999999999</v>
      </c>
      <c r="EE20">
        <v>0.10058300000000001</v>
      </c>
      <c r="EF20">
        <v>0</v>
      </c>
      <c r="EG20">
        <v>23.307600000000001</v>
      </c>
      <c r="EH20">
        <v>999.9</v>
      </c>
      <c r="EI20">
        <v>56.274999999999999</v>
      </c>
      <c r="EJ20">
        <v>27.009</v>
      </c>
      <c r="EK20">
        <v>20.038699999999999</v>
      </c>
      <c r="EL20">
        <v>62.789200000000001</v>
      </c>
      <c r="EM20">
        <v>36.438299999999998</v>
      </c>
      <c r="EN20">
        <v>1</v>
      </c>
      <c r="EO20">
        <v>-5.3366400000000001E-2</v>
      </c>
      <c r="EP20">
        <v>1.9723200000000001</v>
      </c>
      <c r="EQ20">
        <v>19.909500000000001</v>
      </c>
      <c r="ER20">
        <v>5.2153400000000003</v>
      </c>
      <c r="ES20">
        <v>11.9261</v>
      </c>
      <c r="ET20">
        <v>4.9549000000000003</v>
      </c>
      <c r="EU20">
        <v>3.2970000000000002</v>
      </c>
      <c r="EV20">
        <v>185.9</v>
      </c>
      <c r="EW20">
        <v>9999</v>
      </c>
      <c r="EX20">
        <v>92.9</v>
      </c>
      <c r="EY20">
        <v>6439.1</v>
      </c>
      <c r="EZ20">
        <v>1.8598699999999999</v>
      </c>
      <c r="FA20">
        <v>1.8590899999999999</v>
      </c>
      <c r="FB20">
        <v>1.8646400000000001</v>
      </c>
      <c r="FC20">
        <v>1.8686400000000001</v>
      </c>
      <c r="FD20">
        <v>1.8634900000000001</v>
      </c>
      <c r="FE20">
        <v>1.8633999999999999</v>
      </c>
      <c r="FF20">
        <v>1.8634599999999999</v>
      </c>
      <c r="FG20">
        <v>1.8633500000000001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-3.093</v>
      </c>
      <c r="FV20">
        <v>-0.18940000000000001</v>
      </c>
      <c r="FW20">
        <v>-3.0927999999999001</v>
      </c>
      <c r="FX20">
        <v>0</v>
      </c>
      <c r="FY20">
        <v>0</v>
      </c>
      <c r="FZ20">
        <v>0</v>
      </c>
      <c r="GA20">
        <v>-0.189440000000001</v>
      </c>
      <c r="GB20">
        <v>0</v>
      </c>
      <c r="GC20">
        <v>0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0.6</v>
      </c>
      <c r="GJ20">
        <v>0.5</v>
      </c>
      <c r="GK20">
        <v>0.82153299999999996</v>
      </c>
      <c r="GL20">
        <v>2.5708000000000002</v>
      </c>
      <c r="GM20">
        <v>1.4489700000000001</v>
      </c>
      <c r="GN20">
        <v>2.2997999999999998</v>
      </c>
      <c r="GO20">
        <v>1.5466299999999999</v>
      </c>
      <c r="GP20">
        <v>2.4169900000000002</v>
      </c>
      <c r="GQ20">
        <v>30.393899999999999</v>
      </c>
      <c r="GR20">
        <v>15.786899999999999</v>
      </c>
      <c r="GS20">
        <v>18</v>
      </c>
      <c r="GT20">
        <v>599.24599999999998</v>
      </c>
      <c r="GU20">
        <v>361.69799999999998</v>
      </c>
      <c r="GV20">
        <v>21.348199999999999</v>
      </c>
      <c r="GW20">
        <v>26.506699999999999</v>
      </c>
      <c r="GX20">
        <v>30.0002</v>
      </c>
      <c r="GY20">
        <v>26.359300000000001</v>
      </c>
      <c r="GZ20">
        <v>26.322500000000002</v>
      </c>
      <c r="HA20">
        <v>16.4255</v>
      </c>
      <c r="HB20">
        <v>20</v>
      </c>
      <c r="HC20">
        <v>-30</v>
      </c>
      <c r="HD20">
        <v>21.368500000000001</v>
      </c>
      <c r="HE20">
        <v>300</v>
      </c>
      <c r="HF20">
        <v>0</v>
      </c>
      <c r="HG20">
        <v>100.062</v>
      </c>
      <c r="HH20">
        <v>93.209199999999996</v>
      </c>
    </row>
    <row r="21" spans="1:216" x14ac:dyDescent="0.2">
      <c r="A21">
        <v>3</v>
      </c>
      <c r="B21">
        <v>1690141242</v>
      </c>
      <c r="C21">
        <v>180.90000009536701</v>
      </c>
      <c r="D21" t="s">
        <v>362</v>
      </c>
      <c r="E21" t="s">
        <v>363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1690141242</v>
      </c>
      <c r="M21">
        <f t="shared" si="0"/>
        <v>2.0411419134774671E-3</v>
      </c>
      <c r="N21">
        <f t="shared" si="1"/>
        <v>2.0411419134774671</v>
      </c>
      <c r="O21">
        <f t="shared" si="2"/>
        <v>6.9917383382655922</v>
      </c>
      <c r="P21">
        <f t="shared" si="3"/>
        <v>242.49799999999999</v>
      </c>
      <c r="Q21">
        <f t="shared" si="4"/>
        <v>169.23998981144635</v>
      </c>
      <c r="R21">
        <f t="shared" si="5"/>
        <v>17.036551528648769</v>
      </c>
      <c r="S21">
        <f t="shared" si="6"/>
        <v>24.411072567405999</v>
      </c>
      <c r="T21">
        <f t="shared" si="7"/>
        <v>0.16622869071170043</v>
      </c>
      <c r="U21">
        <f t="shared" si="8"/>
        <v>2.9383434731258822</v>
      </c>
      <c r="V21">
        <f t="shared" si="9"/>
        <v>0.1611755251266711</v>
      </c>
      <c r="W21">
        <f t="shared" si="10"/>
        <v>0.10117591446145005</v>
      </c>
      <c r="X21">
        <f t="shared" si="11"/>
        <v>297.70780500000001</v>
      </c>
      <c r="Y21">
        <f t="shared" si="12"/>
        <v>26.022718036320892</v>
      </c>
      <c r="Z21">
        <f t="shared" si="13"/>
        <v>24.915299999999998</v>
      </c>
      <c r="AA21">
        <f t="shared" si="14"/>
        <v>3.1636564376743617</v>
      </c>
      <c r="AB21">
        <f t="shared" si="15"/>
        <v>61.142670508914918</v>
      </c>
      <c r="AC21">
        <f t="shared" si="16"/>
        <v>1.9210212914151001</v>
      </c>
      <c r="AD21">
        <f t="shared" si="17"/>
        <v>3.1418668426250784</v>
      </c>
      <c r="AE21">
        <f t="shared" si="18"/>
        <v>1.2426351462592615</v>
      </c>
      <c r="AF21">
        <f t="shared" si="19"/>
        <v>-90.014358384356299</v>
      </c>
      <c r="AG21">
        <f t="shared" si="20"/>
        <v>-18.344106510822247</v>
      </c>
      <c r="AH21">
        <f t="shared" si="21"/>
        <v>-1.3186526432360688</v>
      </c>
      <c r="AI21">
        <f t="shared" si="22"/>
        <v>188.03068746158539</v>
      </c>
      <c r="AJ21">
        <v>21</v>
      </c>
      <c r="AK21">
        <v>3</v>
      </c>
      <c r="AL21">
        <f t="shared" si="23"/>
        <v>1</v>
      </c>
      <c r="AM21">
        <f t="shared" si="24"/>
        <v>0</v>
      </c>
      <c r="AN21">
        <f t="shared" si="25"/>
        <v>53536.739952792683</v>
      </c>
      <c r="AO21">
        <f t="shared" si="26"/>
        <v>1800.04</v>
      </c>
      <c r="AP21">
        <f t="shared" si="27"/>
        <v>1517.4332999999999</v>
      </c>
      <c r="AQ21">
        <f t="shared" si="28"/>
        <v>0.84299976667185172</v>
      </c>
      <c r="AR21">
        <f t="shared" si="29"/>
        <v>0.16538954967667385</v>
      </c>
      <c r="AS21">
        <v>1690141242</v>
      </c>
      <c r="AT21">
        <v>242.49799999999999</v>
      </c>
      <c r="AU21">
        <v>249.98400000000001</v>
      </c>
      <c r="AV21">
        <v>19.083300000000001</v>
      </c>
      <c r="AW21">
        <v>17.081299999999999</v>
      </c>
      <c r="AX21">
        <v>245.5</v>
      </c>
      <c r="AY21">
        <v>19.271799999999999</v>
      </c>
      <c r="AZ21">
        <v>600.05700000000002</v>
      </c>
      <c r="BA21">
        <v>100.565</v>
      </c>
      <c r="BB21">
        <v>0.100047</v>
      </c>
      <c r="BC21">
        <v>24.799499999999998</v>
      </c>
      <c r="BD21">
        <v>24.915299999999998</v>
      </c>
      <c r="BE21">
        <v>999.9</v>
      </c>
      <c r="BF21">
        <v>0</v>
      </c>
      <c r="BG21">
        <v>0</v>
      </c>
      <c r="BH21">
        <v>9993.75</v>
      </c>
      <c r="BI21">
        <v>0</v>
      </c>
      <c r="BJ21">
        <v>714.13499999999999</v>
      </c>
      <c r="BK21">
        <v>-7.4868800000000002</v>
      </c>
      <c r="BL21">
        <v>247.215</v>
      </c>
      <c r="BM21">
        <v>254.32900000000001</v>
      </c>
      <c r="BN21">
        <v>2.0019900000000002</v>
      </c>
      <c r="BO21">
        <v>249.98400000000001</v>
      </c>
      <c r="BP21">
        <v>17.081299999999999</v>
      </c>
      <c r="BQ21">
        <v>1.9191100000000001</v>
      </c>
      <c r="BR21">
        <v>1.7177800000000001</v>
      </c>
      <c r="BS21">
        <v>16.792300000000001</v>
      </c>
      <c r="BT21">
        <v>15.058</v>
      </c>
      <c r="BU21">
        <v>1800.04</v>
      </c>
      <c r="BV21">
        <v>0.90000800000000003</v>
      </c>
      <c r="BW21">
        <v>9.9991499999999997E-2</v>
      </c>
      <c r="BX21">
        <v>0</v>
      </c>
      <c r="BY21">
        <v>2.5547</v>
      </c>
      <c r="BZ21">
        <v>0</v>
      </c>
      <c r="CA21">
        <v>15626.4</v>
      </c>
      <c r="CB21">
        <v>13895.3</v>
      </c>
      <c r="CC21">
        <v>40.75</v>
      </c>
      <c r="CD21">
        <v>42.436999999999998</v>
      </c>
      <c r="CE21">
        <v>41.875</v>
      </c>
      <c r="CF21">
        <v>40.686999999999998</v>
      </c>
      <c r="CG21">
        <v>40.436999999999998</v>
      </c>
      <c r="CH21">
        <v>1620.05</v>
      </c>
      <c r="CI21">
        <v>179.99</v>
      </c>
      <c r="CJ21">
        <v>0</v>
      </c>
      <c r="CK21">
        <v>1690141254.2</v>
      </c>
      <c r="CL21">
        <v>0</v>
      </c>
      <c r="CM21">
        <v>1690141212</v>
      </c>
      <c r="CN21" t="s">
        <v>364</v>
      </c>
      <c r="CO21">
        <v>1690141210</v>
      </c>
      <c r="CP21">
        <v>1690141212</v>
      </c>
      <c r="CQ21">
        <v>4</v>
      </c>
      <c r="CR21">
        <v>0.09</v>
      </c>
      <c r="CS21">
        <v>1E-3</v>
      </c>
      <c r="CT21">
        <v>-3.0019999999999998</v>
      </c>
      <c r="CU21">
        <v>-0.188</v>
      </c>
      <c r="CV21">
        <v>250</v>
      </c>
      <c r="CW21">
        <v>17</v>
      </c>
      <c r="CX21">
        <v>0.21</v>
      </c>
      <c r="CY21">
        <v>0.05</v>
      </c>
      <c r="CZ21">
        <v>7.0041483356748699</v>
      </c>
      <c r="DA21">
        <v>-0.20859513832375901</v>
      </c>
      <c r="DB21">
        <v>3.3209815551719202E-2</v>
      </c>
      <c r="DC21">
        <v>1</v>
      </c>
      <c r="DD21">
        <v>249.92060000000001</v>
      </c>
      <c r="DE21">
        <v>0.35657142857111201</v>
      </c>
      <c r="DF21">
        <v>3.7093665227367303E-2</v>
      </c>
      <c r="DG21">
        <v>1</v>
      </c>
      <c r="DH21">
        <v>1800.0133333333299</v>
      </c>
      <c r="DI21">
        <v>-5.3598971411944897E-2</v>
      </c>
      <c r="DJ21">
        <v>0.12844614707497301</v>
      </c>
      <c r="DK21">
        <v>-1</v>
      </c>
      <c r="DL21">
        <v>2</v>
      </c>
      <c r="DM21">
        <v>2</v>
      </c>
      <c r="DN21" t="s">
        <v>355</v>
      </c>
      <c r="DO21">
        <v>3.2353700000000001</v>
      </c>
      <c r="DP21">
        <v>2.8401800000000001</v>
      </c>
      <c r="DQ21">
        <v>6.4846000000000001E-2</v>
      </c>
      <c r="DR21">
        <v>6.55337E-2</v>
      </c>
      <c r="DS21">
        <v>0.103245</v>
      </c>
      <c r="DT21">
        <v>9.2903100000000002E-2</v>
      </c>
      <c r="DU21">
        <v>27139.3</v>
      </c>
      <c r="DV21">
        <v>28145.9</v>
      </c>
      <c r="DW21">
        <v>27173.1</v>
      </c>
      <c r="DX21">
        <v>28282.6</v>
      </c>
      <c r="DY21">
        <v>32106.2</v>
      </c>
      <c r="DZ21">
        <v>34175.1</v>
      </c>
      <c r="EA21">
        <v>36310.699999999997</v>
      </c>
      <c r="EB21">
        <v>38339.4</v>
      </c>
      <c r="EC21">
        <v>2.1952500000000001</v>
      </c>
      <c r="ED21">
        <v>1.6496299999999999</v>
      </c>
      <c r="EE21">
        <v>9.7379099999999996E-2</v>
      </c>
      <c r="EF21">
        <v>0</v>
      </c>
      <c r="EG21">
        <v>23.315200000000001</v>
      </c>
      <c r="EH21">
        <v>999.9</v>
      </c>
      <c r="EI21">
        <v>56.164999999999999</v>
      </c>
      <c r="EJ21">
        <v>27.09</v>
      </c>
      <c r="EK21">
        <v>20.097300000000001</v>
      </c>
      <c r="EL21">
        <v>62.799199999999999</v>
      </c>
      <c r="EM21">
        <v>36.458300000000001</v>
      </c>
      <c r="EN21">
        <v>1</v>
      </c>
      <c r="EO21">
        <v>-4.8986300000000003E-2</v>
      </c>
      <c r="EP21">
        <v>2.1616399999999998</v>
      </c>
      <c r="EQ21">
        <v>19.894100000000002</v>
      </c>
      <c r="ER21">
        <v>5.2171399999999997</v>
      </c>
      <c r="ES21">
        <v>11.9261</v>
      </c>
      <c r="ET21">
        <v>4.9541500000000003</v>
      </c>
      <c r="EU21">
        <v>3.2970299999999999</v>
      </c>
      <c r="EV21">
        <v>185.9</v>
      </c>
      <c r="EW21">
        <v>9999</v>
      </c>
      <c r="EX21">
        <v>93</v>
      </c>
      <c r="EY21">
        <v>6440.8</v>
      </c>
      <c r="EZ21">
        <v>1.85989</v>
      </c>
      <c r="FA21">
        <v>1.8591</v>
      </c>
      <c r="FB21">
        <v>1.8646199999999999</v>
      </c>
      <c r="FC21">
        <v>1.8686799999999999</v>
      </c>
      <c r="FD21">
        <v>1.86351</v>
      </c>
      <c r="FE21">
        <v>1.8634299999999999</v>
      </c>
      <c r="FF21">
        <v>1.8634500000000001</v>
      </c>
      <c r="FG21">
        <v>1.8633299999999999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-3.0019999999999998</v>
      </c>
      <c r="FV21">
        <v>-0.1885</v>
      </c>
      <c r="FW21">
        <v>-3.0024999999999702</v>
      </c>
      <c r="FX21">
        <v>0</v>
      </c>
      <c r="FY21">
        <v>0</v>
      </c>
      <c r="FZ21">
        <v>0</v>
      </c>
      <c r="GA21">
        <v>-0.18844000000000299</v>
      </c>
      <c r="GB21">
        <v>0</v>
      </c>
      <c r="GC21">
        <v>0</v>
      </c>
      <c r="GD21">
        <v>0</v>
      </c>
      <c r="GE21">
        <v>-1</v>
      </c>
      <c r="GF21">
        <v>-1</v>
      </c>
      <c r="GG21">
        <v>-1</v>
      </c>
      <c r="GH21">
        <v>-1</v>
      </c>
      <c r="GI21">
        <v>0.5</v>
      </c>
      <c r="GJ21">
        <v>0.5</v>
      </c>
      <c r="GK21">
        <v>0.71533199999999997</v>
      </c>
      <c r="GL21">
        <v>2.5720200000000002</v>
      </c>
      <c r="GM21">
        <v>1.4477500000000001</v>
      </c>
      <c r="GN21">
        <v>2.3010299999999999</v>
      </c>
      <c r="GO21">
        <v>1.5466299999999999</v>
      </c>
      <c r="GP21">
        <v>2.4609399999999999</v>
      </c>
      <c r="GQ21">
        <v>30.544599999999999</v>
      </c>
      <c r="GR21">
        <v>15.7781</v>
      </c>
      <c r="GS21">
        <v>18</v>
      </c>
      <c r="GT21">
        <v>599.50400000000002</v>
      </c>
      <c r="GU21">
        <v>361.19600000000003</v>
      </c>
      <c r="GV21">
        <v>21.302199999999999</v>
      </c>
      <c r="GW21">
        <v>26.536899999999999</v>
      </c>
      <c r="GX21">
        <v>30.0002</v>
      </c>
      <c r="GY21">
        <v>26.4039</v>
      </c>
      <c r="GZ21">
        <v>26.3703</v>
      </c>
      <c r="HA21">
        <v>14.306900000000001</v>
      </c>
      <c r="HB21">
        <v>20</v>
      </c>
      <c r="HC21">
        <v>-30</v>
      </c>
      <c r="HD21">
        <v>21.4053</v>
      </c>
      <c r="HE21">
        <v>250</v>
      </c>
      <c r="HF21">
        <v>0</v>
      </c>
      <c r="HG21">
        <v>100.056</v>
      </c>
      <c r="HH21">
        <v>93.206199999999995</v>
      </c>
    </row>
    <row r="22" spans="1:216" x14ac:dyDescent="0.2">
      <c r="A22">
        <v>4</v>
      </c>
      <c r="B22">
        <v>1690141336</v>
      </c>
      <c r="C22">
        <v>274.90000009536698</v>
      </c>
      <c r="D22" t="s">
        <v>365</v>
      </c>
      <c r="E22" t="s">
        <v>366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1690141336</v>
      </c>
      <c r="M22">
        <f t="shared" si="0"/>
        <v>2.0352640241397672E-3</v>
      </c>
      <c r="N22">
        <f t="shared" si="1"/>
        <v>2.0352640241397673</v>
      </c>
      <c r="O22">
        <f t="shared" si="2"/>
        <v>4.1827164086695046</v>
      </c>
      <c r="P22">
        <f t="shared" si="3"/>
        <v>170.44399999999999</v>
      </c>
      <c r="Q22">
        <f t="shared" si="4"/>
        <v>125.91657960011617</v>
      </c>
      <c r="R22">
        <f t="shared" si="5"/>
        <v>12.674958375445863</v>
      </c>
      <c r="S22">
        <f t="shared" si="6"/>
        <v>17.157157637265598</v>
      </c>
      <c r="T22">
        <f t="shared" si="7"/>
        <v>0.16543309527523406</v>
      </c>
      <c r="U22">
        <f t="shared" si="8"/>
        <v>2.9434458598473356</v>
      </c>
      <c r="V22">
        <f t="shared" si="9"/>
        <v>0.16043579540475694</v>
      </c>
      <c r="W22">
        <f t="shared" si="10"/>
        <v>0.10070878531283314</v>
      </c>
      <c r="X22">
        <f t="shared" si="11"/>
        <v>297.67646399999995</v>
      </c>
      <c r="Y22">
        <f t="shared" si="12"/>
        <v>26.119998625167099</v>
      </c>
      <c r="Z22">
        <f t="shared" si="13"/>
        <v>24.976099999999999</v>
      </c>
      <c r="AA22">
        <f t="shared" si="14"/>
        <v>3.1751496989988808</v>
      </c>
      <c r="AB22">
        <f t="shared" si="15"/>
        <v>61.087827675116934</v>
      </c>
      <c r="AC22">
        <f t="shared" si="16"/>
        <v>1.9305577150138797</v>
      </c>
      <c r="AD22">
        <f t="shared" si="17"/>
        <v>3.1602985217957893</v>
      </c>
      <c r="AE22">
        <f t="shared" si="18"/>
        <v>1.244591983985001</v>
      </c>
      <c r="AF22">
        <f t="shared" si="19"/>
        <v>-89.75514346456373</v>
      </c>
      <c r="AG22">
        <f t="shared" si="20"/>
        <v>-12.472802381212322</v>
      </c>
      <c r="AH22">
        <f t="shared" si="21"/>
        <v>-0.89575997168600774</v>
      </c>
      <c r="AI22">
        <f t="shared" si="22"/>
        <v>194.5527581825379</v>
      </c>
      <c r="AJ22">
        <v>21</v>
      </c>
      <c r="AK22">
        <v>4</v>
      </c>
      <c r="AL22">
        <f t="shared" si="23"/>
        <v>1</v>
      </c>
      <c r="AM22">
        <f t="shared" si="24"/>
        <v>0</v>
      </c>
      <c r="AN22">
        <f t="shared" si="25"/>
        <v>53668.238527354573</v>
      </c>
      <c r="AO22">
        <f t="shared" si="26"/>
        <v>1799.84</v>
      </c>
      <c r="AP22">
        <f t="shared" si="27"/>
        <v>1517.2655999999997</v>
      </c>
      <c r="AQ22">
        <f t="shared" si="28"/>
        <v>0.84300026669037242</v>
      </c>
      <c r="AR22">
        <f t="shared" si="29"/>
        <v>0.16539051471241886</v>
      </c>
      <c r="AS22">
        <v>1690141336</v>
      </c>
      <c r="AT22">
        <v>170.44399999999999</v>
      </c>
      <c r="AU22">
        <v>174.97399999999999</v>
      </c>
      <c r="AV22">
        <v>19.178699999999999</v>
      </c>
      <c r="AW22">
        <v>17.182300000000001</v>
      </c>
      <c r="AX22">
        <v>173.291</v>
      </c>
      <c r="AY22">
        <v>19.3582</v>
      </c>
      <c r="AZ22">
        <v>599.94899999999996</v>
      </c>
      <c r="BA22">
        <v>100.562</v>
      </c>
      <c r="BB22">
        <v>9.9552399999999999E-2</v>
      </c>
      <c r="BC22">
        <v>24.897500000000001</v>
      </c>
      <c r="BD22">
        <v>24.976099999999999</v>
      </c>
      <c r="BE22">
        <v>999.9</v>
      </c>
      <c r="BF22">
        <v>0</v>
      </c>
      <c r="BG22">
        <v>0</v>
      </c>
      <c r="BH22">
        <v>10023.1</v>
      </c>
      <c r="BI22">
        <v>0</v>
      </c>
      <c r="BJ22">
        <v>722.822</v>
      </c>
      <c r="BK22">
        <v>-4.5308999999999999</v>
      </c>
      <c r="BL22">
        <v>173.77600000000001</v>
      </c>
      <c r="BM22">
        <v>178.03299999999999</v>
      </c>
      <c r="BN22">
        <v>1.9964299999999999</v>
      </c>
      <c r="BO22">
        <v>174.97399999999999</v>
      </c>
      <c r="BP22">
        <v>17.182300000000001</v>
      </c>
      <c r="BQ22">
        <v>1.92865</v>
      </c>
      <c r="BR22">
        <v>1.7278899999999999</v>
      </c>
      <c r="BS22">
        <v>16.8704</v>
      </c>
      <c r="BT22">
        <v>15.1493</v>
      </c>
      <c r="BU22">
        <v>1799.84</v>
      </c>
      <c r="BV22">
        <v>0.89999099999999999</v>
      </c>
      <c r="BW22">
        <v>0.100009</v>
      </c>
      <c r="BX22">
        <v>0</v>
      </c>
      <c r="BY22">
        <v>1.9913000000000001</v>
      </c>
      <c r="BZ22">
        <v>0</v>
      </c>
      <c r="CA22">
        <v>15583.1</v>
      </c>
      <c r="CB22">
        <v>13893.7</v>
      </c>
      <c r="CC22">
        <v>40.75</v>
      </c>
      <c r="CD22">
        <v>42.436999999999998</v>
      </c>
      <c r="CE22">
        <v>41.875</v>
      </c>
      <c r="CF22">
        <v>40.561999999999998</v>
      </c>
      <c r="CG22">
        <v>40.436999999999998</v>
      </c>
      <c r="CH22">
        <v>1619.84</v>
      </c>
      <c r="CI22">
        <v>180</v>
      </c>
      <c r="CJ22">
        <v>0</v>
      </c>
      <c r="CK22">
        <v>1690141348.4000001</v>
      </c>
      <c r="CL22">
        <v>0</v>
      </c>
      <c r="CM22">
        <v>1690141308</v>
      </c>
      <c r="CN22" t="s">
        <v>367</v>
      </c>
      <c r="CO22">
        <v>1690141300</v>
      </c>
      <c r="CP22">
        <v>1690141308</v>
      </c>
      <c r="CQ22">
        <v>5</v>
      </c>
      <c r="CR22">
        <v>0.155</v>
      </c>
      <c r="CS22">
        <v>8.9999999999999993E-3</v>
      </c>
      <c r="CT22">
        <v>-2.847</v>
      </c>
      <c r="CU22">
        <v>-0.18</v>
      </c>
      <c r="CV22">
        <v>175</v>
      </c>
      <c r="CW22">
        <v>17</v>
      </c>
      <c r="CX22">
        <v>0.23</v>
      </c>
      <c r="CY22">
        <v>0.03</v>
      </c>
      <c r="CZ22">
        <v>4.1817819490149502</v>
      </c>
      <c r="DA22">
        <v>0.31527594082618798</v>
      </c>
      <c r="DB22">
        <v>0.16033205266790099</v>
      </c>
      <c r="DC22">
        <v>1</v>
      </c>
      <c r="DD22">
        <v>174.92359999999999</v>
      </c>
      <c r="DE22">
        <v>0.42848120300743098</v>
      </c>
      <c r="DF22">
        <v>5.2069568847841301E-2</v>
      </c>
      <c r="DG22">
        <v>1</v>
      </c>
      <c r="DH22">
        <v>1799.9842857142901</v>
      </c>
      <c r="DI22">
        <v>0.201140492760781</v>
      </c>
      <c r="DJ22">
        <v>0.14962083597489101</v>
      </c>
      <c r="DK22">
        <v>-1</v>
      </c>
      <c r="DL22">
        <v>2</v>
      </c>
      <c r="DM22">
        <v>2</v>
      </c>
      <c r="DN22" t="s">
        <v>355</v>
      </c>
      <c r="DO22">
        <v>3.23509</v>
      </c>
      <c r="DP22">
        <v>2.8399399999999999</v>
      </c>
      <c r="DQ22">
        <v>4.7645199999999999E-2</v>
      </c>
      <c r="DR22">
        <v>4.7827799999999997E-2</v>
      </c>
      <c r="DS22">
        <v>0.103558</v>
      </c>
      <c r="DT22">
        <v>9.3278399999999997E-2</v>
      </c>
      <c r="DU22">
        <v>27635.7</v>
      </c>
      <c r="DV22">
        <v>28676.400000000001</v>
      </c>
      <c r="DW22">
        <v>27170.5</v>
      </c>
      <c r="DX22">
        <v>28280</v>
      </c>
      <c r="DY22">
        <v>32092.1</v>
      </c>
      <c r="DZ22">
        <v>34157.4</v>
      </c>
      <c r="EA22">
        <v>36307.4</v>
      </c>
      <c r="EB22">
        <v>38335.4</v>
      </c>
      <c r="EC22">
        <v>2.1945700000000001</v>
      </c>
      <c r="ED22">
        <v>1.6477999999999999</v>
      </c>
      <c r="EE22">
        <v>9.6179500000000001E-2</v>
      </c>
      <c r="EF22">
        <v>0</v>
      </c>
      <c r="EG22">
        <v>23.395900000000001</v>
      </c>
      <c r="EH22">
        <v>999.9</v>
      </c>
      <c r="EI22">
        <v>56.012999999999998</v>
      </c>
      <c r="EJ22">
        <v>27.221</v>
      </c>
      <c r="EK22">
        <v>20.196400000000001</v>
      </c>
      <c r="EL22">
        <v>62.549300000000002</v>
      </c>
      <c r="EM22">
        <v>36.546500000000002</v>
      </c>
      <c r="EN22">
        <v>1</v>
      </c>
      <c r="EO22">
        <v>-4.43039E-2</v>
      </c>
      <c r="EP22">
        <v>2.2428400000000002</v>
      </c>
      <c r="EQ22">
        <v>19.887799999999999</v>
      </c>
      <c r="ER22">
        <v>5.2171399999999997</v>
      </c>
      <c r="ES22">
        <v>11.9261</v>
      </c>
      <c r="ET22">
        <v>4.9547499999999998</v>
      </c>
      <c r="EU22">
        <v>3.2970000000000002</v>
      </c>
      <c r="EV22">
        <v>185.9</v>
      </c>
      <c r="EW22">
        <v>9999</v>
      </c>
      <c r="EX22">
        <v>93</v>
      </c>
      <c r="EY22">
        <v>6442.6</v>
      </c>
      <c r="EZ22">
        <v>1.85989</v>
      </c>
      <c r="FA22">
        <v>1.8591</v>
      </c>
      <c r="FB22">
        <v>1.8646199999999999</v>
      </c>
      <c r="FC22">
        <v>1.8686400000000001</v>
      </c>
      <c r="FD22">
        <v>1.8634999999999999</v>
      </c>
      <c r="FE22">
        <v>1.8633999999999999</v>
      </c>
      <c r="FF22">
        <v>1.86344</v>
      </c>
      <c r="FG22">
        <v>1.86338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-2.847</v>
      </c>
      <c r="FV22">
        <v>-0.17949999999999999</v>
      </c>
      <c r="FW22">
        <v>-2.84739999999996</v>
      </c>
      <c r="FX22">
        <v>0</v>
      </c>
      <c r="FY22">
        <v>0</v>
      </c>
      <c r="FZ22">
        <v>0</v>
      </c>
      <c r="GA22">
        <v>-0.179529999999996</v>
      </c>
      <c r="GB22">
        <v>0</v>
      </c>
      <c r="GC22">
        <v>0</v>
      </c>
      <c r="GD22">
        <v>0</v>
      </c>
      <c r="GE22">
        <v>-1</v>
      </c>
      <c r="GF22">
        <v>-1</v>
      </c>
      <c r="GG22">
        <v>-1</v>
      </c>
      <c r="GH22">
        <v>-1</v>
      </c>
      <c r="GI22">
        <v>0.6</v>
      </c>
      <c r="GJ22">
        <v>0.5</v>
      </c>
      <c r="GK22">
        <v>0.55053700000000005</v>
      </c>
      <c r="GL22">
        <v>2.5769000000000002</v>
      </c>
      <c r="GM22">
        <v>1.4489700000000001</v>
      </c>
      <c r="GN22">
        <v>2.2985799999999998</v>
      </c>
      <c r="GO22">
        <v>1.5466299999999999</v>
      </c>
      <c r="GP22">
        <v>2.4304199999999998</v>
      </c>
      <c r="GQ22">
        <v>30.782</v>
      </c>
      <c r="GR22">
        <v>15.751899999999999</v>
      </c>
      <c r="GS22">
        <v>18</v>
      </c>
      <c r="GT22">
        <v>599.60699999999997</v>
      </c>
      <c r="GU22">
        <v>360.517</v>
      </c>
      <c r="GV22">
        <v>21.5059</v>
      </c>
      <c r="GW22">
        <v>26.584599999999998</v>
      </c>
      <c r="GX22">
        <v>30.0001</v>
      </c>
      <c r="GY22">
        <v>26.458100000000002</v>
      </c>
      <c r="GZ22">
        <v>26.425899999999999</v>
      </c>
      <c r="HA22">
        <v>11.0138</v>
      </c>
      <c r="HB22">
        <v>20</v>
      </c>
      <c r="HC22">
        <v>-30</v>
      </c>
      <c r="HD22">
        <v>21.613099999999999</v>
      </c>
      <c r="HE22">
        <v>175</v>
      </c>
      <c r="HF22">
        <v>0</v>
      </c>
      <c r="HG22">
        <v>100.047</v>
      </c>
      <c r="HH22">
        <v>93.197100000000006</v>
      </c>
    </row>
    <row r="23" spans="1:216" x14ac:dyDescent="0.2">
      <c r="A23">
        <v>5</v>
      </c>
      <c r="B23">
        <v>1690141428</v>
      </c>
      <c r="C23">
        <v>366.90000009536698</v>
      </c>
      <c r="D23" t="s">
        <v>368</v>
      </c>
      <c r="E23" t="s">
        <v>369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1690141428</v>
      </c>
      <c r="M23">
        <f t="shared" si="0"/>
        <v>2.0245607023704629E-3</v>
      </c>
      <c r="N23">
        <f t="shared" si="1"/>
        <v>2.0245607023704628</v>
      </c>
      <c r="O23">
        <f t="shared" si="2"/>
        <v>2.4205471257246902</v>
      </c>
      <c r="P23">
        <f t="shared" si="3"/>
        <v>122.265</v>
      </c>
      <c r="Q23">
        <f t="shared" si="4"/>
        <v>95.844649098562726</v>
      </c>
      <c r="R23">
        <f t="shared" si="5"/>
        <v>9.6480069985312884</v>
      </c>
      <c r="S23">
        <f t="shared" si="6"/>
        <v>12.307557978143999</v>
      </c>
      <c r="T23">
        <f t="shared" si="7"/>
        <v>0.16419996397570319</v>
      </c>
      <c r="U23">
        <f t="shared" si="8"/>
        <v>2.9389677323179813</v>
      </c>
      <c r="V23">
        <f t="shared" si="9"/>
        <v>0.15926843158836682</v>
      </c>
      <c r="W23">
        <f t="shared" si="10"/>
        <v>9.9973510865345228E-2</v>
      </c>
      <c r="X23">
        <f t="shared" si="11"/>
        <v>297.71955600000001</v>
      </c>
      <c r="Y23">
        <f t="shared" si="12"/>
        <v>26.08310392595488</v>
      </c>
      <c r="Z23">
        <f t="shared" si="13"/>
        <v>25.034300000000002</v>
      </c>
      <c r="AA23">
        <f t="shared" si="14"/>
        <v>3.1861856361164791</v>
      </c>
      <c r="AB23">
        <f t="shared" si="15"/>
        <v>61.513269144524386</v>
      </c>
      <c r="AC23">
        <f t="shared" si="16"/>
        <v>1.9391714463743999</v>
      </c>
      <c r="AD23">
        <f t="shared" si="17"/>
        <v>3.1524441365949016</v>
      </c>
      <c r="AE23">
        <f t="shared" si="18"/>
        <v>1.2470141897420792</v>
      </c>
      <c r="AF23">
        <f t="shared" si="19"/>
        <v>-89.28312697453741</v>
      </c>
      <c r="AG23">
        <f t="shared" si="20"/>
        <v>-28.28254466667428</v>
      </c>
      <c r="AH23">
        <f t="shared" si="21"/>
        <v>-2.034433198648943</v>
      </c>
      <c r="AI23">
        <f t="shared" si="22"/>
        <v>178.11945116013933</v>
      </c>
      <c r="AJ23">
        <v>21</v>
      </c>
      <c r="AK23">
        <v>3</v>
      </c>
      <c r="AL23">
        <f t="shared" si="23"/>
        <v>1</v>
      </c>
      <c r="AM23">
        <f t="shared" si="24"/>
        <v>0</v>
      </c>
      <c r="AN23">
        <f t="shared" si="25"/>
        <v>53544.821738505729</v>
      </c>
      <c r="AO23">
        <f t="shared" si="26"/>
        <v>1800.11</v>
      </c>
      <c r="AP23">
        <f t="shared" si="27"/>
        <v>1517.4923999999999</v>
      </c>
      <c r="AQ23">
        <f t="shared" si="28"/>
        <v>0.84299981667786961</v>
      </c>
      <c r="AR23">
        <f t="shared" si="29"/>
        <v>0.1653896461882885</v>
      </c>
      <c r="AS23">
        <v>1690141428</v>
      </c>
      <c r="AT23">
        <v>122.265</v>
      </c>
      <c r="AU23">
        <v>124.93300000000001</v>
      </c>
      <c r="AV23">
        <v>19.263999999999999</v>
      </c>
      <c r="AW23">
        <v>17.278500000000001</v>
      </c>
      <c r="AX23">
        <v>125.078</v>
      </c>
      <c r="AY23">
        <v>19.444400000000002</v>
      </c>
      <c r="AZ23">
        <v>600.01800000000003</v>
      </c>
      <c r="BA23">
        <v>100.563</v>
      </c>
      <c r="BB23">
        <v>9.9969600000000006E-2</v>
      </c>
      <c r="BC23">
        <v>24.855799999999999</v>
      </c>
      <c r="BD23">
        <v>25.034300000000002</v>
      </c>
      <c r="BE23">
        <v>999.9</v>
      </c>
      <c r="BF23">
        <v>0</v>
      </c>
      <c r="BG23">
        <v>0</v>
      </c>
      <c r="BH23">
        <v>9997.5</v>
      </c>
      <c r="BI23">
        <v>0</v>
      </c>
      <c r="BJ23">
        <v>734.029</v>
      </c>
      <c r="BK23">
        <v>-2.6678000000000002</v>
      </c>
      <c r="BL23">
        <v>124.667</v>
      </c>
      <c r="BM23">
        <v>127.13</v>
      </c>
      <c r="BN23">
        <v>1.98559</v>
      </c>
      <c r="BO23">
        <v>124.93300000000001</v>
      </c>
      <c r="BP23">
        <v>17.278500000000001</v>
      </c>
      <c r="BQ23">
        <v>1.93726</v>
      </c>
      <c r="BR23">
        <v>1.7375799999999999</v>
      </c>
      <c r="BS23">
        <v>16.9406</v>
      </c>
      <c r="BT23">
        <v>15.2363</v>
      </c>
      <c r="BU23">
        <v>1800.11</v>
      </c>
      <c r="BV23">
        <v>0.90000800000000003</v>
      </c>
      <c r="BW23">
        <v>9.9991499999999997E-2</v>
      </c>
      <c r="BX23">
        <v>0</v>
      </c>
      <c r="BY23">
        <v>2.2559999999999998</v>
      </c>
      <c r="BZ23">
        <v>0</v>
      </c>
      <c r="CA23">
        <v>15569.7</v>
      </c>
      <c r="CB23">
        <v>13895.8</v>
      </c>
      <c r="CC23">
        <v>40.686999999999998</v>
      </c>
      <c r="CD23">
        <v>42.375</v>
      </c>
      <c r="CE23">
        <v>41.811999999999998</v>
      </c>
      <c r="CF23">
        <v>40.561999999999998</v>
      </c>
      <c r="CG23">
        <v>40.375</v>
      </c>
      <c r="CH23">
        <v>1620.11</v>
      </c>
      <c r="CI23">
        <v>180</v>
      </c>
      <c r="CJ23">
        <v>0</v>
      </c>
      <c r="CK23">
        <v>1690141440.2</v>
      </c>
      <c r="CL23">
        <v>0</v>
      </c>
      <c r="CM23">
        <v>1690141399</v>
      </c>
      <c r="CN23" t="s">
        <v>370</v>
      </c>
      <c r="CO23">
        <v>1690141398</v>
      </c>
      <c r="CP23">
        <v>1690141399</v>
      </c>
      <c r="CQ23">
        <v>6</v>
      </c>
      <c r="CR23">
        <v>3.5000000000000003E-2</v>
      </c>
      <c r="CS23">
        <v>-1E-3</v>
      </c>
      <c r="CT23">
        <v>-2.8130000000000002</v>
      </c>
      <c r="CU23">
        <v>-0.18</v>
      </c>
      <c r="CV23">
        <v>125</v>
      </c>
      <c r="CW23">
        <v>17</v>
      </c>
      <c r="CX23">
        <v>0.19</v>
      </c>
      <c r="CY23">
        <v>7.0000000000000007E-2</v>
      </c>
      <c r="CZ23">
        <v>2.49958602518105</v>
      </c>
      <c r="DA23">
        <v>-6.5556647562625706E-2</v>
      </c>
      <c r="DB23">
        <v>2.3653938002625899E-2</v>
      </c>
      <c r="DC23">
        <v>1</v>
      </c>
      <c r="DD23">
        <v>124.9487</v>
      </c>
      <c r="DE23">
        <v>0.37606015037607099</v>
      </c>
      <c r="DF23">
        <v>3.9088489354283697E-2</v>
      </c>
      <c r="DG23">
        <v>1</v>
      </c>
      <c r="DH23">
        <v>1800.0190476190501</v>
      </c>
      <c r="DI23">
        <v>0.239462404400585</v>
      </c>
      <c r="DJ23">
        <v>0.15115128850976201</v>
      </c>
      <c r="DK23">
        <v>-1</v>
      </c>
      <c r="DL23">
        <v>2</v>
      </c>
      <c r="DM23">
        <v>2</v>
      </c>
      <c r="DN23" t="s">
        <v>355</v>
      </c>
      <c r="DO23">
        <v>3.2351999999999999</v>
      </c>
      <c r="DP23">
        <v>2.8401299999999998</v>
      </c>
      <c r="DQ23">
        <v>3.5151799999999997E-2</v>
      </c>
      <c r="DR23">
        <v>3.4934E-2</v>
      </c>
      <c r="DS23">
        <v>0.103875</v>
      </c>
      <c r="DT23">
        <v>9.3639600000000003E-2</v>
      </c>
      <c r="DU23">
        <v>27998.400000000001</v>
      </c>
      <c r="DV23">
        <v>29063.9</v>
      </c>
      <c r="DW23">
        <v>27170.9</v>
      </c>
      <c r="DX23">
        <v>28279.4</v>
      </c>
      <c r="DY23">
        <v>32081.1</v>
      </c>
      <c r="DZ23">
        <v>34143</v>
      </c>
      <c r="EA23">
        <v>36307.9</v>
      </c>
      <c r="EB23">
        <v>38334.5</v>
      </c>
      <c r="EC23">
        <v>2.1942499999999998</v>
      </c>
      <c r="ED23">
        <v>1.6455200000000001</v>
      </c>
      <c r="EE23">
        <v>0.10341400000000001</v>
      </c>
      <c r="EF23">
        <v>0</v>
      </c>
      <c r="EG23">
        <v>23.3353</v>
      </c>
      <c r="EH23">
        <v>999.9</v>
      </c>
      <c r="EI23">
        <v>55.902999999999999</v>
      </c>
      <c r="EJ23">
        <v>27.372</v>
      </c>
      <c r="EK23">
        <v>20.335699999999999</v>
      </c>
      <c r="EL23">
        <v>62.829300000000003</v>
      </c>
      <c r="EM23">
        <v>36.514400000000002</v>
      </c>
      <c r="EN23">
        <v>1</v>
      </c>
      <c r="EO23">
        <v>-4.2360299999999997E-2</v>
      </c>
      <c r="EP23">
        <v>2.18153</v>
      </c>
      <c r="EQ23">
        <v>19.8949</v>
      </c>
      <c r="ER23">
        <v>5.21699</v>
      </c>
      <c r="ES23">
        <v>11.9268</v>
      </c>
      <c r="ET23">
        <v>4.9539999999999997</v>
      </c>
      <c r="EU23">
        <v>3.2970000000000002</v>
      </c>
      <c r="EV23">
        <v>185.9</v>
      </c>
      <c r="EW23">
        <v>9999</v>
      </c>
      <c r="EX23">
        <v>93</v>
      </c>
      <c r="EY23">
        <v>6444.6</v>
      </c>
      <c r="EZ23">
        <v>1.85989</v>
      </c>
      <c r="FA23">
        <v>1.85911</v>
      </c>
      <c r="FB23">
        <v>1.86466</v>
      </c>
      <c r="FC23">
        <v>1.8686700000000001</v>
      </c>
      <c r="FD23">
        <v>1.86354</v>
      </c>
      <c r="FE23">
        <v>1.86341</v>
      </c>
      <c r="FF23">
        <v>1.8634599999999999</v>
      </c>
      <c r="FG23">
        <v>1.8633900000000001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-2.8130000000000002</v>
      </c>
      <c r="FV23">
        <v>-0.1804</v>
      </c>
      <c r="FW23">
        <v>-2.81259999999997</v>
      </c>
      <c r="FX23">
        <v>0</v>
      </c>
      <c r="FY23">
        <v>0</v>
      </c>
      <c r="FZ23">
        <v>0</v>
      </c>
      <c r="GA23">
        <v>-0.18039090909090999</v>
      </c>
      <c r="GB23">
        <v>0</v>
      </c>
      <c r="GC23">
        <v>0</v>
      </c>
      <c r="GD23">
        <v>0</v>
      </c>
      <c r="GE23">
        <v>-1</v>
      </c>
      <c r="GF23">
        <v>-1</v>
      </c>
      <c r="GG23">
        <v>-1</v>
      </c>
      <c r="GH23">
        <v>-1</v>
      </c>
      <c r="GI23">
        <v>0.5</v>
      </c>
      <c r="GJ23">
        <v>0.5</v>
      </c>
      <c r="GK23">
        <v>0.43823200000000001</v>
      </c>
      <c r="GL23">
        <v>2.5976599999999999</v>
      </c>
      <c r="GM23">
        <v>1.4489700000000001</v>
      </c>
      <c r="GN23">
        <v>2.2997999999999998</v>
      </c>
      <c r="GO23">
        <v>1.5466299999999999</v>
      </c>
      <c r="GP23">
        <v>2.3718300000000001</v>
      </c>
      <c r="GQ23">
        <v>30.9985</v>
      </c>
      <c r="GR23">
        <v>15.716900000000001</v>
      </c>
      <c r="GS23">
        <v>18</v>
      </c>
      <c r="GT23">
        <v>599.86</v>
      </c>
      <c r="GU23">
        <v>359.52300000000002</v>
      </c>
      <c r="GV23">
        <v>21.3827</v>
      </c>
      <c r="GW23">
        <v>26.6267</v>
      </c>
      <c r="GX23">
        <v>30.001100000000001</v>
      </c>
      <c r="GY23">
        <v>26.503900000000002</v>
      </c>
      <c r="GZ23">
        <v>26.472799999999999</v>
      </c>
      <c r="HA23">
        <v>8.7768499999999996</v>
      </c>
      <c r="HB23">
        <v>20</v>
      </c>
      <c r="HC23">
        <v>-30</v>
      </c>
      <c r="HD23">
        <v>21.2942</v>
      </c>
      <c r="HE23">
        <v>125</v>
      </c>
      <c r="HF23">
        <v>0</v>
      </c>
      <c r="HG23">
        <v>100.048</v>
      </c>
      <c r="HH23">
        <v>93.194900000000004</v>
      </c>
    </row>
    <row r="24" spans="1:216" x14ac:dyDescent="0.2">
      <c r="A24">
        <v>6</v>
      </c>
      <c r="B24">
        <v>1690141503</v>
      </c>
      <c r="C24">
        <v>441.90000009536698</v>
      </c>
      <c r="D24" t="s">
        <v>371</v>
      </c>
      <c r="E24" t="s">
        <v>372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1690141503</v>
      </c>
      <c r="M24">
        <f t="shared" si="0"/>
        <v>2.0035789583527724E-3</v>
      </c>
      <c r="N24">
        <f t="shared" si="1"/>
        <v>2.0035789583527723</v>
      </c>
      <c r="O24">
        <f t="shared" si="2"/>
        <v>0.59805539795210139</v>
      </c>
      <c r="P24">
        <f t="shared" si="3"/>
        <v>69.204599999999999</v>
      </c>
      <c r="Q24">
        <f t="shared" si="4"/>
        <v>61.823090339103125</v>
      </c>
      <c r="R24">
        <f t="shared" si="5"/>
        <v>6.2233477082267488</v>
      </c>
      <c r="S24">
        <f t="shared" si="6"/>
        <v>6.9663985809577191</v>
      </c>
      <c r="T24">
        <f t="shared" si="7"/>
        <v>0.16222769641971826</v>
      </c>
      <c r="U24">
        <f t="shared" si="8"/>
        <v>2.9389852059481694</v>
      </c>
      <c r="V24">
        <f t="shared" si="9"/>
        <v>0.15741207901496684</v>
      </c>
      <c r="W24">
        <f t="shared" si="10"/>
        <v>9.8803306250225958E-2</v>
      </c>
      <c r="X24">
        <f t="shared" si="11"/>
        <v>297.68284800000004</v>
      </c>
      <c r="Y24">
        <f t="shared" si="12"/>
        <v>26.093025305833933</v>
      </c>
      <c r="Z24">
        <f t="shared" si="13"/>
        <v>25.081900000000001</v>
      </c>
      <c r="AA24">
        <f t="shared" si="14"/>
        <v>3.1952364946164828</v>
      </c>
      <c r="AB24">
        <f t="shared" si="15"/>
        <v>61.734355445205495</v>
      </c>
      <c r="AC24">
        <f t="shared" si="16"/>
        <v>1.9466870548756998</v>
      </c>
      <c r="AD24">
        <f t="shared" si="17"/>
        <v>3.1533285491310439</v>
      </c>
      <c r="AE24">
        <f t="shared" si="18"/>
        <v>1.248549439740783</v>
      </c>
      <c r="AF24">
        <f t="shared" si="19"/>
        <v>-88.357832063357264</v>
      </c>
      <c r="AG24">
        <f t="shared" si="20"/>
        <v>-35.080070691669832</v>
      </c>
      <c r="AH24">
        <f t="shared" si="21"/>
        <v>-2.5240456048862452</v>
      </c>
      <c r="AI24">
        <f t="shared" si="22"/>
        <v>171.72089964008671</v>
      </c>
      <c r="AJ24">
        <v>22</v>
      </c>
      <c r="AK24">
        <v>4</v>
      </c>
      <c r="AL24">
        <f t="shared" si="23"/>
        <v>1</v>
      </c>
      <c r="AM24">
        <f t="shared" si="24"/>
        <v>0</v>
      </c>
      <c r="AN24">
        <f t="shared" si="25"/>
        <v>53544.509286246037</v>
      </c>
      <c r="AO24">
        <f t="shared" si="26"/>
        <v>1799.88</v>
      </c>
      <c r="AP24">
        <f t="shared" si="27"/>
        <v>1517.2992000000002</v>
      </c>
      <c r="AQ24">
        <f t="shared" si="28"/>
        <v>0.84300020001333431</v>
      </c>
      <c r="AR24">
        <f t="shared" si="29"/>
        <v>0.16539038602573505</v>
      </c>
      <c r="AS24">
        <v>1690141503</v>
      </c>
      <c r="AT24">
        <v>69.204599999999999</v>
      </c>
      <c r="AU24">
        <v>69.941299999999998</v>
      </c>
      <c r="AV24">
        <v>19.3385</v>
      </c>
      <c r="AW24">
        <v>17.373699999999999</v>
      </c>
      <c r="AX24">
        <v>71.993200000000002</v>
      </c>
      <c r="AY24">
        <v>19.514500000000002</v>
      </c>
      <c r="AZ24">
        <v>600.01</v>
      </c>
      <c r="BA24">
        <v>100.56399999999999</v>
      </c>
      <c r="BB24">
        <v>9.98082E-2</v>
      </c>
      <c r="BC24">
        <v>24.860499999999998</v>
      </c>
      <c r="BD24">
        <v>25.081900000000001</v>
      </c>
      <c r="BE24">
        <v>999.9</v>
      </c>
      <c r="BF24">
        <v>0</v>
      </c>
      <c r="BG24">
        <v>0</v>
      </c>
      <c r="BH24">
        <v>9997.5</v>
      </c>
      <c r="BI24">
        <v>0</v>
      </c>
      <c r="BJ24">
        <v>740.46600000000001</v>
      </c>
      <c r="BK24">
        <v>-0.73671699999999996</v>
      </c>
      <c r="BL24">
        <v>70.569299999999998</v>
      </c>
      <c r="BM24">
        <v>71.177899999999994</v>
      </c>
      <c r="BN24">
        <v>1.9647399999999999</v>
      </c>
      <c r="BO24">
        <v>69.941299999999998</v>
      </c>
      <c r="BP24">
        <v>17.373699999999999</v>
      </c>
      <c r="BQ24">
        <v>1.94475</v>
      </c>
      <c r="BR24">
        <v>1.74716</v>
      </c>
      <c r="BS24">
        <v>17.0015</v>
      </c>
      <c r="BT24">
        <v>15.321899999999999</v>
      </c>
      <c r="BU24">
        <v>1799.88</v>
      </c>
      <c r="BV24">
        <v>0.89999099999999999</v>
      </c>
      <c r="BW24">
        <v>0.100009</v>
      </c>
      <c r="BX24">
        <v>0</v>
      </c>
      <c r="BY24">
        <v>1.8940999999999999</v>
      </c>
      <c r="BZ24">
        <v>0</v>
      </c>
      <c r="CA24">
        <v>15587.2</v>
      </c>
      <c r="CB24">
        <v>13894</v>
      </c>
      <c r="CC24">
        <v>40.75</v>
      </c>
      <c r="CD24">
        <v>42.375</v>
      </c>
      <c r="CE24">
        <v>41.875</v>
      </c>
      <c r="CF24">
        <v>40.5</v>
      </c>
      <c r="CG24">
        <v>40.375</v>
      </c>
      <c r="CH24">
        <v>1619.88</v>
      </c>
      <c r="CI24">
        <v>180</v>
      </c>
      <c r="CJ24">
        <v>0</v>
      </c>
      <c r="CK24">
        <v>1690141515.2</v>
      </c>
      <c r="CL24">
        <v>0</v>
      </c>
      <c r="CM24">
        <v>1690141492</v>
      </c>
      <c r="CN24" t="s">
        <v>373</v>
      </c>
      <c r="CO24">
        <v>1690141485</v>
      </c>
      <c r="CP24">
        <v>1690141492</v>
      </c>
      <c r="CQ24">
        <v>7</v>
      </c>
      <c r="CR24">
        <v>2.4E-2</v>
      </c>
      <c r="CS24">
        <v>4.0000000000000001E-3</v>
      </c>
      <c r="CT24">
        <v>-2.7890000000000001</v>
      </c>
      <c r="CU24">
        <v>-0.17599999999999999</v>
      </c>
      <c r="CV24">
        <v>70</v>
      </c>
      <c r="CW24">
        <v>17</v>
      </c>
      <c r="CX24">
        <v>0.36</v>
      </c>
      <c r="CY24">
        <v>0.01</v>
      </c>
      <c r="CZ24">
        <v>0.14508668812490899</v>
      </c>
      <c r="DA24">
        <v>1.5357777482291499</v>
      </c>
      <c r="DB24">
        <v>0.19271919388682399</v>
      </c>
      <c r="DC24">
        <v>1</v>
      </c>
      <c r="DD24">
        <v>69.796364999999994</v>
      </c>
      <c r="DE24">
        <v>0.115989473684273</v>
      </c>
      <c r="DF24">
        <v>4.3255280313507401E-2</v>
      </c>
      <c r="DG24">
        <v>1</v>
      </c>
      <c r="DH24">
        <v>1800.0361904761901</v>
      </c>
      <c r="DI24">
        <v>-0.117328299698147</v>
      </c>
      <c r="DJ24">
        <v>0.14730842895993801</v>
      </c>
      <c r="DK24">
        <v>-1</v>
      </c>
      <c r="DL24">
        <v>2</v>
      </c>
      <c r="DM24">
        <v>2</v>
      </c>
      <c r="DN24" t="s">
        <v>355</v>
      </c>
      <c r="DO24">
        <v>3.2351299999999998</v>
      </c>
      <c r="DP24">
        <v>2.8399700000000001</v>
      </c>
      <c r="DQ24">
        <v>2.0549100000000001E-2</v>
      </c>
      <c r="DR24">
        <v>1.9864300000000001E-2</v>
      </c>
      <c r="DS24">
        <v>0.10412399999999999</v>
      </c>
      <c r="DT24">
        <v>9.3993400000000005E-2</v>
      </c>
      <c r="DU24">
        <v>28418.2</v>
      </c>
      <c r="DV24">
        <v>29513.3</v>
      </c>
      <c r="DW24">
        <v>27167.3</v>
      </c>
      <c r="DX24">
        <v>28275.4</v>
      </c>
      <c r="DY24">
        <v>32068.400000000001</v>
      </c>
      <c r="DZ24">
        <v>34124.300000000003</v>
      </c>
      <c r="EA24">
        <v>36303.599999999999</v>
      </c>
      <c r="EB24">
        <v>38328.400000000001</v>
      </c>
      <c r="EC24">
        <v>2.1901199999999998</v>
      </c>
      <c r="ED24">
        <v>1.64198</v>
      </c>
      <c r="EE24">
        <v>0.102784</v>
      </c>
      <c r="EF24">
        <v>0</v>
      </c>
      <c r="EG24">
        <v>23.3933</v>
      </c>
      <c r="EH24">
        <v>999.9</v>
      </c>
      <c r="EI24">
        <v>55.774999999999999</v>
      </c>
      <c r="EJ24">
        <v>27.492999999999999</v>
      </c>
      <c r="EK24">
        <v>20.4314</v>
      </c>
      <c r="EL24">
        <v>62.709299999999999</v>
      </c>
      <c r="EM24">
        <v>36.322099999999999</v>
      </c>
      <c r="EN24">
        <v>1</v>
      </c>
      <c r="EO24">
        <v>-3.33841E-2</v>
      </c>
      <c r="EP24">
        <v>2.8337400000000001</v>
      </c>
      <c r="EQ24">
        <v>19.8367</v>
      </c>
      <c r="ER24">
        <v>5.2137000000000002</v>
      </c>
      <c r="ES24">
        <v>11.9262</v>
      </c>
      <c r="ET24">
        <v>4.95465</v>
      </c>
      <c r="EU24">
        <v>3.2965</v>
      </c>
      <c r="EV24">
        <v>185.9</v>
      </c>
      <c r="EW24">
        <v>9999</v>
      </c>
      <c r="EX24">
        <v>93</v>
      </c>
      <c r="EY24">
        <v>6446.1</v>
      </c>
      <c r="EZ24">
        <v>1.85989</v>
      </c>
      <c r="FA24">
        <v>1.8591299999999999</v>
      </c>
      <c r="FB24">
        <v>1.86466</v>
      </c>
      <c r="FC24">
        <v>1.8687199999999999</v>
      </c>
      <c r="FD24">
        <v>1.86354</v>
      </c>
      <c r="FE24">
        <v>1.8633999999999999</v>
      </c>
      <c r="FF24">
        <v>1.8634200000000001</v>
      </c>
      <c r="FG24">
        <v>1.8633500000000001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-2.7890000000000001</v>
      </c>
      <c r="FV24">
        <v>-0.17599999999999999</v>
      </c>
      <c r="FW24">
        <v>-2.7886454545454602</v>
      </c>
      <c r="FX24">
        <v>0</v>
      </c>
      <c r="FY24">
        <v>0</v>
      </c>
      <c r="FZ24">
        <v>0</v>
      </c>
      <c r="GA24">
        <v>-0.17602000000000501</v>
      </c>
      <c r="GB24">
        <v>0</v>
      </c>
      <c r="GC24">
        <v>0</v>
      </c>
      <c r="GD24">
        <v>0</v>
      </c>
      <c r="GE24">
        <v>-1</v>
      </c>
      <c r="GF24">
        <v>-1</v>
      </c>
      <c r="GG24">
        <v>-1</v>
      </c>
      <c r="GH24">
        <v>-1</v>
      </c>
      <c r="GI24">
        <v>0.3</v>
      </c>
      <c r="GJ24">
        <v>0.2</v>
      </c>
      <c r="GK24">
        <v>0.31494100000000003</v>
      </c>
      <c r="GL24">
        <v>2.6013199999999999</v>
      </c>
      <c r="GM24">
        <v>1.4489700000000001</v>
      </c>
      <c r="GN24">
        <v>2.2997999999999998</v>
      </c>
      <c r="GO24">
        <v>1.5466299999999999</v>
      </c>
      <c r="GP24">
        <v>2.4511699999999998</v>
      </c>
      <c r="GQ24">
        <v>31.193899999999999</v>
      </c>
      <c r="GR24">
        <v>15.7081</v>
      </c>
      <c r="GS24">
        <v>18</v>
      </c>
      <c r="GT24">
        <v>597.74599999999998</v>
      </c>
      <c r="GU24">
        <v>357.86900000000003</v>
      </c>
      <c r="GV24">
        <v>21.1922</v>
      </c>
      <c r="GW24">
        <v>26.6843</v>
      </c>
      <c r="GX24">
        <v>30.001200000000001</v>
      </c>
      <c r="GY24">
        <v>26.569700000000001</v>
      </c>
      <c r="GZ24">
        <v>26.529499999999999</v>
      </c>
      <c r="HA24">
        <v>6.2974500000000004</v>
      </c>
      <c r="HB24">
        <v>20</v>
      </c>
      <c r="HC24">
        <v>-30</v>
      </c>
      <c r="HD24">
        <v>21.1265</v>
      </c>
      <c r="HE24">
        <v>70</v>
      </c>
      <c r="HF24">
        <v>0</v>
      </c>
      <c r="HG24">
        <v>100.036</v>
      </c>
      <c r="HH24">
        <v>93.180899999999994</v>
      </c>
    </row>
    <row r="25" spans="1:216" x14ac:dyDescent="0.2">
      <c r="A25">
        <v>7</v>
      </c>
      <c r="B25">
        <v>1690141576</v>
      </c>
      <c r="C25">
        <v>514.90000009536698</v>
      </c>
      <c r="D25" t="s">
        <v>374</v>
      </c>
      <c r="E25" t="s">
        <v>375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1690141576</v>
      </c>
      <c r="M25">
        <f t="shared" si="0"/>
        <v>1.9914915529090868E-3</v>
      </c>
      <c r="N25">
        <f t="shared" si="1"/>
        <v>1.9914915529090866</v>
      </c>
      <c r="O25">
        <f t="shared" si="2"/>
        <v>-0.16968473957726318</v>
      </c>
      <c r="P25">
        <f t="shared" si="3"/>
        <v>50.006100000000004</v>
      </c>
      <c r="Q25">
        <f t="shared" si="4"/>
        <v>50.696502814656142</v>
      </c>
      <c r="R25">
        <f t="shared" si="5"/>
        <v>5.1034049205070131</v>
      </c>
      <c r="S25">
        <f t="shared" si="6"/>
        <v>5.0339049564891916</v>
      </c>
      <c r="T25">
        <f t="shared" si="7"/>
        <v>0.16514587624893798</v>
      </c>
      <c r="U25">
        <f t="shared" si="8"/>
        <v>2.9410055400888151</v>
      </c>
      <c r="V25">
        <f t="shared" si="9"/>
        <v>0.16016163427755256</v>
      </c>
      <c r="W25">
        <f t="shared" si="10"/>
        <v>0.10053630528890675</v>
      </c>
      <c r="X25">
        <f t="shared" si="11"/>
        <v>297.69126599999998</v>
      </c>
      <c r="Y25">
        <f t="shared" si="12"/>
        <v>25.991408289474411</v>
      </c>
      <c r="Z25">
        <f t="shared" si="13"/>
        <v>24.9666</v>
      </c>
      <c r="AA25">
        <f t="shared" si="14"/>
        <v>3.1733514752812195</v>
      </c>
      <c r="AB25">
        <f t="shared" si="15"/>
        <v>62.337316078347868</v>
      </c>
      <c r="AC25">
        <f t="shared" si="16"/>
        <v>1.9535208621674001</v>
      </c>
      <c r="AD25">
        <f t="shared" si="17"/>
        <v>3.1337904566057064</v>
      </c>
      <c r="AE25">
        <f t="shared" si="18"/>
        <v>1.2198306131138195</v>
      </c>
      <c r="AF25">
        <f t="shared" si="19"/>
        <v>-87.824777483290731</v>
      </c>
      <c r="AG25">
        <f t="shared" si="20"/>
        <v>-33.328364140361842</v>
      </c>
      <c r="AH25">
        <f t="shared" si="21"/>
        <v>-2.3937155091822135</v>
      </c>
      <c r="AI25">
        <f t="shared" si="22"/>
        <v>174.14440886716523</v>
      </c>
      <c r="AJ25">
        <v>22</v>
      </c>
      <c r="AK25">
        <v>4</v>
      </c>
      <c r="AL25">
        <f t="shared" si="23"/>
        <v>1</v>
      </c>
      <c r="AM25">
        <f t="shared" si="24"/>
        <v>0</v>
      </c>
      <c r="AN25">
        <f t="shared" si="25"/>
        <v>53622.356796168518</v>
      </c>
      <c r="AO25">
        <f t="shared" si="26"/>
        <v>1799.94</v>
      </c>
      <c r="AP25">
        <f t="shared" si="27"/>
        <v>1517.3490000000002</v>
      </c>
      <c r="AQ25">
        <f t="shared" si="28"/>
        <v>0.84299976665888865</v>
      </c>
      <c r="AR25">
        <f t="shared" si="29"/>
        <v>0.16538954965165503</v>
      </c>
      <c r="AS25">
        <v>1690141576</v>
      </c>
      <c r="AT25">
        <v>50.006100000000004</v>
      </c>
      <c r="AU25">
        <v>49.936</v>
      </c>
      <c r="AV25">
        <v>19.405999999999999</v>
      </c>
      <c r="AW25">
        <v>17.453099999999999</v>
      </c>
      <c r="AX25">
        <v>52.744199999999999</v>
      </c>
      <c r="AY25">
        <v>19.581199999999999</v>
      </c>
      <c r="AZ25">
        <v>599.98299999999995</v>
      </c>
      <c r="BA25">
        <v>100.566</v>
      </c>
      <c r="BB25">
        <v>9.9817900000000001E-2</v>
      </c>
      <c r="BC25">
        <v>24.756399999999999</v>
      </c>
      <c r="BD25">
        <v>24.9666</v>
      </c>
      <c r="BE25">
        <v>999.9</v>
      </c>
      <c r="BF25">
        <v>0</v>
      </c>
      <c r="BG25">
        <v>0</v>
      </c>
      <c r="BH25">
        <v>10008.799999999999</v>
      </c>
      <c r="BI25">
        <v>0</v>
      </c>
      <c r="BJ25">
        <v>751.23500000000001</v>
      </c>
      <c r="BK25">
        <v>7.0053099999999993E-2</v>
      </c>
      <c r="BL25">
        <v>50.995699999999999</v>
      </c>
      <c r="BM25">
        <v>50.823</v>
      </c>
      <c r="BN25">
        <v>1.9529000000000001</v>
      </c>
      <c r="BO25">
        <v>49.936</v>
      </c>
      <c r="BP25">
        <v>17.453099999999999</v>
      </c>
      <c r="BQ25">
        <v>1.9515800000000001</v>
      </c>
      <c r="BR25">
        <v>1.75518</v>
      </c>
      <c r="BS25">
        <v>17.056899999999999</v>
      </c>
      <c r="BT25">
        <v>15.3933</v>
      </c>
      <c r="BU25">
        <v>1799.94</v>
      </c>
      <c r="BV25">
        <v>0.90000599999999997</v>
      </c>
      <c r="BW25">
        <v>9.9994299999999994E-2</v>
      </c>
      <c r="BX25">
        <v>0</v>
      </c>
      <c r="BY25">
        <v>1.9424999999999999</v>
      </c>
      <c r="BZ25">
        <v>0</v>
      </c>
      <c r="CA25">
        <v>15608.9</v>
      </c>
      <c r="CB25">
        <v>13894.5</v>
      </c>
      <c r="CC25">
        <v>40.686999999999998</v>
      </c>
      <c r="CD25">
        <v>42.311999999999998</v>
      </c>
      <c r="CE25">
        <v>41.811999999999998</v>
      </c>
      <c r="CF25">
        <v>40.436999999999998</v>
      </c>
      <c r="CG25">
        <v>40.311999999999998</v>
      </c>
      <c r="CH25">
        <v>1619.96</v>
      </c>
      <c r="CI25">
        <v>179.98</v>
      </c>
      <c r="CJ25">
        <v>0</v>
      </c>
      <c r="CK25">
        <v>1690141588.4000001</v>
      </c>
      <c r="CL25">
        <v>0</v>
      </c>
      <c r="CM25">
        <v>1690141565</v>
      </c>
      <c r="CN25" t="s">
        <v>376</v>
      </c>
      <c r="CO25">
        <v>1690141562</v>
      </c>
      <c r="CP25">
        <v>1690141565</v>
      </c>
      <c r="CQ25">
        <v>8</v>
      </c>
      <c r="CR25">
        <v>0.05</v>
      </c>
      <c r="CS25">
        <v>1E-3</v>
      </c>
      <c r="CT25">
        <v>-2.738</v>
      </c>
      <c r="CU25">
        <v>-0.17499999999999999</v>
      </c>
      <c r="CV25">
        <v>50</v>
      </c>
      <c r="CW25">
        <v>17</v>
      </c>
      <c r="CX25">
        <v>0.46</v>
      </c>
      <c r="CY25">
        <v>0.04</v>
      </c>
      <c r="CZ25">
        <v>-5.0964364684901897E-2</v>
      </c>
      <c r="DA25">
        <v>-1.1573522683884401</v>
      </c>
      <c r="DB25">
        <v>0.12012266547207</v>
      </c>
      <c r="DC25">
        <v>1</v>
      </c>
      <c r="DD25">
        <v>49.857523809523798</v>
      </c>
      <c r="DE25">
        <v>-8.3516883116818597E-2</v>
      </c>
      <c r="DF25">
        <v>2.6593910952945499E-2</v>
      </c>
      <c r="DG25">
        <v>1</v>
      </c>
      <c r="DH25">
        <v>1799.9925000000001</v>
      </c>
      <c r="DI25">
        <v>-6.72367522774618E-2</v>
      </c>
      <c r="DJ25">
        <v>0.110944806097426</v>
      </c>
      <c r="DK25">
        <v>-1</v>
      </c>
      <c r="DL25">
        <v>2</v>
      </c>
      <c r="DM25">
        <v>2</v>
      </c>
      <c r="DN25" t="s">
        <v>355</v>
      </c>
      <c r="DO25">
        <v>3.2350300000000001</v>
      </c>
      <c r="DP25">
        <v>2.8400799999999999</v>
      </c>
      <c r="DQ25">
        <v>1.50922E-2</v>
      </c>
      <c r="DR25">
        <v>1.4213699999999999E-2</v>
      </c>
      <c r="DS25">
        <v>0.104368</v>
      </c>
      <c r="DT25">
        <v>9.4290899999999997E-2</v>
      </c>
      <c r="DU25">
        <v>28574.400000000001</v>
      </c>
      <c r="DV25">
        <v>29681.7</v>
      </c>
      <c r="DW25">
        <v>27165.5</v>
      </c>
      <c r="DX25">
        <v>28273.9</v>
      </c>
      <c r="DY25">
        <v>32057.200000000001</v>
      </c>
      <c r="DZ25">
        <v>34111</v>
      </c>
      <c r="EA25">
        <v>36300.9</v>
      </c>
      <c r="EB25">
        <v>38326</v>
      </c>
      <c r="EC25">
        <v>2.18967</v>
      </c>
      <c r="ED25">
        <v>1.6407700000000001</v>
      </c>
      <c r="EE25">
        <v>0.100218</v>
      </c>
      <c r="EF25">
        <v>0</v>
      </c>
      <c r="EG25">
        <v>23.319900000000001</v>
      </c>
      <c r="EH25">
        <v>999.9</v>
      </c>
      <c r="EI25">
        <v>55.646000000000001</v>
      </c>
      <c r="EJ25">
        <v>27.614000000000001</v>
      </c>
      <c r="EK25">
        <v>20.5303</v>
      </c>
      <c r="EL25">
        <v>62.759300000000003</v>
      </c>
      <c r="EM25">
        <v>36.354199999999999</v>
      </c>
      <c r="EN25">
        <v>1</v>
      </c>
      <c r="EO25">
        <v>-3.3272400000000001E-2</v>
      </c>
      <c r="EP25">
        <v>2.03925</v>
      </c>
      <c r="EQ25">
        <v>19.901299999999999</v>
      </c>
      <c r="ER25">
        <v>5.20845</v>
      </c>
      <c r="ES25">
        <v>11.9261</v>
      </c>
      <c r="ET25">
        <v>4.9546999999999999</v>
      </c>
      <c r="EU25">
        <v>3.2965</v>
      </c>
      <c r="EV25">
        <v>185.9</v>
      </c>
      <c r="EW25">
        <v>9999</v>
      </c>
      <c r="EX25">
        <v>93.1</v>
      </c>
      <c r="EY25">
        <v>6447.4</v>
      </c>
      <c r="EZ25">
        <v>1.85989</v>
      </c>
      <c r="FA25">
        <v>1.8591299999999999</v>
      </c>
      <c r="FB25">
        <v>1.8647</v>
      </c>
      <c r="FC25">
        <v>1.8687100000000001</v>
      </c>
      <c r="FD25">
        <v>1.8635600000000001</v>
      </c>
      <c r="FE25">
        <v>1.86341</v>
      </c>
      <c r="FF25">
        <v>1.86347</v>
      </c>
      <c r="FG25">
        <v>1.86338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-2.738</v>
      </c>
      <c r="FV25">
        <v>-0.17519999999999999</v>
      </c>
      <c r="FW25">
        <v>-2.7381636363636299</v>
      </c>
      <c r="FX25">
        <v>0</v>
      </c>
      <c r="FY25">
        <v>0</v>
      </c>
      <c r="FZ25">
        <v>0</v>
      </c>
      <c r="GA25">
        <v>-0.17519000000000101</v>
      </c>
      <c r="GB25">
        <v>0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0.2</v>
      </c>
      <c r="GJ25">
        <v>0.2</v>
      </c>
      <c r="GK25">
        <v>0.27099600000000001</v>
      </c>
      <c r="GL25">
        <v>2.6135299999999999</v>
      </c>
      <c r="GM25">
        <v>1.4489700000000001</v>
      </c>
      <c r="GN25">
        <v>2.2985799999999998</v>
      </c>
      <c r="GO25">
        <v>1.5466299999999999</v>
      </c>
      <c r="GP25">
        <v>2.4072300000000002</v>
      </c>
      <c r="GQ25">
        <v>31.367999999999999</v>
      </c>
      <c r="GR25">
        <v>15.699299999999999</v>
      </c>
      <c r="GS25">
        <v>18</v>
      </c>
      <c r="GT25">
        <v>597.88099999999997</v>
      </c>
      <c r="GU25">
        <v>357.45100000000002</v>
      </c>
      <c r="GV25">
        <v>21.305700000000002</v>
      </c>
      <c r="GW25">
        <v>26.724799999999998</v>
      </c>
      <c r="GX25">
        <v>30.0002</v>
      </c>
      <c r="GY25">
        <v>26.612500000000001</v>
      </c>
      <c r="GZ25">
        <v>26.570399999999999</v>
      </c>
      <c r="HA25">
        <v>5.4156599999999999</v>
      </c>
      <c r="HB25">
        <v>20</v>
      </c>
      <c r="HC25">
        <v>-30</v>
      </c>
      <c r="HD25">
        <v>21.329699999999999</v>
      </c>
      <c r="HE25">
        <v>50</v>
      </c>
      <c r="HF25">
        <v>0</v>
      </c>
      <c r="HG25">
        <v>100.029</v>
      </c>
      <c r="HH25">
        <v>93.175299999999993</v>
      </c>
    </row>
    <row r="26" spans="1:216" x14ac:dyDescent="0.2">
      <c r="A26">
        <v>8</v>
      </c>
      <c r="B26">
        <v>1690141681</v>
      </c>
      <c r="C26">
        <v>619.90000009536698</v>
      </c>
      <c r="D26" t="s">
        <v>377</v>
      </c>
      <c r="E26" t="s">
        <v>378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1690141681</v>
      </c>
      <c r="M26">
        <f t="shared" si="0"/>
        <v>2.020763405319322E-3</v>
      </c>
      <c r="N26">
        <f t="shared" si="1"/>
        <v>2.0207634053193222</v>
      </c>
      <c r="O26">
        <f t="shared" si="2"/>
        <v>12.021349030223709</v>
      </c>
      <c r="P26">
        <f t="shared" si="3"/>
        <v>387.19900000000001</v>
      </c>
      <c r="Q26">
        <f t="shared" si="4"/>
        <v>262.81373172512303</v>
      </c>
      <c r="R26">
        <f t="shared" si="5"/>
        <v>26.456694898877473</v>
      </c>
      <c r="S26">
        <f t="shared" si="6"/>
        <v>38.978198516904996</v>
      </c>
      <c r="T26">
        <f t="shared" si="7"/>
        <v>0.1675001037507802</v>
      </c>
      <c r="U26">
        <f t="shared" si="8"/>
        <v>2.934748840904283</v>
      </c>
      <c r="V26">
        <f t="shared" si="9"/>
        <v>0.1623645518739045</v>
      </c>
      <c r="W26">
        <f t="shared" si="10"/>
        <v>0.10192613785128835</v>
      </c>
      <c r="X26">
        <f t="shared" si="11"/>
        <v>297.69822900000003</v>
      </c>
      <c r="Y26">
        <f t="shared" si="12"/>
        <v>26.08730999653088</v>
      </c>
      <c r="Z26">
        <f t="shared" si="13"/>
        <v>25.0458</v>
      </c>
      <c r="AA26">
        <f t="shared" si="14"/>
        <v>3.1883702381197865</v>
      </c>
      <c r="AB26">
        <f t="shared" si="15"/>
        <v>62.407733927882958</v>
      </c>
      <c r="AC26">
        <f t="shared" si="16"/>
        <v>1.9675685719034999</v>
      </c>
      <c r="AD26">
        <f t="shared" si="17"/>
        <v>3.152764005463137</v>
      </c>
      <c r="AE26">
        <f t="shared" si="18"/>
        <v>1.2208016662162866</v>
      </c>
      <c r="AF26">
        <f t="shared" si="19"/>
        <v>-89.115666174582103</v>
      </c>
      <c r="AG26">
        <f t="shared" si="20"/>
        <v>-29.792483201889318</v>
      </c>
      <c r="AH26">
        <f t="shared" si="21"/>
        <v>-2.1462702165677778</v>
      </c>
      <c r="AI26">
        <f t="shared" si="22"/>
        <v>176.64380940696086</v>
      </c>
      <c r="AJ26">
        <v>20</v>
      </c>
      <c r="AK26">
        <v>3</v>
      </c>
      <c r="AL26">
        <f t="shared" si="23"/>
        <v>1</v>
      </c>
      <c r="AM26">
        <f t="shared" si="24"/>
        <v>0</v>
      </c>
      <c r="AN26">
        <f t="shared" si="25"/>
        <v>53421.351243406585</v>
      </c>
      <c r="AO26">
        <f t="shared" si="26"/>
        <v>1799.98</v>
      </c>
      <c r="AP26">
        <f t="shared" si="27"/>
        <v>1517.3828999999998</v>
      </c>
      <c r="AQ26">
        <f t="shared" si="28"/>
        <v>0.84299986666518512</v>
      </c>
      <c r="AR26">
        <f t="shared" si="29"/>
        <v>0.16538974266380738</v>
      </c>
      <c r="AS26">
        <v>1690141681</v>
      </c>
      <c r="AT26">
        <v>387.19900000000001</v>
      </c>
      <c r="AU26">
        <v>400.00299999999999</v>
      </c>
      <c r="AV26">
        <v>19.545300000000001</v>
      </c>
      <c r="AW26">
        <v>17.564</v>
      </c>
      <c r="AX26">
        <v>390.38600000000002</v>
      </c>
      <c r="AY26">
        <v>19.721299999999999</v>
      </c>
      <c r="AZ26">
        <v>599.99</v>
      </c>
      <c r="BA26">
        <v>100.56699999999999</v>
      </c>
      <c r="BB26">
        <v>0.100095</v>
      </c>
      <c r="BC26">
        <v>24.857500000000002</v>
      </c>
      <c r="BD26">
        <v>25.0458</v>
      </c>
      <c r="BE26">
        <v>999.9</v>
      </c>
      <c r="BF26">
        <v>0</v>
      </c>
      <c r="BG26">
        <v>0</v>
      </c>
      <c r="BH26">
        <v>9973.1200000000008</v>
      </c>
      <c r="BI26">
        <v>0</v>
      </c>
      <c r="BJ26">
        <v>764.91499999999996</v>
      </c>
      <c r="BK26">
        <v>-12.8041</v>
      </c>
      <c r="BL26">
        <v>394.91800000000001</v>
      </c>
      <c r="BM26">
        <v>407.15499999999997</v>
      </c>
      <c r="BN26">
        <v>1.98129</v>
      </c>
      <c r="BO26">
        <v>400.00299999999999</v>
      </c>
      <c r="BP26">
        <v>17.564</v>
      </c>
      <c r="BQ26">
        <v>1.9656100000000001</v>
      </c>
      <c r="BR26">
        <v>1.7663500000000001</v>
      </c>
      <c r="BS26">
        <v>17.170000000000002</v>
      </c>
      <c r="BT26">
        <v>15.4922</v>
      </c>
      <c r="BU26">
        <v>1799.98</v>
      </c>
      <c r="BV26">
        <v>0.90000599999999997</v>
      </c>
      <c r="BW26">
        <v>9.9994299999999994E-2</v>
      </c>
      <c r="BX26">
        <v>0</v>
      </c>
      <c r="BY26">
        <v>2.3580000000000001</v>
      </c>
      <c r="BZ26">
        <v>0</v>
      </c>
      <c r="CA26">
        <v>15718.8</v>
      </c>
      <c r="CB26">
        <v>13894.8</v>
      </c>
      <c r="CC26">
        <v>40.625</v>
      </c>
      <c r="CD26">
        <v>42.25</v>
      </c>
      <c r="CE26">
        <v>41.75</v>
      </c>
      <c r="CF26">
        <v>40.375</v>
      </c>
      <c r="CG26">
        <v>40.311999999999998</v>
      </c>
      <c r="CH26">
        <v>1619.99</v>
      </c>
      <c r="CI26">
        <v>179.99</v>
      </c>
      <c r="CJ26">
        <v>0</v>
      </c>
      <c r="CK26">
        <v>1690141693.4000001</v>
      </c>
      <c r="CL26">
        <v>0</v>
      </c>
      <c r="CM26">
        <v>1690141652</v>
      </c>
      <c r="CN26" t="s">
        <v>379</v>
      </c>
      <c r="CO26">
        <v>1690141645</v>
      </c>
      <c r="CP26">
        <v>1690141652</v>
      </c>
      <c r="CQ26">
        <v>9</v>
      </c>
      <c r="CR26">
        <v>-0.44900000000000001</v>
      </c>
      <c r="CS26">
        <v>-1E-3</v>
      </c>
      <c r="CT26">
        <v>-3.1869999999999998</v>
      </c>
      <c r="CU26">
        <v>-0.17599999999999999</v>
      </c>
      <c r="CV26">
        <v>401</v>
      </c>
      <c r="CW26">
        <v>18</v>
      </c>
      <c r="CX26">
        <v>0.13</v>
      </c>
      <c r="CY26">
        <v>0.08</v>
      </c>
      <c r="CZ26">
        <v>11.8866019661662</v>
      </c>
      <c r="DA26">
        <v>0.85350720718016304</v>
      </c>
      <c r="DB26">
        <v>9.6429993594843194E-2</v>
      </c>
      <c r="DC26">
        <v>1</v>
      </c>
      <c r="DD26">
        <v>400.04290476190499</v>
      </c>
      <c r="DE26">
        <v>-0.66218181818177602</v>
      </c>
      <c r="DF26">
        <v>9.5941403129555194E-2</v>
      </c>
      <c r="DG26">
        <v>1</v>
      </c>
      <c r="DH26">
        <v>1800.00047619048</v>
      </c>
      <c r="DI26">
        <v>-7.6739062623785602E-3</v>
      </c>
      <c r="DJ26">
        <v>1.52678281351113E-2</v>
      </c>
      <c r="DK26">
        <v>-1</v>
      </c>
      <c r="DL26">
        <v>2</v>
      </c>
      <c r="DM26">
        <v>2</v>
      </c>
      <c r="DN26" t="s">
        <v>355</v>
      </c>
      <c r="DO26">
        <v>3.2349999999999999</v>
      </c>
      <c r="DP26">
        <v>2.8400500000000002</v>
      </c>
      <c r="DQ26">
        <v>9.4495800000000005E-2</v>
      </c>
      <c r="DR26">
        <v>9.58088E-2</v>
      </c>
      <c r="DS26">
        <v>0.104888</v>
      </c>
      <c r="DT26">
        <v>9.47051E-2</v>
      </c>
      <c r="DU26">
        <v>26270.3</v>
      </c>
      <c r="DV26">
        <v>27223.1</v>
      </c>
      <c r="DW26">
        <v>27165.200000000001</v>
      </c>
      <c r="DX26">
        <v>28272.2</v>
      </c>
      <c r="DY26">
        <v>32037.5</v>
      </c>
      <c r="DZ26">
        <v>34093</v>
      </c>
      <c r="EA26">
        <v>36299.599999999999</v>
      </c>
      <c r="EB26">
        <v>38323</v>
      </c>
      <c r="EC26">
        <v>2.19272</v>
      </c>
      <c r="ED26">
        <v>1.6410499999999999</v>
      </c>
      <c r="EE26">
        <v>0.104561</v>
      </c>
      <c r="EF26">
        <v>0</v>
      </c>
      <c r="EG26">
        <v>23.3279</v>
      </c>
      <c r="EH26">
        <v>999.9</v>
      </c>
      <c r="EI26">
        <v>55.469000000000001</v>
      </c>
      <c r="EJ26">
        <v>27.795000000000002</v>
      </c>
      <c r="EK26">
        <v>20.681699999999999</v>
      </c>
      <c r="EL26">
        <v>62.909300000000002</v>
      </c>
      <c r="EM26">
        <v>36.442300000000003</v>
      </c>
      <c r="EN26">
        <v>1</v>
      </c>
      <c r="EO26">
        <v>-2.7931899999999999E-2</v>
      </c>
      <c r="EP26">
        <v>2.6168200000000001</v>
      </c>
      <c r="EQ26">
        <v>19.859500000000001</v>
      </c>
      <c r="ER26">
        <v>5.2159399999999998</v>
      </c>
      <c r="ES26">
        <v>11.926500000000001</v>
      </c>
      <c r="ET26">
        <v>4.9539999999999997</v>
      </c>
      <c r="EU26">
        <v>3.2970299999999999</v>
      </c>
      <c r="EV26">
        <v>185.9</v>
      </c>
      <c r="EW26">
        <v>9999</v>
      </c>
      <c r="EX26">
        <v>93.1</v>
      </c>
      <c r="EY26">
        <v>6449.5</v>
      </c>
      <c r="EZ26">
        <v>1.85989</v>
      </c>
      <c r="FA26">
        <v>1.8591299999999999</v>
      </c>
      <c r="FB26">
        <v>1.8646799999999999</v>
      </c>
      <c r="FC26">
        <v>1.86863</v>
      </c>
      <c r="FD26">
        <v>1.86355</v>
      </c>
      <c r="FE26">
        <v>1.86341</v>
      </c>
      <c r="FF26">
        <v>1.8634999999999999</v>
      </c>
      <c r="FG26">
        <v>1.86337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-3.1869999999999998</v>
      </c>
      <c r="FV26">
        <v>-0.17599999999999999</v>
      </c>
      <c r="FW26">
        <v>-3.1871818181817302</v>
      </c>
      <c r="FX26">
        <v>0</v>
      </c>
      <c r="FY26">
        <v>0</v>
      </c>
      <c r="FZ26">
        <v>0</v>
      </c>
      <c r="GA26">
        <v>-0.17596999999999999</v>
      </c>
      <c r="GB26">
        <v>0</v>
      </c>
      <c r="GC26">
        <v>0</v>
      </c>
      <c r="GD26">
        <v>0</v>
      </c>
      <c r="GE26">
        <v>-1</v>
      </c>
      <c r="GF26">
        <v>-1</v>
      </c>
      <c r="GG26">
        <v>-1</v>
      </c>
      <c r="GH26">
        <v>-1</v>
      </c>
      <c r="GI26">
        <v>0.6</v>
      </c>
      <c r="GJ26">
        <v>0.5</v>
      </c>
      <c r="GK26">
        <v>1.0339400000000001</v>
      </c>
      <c r="GL26">
        <v>2.5964399999999999</v>
      </c>
      <c r="GM26">
        <v>1.4489700000000001</v>
      </c>
      <c r="GN26">
        <v>2.2985799999999998</v>
      </c>
      <c r="GO26">
        <v>1.5466299999999999</v>
      </c>
      <c r="GP26">
        <v>2.4206500000000002</v>
      </c>
      <c r="GQ26">
        <v>31.564299999999999</v>
      </c>
      <c r="GR26">
        <v>15.6731</v>
      </c>
      <c r="GS26">
        <v>18</v>
      </c>
      <c r="GT26">
        <v>600.35799999999995</v>
      </c>
      <c r="GU26">
        <v>357.93</v>
      </c>
      <c r="GV26">
        <v>21.719100000000001</v>
      </c>
      <c r="GW26">
        <v>26.767099999999999</v>
      </c>
      <c r="GX26">
        <v>30.002500000000001</v>
      </c>
      <c r="GY26">
        <v>26.6525</v>
      </c>
      <c r="GZ26">
        <v>26.619900000000001</v>
      </c>
      <c r="HA26">
        <v>20.704899999999999</v>
      </c>
      <c r="HB26">
        <v>20</v>
      </c>
      <c r="HC26">
        <v>-30</v>
      </c>
      <c r="HD26">
        <v>21.543700000000001</v>
      </c>
      <c r="HE26">
        <v>400</v>
      </c>
      <c r="HF26">
        <v>0</v>
      </c>
      <c r="HG26">
        <v>100.026</v>
      </c>
      <c r="HH26">
        <v>93.168800000000005</v>
      </c>
    </row>
    <row r="27" spans="1:216" x14ac:dyDescent="0.2">
      <c r="A27">
        <v>9</v>
      </c>
      <c r="B27">
        <v>1690141778</v>
      </c>
      <c r="C27">
        <v>716.90000009536698</v>
      </c>
      <c r="D27" t="s">
        <v>380</v>
      </c>
      <c r="E27" t="s">
        <v>381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1690141778</v>
      </c>
      <c r="M27">
        <f t="shared" si="0"/>
        <v>2.0092556064671835E-3</v>
      </c>
      <c r="N27">
        <f t="shared" si="1"/>
        <v>2.0092556064671836</v>
      </c>
      <c r="O27">
        <f t="shared" si="2"/>
        <v>12.231202524065575</v>
      </c>
      <c r="P27">
        <f t="shared" si="3"/>
        <v>386.96699999999998</v>
      </c>
      <c r="Q27">
        <f t="shared" si="4"/>
        <v>263.25598285359013</v>
      </c>
      <c r="R27">
        <f t="shared" si="5"/>
        <v>26.501730227199175</v>
      </c>
      <c r="S27">
        <f t="shared" si="6"/>
        <v>38.955601045283998</v>
      </c>
      <c r="T27">
        <f t="shared" si="7"/>
        <v>0.17124904207043298</v>
      </c>
      <c r="U27">
        <f t="shared" si="8"/>
        <v>2.9383025930553428</v>
      </c>
      <c r="V27">
        <f t="shared" si="9"/>
        <v>0.16589126412138153</v>
      </c>
      <c r="W27">
        <f t="shared" si="10"/>
        <v>0.10414945174764237</v>
      </c>
      <c r="X27">
        <f t="shared" si="11"/>
        <v>297.69822900000003</v>
      </c>
      <c r="Y27">
        <f t="shared" si="12"/>
        <v>26.062333294596566</v>
      </c>
      <c r="Z27">
        <f t="shared" si="13"/>
        <v>24.907299999999999</v>
      </c>
      <c r="AA27">
        <f t="shared" si="14"/>
        <v>3.1621468764292504</v>
      </c>
      <c r="AB27">
        <f t="shared" si="15"/>
        <v>62.709915300899745</v>
      </c>
      <c r="AC27">
        <f t="shared" si="16"/>
        <v>1.9739590392368003</v>
      </c>
      <c r="AD27">
        <f t="shared" si="17"/>
        <v>3.1477622474296001</v>
      </c>
      <c r="AE27">
        <f t="shared" si="18"/>
        <v>1.1881878371924501</v>
      </c>
      <c r="AF27">
        <f t="shared" si="19"/>
        <v>-88.608172245202795</v>
      </c>
      <c r="AG27">
        <f t="shared" si="20"/>
        <v>-12.102506381915425</v>
      </c>
      <c r="AH27">
        <f t="shared" si="21"/>
        <v>-0.87009440605551824</v>
      </c>
      <c r="AI27">
        <f t="shared" si="22"/>
        <v>196.1174559668263</v>
      </c>
      <c r="AJ27">
        <v>20</v>
      </c>
      <c r="AK27">
        <v>3</v>
      </c>
      <c r="AL27">
        <f t="shared" si="23"/>
        <v>1</v>
      </c>
      <c r="AM27">
        <f t="shared" si="24"/>
        <v>0</v>
      </c>
      <c r="AN27">
        <f t="shared" si="25"/>
        <v>53529.987537205961</v>
      </c>
      <c r="AO27">
        <f t="shared" si="26"/>
        <v>1799.98</v>
      </c>
      <c r="AP27">
        <f t="shared" si="27"/>
        <v>1517.3828999999998</v>
      </c>
      <c r="AQ27">
        <f t="shared" si="28"/>
        <v>0.84299986666518512</v>
      </c>
      <c r="AR27">
        <f t="shared" si="29"/>
        <v>0.16538974266380738</v>
      </c>
      <c r="AS27">
        <v>1690141778</v>
      </c>
      <c r="AT27">
        <v>386.96699999999998</v>
      </c>
      <c r="AU27">
        <v>399.976</v>
      </c>
      <c r="AV27">
        <v>19.6084</v>
      </c>
      <c r="AW27">
        <v>17.638500000000001</v>
      </c>
      <c r="AX27">
        <v>390.19499999999999</v>
      </c>
      <c r="AY27">
        <v>19.787600000000001</v>
      </c>
      <c r="AZ27">
        <v>599.98699999999997</v>
      </c>
      <c r="BA27">
        <v>100.569</v>
      </c>
      <c r="BB27">
        <v>0.100052</v>
      </c>
      <c r="BC27">
        <v>24.8309</v>
      </c>
      <c r="BD27">
        <v>24.907299999999999</v>
      </c>
      <c r="BE27">
        <v>999.9</v>
      </c>
      <c r="BF27">
        <v>0</v>
      </c>
      <c r="BG27">
        <v>0</v>
      </c>
      <c r="BH27">
        <v>9993.1200000000008</v>
      </c>
      <c r="BI27">
        <v>0</v>
      </c>
      <c r="BJ27">
        <v>777.69299999999998</v>
      </c>
      <c r="BK27">
        <v>-13.008599999999999</v>
      </c>
      <c r="BL27">
        <v>394.70699999999999</v>
      </c>
      <c r="BM27">
        <v>407.15699999999998</v>
      </c>
      <c r="BN27">
        <v>1.9699500000000001</v>
      </c>
      <c r="BO27">
        <v>399.976</v>
      </c>
      <c r="BP27">
        <v>17.638500000000001</v>
      </c>
      <c r="BQ27">
        <v>1.9719899999999999</v>
      </c>
      <c r="BR27">
        <v>1.7738799999999999</v>
      </c>
      <c r="BS27">
        <v>17.2212</v>
      </c>
      <c r="BT27">
        <v>15.5585</v>
      </c>
      <c r="BU27">
        <v>1799.98</v>
      </c>
      <c r="BV27">
        <v>0.90000599999999997</v>
      </c>
      <c r="BW27">
        <v>9.9994299999999994E-2</v>
      </c>
      <c r="BX27">
        <v>0</v>
      </c>
      <c r="BY27">
        <v>2.0436000000000001</v>
      </c>
      <c r="BZ27">
        <v>0</v>
      </c>
      <c r="CA27">
        <v>15768.2</v>
      </c>
      <c r="CB27">
        <v>13894.8</v>
      </c>
      <c r="CC27">
        <v>40.625</v>
      </c>
      <c r="CD27">
        <v>42.186999999999998</v>
      </c>
      <c r="CE27">
        <v>41.686999999999998</v>
      </c>
      <c r="CF27">
        <v>40.375</v>
      </c>
      <c r="CG27">
        <v>40.25</v>
      </c>
      <c r="CH27">
        <v>1619.99</v>
      </c>
      <c r="CI27">
        <v>179.99</v>
      </c>
      <c r="CJ27">
        <v>0</v>
      </c>
      <c r="CK27">
        <v>1690141790</v>
      </c>
      <c r="CL27">
        <v>0</v>
      </c>
      <c r="CM27">
        <v>1690141748</v>
      </c>
      <c r="CN27" t="s">
        <v>382</v>
      </c>
      <c r="CO27">
        <v>1690141748</v>
      </c>
      <c r="CP27">
        <v>1690141738</v>
      </c>
      <c r="CQ27">
        <v>10</v>
      </c>
      <c r="CR27">
        <v>-4.1000000000000002E-2</v>
      </c>
      <c r="CS27">
        <v>-3.0000000000000001E-3</v>
      </c>
      <c r="CT27">
        <v>-3.2280000000000002</v>
      </c>
      <c r="CU27">
        <v>-0.17899999999999999</v>
      </c>
      <c r="CV27">
        <v>400</v>
      </c>
      <c r="CW27">
        <v>18</v>
      </c>
      <c r="CX27">
        <v>0.18</v>
      </c>
      <c r="CY27">
        <v>0.04</v>
      </c>
      <c r="CZ27">
        <v>12.1926984066085</v>
      </c>
      <c r="DA27">
        <v>0.36541815944380601</v>
      </c>
      <c r="DB27">
        <v>4.6407141184587698E-2</v>
      </c>
      <c r="DC27">
        <v>1</v>
      </c>
      <c r="DD27">
        <v>399.99194999999997</v>
      </c>
      <c r="DE27">
        <v>7.4436090224979899E-3</v>
      </c>
      <c r="DF27">
        <v>2.9289033783996599E-2</v>
      </c>
      <c r="DG27">
        <v>1</v>
      </c>
      <c r="DH27">
        <v>1800.0065</v>
      </c>
      <c r="DI27">
        <v>-0.12588628028246401</v>
      </c>
      <c r="DJ27">
        <v>1.7399712641289498E-2</v>
      </c>
      <c r="DK27">
        <v>-1</v>
      </c>
      <c r="DL27">
        <v>2</v>
      </c>
      <c r="DM27">
        <v>2</v>
      </c>
      <c r="DN27" t="s">
        <v>355</v>
      </c>
      <c r="DO27">
        <v>3.2349700000000001</v>
      </c>
      <c r="DP27">
        <v>2.8401800000000001</v>
      </c>
      <c r="DQ27">
        <v>9.4454800000000005E-2</v>
      </c>
      <c r="DR27">
        <v>9.5797800000000002E-2</v>
      </c>
      <c r="DS27">
        <v>0.105132</v>
      </c>
      <c r="DT27">
        <v>9.4983499999999998E-2</v>
      </c>
      <c r="DU27">
        <v>26270.799999999999</v>
      </c>
      <c r="DV27">
        <v>27223.4</v>
      </c>
      <c r="DW27">
        <v>27164.5</v>
      </c>
      <c r="DX27">
        <v>28272.3</v>
      </c>
      <c r="DY27">
        <v>32028.3</v>
      </c>
      <c r="DZ27">
        <v>34082.6</v>
      </c>
      <c r="EA27">
        <v>36299</v>
      </c>
      <c r="EB27">
        <v>38323.199999999997</v>
      </c>
      <c r="EC27">
        <v>2.19292</v>
      </c>
      <c r="ED27">
        <v>1.63958</v>
      </c>
      <c r="EE27">
        <v>9.3467499999999995E-2</v>
      </c>
      <c r="EF27">
        <v>0</v>
      </c>
      <c r="EG27">
        <v>23.371600000000001</v>
      </c>
      <c r="EH27">
        <v>999.9</v>
      </c>
      <c r="EI27">
        <v>55.28</v>
      </c>
      <c r="EJ27">
        <v>27.956</v>
      </c>
      <c r="EK27">
        <v>20.807400000000001</v>
      </c>
      <c r="EL27">
        <v>62.869399999999999</v>
      </c>
      <c r="EM27">
        <v>36.274000000000001</v>
      </c>
      <c r="EN27">
        <v>1</v>
      </c>
      <c r="EO27">
        <v>-9.3592499999999995E-2</v>
      </c>
      <c r="EP27">
        <v>1.6849400000000001</v>
      </c>
      <c r="EQ27">
        <v>19.927199999999999</v>
      </c>
      <c r="ER27">
        <v>5.2160900000000003</v>
      </c>
      <c r="ES27">
        <v>11.9267</v>
      </c>
      <c r="ET27">
        <v>4.9545000000000003</v>
      </c>
      <c r="EU27">
        <v>3.2970299999999999</v>
      </c>
      <c r="EV27">
        <v>185.9</v>
      </c>
      <c r="EW27">
        <v>9999</v>
      </c>
      <c r="EX27">
        <v>93.1</v>
      </c>
      <c r="EY27">
        <v>6451.5</v>
      </c>
      <c r="EZ27">
        <v>1.85989</v>
      </c>
      <c r="FA27">
        <v>1.8591299999999999</v>
      </c>
      <c r="FB27">
        <v>1.86466</v>
      </c>
      <c r="FC27">
        <v>1.86866</v>
      </c>
      <c r="FD27">
        <v>1.8635600000000001</v>
      </c>
      <c r="FE27">
        <v>1.8634599999999999</v>
      </c>
      <c r="FF27">
        <v>1.8634999999999999</v>
      </c>
      <c r="FG27">
        <v>1.8633999999999999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-3.2280000000000002</v>
      </c>
      <c r="FV27">
        <v>-0.1792</v>
      </c>
      <c r="FW27">
        <v>-3.2278000000000602</v>
      </c>
      <c r="FX27">
        <v>0</v>
      </c>
      <c r="FY27">
        <v>0</v>
      </c>
      <c r="FZ27">
        <v>0</v>
      </c>
      <c r="GA27">
        <v>-0.17915</v>
      </c>
      <c r="GB27">
        <v>0</v>
      </c>
      <c r="GC27">
        <v>0</v>
      </c>
      <c r="GD27">
        <v>0</v>
      </c>
      <c r="GE27">
        <v>-1</v>
      </c>
      <c r="GF27">
        <v>-1</v>
      </c>
      <c r="GG27">
        <v>-1</v>
      </c>
      <c r="GH27">
        <v>-1</v>
      </c>
      <c r="GI27">
        <v>0.5</v>
      </c>
      <c r="GJ27">
        <v>0.7</v>
      </c>
      <c r="GK27">
        <v>1.0339400000000001</v>
      </c>
      <c r="GL27">
        <v>2.5952099999999998</v>
      </c>
      <c r="GM27">
        <v>1.4489700000000001</v>
      </c>
      <c r="GN27">
        <v>2.2997999999999998</v>
      </c>
      <c r="GO27">
        <v>1.5466299999999999</v>
      </c>
      <c r="GP27">
        <v>2.4145500000000002</v>
      </c>
      <c r="GQ27">
        <v>31.7392</v>
      </c>
      <c r="GR27">
        <v>15.6556</v>
      </c>
      <c r="GS27">
        <v>18</v>
      </c>
      <c r="GT27">
        <v>600.82000000000005</v>
      </c>
      <c r="GU27">
        <v>357.315</v>
      </c>
      <c r="GV27">
        <v>21.4374</v>
      </c>
      <c r="GW27">
        <v>26.786200000000001</v>
      </c>
      <c r="GX27">
        <v>29.998200000000001</v>
      </c>
      <c r="GY27">
        <v>26.6843</v>
      </c>
      <c r="GZ27">
        <v>26.654599999999999</v>
      </c>
      <c r="HA27">
        <v>20.7058</v>
      </c>
      <c r="HB27">
        <v>20</v>
      </c>
      <c r="HC27">
        <v>-30</v>
      </c>
      <c r="HD27">
        <v>21.534300000000002</v>
      </c>
      <c r="HE27">
        <v>400</v>
      </c>
      <c r="HF27">
        <v>0</v>
      </c>
      <c r="HG27">
        <v>100.02500000000001</v>
      </c>
      <c r="HH27">
        <v>93.1691</v>
      </c>
    </row>
    <row r="28" spans="1:216" x14ac:dyDescent="0.2">
      <c r="A28">
        <v>10</v>
      </c>
      <c r="B28">
        <v>1690141865</v>
      </c>
      <c r="C28">
        <v>803.90000009536698</v>
      </c>
      <c r="D28" t="s">
        <v>383</v>
      </c>
      <c r="E28" t="s">
        <v>384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1690141865</v>
      </c>
      <c r="M28">
        <f t="shared" si="0"/>
        <v>2.0264829354825873E-3</v>
      </c>
      <c r="N28">
        <f t="shared" si="1"/>
        <v>2.0264829354825871</v>
      </c>
      <c r="O28">
        <f t="shared" si="2"/>
        <v>12.280464153364244</v>
      </c>
      <c r="P28">
        <f t="shared" si="3"/>
        <v>386.90600000000001</v>
      </c>
      <c r="Q28">
        <f t="shared" si="4"/>
        <v>266.3325250471346</v>
      </c>
      <c r="R28">
        <f t="shared" si="5"/>
        <v>26.811993056258043</v>
      </c>
      <c r="S28">
        <f t="shared" si="6"/>
        <v>38.950259580908003</v>
      </c>
      <c r="T28">
        <f t="shared" si="7"/>
        <v>0.1766417449568376</v>
      </c>
      <c r="U28">
        <f t="shared" si="8"/>
        <v>2.9398807845716033</v>
      </c>
      <c r="V28">
        <f t="shared" si="9"/>
        <v>0.17095020628316751</v>
      </c>
      <c r="W28">
        <f t="shared" si="10"/>
        <v>0.10733996445177997</v>
      </c>
      <c r="X28">
        <f t="shared" si="11"/>
        <v>297.72115199999996</v>
      </c>
      <c r="Y28">
        <f t="shared" si="12"/>
        <v>25.949368790782273</v>
      </c>
      <c r="Z28">
        <f t="shared" si="13"/>
        <v>24.817799999999998</v>
      </c>
      <c r="AA28">
        <f t="shared" si="14"/>
        <v>3.1453015252808094</v>
      </c>
      <c r="AB28">
        <f t="shared" si="15"/>
        <v>63.383234170043188</v>
      </c>
      <c r="AC28">
        <f t="shared" si="16"/>
        <v>1.9823149845379999</v>
      </c>
      <c r="AD28">
        <f t="shared" si="17"/>
        <v>3.1275068407205091</v>
      </c>
      <c r="AE28">
        <f t="shared" si="18"/>
        <v>1.1629865407428095</v>
      </c>
      <c r="AF28">
        <f t="shared" si="19"/>
        <v>-89.367897454782096</v>
      </c>
      <c r="AG28">
        <f t="shared" si="20"/>
        <v>-15.057011021493128</v>
      </c>
      <c r="AH28">
        <f t="shared" si="21"/>
        <v>-1.08084745164109</v>
      </c>
      <c r="AI28">
        <f t="shared" si="22"/>
        <v>192.21539607208362</v>
      </c>
      <c r="AJ28">
        <v>19</v>
      </c>
      <c r="AK28">
        <v>3</v>
      </c>
      <c r="AL28">
        <f t="shared" si="23"/>
        <v>1</v>
      </c>
      <c r="AM28">
        <f t="shared" si="24"/>
        <v>0</v>
      </c>
      <c r="AN28">
        <f t="shared" si="25"/>
        <v>53595.617302212166</v>
      </c>
      <c r="AO28">
        <f t="shared" si="26"/>
        <v>1800.12</v>
      </c>
      <c r="AP28">
        <f t="shared" si="27"/>
        <v>1517.5007999999998</v>
      </c>
      <c r="AQ28">
        <f t="shared" si="28"/>
        <v>0.84299980001333241</v>
      </c>
      <c r="AR28">
        <f t="shared" si="29"/>
        <v>0.1653896140257316</v>
      </c>
      <c r="AS28">
        <v>1690141865</v>
      </c>
      <c r="AT28">
        <v>386.90600000000001</v>
      </c>
      <c r="AU28">
        <v>399.97</v>
      </c>
      <c r="AV28">
        <v>19.690999999999999</v>
      </c>
      <c r="AW28">
        <v>17.704499999999999</v>
      </c>
      <c r="AX28">
        <v>390.11</v>
      </c>
      <c r="AY28">
        <v>19.866700000000002</v>
      </c>
      <c r="AZ28">
        <v>600.024</v>
      </c>
      <c r="BA28">
        <v>100.571</v>
      </c>
      <c r="BB28">
        <v>0.100118</v>
      </c>
      <c r="BC28">
        <v>24.722799999999999</v>
      </c>
      <c r="BD28">
        <v>24.817799999999998</v>
      </c>
      <c r="BE28">
        <v>999.9</v>
      </c>
      <c r="BF28">
        <v>0</v>
      </c>
      <c r="BG28">
        <v>0</v>
      </c>
      <c r="BH28">
        <v>10001.9</v>
      </c>
      <c r="BI28">
        <v>0</v>
      </c>
      <c r="BJ28">
        <v>789.15599999999995</v>
      </c>
      <c r="BK28">
        <v>-13.0641</v>
      </c>
      <c r="BL28">
        <v>394.67700000000002</v>
      </c>
      <c r="BM28">
        <v>407.17899999999997</v>
      </c>
      <c r="BN28">
        <v>1.98645</v>
      </c>
      <c r="BO28">
        <v>399.97</v>
      </c>
      <c r="BP28">
        <v>17.704499999999999</v>
      </c>
      <c r="BQ28">
        <v>1.98034</v>
      </c>
      <c r="BR28">
        <v>1.7805599999999999</v>
      </c>
      <c r="BS28">
        <v>17.288</v>
      </c>
      <c r="BT28">
        <v>15.617100000000001</v>
      </c>
      <c r="BU28">
        <v>1800.12</v>
      </c>
      <c r="BV28">
        <v>0.90000599999999997</v>
      </c>
      <c r="BW28">
        <v>9.9994299999999994E-2</v>
      </c>
      <c r="BX28">
        <v>0</v>
      </c>
      <c r="BY28">
        <v>2.3515000000000001</v>
      </c>
      <c r="BZ28">
        <v>0</v>
      </c>
      <c r="CA28">
        <v>15776.1</v>
      </c>
      <c r="CB28">
        <v>13895.9</v>
      </c>
      <c r="CC28">
        <v>40.561999999999998</v>
      </c>
      <c r="CD28">
        <v>42.25</v>
      </c>
      <c r="CE28">
        <v>41.686999999999998</v>
      </c>
      <c r="CF28">
        <v>40.311999999999998</v>
      </c>
      <c r="CG28">
        <v>40.25</v>
      </c>
      <c r="CH28">
        <v>1620.12</v>
      </c>
      <c r="CI28">
        <v>180</v>
      </c>
      <c r="CJ28">
        <v>0</v>
      </c>
      <c r="CK28">
        <v>1690141877</v>
      </c>
      <c r="CL28">
        <v>0</v>
      </c>
      <c r="CM28">
        <v>1690141837</v>
      </c>
      <c r="CN28" t="s">
        <v>385</v>
      </c>
      <c r="CO28">
        <v>1690141831</v>
      </c>
      <c r="CP28">
        <v>1690141837</v>
      </c>
      <c r="CQ28">
        <v>11</v>
      </c>
      <c r="CR28">
        <v>2.3E-2</v>
      </c>
      <c r="CS28">
        <v>3.0000000000000001E-3</v>
      </c>
      <c r="CT28">
        <v>-3.2050000000000001</v>
      </c>
      <c r="CU28">
        <v>-0.17599999999999999</v>
      </c>
      <c r="CV28">
        <v>400</v>
      </c>
      <c r="CW28">
        <v>18</v>
      </c>
      <c r="CX28">
        <v>7.0000000000000007E-2</v>
      </c>
      <c r="CY28">
        <v>0.03</v>
      </c>
      <c r="CZ28">
        <v>12.2578234433907</v>
      </c>
      <c r="DA28">
        <v>0.421286004713678</v>
      </c>
      <c r="DB28">
        <v>4.4458431841282502E-2</v>
      </c>
      <c r="DC28">
        <v>1</v>
      </c>
      <c r="DD28">
        <v>399.98176190476198</v>
      </c>
      <c r="DE28">
        <v>-0.14555844155775399</v>
      </c>
      <c r="DF28">
        <v>3.1669280235866099E-2</v>
      </c>
      <c r="DG28">
        <v>1</v>
      </c>
      <c r="DH28">
        <v>1799.98761904762</v>
      </c>
      <c r="DI28">
        <v>0.17852707524347</v>
      </c>
      <c r="DJ28">
        <v>0.12078728890488701</v>
      </c>
      <c r="DK28">
        <v>-1</v>
      </c>
      <c r="DL28">
        <v>2</v>
      </c>
      <c r="DM28">
        <v>2</v>
      </c>
      <c r="DN28" t="s">
        <v>355</v>
      </c>
      <c r="DO28">
        <v>3.23502</v>
      </c>
      <c r="DP28">
        <v>2.8403200000000002</v>
      </c>
      <c r="DQ28">
        <v>9.4433600000000006E-2</v>
      </c>
      <c r="DR28">
        <v>9.5790600000000004E-2</v>
      </c>
      <c r="DS28">
        <v>0.105424</v>
      </c>
      <c r="DT28">
        <v>9.5229300000000003E-2</v>
      </c>
      <c r="DU28">
        <v>26271.599999999999</v>
      </c>
      <c r="DV28">
        <v>27222.1</v>
      </c>
      <c r="DW28">
        <v>27164.9</v>
      </c>
      <c r="DX28">
        <v>28270.799999999999</v>
      </c>
      <c r="DY28">
        <v>32018.7</v>
      </c>
      <c r="DZ28">
        <v>34070.9</v>
      </c>
      <c r="EA28">
        <v>36300</v>
      </c>
      <c r="EB28">
        <v>38320.300000000003</v>
      </c>
      <c r="EC28">
        <v>2.1929500000000002</v>
      </c>
      <c r="ED28">
        <v>1.6380999999999999</v>
      </c>
      <c r="EE28">
        <v>8.8080800000000001E-2</v>
      </c>
      <c r="EF28">
        <v>0</v>
      </c>
      <c r="EG28">
        <v>23.3705</v>
      </c>
      <c r="EH28">
        <v>999.9</v>
      </c>
      <c r="EI28">
        <v>55.085000000000001</v>
      </c>
      <c r="EJ28">
        <v>28.087</v>
      </c>
      <c r="EK28">
        <v>20.8902</v>
      </c>
      <c r="EL28">
        <v>62.749400000000001</v>
      </c>
      <c r="EM28">
        <v>36.450299999999999</v>
      </c>
      <c r="EN28">
        <v>1</v>
      </c>
      <c r="EO28">
        <v>-2.6791200000000001E-2</v>
      </c>
      <c r="EP28">
        <v>1.62473</v>
      </c>
      <c r="EQ28">
        <v>19.929400000000001</v>
      </c>
      <c r="ER28">
        <v>5.2166899999999998</v>
      </c>
      <c r="ES28">
        <v>11.927099999999999</v>
      </c>
      <c r="ET28">
        <v>4.9540499999999996</v>
      </c>
      <c r="EU28">
        <v>3.2970000000000002</v>
      </c>
      <c r="EV28">
        <v>185.9</v>
      </c>
      <c r="EW28">
        <v>9999</v>
      </c>
      <c r="EX28">
        <v>93.1</v>
      </c>
      <c r="EY28">
        <v>6453</v>
      </c>
      <c r="EZ28">
        <v>1.85989</v>
      </c>
      <c r="FA28">
        <v>1.8591299999999999</v>
      </c>
      <c r="FB28">
        <v>1.8646199999999999</v>
      </c>
      <c r="FC28">
        <v>1.8687100000000001</v>
      </c>
      <c r="FD28">
        <v>1.8635600000000001</v>
      </c>
      <c r="FE28">
        <v>1.86347</v>
      </c>
      <c r="FF28">
        <v>1.86355</v>
      </c>
      <c r="FG28">
        <v>1.8633999999999999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-3.2040000000000002</v>
      </c>
      <c r="FV28">
        <v>-0.1757</v>
      </c>
      <c r="FW28">
        <v>-3.2047000000000598</v>
      </c>
      <c r="FX28">
        <v>0</v>
      </c>
      <c r="FY28">
        <v>0</v>
      </c>
      <c r="FZ28">
        <v>0</v>
      </c>
      <c r="GA28">
        <v>-0.175779999999992</v>
      </c>
      <c r="GB28">
        <v>0</v>
      </c>
      <c r="GC28">
        <v>0</v>
      </c>
      <c r="GD28">
        <v>0</v>
      </c>
      <c r="GE28">
        <v>-1</v>
      </c>
      <c r="GF28">
        <v>-1</v>
      </c>
      <c r="GG28">
        <v>-1</v>
      </c>
      <c r="GH28">
        <v>-1</v>
      </c>
      <c r="GI28">
        <v>0.6</v>
      </c>
      <c r="GJ28">
        <v>0.5</v>
      </c>
      <c r="GK28">
        <v>1.0339400000000001</v>
      </c>
      <c r="GL28">
        <v>2.5903299999999998</v>
      </c>
      <c r="GM28">
        <v>1.4477500000000001</v>
      </c>
      <c r="GN28">
        <v>2.2985799999999998</v>
      </c>
      <c r="GO28">
        <v>1.5466299999999999</v>
      </c>
      <c r="GP28">
        <v>2.4853499999999999</v>
      </c>
      <c r="GQ28">
        <v>31.892700000000001</v>
      </c>
      <c r="GR28">
        <v>15.646800000000001</v>
      </c>
      <c r="GS28">
        <v>18</v>
      </c>
      <c r="GT28">
        <v>601.18700000000001</v>
      </c>
      <c r="GU28">
        <v>356.709</v>
      </c>
      <c r="GV28">
        <v>21.2196</v>
      </c>
      <c r="GW28">
        <v>26.819800000000001</v>
      </c>
      <c r="GX28">
        <v>29.999700000000001</v>
      </c>
      <c r="GY28">
        <v>26.7182</v>
      </c>
      <c r="GZ28">
        <v>26.6907</v>
      </c>
      <c r="HA28">
        <v>20.710100000000001</v>
      </c>
      <c r="HB28">
        <v>20</v>
      </c>
      <c r="HC28">
        <v>-30</v>
      </c>
      <c r="HD28">
        <v>21.238099999999999</v>
      </c>
      <c r="HE28">
        <v>400</v>
      </c>
      <c r="HF28">
        <v>0</v>
      </c>
      <c r="HG28">
        <v>100.027</v>
      </c>
      <c r="HH28">
        <v>93.162999999999997</v>
      </c>
    </row>
    <row r="29" spans="1:216" x14ac:dyDescent="0.2">
      <c r="A29">
        <v>11</v>
      </c>
      <c r="B29">
        <v>1690141963</v>
      </c>
      <c r="C29">
        <v>901.90000009536698</v>
      </c>
      <c r="D29" t="s">
        <v>386</v>
      </c>
      <c r="E29" t="s">
        <v>387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1690141963</v>
      </c>
      <c r="M29">
        <f t="shared" si="0"/>
        <v>1.961020639824354E-3</v>
      </c>
      <c r="N29">
        <f t="shared" si="1"/>
        <v>1.9610206398243539</v>
      </c>
      <c r="O29">
        <f t="shared" si="2"/>
        <v>15.071604916477487</v>
      </c>
      <c r="P29">
        <f t="shared" si="3"/>
        <v>459.05700000000002</v>
      </c>
      <c r="Q29">
        <f t="shared" si="4"/>
        <v>301.42321921284451</v>
      </c>
      <c r="R29">
        <f t="shared" si="5"/>
        <v>30.344939212085762</v>
      </c>
      <c r="S29">
        <f t="shared" si="6"/>
        <v>46.214279033514003</v>
      </c>
      <c r="T29">
        <f t="shared" si="7"/>
        <v>0.16481863834674734</v>
      </c>
      <c r="U29">
        <f t="shared" si="8"/>
        <v>2.9405483274753195</v>
      </c>
      <c r="V29">
        <f t="shared" si="9"/>
        <v>0.15985306287935649</v>
      </c>
      <c r="W29">
        <f t="shared" si="10"/>
        <v>0.10034184005814056</v>
      </c>
      <c r="X29">
        <f t="shared" si="11"/>
        <v>297.71955600000001</v>
      </c>
      <c r="Y29">
        <f t="shared" si="12"/>
        <v>26.054316938780843</v>
      </c>
      <c r="Z29">
        <f t="shared" si="13"/>
        <v>25.033300000000001</v>
      </c>
      <c r="AA29">
        <f t="shared" si="14"/>
        <v>3.1859957325556159</v>
      </c>
      <c r="AB29">
        <f t="shared" si="15"/>
        <v>63.061741840096111</v>
      </c>
      <c r="AC29">
        <f t="shared" si="16"/>
        <v>1.9826886822890002</v>
      </c>
      <c r="AD29">
        <f t="shared" si="17"/>
        <v>3.144043637926222</v>
      </c>
      <c r="AE29">
        <f t="shared" si="18"/>
        <v>1.2033070502666157</v>
      </c>
      <c r="AF29">
        <f t="shared" si="19"/>
        <v>-86.481010216254006</v>
      </c>
      <c r="AG29">
        <f t="shared" si="20"/>
        <v>-35.225552965934874</v>
      </c>
      <c r="AH29">
        <f t="shared" si="21"/>
        <v>-2.5319164197303614</v>
      </c>
      <c r="AI29">
        <f t="shared" si="22"/>
        <v>173.4810763980808</v>
      </c>
      <c r="AJ29">
        <v>19</v>
      </c>
      <c r="AK29">
        <v>3</v>
      </c>
      <c r="AL29">
        <f t="shared" si="23"/>
        <v>1</v>
      </c>
      <c r="AM29">
        <f t="shared" si="24"/>
        <v>0</v>
      </c>
      <c r="AN29">
        <f t="shared" si="25"/>
        <v>53599.267996715324</v>
      </c>
      <c r="AO29">
        <f t="shared" si="26"/>
        <v>1800.11</v>
      </c>
      <c r="AP29">
        <f t="shared" si="27"/>
        <v>1517.4923999999999</v>
      </c>
      <c r="AQ29">
        <f t="shared" si="28"/>
        <v>0.84299981667786961</v>
      </c>
      <c r="AR29">
        <f t="shared" si="29"/>
        <v>0.1653896461882885</v>
      </c>
      <c r="AS29">
        <v>1690141963</v>
      </c>
      <c r="AT29">
        <v>459.05700000000002</v>
      </c>
      <c r="AU29">
        <v>475.02800000000002</v>
      </c>
      <c r="AV29">
        <v>19.694500000000001</v>
      </c>
      <c r="AW29">
        <v>17.772200000000002</v>
      </c>
      <c r="AX29">
        <v>462.43900000000002</v>
      </c>
      <c r="AY29">
        <v>19.870899999999999</v>
      </c>
      <c r="AZ29">
        <v>600.03099999999995</v>
      </c>
      <c r="BA29">
        <v>100.572</v>
      </c>
      <c r="BB29">
        <v>0.100202</v>
      </c>
      <c r="BC29">
        <v>24.8111</v>
      </c>
      <c r="BD29">
        <v>25.033300000000001</v>
      </c>
      <c r="BE29">
        <v>999.9</v>
      </c>
      <c r="BF29">
        <v>0</v>
      </c>
      <c r="BG29">
        <v>0</v>
      </c>
      <c r="BH29">
        <v>10005.6</v>
      </c>
      <c r="BI29">
        <v>0</v>
      </c>
      <c r="BJ29">
        <v>804.51700000000005</v>
      </c>
      <c r="BK29">
        <v>-15.970599999999999</v>
      </c>
      <c r="BL29">
        <v>468.28</v>
      </c>
      <c r="BM29">
        <v>483.62299999999999</v>
      </c>
      <c r="BN29">
        <v>1.9222999999999999</v>
      </c>
      <c r="BO29">
        <v>475.02800000000002</v>
      </c>
      <c r="BP29">
        <v>17.772200000000002</v>
      </c>
      <c r="BQ29">
        <v>1.98071</v>
      </c>
      <c r="BR29">
        <v>1.78738</v>
      </c>
      <c r="BS29">
        <v>17.291</v>
      </c>
      <c r="BT29">
        <v>15.6769</v>
      </c>
      <c r="BU29">
        <v>1800.11</v>
      </c>
      <c r="BV29">
        <v>0.90000500000000005</v>
      </c>
      <c r="BW29">
        <v>9.99945E-2</v>
      </c>
      <c r="BX29">
        <v>0</v>
      </c>
      <c r="BY29">
        <v>2.0585</v>
      </c>
      <c r="BZ29">
        <v>0</v>
      </c>
      <c r="CA29">
        <v>15912.4</v>
      </c>
      <c r="CB29">
        <v>13895.9</v>
      </c>
      <c r="CC29">
        <v>40.561999999999998</v>
      </c>
      <c r="CD29">
        <v>42.25</v>
      </c>
      <c r="CE29">
        <v>41.75</v>
      </c>
      <c r="CF29">
        <v>40.311999999999998</v>
      </c>
      <c r="CG29">
        <v>40.25</v>
      </c>
      <c r="CH29">
        <v>1620.11</v>
      </c>
      <c r="CI29">
        <v>180</v>
      </c>
      <c r="CJ29">
        <v>0</v>
      </c>
      <c r="CK29">
        <v>1690141975.4000001</v>
      </c>
      <c r="CL29">
        <v>0</v>
      </c>
      <c r="CM29">
        <v>1690141935</v>
      </c>
      <c r="CN29" t="s">
        <v>388</v>
      </c>
      <c r="CO29">
        <v>1690141935</v>
      </c>
      <c r="CP29">
        <v>1690141928</v>
      </c>
      <c r="CQ29">
        <v>12</v>
      </c>
      <c r="CR29">
        <v>-0.17699999999999999</v>
      </c>
      <c r="CS29">
        <v>-1E-3</v>
      </c>
      <c r="CT29">
        <v>-3.3820000000000001</v>
      </c>
      <c r="CU29">
        <v>-0.17599999999999999</v>
      </c>
      <c r="CV29">
        <v>475</v>
      </c>
      <c r="CW29">
        <v>18</v>
      </c>
      <c r="CX29">
        <v>0.05</v>
      </c>
      <c r="CY29">
        <v>0.04</v>
      </c>
      <c r="CZ29">
        <v>14.968816446237501</v>
      </c>
      <c r="DA29">
        <v>0.48283932723283401</v>
      </c>
      <c r="DB29">
        <v>6.4325979631052202E-2</v>
      </c>
      <c r="DC29">
        <v>1</v>
      </c>
      <c r="DD29">
        <v>475.01557142857098</v>
      </c>
      <c r="DE29">
        <v>-0.343558441558176</v>
      </c>
      <c r="DF29">
        <v>5.1237608423958303E-2</v>
      </c>
      <c r="DG29">
        <v>1</v>
      </c>
      <c r="DH29">
        <v>1799.9733333333299</v>
      </c>
      <c r="DI29">
        <v>-3.1687610216521597E-2</v>
      </c>
      <c r="DJ29">
        <v>0.151133285021089</v>
      </c>
      <c r="DK29">
        <v>-1</v>
      </c>
      <c r="DL29">
        <v>2</v>
      </c>
      <c r="DM29">
        <v>2</v>
      </c>
      <c r="DN29" t="s">
        <v>355</v>
      </c>
      <c r="DO29">
        <v>3.2349899999999998</v>
      </c>
      <c r="DP29">
        <v>2.8404400000000001</v>
      </c>
      <c r="DQ29">
        <v>0.107386</v>
      </c>
      <c r="DR29">
        <v>0.109001</v>
      </c>
      <c r="DS29">
        <v>0.10542700000000001</v>
      </c>
      <c r="DT29">
        <v>9.5476500000000006E-2</v>
      </c>
      <c r="DU29">
        <v>25892.5</v>
      </c>
      <c r="DV29">
        <v>26821.8</v>
      </c>
      <c r="DW29">
        <v>27161.599999999999</v>
      </c>
      <c r="DX29">
        <v>28268.3</v>
      </c>
      <c r="DY29">
        <v>32015</v>
      </c>
      <c r="DZ29">
        <v>34058.800000000003</v>
      </c>
      <c r="EA29">
        <v>36295.800000000003</v>
      </c>
      <c r="EB29">
        <v>38317.1</v>
      </c>
      <c r="EC29">
        <v>2.1922199999999998</v>
      </c>
      <c r="ED29">
        <v>1.6361000000000001</v>
      </c>
      <c r="EE29">
        <v>9.6119899999999994E-2</v>
      </c>
      <c r="EF29">
        <v>0</v>
      </c>
      <c r="EG29">
        <v>23.4542</v>
      </c>
      <c r="EH29">
        <v>999.9</v>
      </c>
      <c r="EI29">
        <v>54.865000000000002</v>
      </c>
      <c r="EJ29">
        <v>28.248000000000001</v>
      </c>
      <c r="EK29">
        <v>21.003900000000002</v>
      </c>
      <c r="EL29">
        <v>62.879399999999997</v>
      </c>
      <c r="EM29">
        <v>36.450299999999999</v>
      </c>
      <c r="EN29">
        <v>1</v>
      </c>
      <c r="EO29">
        <v>-1.43471E-2</v>
      </c>
      <c r="EP29">
        <v>3.4701399999999998</v>
      </c>
      <c r="EQ29">
        <v>19.779599999999999</v>
      </c>
      <c r="ER29">
        <v>5.2165400000000002</v>
      </c>
      <c r="ES29">
        <v>11.928900000000001</v>
      </c>
      <c r="ET29">
        <v>4.9550999999999998</v>
      </c>
      <c r="EU29">
        <v>3.2970000000000002</v>
      </c>
      <c r="EV29">
        <v>185.9</v>
      </c>
      <c r="EW29">
        <v>9999</v>
      </c>
      <c r="EX29">
        <v>93.2</v>
      </c>
      <c r="EY29">
        <v>6455</v>
      </c>
      <c r="EZ29">
        <v>1.85989</v>
      </c>
      <c r="FA29">
        <v>1.8591299999999999</v>
      </c>
      <c r="FB29">
        <v>1.86463</v>
      </c>
      <c r="FC29">
        <v>1.8686400000000001</v>
      </c>
      <c r="FD29">
        <v>1.8635600000000001</v>
      </c>
      <c r="FE29">
        <v>1.8634500000000001</v>
      </c>
      <c r="FF29">
        <v>1.8634999999999999</v>
      </c>
      <c r="FG29">
        <v>1.86338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-3.3820000000000001</v>
      </c>
      <c r="FV29">
        <v>-0.1764</v>
      </c>
      <c r="FW29">
        <v>-3.3817000000000199</v>
      </c>
      <c r="FX29">
        <v>0</v>
      </c>
      <c r="FY29">
        <v>0</v>
      </c>
      <c r="FZ29">
        <v>0</v>
      </c>
      <c r="GA29">
        <v>-0.17635454545454701</v>
      </c>
      <c r="GB29">
        <v>0</v>
      </c>
      <c r="GC29">
        <v>0</v>
      </c>
      <c r="GD29">
        <v>0</v>
      </c>
      <c r="GE29">
        <v>-1</v>
      </c>
      <c r="GF29">
        <v>-1</v>
      </c>
      <c r="GG29">
        <v>-1</v>
      </c>
      <c r="GH29">
        <v>-1</v>
      </c>
      <c r="GI29">
        <v>0.5</v>
      </c>
      <c r="GJ29">
        <v>0.6</v>
      </c>
      <c r="GK29">
        <v>1.1853</v>
      </c>
      <c r="GL29">
        <v>2.5939899999999998</v>
      </c>
      <c r="GM29">
        <v>1.4489700000000001</v>
      </c>
      <c r="GN29">
        <v>2.2985799999999998</v>
      </c>
      <c r="GO29">
        <v>1.5466299999999999</v>
      </c>
      <c r="GP29">
        <v>2.4035600000000001</v>
      </c>
      <c r="GQ29">
        <v>32.068399999999997</v>
      </c>
      <c r="GR29">
        <v>15.5943</v>
      </c>
      <c r="GS29">
        <v>18</v>
      </c>
      <c r="GT29">
        <v>601.20699999999999</v>
      </c>
      <c r="GU29">
        <v>355.89299999999997</v>
      </c>
      <c r="GV29">
        <v>20.421900000000001</v>
      </c>
      <c r="GW29">
        <v>26.872</v>
      </c>
      <c r="GX29">
        <v>29.9999</v>
      </c>
      <c r="GY29">
        <v>26.767900000000001</v>
      </c>
      <c r="GZ29">
        <v>26.740300000000001</v>
      </c>
      <c r="HA29">
        <v>23.721599999999999</v>
      </c>
      <c r="HB29">
        <v>20</v>
      </c>
      <c r="HC29">
        <v>-30</v>
      </c>
      <c r="HD29">
        <v>20.4133</v>
      </c>
      <c r="HE29">
        <v>475</v>
      </c>
      <c r="HF29">
        <v>0</v>
      </c>
      <c r="HG29">
        <v>100.015</v>
      </c>
      <c r="HH29">
        <v>93.155000000000001</v>
      </c>
    </row>
    <row r="30" spans="1:216" x14ac:dyDescent="0.2">
      <c r="A30">
        <v>12</v>
      </c>
      <c r="B30">
        <v>1690142051</v>
      </c>
      <c r="C30">
        <v>989.90000009536698</v>
      </c>
      <c r="D30" t="s">
        <v>389</v>
      </c>
      <c r="E30" t="s">
        <v>390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1690142051</v>
      </c>
      <c r="M30">
        <f t="shared" si="0"/>
        <v>1.9892474593253334E-3</v>
      </c>
      <c r="N30">
        <f t="shared" si="1"/>
        <v>1.9892474593253333</v>
      </c>
      <c r="O30">
        <f t="shared" si="2"/>
        <v>18.064496322647042</v>
      </c>
      <c r="P30">
        <f t="shared" si="3"/>
        <v>555.78300000000002</v>
      </c>
      <c r="Q30">
        <f t="shared" si="4"/>
        <v>371.61351486900378</v>
      </c>
      <c r="R30">
        <f t="shared" si="5"/>
        <v>37.41206370342163</v>
      </c>
      <c r="S30">
        <f t="shared" si="6"/>
        <v>55.953263725105508</v>
      </c>
      <c r="T30">
        <f t="shared" si="7"/>
        <v>0.16946091674064623</v>
      </c>
      <c r="U30">
        <f t="shared" si="8"/>
        <v>2.9424622159886713</v>
      </c>
      <c r="V30">
        <f t="shared" si="9"/>
        <v>0.16421976964792656</v>
      </c>
      <c r="W30">
        <f t="shared" si="10"/>
        <v>0.10309474932634571</v>
      </c>
      <c r="X30">
        <f t="shared" si="11"/>
        <v>297.69459899999998</v>
      </c>
      <c r="Y30">
        <f t="shared" si="12"/>
        <v>25.999133108556407</v>
      </c>
      <c r="Z30">
        <f t="shared" si="13"/>
        <v>24.996500000000001</v>
      </c>
      <c r="AA30">
        <f t="shared" si="14"/>
        <v>3.1790141572613289</v>
      </c>
      <c r="AB30">
        <f t="shared" si="15"/>
        <v>63.49837057545372</v>
      </c>
      <c r="AC30">
        <f t="shared" si="16"/>
        <v>1.9908212369058</v>
      </c>
      <c r="AD30">
        <f t="shared" si="17"/>
        <v>3.1352320049538136</v>
      </c>
      <c r="AE30">
        <f t="shared" si="18"/>
        <v>1.1881929203555288</v>
      </c>
      <c r="AF30">
        <f t="shared" si="19"/>
        <v>-87.725812956247196</v>
      </c>
      <c r="AG30">
        <f t="shared" si="20"/>
        <v>-36.866546942500115</v>
      </c>
      <c r="AH30">
        <f t="shared" si="21"/>
        <v>-2.6470258874609489</v>
      </c>
      <c r="AI30">
        <f t="shared" si="22"/>
        <v>170.45521321379175</v>
      </c>
      <c r="AJ30">
        <v>19</v>
      </c>
      <c r="AK30">
        <v>3</v>
      </c>
      <c r="AL30">
        <f t="shared" si="23"/>
        <v>1</v>
      </c>
      <c r="AM30">
        <f t="shared" si="24"/>
        <v>0</v>
      </c>
      <c r="AN30">
        <f t="shared" si="25"/>
        <v>53663.784028852722</v>
      </c>
      <c r="AO30">
        <f t="shared" si="26"/>
        <v>1799.95</v>
      </c>
      <c r="AP30">
        <f t="shared" si="27"/>
        <v>1517.3582999999999</v>
      </c>
      <c r="AQ30">
        <f t="shared" si="28"/>
        <v>0.84300025000694456</v>
      </c>
      <c r="AR30">
        <f t="shared" si="29"/>
        <v>0.16539048251340313</v>
      </c>
      <c r="AS30">
        <v>1690142051</v>
      </c>
      <c r="AT30">
        <v>555.78300000000002</v>
      </c>
      <c r="AU30">
        <v>574.952</v>
      </c>
      <c r="AV30">
        <v>19.774799999999999</v>
      </c>
      <c r="AW30">
        <v>17.824999999999999</v>
      </c>
      <c r="AX30">
        <v>559.07299999999998</v>
      </c>
      <c r="AY30">
        <v>19.948499999999999</v>
      </c>
      <c r="AZ30">
        <v>600.03399999999999</v>
      </c>
      <c r="BA30">
        <v>100.575</v>
      </c>
      <c r="BB30">
        <v>9.9658499999999997E-2</v>
      </c>
      <c r="BC30">
        <v>24.764099999999999</v>
      </c>
      <c r="BD30">
        <v>24.996500000000001</v>
      </c>
      <c r="BE30">
        <v>999.9</v>
      </c>
      <c r="BF30">
        <v>0</v>
      </c>
      <c r="BG30">
        <v>0</v>
      </c>
      <c r="BH30">
        <v>10016.200000000001</v>
      </c>
      <c r="BI30">
        <v>0</v>
      </c>
      <c r="BJ30">
        <v>817.04899999999998</v>
      </c>
      <c r="BK30">
        <v>-19.169799999999999</v>
      </c>
      <c r="BL30">
        <v>566.995</v>
      </c>
      <c r="BM30">
        <v>585.38699999999994</v>
      </c>
      <c r="BN30">
        <v>1.94973</v>
      </c>
      <c r="BO30">
        <v>574.952</v>
      </c>
      <c r="BP30">
        <v>17.824999999999999</v>
      </c>
      <c r="BQ30">
        <v>1.9888399999999999</v>
      </c>
      <c r="BR30">
        <v>1.7927500000000001</v>
      </c>
      <c r="BS30">
        <v>17.355799999999999</v>
      </c>
      <c r="BT30">
        <v>15.723699999999999</v>
      </c>
      <c r="BU30">
        <v>1799.95</v>
      </c>
      <c r="BV30">
        <v>0.89998900000000004</v>
      </c>
      <c r="BW30">
        <v>0.100011</v>
      </c>
      <c r="BX30">
        <v>0</v>
      </c>
      <c r="BY30">
        <v>2.1440000000000001</v>
      </c>
      <c r="BZ30">
        <v>0</v>
      </c>
      <c r="CA30">
        <v>16106.7</v>
      </c>
      <c r="CB30">
        <v>13894.5</v>
      </c>
      <c r="CC30">
        <v>40.5</v>
      </c>
      <c r="CD30">
        <v>42.186999999999998</v>
      </c>
      <c r="CE30">
        <v>41.686999999999998</v>
      </c>
      <c r="CF30">
        <v>40.25</v>
      </c>
      <c r="CG30">
        <v>40.186999999999998</v>
      </c>
      <c r="CH30">
        <v>1619.94</v>
      </c>
      <c r="CI30">
        <v>180.01</v>
      </c>
      <c r="CJ30">
        <v>0</v>
      </c>
      <c r="CK30">
        <v>1690142063</v>
      </c>
      <c r="CL30">
        <v>0</v>
      </c>
      <c r="CM30">
        <v>1690142023</v>
      </c>
      <c r="CN30" t="s">
        <v>391</v>
      </c>
      <c r="CO30">
        <v>1690142023</v>
      </c>
      <c r="CP30">
        <v>1690142023</v>
      </c>
      <c r="CQ30">
        <v>13</v>
      </c>
      <c r="CR30">
        <v>9.0999999999999998E-2</v>
      </c>
      <c r="CS30">
        <v>3.0000000000000001E-3</v>
      </c>
      <c r="CT30">
        <v>-3.2909999999999999</v>
      </c>
      <c r="CU30">
        <v>-0.17399999999999999</v>
      </c>
      <c r="CV30">
        <v>575</v>
      </c>
      <c r="CW30">
        <v>18</v>
      </c>
      <c r="CX30">
        <v>0.08</v>
      </c>
      <c r="CY30">
        <v>0.03</v>
      </c>
      <c r="CZ30">
        <v>18.0734898916362</v>
      </c>
      <c r="DA30">
        <v>0.53730707658156096</v>
      </c>
      <c r="DB30">
        <v>7.2979443686661302E-2</v>
      </c>
      <c r="DC30">
        <v>1</v>
      </c>
      <c r="DD30">
        <v>575.00947619047599</v>
      </c>
      <c r="DE30">
        <v>-0.30358441558362298</v>
      </c>
      <c r="DF30">
        <v>5.5114270079892301E-2</v>
      </c>
      <c r="DG30">
        <v>1</v>
      </c>
      <c r="DH30">
        <v>1799.9735000000001</v>
      </c>
      <c r="DI30">
        <v>-0.26821812833771402</v>
      </c>
      <c r="DJ30">
        <v>0.14796198836192001</v>
      </c>
      <c r="DK30">
        <v>-1</v>
      </c>
      <c r="DL30">
        <v>2</v>
      </c>
      <c r="DM30">
        <v>2</v>
      </c>
      <c r="DN30" t="s">
        <v>355</v>
      </c>
      <c r="DO30">
        <v>3.23495</v>
      </c>
      <c r="DP30">
        <v>2.8399800000000002</v>
      </c>
      <c r="DQ30">
        <v>0.12325800000000001</v>
      </c>
      <c r="DR30">
        <v>0.125113</v>
      </c>
      <c r="DS30">
        <v>0.105712</v>
      </c>
      <c r="DT30">
        <v>9.5671699999999998E-2</v>
      </c>
      <c r="DU30">
        <v>25431.4</v>
      </c>
      <c r="DV30">
        <v>26335.9</v>
      </c>
      <c r="DW30">
        <v>27161.1</v>
      </c>
      <c r="DX30">
        <v>28267.599999999999</v>
      </c>
      <c r="DY30">
        <v>32004.3</v>
      </c>
      <c r="DZ30">
        <v>34050.199999999997</v>
      </c>
      <c r="EA30">
        <v>36295.199999999997</v>
      </c>
      <c r="EB30">
        <v>38315.599999999999</v>
      </c>
      <c r="EC30">
        <v>2.1923499999999998</v>
      </c>
      <c r="ED30">
        <v>1.6349800000000001</v>
      </c>
      <c r="EE30">
        <v>9.9916000000000005E-2</v>
      </c>
      <c r="EF30">
        <v>0</v>
      </c>
      <c r="EG30">
        <v>23.354900000000001</v>
      </c>
      <c r="EH30">
        <v>999.9</v>
      </c>
      <c r="EI30">
        <v>54.67</v>
      </c>
      <c r="EJ30">
        <v>28.379000000000001</v>
      </c>
      <c r="EK30">
        <v>21.09</v>
      </c>
      <c r="EL30">
        <v>62.7194</v>
      </c>
      <c r="EM30">
        <v>36.494399999999999</v>
      </c>
      <c r="EN30">
        <v>1</v>
      </c>
      <c r="EO30">
        <v>-1.70808E-2</v>
      </c>
      <c r="EP30">
        <v>2.0349900000000001</v>
      </c>
      <c r="EQ30">
        <v>19.904299999999999</v>
      </c>
      <c r="ER30">
        <v>5.2165400000000002</v>
      </c>
      <c r="ES30">
        <v>11.928599999999999</v>
      </c>
      <c r="ET30">
        <v>4.9539999999999997</v>
      </c>
      <c r="EU30">
        <v>3.29705</v>
      </c>
      <c r="EV30">
        <v>185.9</v>
      </c>
      <c r="EW30">
        <v>9999</v>
      </c>
      <c r="EX30">
        <v>93.2</v>
      </c>
      <c r="EY30">
        <v>6456.7</v>
      </c>
      <c r="EZ30">
        <v>1.85989</v>
      </c>
      <c r="FA30">
        <v>1.8591299999999999</v>
      </c>
      <c r="FB30">
        <v>1.8646400000000001</v>
      </c>
      <c r="FC30">
        <v>1.8686400000000001</v>
      </c>
      <c r="FD30">
        <v>1.8635600000000001</v>
      </c>
      <c r="FE30">
        <v>1.8634500000000001</v>
      </c>
      <c r="FF30">
        <v>1.8635299999999999</v>
      </c>
      <c r="FG30">
        <v>1.8633900000000001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-3.29</v>
      </c>
      <c r="FV30">
        <v>-0.17369999999999999</v>
      </c>
      <c r="FW30">
        <v>-3.2907000000000202</v>
      </c>
      <c r="FX30">
        <v>0</v>
      </c>
      <c r="FY30">
        <v>0</v>
      </c>
      <c r="FZ30">
        <v>0</v>
      </c>
      <c r="GA30">
        <v>-0.17369000000000101</v>
      </c>
      <c r="GB30">
        <v>0</v>
      </c>
      <c r="GC30">
        <v>0</v>
      </c>
      <c r="GD30">
        <v>0</v>
      </c>
      <c r="GE30">
        <v>-1</v>
      </c>
      <c r="GF30">
        <v>-1</v>
      </c>
      <c r="GG30">
        <v>-1</v>
      </c>
      <c r="GH30">
        <v>-1</v>
      </c>
      <c r="GI30">
        <v>0.5</v>
      </c>
      <c r="GJ30">
        <v>0.5</v>
      </c>
      <c r="GK30">
        <v>1.38062</v>
      </c>
      <c r="GL30">
        <v>2.5903299999999998</v>
      </c>
      <c r="GM30">
        <v>1.4489700000000001</v>
      </c>
      <c r="GN30">
        <v>2.2997999999999998</v>
      </c>
      <c r="GO30">
        <v>1.5466299999999999</v>
      </c>
      <c r="GP30">
        <v>2.4060100000000002</v>
      </c>
      <c r="GQ30">
        <v>32.200499999999998</v>
      </c>
      <c r="GR30">
        <v>15.5943</v>
      </c>
      <c r="GS30">
        <v>18</v>
      </c>
      <c r="GT30">
        <v>601.69100000000003</v>
      </c>
      <c r="GU30">
        <v>355.495</v>
      </c>
      <c r="GV30">
        <v>21.459499999999998</v>
      </c>
      <c r="GW30">
        <v>26.914100000000001</v>
      </c>
      <c r="GX30">
        <v>30.000399999999999</v>
      </c>
      <c r="GY30">
        <v>26.806699999999999</v>
      </c>
      <c r="GZ30">
        <v>26.7776</v>
      </c>
      <c r="HA30">
        <v>27.621400000000001</v>
      </c>
      <c r="HB30">
        <v>20</v>
      </c>
      <c r="HC30">
        <v>-30</v>
      </c>
      <c r="HD30">
        <v>21.451699999999999</v>
      </c>
      <c r="HE30">
        <v>575</v>
      </c>
      <c r="HF30">
        <v>0</v>
      </c>
      <c r="HG30">
        <v>100.01300000000001</v>
      </c>
      <c r="HH30">
        <v>93.152000000000001</v>
      </c>
    </row>
    <row r="31" spans="1:216" x14ac:dyDescent="0.2">
      <c r="A31">
        <v>13</v>
      </c>
      <c r="B31">
        <v>1690142140</v>
      </c>
      <c r="C31">
        <v>1078.9000000953699</v>
      </c>
      <c r="D31" t="s">
        <v>392</v>
      </c>
      <c r="E31" t="s">
        <v>393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1690142140</v>
      </c>
      <c r="M31">
        <f t="shared" si="0"/>
        <v>1.9643055610249777E-3</v>
      </c>
      <c r="N31">
        <f t="shared" si="1"/>
        <v>1.9643055610249776</v>
      </c>
      <c r="O31">
        <f t="shared" si="2"/>
        <v>20.577167226011216</v>
      </c>
      <c r="P31">
        <f t="shared" si="3"/>
        <v>653.10900000000004</v>
      </c>
      <c r="Q31">
        <f t="shared" si="4"/>
        <v>438.32487533957277</v>
      </c>
      <c r="R31">
        <f t="shared" si="5"/>
        <v>44.126235332414844</v>
      </c>
      <c r="S31">
        <f t="shared" si="6"/>
        <v>65.748587527440009</v>
      </c>
      <c r="T31">
        <f t="shared" si="7"/>
        <v>0.16558865791894453</v>
      </c>
      <c r="U31">
        <f t="shared" si="8"/>
        <v>2.9364521593596988</v>
      </c>
      <c r="V31">
        <f t="shared" si="9"/>
        <v>0.16057057342637487</v>
      </c>
      <c r="W31">
        <f t="shared" si="10"/>
        <v>0.10079479605696491</v>
      </c>
      <c r="X31">
        <f t="shared" si="11"/>
        <v>297.68661900000001</v>
      </c>
      <c r="Y31">
        <f t="shared" si="12"/>
        <v>26.112838284653485</v>
      </c>
      <c r="Z31">
        <f t="shared" si="13"/>
        <v>25.072099999999999</v>
      </c>
      <c r="AA31">
        <f t="shared" si="14"/>
        <v>3.1933712481913799</v>
      </c>
      <c r="AB31">
        <f t="shared" si="15"/>
        <v>63.188729554820654</v>
      </c>
      <c r="AC31">
        <f t="shared" si="16"/>
        <v>1.9935711784800001</v>
      </c>
      <c r="AD31">
        <f t="shared" si="17"/>
        <v>3.1549473973051434</v>
      </c>
      <c r="AE31">
        <f t="shared" si="18"/>
        <v>1.1998000697113798</v>
      </c>
      <c r="AF31">
        <f t="shared" si="19"/>
        <v>-86.625875241201513</v>
      </c>
      <c r="AG31">
        <f t="shared" si="20"/>
        <v>-32.136931789526123</v>
      </c>
      <c r="AH31">
        <f t="shared" si="21"/>
        <v>-2.3142644594069899</v>
      </c>
      <c r="AI31">
        <f t="shared" si="22"/>
        <v>176.60954750986534</v>
      </c>
      <c r="AJ31">
        <v>19</v>
      </c>
      <c r="AK31">
        <v>3</v>
      </c>
      <c r="AL31">
        <f t="shared" si="23"/>
        <v>1</v>
      </c>
      <c r="AM31">
        <f t="shared" si="24"/>
        <v>0</v>
      </c>
      <c r="AN31">
        <f t="shared" si="25"/>
        <v>53469.080575988533</v>
      </c>
      <c r="AO31">
        <f t="shared" si="26"/>
        <v>1799.9</v>
      </c>
      <c r="AP31">
        <f t="shared" si="27"/>
        <v>1517.3163</v>
      </c>
      <c r="AQ31">
        <f t="shared" si="28"/>
        <v>0.84300033335185276</v>
      </c>
      <c r="AR31">
        <f t="shared" si="29"/>
        <v>0.16539064336907605</v>
      </c>
      <c r="AS31">
        <v>1690142140</v>
      </c>
      <c r="AT31">
        <v>653.10900000000004</v>
      </c>
      <c r="AU31">
        <v>674.96900000000005</v>
      </c>
      <c r="AV31">
        <v>19.803000000000001</v>
      </c>
      <c r="AW31">
        <v>17.877600000000001</v>
      </c>
      <c r="AX31">
        <v>656.28</v>
      </c>
      <c r="AY31">
        <v>19.975000000000001</v>
      </c>
      <c r="AZ31">
        <v>600.00199999999995</v>
      </c>
      <c r="BA31">
        <v>100.57</v>
      </c>
      <c r="BB31">
        <v>0.10016</v>
      </c>
      <c r="BC31">
        <v>24.8691</v>
      </c>
      <c r="BD31">
        <v>25.072099999999999</v>
      </c>
      <c r="BE31">
        <v>999.9</v>
      </c>
      <c r="BF31">
        <v>0</v>
      </c>
      <c r="BG31">
        <v>0</v>
      </c>
      <c r="BH31">
        <v>9982.5</v>
      </c>
      <c r="BI31">
        <v>0</v>
      </c>
      <c r="BJ31">
        <v>829.46199999999999</v>
      </c>
      <c r="BK31">
        <v>-21.860600000000002</v>
      </c>
      <c r="BL31">
        <v>666.303</v>
      </c>
      <c r="BM31">
        <v>687.25599999999997</v>
      </c>
      <c r="BN31">
        <v>1.9254</v>
      </c>
      <c r="BO31">
        <v>674.96900000000005</v>
      </c>
      <c r="BP31">
        <v>17.877600000000001</v>
      </c>
      <c r="BQ31">
        <v>1.99159</v>
      </c>
      <c r="BR31">
        <v>1.79796</v>
      </c>
      <c r="BS31">
        <v>17.377700000000001</v>
      </c>
      <c r="BT31">
        <v>15.769</v>
      </c>
      <c r="BU31">
        <v>1799.9</v>
      </c>
      <c r="BV31">
        <v>0.89998900000000004</v>
      </c>
      <c r="BW31">
        <v>0.100011</v>
      </c>
      <c r="BX31">
        <v>0</v>
      </c>
      <c r="BY31">
        <v>2.3946000000000001</v>
      </c>
      <c r="BZ31">
        <v>0</v>
      </c>
      <c r="CA31">
        <v>16255.1</v>
      </c>
      <c r="CB31">
        <v>13894.2</v>
      </c>
      <c r="CC31">
        <v>40.5</v>
      </c>
      <c r="CD31">
        <v>42.186999999999998</v>
      </c>
      <c r="CE31">
        <v>41.686999999999998</v>
      </c>
      <c r="CF31">
        <v>40.311999999999998</v>
      </c>
      <c r="CG31">
        <v>40.186999999999998</v>
      </c>
      <c r="CH31">
        <v>1619.89</v>
      </c>
      <c r="CI31">
        <v>180.01</v>
      </c>
      <c r="CJ31">
        <v>0</v>
      </c>
      <c r="CK31">
        <v>1690142152.4000001</v>
      </c>
      <c r="CL31">
        <v>0</v>
      </c>
      <c r="CM31">
        <v>1690142109</v>
      </c>
      <c r="CN31" t="s">
        <v>394</v>
      </c>
      <c r="CO31">
        <v>1690142109</v>
      </c>
      <c r="CP31">
        <v>1690142109</v>
      </c>
      <c r="CQ31">
        <v>14</v>
      </c>
      <c r="CR31">
        <v>0.11899999999999999</v>
      </c>
      <c r="CS31">
        <v>2E-3</v>
      </c>
      <c r="CT31">
        <v>-3.1720000000000002</v>
      </c>
      <c r="CU31">
        <v>-0.17199999999999999</v>
      </c>
      <c r="CV31">
        <v>675</v>
      </c>
      <c r="CW31">
        <v>18</v>
      </c>
      <c r="CX31">
        <v>0.1</v>
      </c>
      <c r="CY31">
        <v>0.04</v>
      </c>
      <c r="CZ31">
        <v>20.6488389303403</v>
      </c>
      <c r="DA31">
        <v>-0.15747529339824801</v>
      </c>
      <c r="DB31">
        <v>4.5551364461602101E-2</v>
      </c>
      <c r="DC31">
        <v>1</v>
      </c>
      <c r="DD31">
        <v>675.00684999999999</v>
      </c>
      <c r="DE31">
        <v>-0.185278195489185</v>
      </c>
      <c r="DF31">
        <v>3.0368198827055701E-2</v>
      </c>
      <c r="DG31">
        <v>1</v>
      </c>
      <c r="DH31">
        <v>1800.0142857142901</v>
      </c>
      <c r="DI31">
        <v>-0.14743065650526399</v>
      </c>
      <c r="DJ31">
        <v>0.15776931407150399</v>
      </c>
      <c r="DK31">
        <v>-1</v>
      </c>
      <c r="DL31">
        <v>2</v>
      </c>
      <c r="DM31">
        <v>2</v>
      </c>
      <c r="DN31" t="s">
        <v>355</v>
      </c>
      <c r="DO31">
        <v>3.2348499999999998</v>
      </c>
      <c r="DP31">
        <v>2.8401900000000002</v>
      </c>
      <c r="DQ31">
        <v>0.13789199999999999</v>
      </c>
      <c r="DR31">
        <v>0.13988600000000001</v>
      </c>
      <c r="DS31">
        <v>0.105798</v>
      </c>
      <c r="DT31">
        <v>9.5858799999999994E-2</v>
      </c>
      <c r="DU31">
        <v>25006.3</v>
      </c>
      <c r="DV31">
        <v>25889.599999999999</v>
      </c>
      <c r="DW31">
        <v>27160.6</v>
      </c>
      <c r="DX31">
        <v>28266</v>
      </c>
      <c r="DY31">
        <v>32001</v>
      </c>
      <c r="DZ31">
        <v>34041.1</v>
      </c>
      <c r="EA31">
        <v>36294.800000000003</v>
      </c>
      <c r="EB31">
        <v>38313.199999999997</v>
      </c>
      <c r="EC31">
        <v>2.1920199999999999</v>
      </c>
      <c r="ED31">
        <v>1.6334500000000001</v>
      </c>
      <c r="EE31">
        <v>0.102423</v>
      </c>
      <c r="EF31">
        <v>0</v>
      </c>
      <c r="EG31">
        <v>23.389399999999998</v>
      </c>
      <c r="EH31">
        <v>999.9</v>
      </c>
      <c r="EI31">
        <v>54.462000000000003</v>
      </c>
      <c r="EJ31">
        <v>28.5</v>
      </c>
      <c r="EK31">
        <v>21.158300000000001</v>
      </c>
      <c r="EL31">
        <v>62.819400000000002</v>
      </c>
      <c r="EM31">
        <v>36.354199999999999</v>
      </c>
      <c r="EN31">
        <v>1</v>
      </c>
      <c r="EO31">
        <v>-1.2759100000000001E-2</v>
      </c>
      <c r="EP31">
        <v>2.5422500000000001</v>
      </c>
      <c r="EQ31">
        <v>19.864000000000001</v>
      </c>
      <c r="ER31">
        <v>5.21699</v>
      </c>
      <c r="ES31">
        <v>11.926399999999999</v>
      </c>
      <c r="ET31">
        <v>4.9542999999999999</v>
      </c>
      <c r="EU31">
        <v>3.2970000000000002</v>
      </c>
      <c r="EV31">
        <v>185.9</v>
      </c>
      <c r="EW31">
        <v>9999</v>
      </c>
      <c r="EX31">
        <v>93.2</v>
      </c>
      <c r="EY31">
        <v>6458.5</v>
      </c>
      <c r="EZ31">
        <v>1.85989</v>
      </c>
      <c r="FA31">
        <v>1.8591299999999999</v>
      </c>
      <c r="FB31">
        <v>1.8646799999999999</v>
      </c>
      <c r="FC31">
        <v>1.8686499999999999</v>
      </c>
      <c r="FD31">
        <v>1.8635600000000001</v>
      </c>
      <c r="FE31">
        <v>1.8634200000000001</v>
      </c>
      <c r="FF31">
        <v>1.8635299999999999</v>
      </c>
      <c r="FG31">
        <v>1.8633900000000001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-3.1709999999999998</v>
      </c>
      <c r="FV31">
        <v>-0.17199999999999999</v>
      </c>
      <c r="FW31">
        <v>-3.1715</v>
      </c>
      <c r="FX31">
        <v>0</v>
      </c>
      <c r="FY31">
        <v>0</v>
      </c>
      <c r="FZ31">
        <v>0</v>
      </c>
      <c r="GA31">
        <v>-0.17202999999999899</v>
      </c>
      <c r="GB31">
        <v>0</v>
      </c>
      <c r="GC31">
        <v>0</v>
      </c>
      <c r="GD31">
        <v>0</v>
      </c>
      <c r="GE31">
        <v>-1</v>
      </c>
      <c r="GF31">
        <v>-1</v>
      </c>
      <c r="GG31">
        <v>-1</v>
      </c>
      <c r="GH31">
        <v>-1</v>
      </c>
      <c r="GI31">
        <v>0.5</v>
      </c>
      <c r="GJ31">
        <v>0.5</v>
      </c>
      <c r="GK31">
        <v>1.56982</v>
      </c>
      <c r="GL31">
        <v>2.5854499999999998</v>
      </c>
      <c r="GM31">
        <v>1.4489700000000001</v>
      </c>
      <c r="GN31">
        <v>2.2997999999999998</v>
      </c>
      <c r="GO31">
        <v>1.5466299999999999</v>
      </c>
      <c r="GP31">
        <v>2.4365199999999998</v>
      </c>
      <c r="GQ31">
        <v>32.310699999999997</v>
      </c>
      <c r="GR31">
        <v>15.5855</v>
      </c>
      <c r="GS31">
        <v>18</v>
      </c>
      <c r="GT31">
        <v>601.84299999999996</v>
      </c>
      <c r="GU31">
        <v>354.87</v>
      </c>
      <c r="GV31">
        <v>21.4528</v>
      </c>
      <c r="GW31">
        <v>26.944299999999998</v>
      </c>
      <c r="GX31">
        <v>30.0014</v>
      </c>
      <c r="GY31">
        <v>26.8429</v>
      </c>
      <c r="GZ31">
        <v>26.815000000000001</v>
      </c>
      <c r="HA31">
        <v>31.413</v>
      </c>
      <c r="HB31">
        <v>20</v>
      </c>
      <c r="HC31">
        <v>-30</v>
      </c>
      <c r="HD31">
        <v>21.404</v>
      </c>
      <c r="HE31">
        <v>675</v>
      </c>
      <c r="HF31">
        <v>0</v>
      </c>
      <c r="HG31">
        <v>100.012</v>
      </c>
      <c r="HH31">
        <v>93.146500000000003</v>
      </c>
    </row>
    <row r="32" spans="1:216" x14ac:dyDescent="0.2">
      <c r="A32">
        <v>14</v>
      </c>
      <c r="B32">
        <v>1690142236</v>
      </c>
      <c r="C32">
        <v>1174.9000000953699</v>
      </c>
      <c r="D32" t="s">
        <v>395</v>
      </c>
      <c r="E32" t="s">
        <v>396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1690142236</v>
      </c>
      <c r="M32">
        <f t="shared" si="0"/>
        <v>1.8808270522001442E-3</v>
      </c>
      <c r="N32">
        <f t="shared" si="1"/>
        <v>1.8808270522001442</v>
      </c>
      <c r="O32">
        <f t="shared" si="2"/>
        <v>23.348336046981945</v>
      </c>
      <c r="P32">
        <f t="shared" si="3"/>
        <v>775.38800000000003</v>
      </c>
      <c r="Q32">
        <f t="shared" si="4"/>
        <v>527.94750535575383</v>
      </c>
      <c r="R32">
        <f t="shared" si="5"/>
        <v>53.14636674182735</v>
      </c>
      <c r="S32">
        <f t="shared" si="6"/>
        <v>78.055213060328001</v>
      </c>
      <c r="T32">
        <f t="shared" si="7"/>
        <v>0.16308989281471317</v>
      </c>
      <c r="U32">
        <f t="shared" si="8"/>
        <v>2.9364913850084102</v>
      </c>
      <c r="V32">
        <f t="shared" si="9"/>
        <v>0.15821977875239382</v>
      </c>
      <c r="W32">
        <f t="shared" si="10"/>
        <v>9.9312808198980806E-2</v>
      </c>
      <c r="X32">
        <f t="shared" si="11"/>
        <v>297.70142100000004</v>
      </c>
      <c r="Y32">
        <f t="shared" si="12"/>
        <v>26.029893114916593</v>
      </c>
      <c r="Z32">
        <f t="shared" si="13"/>
        <v>24.886199999999999</v>
      </c>
      <c r="AA32">
        <f t="shared" si="14"/>
        <v>3.1581684278307365</v>
      </c>
      <c r="AB32">
        <f t="shared" si="15"/>
        <v>63.539031889230912</v>
      </c>
      <c r="AC32">
        <f t="shared" si="16"/>
        <v>1.9921198591364</v>
      </c>
      <c r="AD32">
        <f t="shared" si="17"/>
        <v>3.1352694554888867</v>
      </c>
      <c r="AE32">
        <f t="shared" si="18"/>
        <v>1.1660485686943365</v>
      </c>
      <c r="AF32">
        <f t="shared" si="19"/>
        <v>-82.944473002026356</v>
      </c>
      <c r="AG32">
        <f t="shared" si="20"/>
        <v>-19.29824786057112</v>
      </c>
      <c r="AH32">
        <f t="shared" si="21"/>
        <v>-1.3876659121010557</v>
      </c>
      <c r="AI32">
        <f t="shared" si="22"/>
        <v>194.0710342253015</v>
      </c>
      <c r="AJ32">
        <v>18</v>
      </c>
      <c r="AK32">
        <v>3</v>
      </c>
      <c r="AL32">
        <f t="shared" si="23"/>
        <v>1</v>
      </c>
      <c r="AM32">
        <f t="shared" si="24"/>
        <v>0</v>
      </c>
      <c r="AN32">
        <f t="shared" si="25"/>
        <v>53488.959489336004</v>
      </c>
      <c r="AO32">
        <f t="shared" si="26"/>
        <v>1800</v>
      </c>
      <c r="AP32">
        <f t="shared" si="27"/>
        <v>1517.3996999999999</v>
      </c>
      <c r="AQ32">
        <f t="shared" si="28"/>
        <v>0.84299983333333328</v>
      </c>
      <c r="AR32">
        <f t="shared" si="29"/>
        <v>0.16538967833333335</v>
      </c>
      <c r="AS32">
        <v>1690142236</v>
      </c>
      <c r="AT32">
        <v>775.38800000000003</v>
      </c>
      <c r="AU32">
        <v>800.2</v>
      </c>
      <c r="AV32">
        <v>19.789400000000001</v>
      </c>
      <c r="AW32">
        <v>17.945399999999999</v>
      </c>
      <c r="AX32">
        <v>778.44</v>
      </c>
      <c r="AY32">
        <v>19.960100000000001</v>
      </c>
      <c r="AZ32">
        <v>599.87199999999996</v>
      </c>
      <c r="BA32">
        <v>100.566</v>
      </c>
      <c r="BB32">
        <v>0.100006</v>
      </c>
      <c r="BC32">
        <v>24.764299999999999</v>
      </c>
      <c r="BD32">
        <v>24.886199999999999</v>
      </c>
      <c r="BE32">
        <v>999.9</v>
      </c>
      <c r="BF32">
        <v>0</v>
      </c>
      <c r="BG32">
        <v>0</v>
      </c>
      <c r="BH32">
        <v>9983.1200000000008</v>
      </c>
      <c r="BI32">
        <v>0</v>
      </c>
      <c r="BJ32">
        <v>841.279</v>
      </c>
      <c r="BK32">
        <v>-24.8123</v>
      </c>
      <c r="BL32">
        <v>791.04200000000003</v>
      </c>
      <c r="BM32">
        <v>814.822</v>
      </c>
      <c r="BN32">
        <v>1.84399</v>
      </c>
      <c r="BO32">
        <v>800.2</v>
      </c>
      <c r="BP32">
        <v>17.945399999999999</v>
      </c>
      <c r="BQ32">
        <v>1.99013</v>
      </c>
      <c r="BR32">
        <v>1.8046899999999999</v>
      </c>
      <c r="BS32">
        <v>17.366099999999999</v>
      </c>
      <c r="BT32">
        <v>15.827500000000001</v>
      </c>
      <c r="BU32">
        <v>1800</v>
      </c>
      <c r="BV32">
        <v>0.900003</v>
      </c>
      <c r="BW32">
        <v>9.9997199999999994E-2</v>
      </c>
      <c r="BX32">
        <v>0</v>
      </c>
      <c r="BY32">
        <v>1.9046000000000001</v>
      </c>
      <c r="BZ32">
        <v>0</v>
      </c>
      <c r="CA32">
        <v>16422.2</v>
      </c>
      <c r="CB32">
        <v>13895</v>
      </c>
      <c r="CC32">
        <v>40.436999999999998</v>
      </c>
      <c r="CD32">
        <v>42.186999999999998</v>
      </c>
      <c r="CE32">
        <v>41.625</v>
      </c>
      <c r="CF32">
        <v>40.186999999999998</v>
      </c>
      <c r="CG32">
        <v>40.125</v>
      </c>
      <c r="CH32">
        <v>1620.01</v>
      </c>
      <c r="CI32">
        <v>179.99</v>
      </c>
      <c r="CJ32">
        <v>0</v>
      </c>
      <c r="CK32">
        <v>1690142248.4000001</v>
      </c>
      <c r="CL32">
        <v>0</v>
      </c>
      <c r="CM32">
        <v>1690142206</v>
      </c>
      <c r="CN32" t="s">
        <v>397</v>
      </c>
      <c r="CO32">
        <v>1690142206</v>
      </c>
      <c r="CP32">
        <v>1690142196</v>
      </c>
      <c r="CQ32">
        <v>15</v>
      </c>
      <c r="CR32">
        <v>0.11899999999999999</v>
      </c>
      <c r="CS32">
        <v>1E-3</v>
      </c>
      <c r="CT32">
        <v>-3.0529999999999999</v>
      </c>
      <c r="CU32">
        <v>-0.17100000000000001</v>
      </c>
      <c r="CV32">
        <v>800</v>
      </c>
      <c r="CW32">
        <v>18</v>
      </c>
      <c r="CX32">
        <v>0.12</v>
      </c>
      <c r="CY32">
        <v>0.06</v>
      </c>
      <c r="CZ32">
        <v>23.4425285172976</v>
      </c>
      <c r="DA32">
        <v>0.67275539828641595</v>
      </c>
      <c r="DB32">
        <v>8.9685876064091299E-2</v>
      </c>
      <c r="DC32">
        <v>1</v>
      </c>
      <c r="DD32">
        <v>800.04</v>
      </c>
      <c r="DE32">
        <v>0.95467669172861602</v>
      </c>
      <c r="DF32">
        <v>0.12876140726164101</v>
      </c>
      <c r="DG32">
        <v>1</v>
      </c>
      <c r="DH32">
        <v>1799.9814285714299</v>
      </c>
      <c r="DI32">
        <v>0.22605325088057501</v>
      </c>
      <c r="DJ32">
        <v>6.6782212793349005E-2</v>
      </c>
      <c r="DK32">
        <v>-1</v>
      </c>
      <c r="DL32">
        <v>2</v>
      </c>
      <c r="DM32">
        <v>2</v>
      </c>
      <c r="DN32" t="s">
        <v>355</v>
      </c>
      <c r="DO32">
        <v>3.2345299999999999</v>
      </c>
      <c r="DP32">
        <v>2.8400400000000001</v>
      </c>
      <c r="DQ32">
        <v>0.15481300000000001</v>
      </c>
      <c r="DR32">
        <v>0.15690999999999999</v>
      </c>
      <c r="DS32">
        <v>0.105728</v>
      </c>
      <c r="DT32">
        <v>9.6102999999999994E-2</v>
      </c>
      <c r="DU32">
        <v>24514.799999999999</v>
      </c>
      <c r="DV32">
        <v>25375.9</v>
      </c>
      <c r="DW32">
        <v>27159.9</v>
      </c>
      <c r="DX32">
        <v>28264.799999999999</v>
      </c>
      <c r="DY32">
        <v>32002.7</v>
      </c>
      <c r="DZ32">
        <v>34030.300000000003</v>
      </c>
      <c r="EA32">
        <v>36293.699999999997</v>
      </c>
      <c r="EB32">
        <v>38311.300000000003</v>
      </c>
      <c r="EC32">
        <v>2.1928000000000001</v>
      </c>
      <c r="ED32">
        <v>1.63137</v>
      </c>
      <c r="EE32">
        <v>9.1098200000000004E-2</v>
      </c>
      <c r="EF32">
        <v>0</v>
      </c>
      <c r="EG32">
        <v>23.389399999999998</v>
      </c>
      <c r="EH32">
        <v>999.9</v>
      </c>
      <c r="EI32">
        <v>54.241999999999997</v>
      </c>
      <c r="EJ32">
        <v>28.640999999999998</v>
      </c>
      <c r="EK32">
        <v>21.245699999999999</v>
      </c>
      <c r="EL32">
        <v>62.699399999999997</v>
      </c>
      <c r="EM32">
        <v>36.566499999999998</v>
      </c>
      <c r="EN32">
        <v>1</v>
      </c>
      <c r="EO32">
        <v>-1.2970000000000001E-2</v>
      </c>
      <c r="EP32">
        <v>1.6774100000000001</v>
      </c>
      <c r="EQ32">
        <v>19.924800000000001</v>
      </c>
      <c r="ER32">
        <v>5.2165400000000002</v>
      </c>
      <c r="ES32">
        <v>11.9274</v>
      </c>
      <c r="ET32">
        <v>4.9546000000000001</v>
      </c>
      <c r="EU32">
        <v>3.2970799999999998</v>
      </c>
      <c r="EV32">
        <v>185.9</v>
      </c>
      <c r="EW32">
        <v>9999</v>
      </c>
      <c r="EX32">
        <v>93.2</v>
      </c>
      <c r="EY32">
        <v>6460.4</v>
      </c>
      <c r="EZ32">
        <v>1.8599000000000001</v>
      </c>
      <c r="FA32">
        <v>1.8591299999999999</v>
      </c>
      <c r="FB32">
        <v>1.8646400000000001</v>
      </c>
      <c r="FC32">
        <v>1.86866</v>
      </c>
      <c r="FD32">
        <v>1.8635600000000001</v>
      </c>
      <c r="FE32">
        <v>1.8634599999999999</v>
      </c>
      <c r="FF32">
        <v>1.86354</v>
      </c>
      <c r="FG32">
        <v>1.86338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-3.052</v>
      </c>
      <c r="FV32">
        <v>-0.17069999999999999</v>
      </c>
      <c r="FW32">
        <v>-3.0529000000000202</v>
      </c>
      <c r="FX32">
        <v>0</v>
      </c>
      <c r="FY32">
        <v>0</v>
      </c>
      <c r="FZ32">
        <v>0</v>
      </c>
      <c r="GA32">
        <v>-0.170629999999999</v>
      </c>
      <c r="GB32">
        <v>0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0.5</v>
      </c>
      <c r="GJ32">
        <v>0.7</v>
      </c>
      <c r="GK32">
        <v>1.80054</v>
      </c>
      <c r="GL32">
        <v>2.5805699999999998</v>
      </c>
      <c r="GM32">
        <v>1.4477500000000001</v>
      </c>
      <c r="GN32">
        <v>2.3059099999999999</v>
      </c>
      <c r="GO32">
        <v>1.5466299999999999</v>
      </c>
      <c r="GP32">
        <v>2.4414099999999999</v>
      </c>
      <c r="GQ32">
        <v>32.465400000000002</v>
      </c>
      <c r="GR32">
        <v>15.568</v>
      </c>
      <c r="GS32">
        <v>18</v>
      </c>
      <c r="GT32">
        <v>602.74699999999996</v>
      </c>
      <c r="GU32">
        <v>353.93400000000003</v>
      </c>
      <c r="GV32">
        <v>21.496200000000002</v>
      </c>
      <c r="GW32">
        <v>26.9757</v>
      </c>
      <c r="GX32">
        <v>29.9998</v>
      </c>
      <c r="GY32">
        <v>26.8794</v>
      </c>
      <c r="GZ32">
        <v>26.852399999999999</v>
      </c>
      <c r="HA32">
        <v>36.008299999999998</v>
      </c>
      <c r="HB32">
        <v>20</v>
      </c>
      <c r="HC32">
        <v>-30</v>
      </c>
      <c r="HD32">
        <v>21.600300000000001</v>
      </c>
      <c r="HE32">
        <v>800</v>
      </c>
      <c r="HF32">
        <v>0</v>
      </c>
      <c r="HG32">
        <v>100.009</v>
      </c>
      <c r="HH32">
        <v>93.142099999999999</v>
      </c>
    </row>
    <row r="33" spans="1:216" x14ac:dyDescent="0.2">
      <c r="A33">
        <v>15</v>
      </c>
      <c r="B33">
        <v>1690142323</v>
      </c>
      <c r="C33">
        <v>1261.9000000953699</v>
      </c>
      <c r="D33" t="s">
        <v>398</v>
      </c>
      <c r="E33" t="s">
        <v>399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1690142323</v>
      </c>
      <c r="M33">
        <f t="shared" si="0"/>
        <v>1.7644995969246324E-3</v>
      </c>
      <c r="N33">
        <f t="shared" si="1"/>
        <v>1.7644995969246324</v>
      </c>
      <c r="O33">
        <f t="shared" si="2"/>
        <v>26.74097533175318</v>
      </c>
      <c r="P33">
        <f t="shared" si="3"/>
        <v>971.49699999999996</v>
      </c>
      <c r="Q33">
        <f t="shared" si="4"/>
        <v>663.2141649354827</v>
      </c>
      <c r="R33">
        <f t="shared" si="5"/>
        <v>66.763188754525117</v>
      </c>
      <c r="S33">
        <f t="shared" si="6"/>
        <v>97.796821923676006</v>
      </c>
      <c r="T33">
        <f t="shared" si="7"/>
        <v>0.14980827499380545</v>
      </c>
      <c r="U33">
        <f t="shared" si="8"/>
        <v>2.9419888770893925</v>
      </c>
      <c r="V33">
        <f t="shared" si="9"/>
        <v>0.14569576455022967</v>
      </c>
      <c r="W33">
        <f t="shared" si="10"/>
        <v>9.1419942085531405E-2</v>
      </c>
      <c r="X33">
        <f t="shared" si="11"/>
        <v>297.726519</v>
      </c>
      <c r="Y33">
        <f t="shared" si="12"/>
        <v>26.030837186083644</v>
      </c>
      <c r="Z33">
        <f t="shared" si="13"/>
        <v>24.956399999999999</v>
      </c>
      <c r="AA33">
        <f t="shared" si="14"/>
        <v>3.171421741688226</v>
      </c>
      <c r="AB33">
        <f t="shared" si="15"/>
        <v>63.366479597448688</v>
      </c>
      <c r="AC33">
        <f t="shared" si="16"/>
        <v>1.9834847255888004</v>
      </c>
      <c r="AD33">
        <f t="shared" si="17"/>
        <v>3.1301797704233847</v>
      </c>
      <c r="AE33">
        <f t="shared" si="18"/>
        <v>1.1879370160994256</v>
      </c>
      <c r="AF33">
        <f t="shared" si="19"/>
        <v>-77.81443222437629</v>
      </c>
      <c r="AG33">
        <f t="shared" si="20"/>
        <v>-34.782845002121903</v>
      </c>
      <c r="AH33">
        <f t="shared" si="21"/>
        <v>-2.4969735299421765</v>
      </c>
      <c r="AI33">
        <f t="shared" si="22"/>
        <v>182.63226824355962</v>
      </c>
      <c r="AJ33">
        <v>18</v>
      </c>
      <c r="AK33">
        <v>3</v>
      </c>
      <c r="AL33">
        <f t="shared" si="23"/>
        <v>1</v>
      </c>
      <c r="AM33">
        <f t="shared" si="24"/>
        <v>0</v>
      </c>
      <c r="AN33">
        <f t="shared" si="25"/>
        <v>53654.601729985858</v>
      </c>
      <c r="AO33">
        <f t="shared" si="26"/>
        <v>1800.15</v>
      </c>
      <c r="AP33">
        <f t="shared" si="27"/>
        <v>1517.5263</v>
      </c>
      <c r="AQ33">
        <f t="shared" si="28"/>
        <v>0.84299991667361052</v>
      </c>
      <c r="AR33">
        <f t="shared" si="29"/>
        <v>0.16538983918006833</v>
      </c>
      <c r="AS33">
        <v>1690142323</v>
      </c>
      <c r="AT33">
        <v>971.49699999999996</v>
      </c>
      <c r="AU33">
        <v>999.95</v>
      </c>
      <c r="AV33">
        <v>19.703600000000002</v>
      </c>
      <c r="AW33">
        <v>17.974</v>
      </c>
      <c r="AX33">
        <v>974.43100000000004</v>
      </c>
      <c r="AY33">
        <v>19.872800000000002</v>
      </c>
      <c r="AZ33">
        <v>600.04600000000005</v>
      </c>
      <c r="BA33">
        <v>100.566</v>
      </c>
      <c r="BB33">
        <v>0.100108</v>
      </c>
      <c r="BC33">
        <v>24.737100000000002</v>
      </c>
      <c r="BD33">
        <v>24.956399999999999</v>
      </c>
      <c r="BE33">
        <v>999.9</v>
      </c>
      <c r="BF33">
        <v>0</v>
      </c>
      <c r="BG33">
        <v>0</v>
      </c>
      <c r="BH33">
        <v>10014.4</v>
      </c>
      <c r="BI33">
        <v>0</v>
      </c>
      <c r="BJ33">
        <v>835.6</v>
      </c>
      <c r="BK33">
        <v>-28.4529</v>
      </c>
      <c r="BL33">
        <v>991.024</v>
      </c>
      <c r="BM33">
        <v>1018.25</v>
      </c>
      <c r="BN33">
        <v>1.7296100000000001</v>
      </c>
      <c r="BO33">
        <v>999.95</v>
      </c>
      <c r="BP33">
        <v>17.974</v>
      </c>
      <c r="BQ33">
        <v>1.9815</v>
      </c>
      <c r="BR33">
        <v>1.8075600000000001</v>
      </c>
      <c r="BS33">
        <v>17.2973</v>
      </c>
      <c r="BT33">
        <v>15.852399999999999</v>
      </c>
      <c r="BU33">
        <v>1800.15</v>
      </c>
      <c r="BV33">
        <v>0.900003</v>
      </c>
      <c r="BW33">
        <v>9.9997199999999994E-2</v>
      </c>
      <c r="BX33">
        <v>0</v>
      </c>
      <c r="BY33">
        <v>2.4628000000000001</v>
      </c>
      <c r="BZ33">
        <v>0</v>
      </c>
      <c r="CA33">
        <v>16710.900000000001</v>
      </c>
      <c r="CB33">
        <v>13896.1</v>
      </c>
      <c r="CC33">
        <v>40.375</v>
      </c>
      <c r="CD33">
        <v>42.125</v>
      </c>
      <c r="CE33">
        <v>41.561999999999998</v>
      </c>
      <c r="CF33">
        <v>40.125</v>
      </c>
      <c r="CG33">
        <v>40.125</v>
      </c>
      <c r="CH33">
        <v>1620.14</v>
      </c>
      <c r="CI33">
        <v>180.01</v>
      </c>
      <c r="CJ33">
        <v>0</v>
      </c>
      <c r="CK33">
        <v>1690142335.4000001</v>
      </c>
      <c r="CL33">
        <v>0</v>
      </c>
      <c r="CM33">
        <v>1690142295</v>
      </c>
      <c r="CN33" t="s">
        <v>400</v>
      </c>
      <c r="CO33">
        <v>1690142295</v>
      </c>
      <c r="CP33">
        <v>1690142294</v>
      </c>
      <c r="CQ33">
        <v>16</v>
      </c>
      <c r="CR33">
        <v>0.121</v>
      </c>
      <c r="CS33">
        <v>1E-3</v>
      </c>
      <c r="CT33">
        <v>-2.9340000000000002</v>
      </c>
      <c r="CU33">
        <v>-0.16900000000000001</v>
      </c>
      <c r="CV33">
        <v>1000</v>
      </c>
      <c r="CW33">
        <v>18</v>
      </c>
      <c r="CX33">
        <v>0.12</v>
      </c>
      <c r="CY33">
        <v>0.05</v>
      </c>
      <c r="CZ33">
        <v>26.836671902077398</v>
      </c>
      <c r="DA33">
        <v>0.18044133018092401</v>
      </c>
      <c r="DB33">
        <v>7.0127015615851204E-2</v>
      </c>
      <c r="DC33">
        <v>1</v>
      </c>
      <c r="DD33">
        <v>1000.01661904762</v>
      </c>
      <c r="DE33">
        <v>-0.241012987012377</v>
      </c>
      <c r="DF33">
        <v>5.52211796759777E-2</v>
      </c>
      <c r="DG33">
        <v>1</v>
      </c>
      <c r="DH33">
        <v>1799.9809523809499</v>
      </c>
      <c r="DI33">
        <v>-5.90492960943092E-2</v>
      </c>
      <c r="DJ33">
        <v>0.16419804424062501</v>
      </c>
      <c r="DK33">
        <v>-1</v>
      </c>
      <c r="DL33">
        <v>2</v>
      </c>
      <c r="DM33">
        <v>2</v>
      </c>
      <c r="DN33" t="s">
        <v>355</v>
      </c>
      <c r="DO33">
        <v>3.23489</v>
      </c>
      <c r="DP33">
        <v>2.8404199999999999</v>
      </c>
      <c r="DQ33">
        <v>0.17937700000000001</v>
      </c>
      <c r="DR33">
        <v>0.181501</v>
      </c>
      <c r="DS33">
        <v>0.105393</v>
      </c>
      <c r="DT33">
        <v>9.6204300000000006E-2</v>
      </c>
      <c r="DU33">
        <v>23801.3</v>
      </c>
      <c r="DV33">
        <v>24634.1</v>
      </c>
      <c r="DW33">
        <v>27159.1</v>
      </c>
      <c r="DX33">
        <v>28263.1</v>
      </c>
      <c r="DY33">
        <v>32013.7</v>
      </c>
      <c r="DZ33">
        <v>34024.300000000003</v>
      </c>
      <c r="EA33">
        <v>36292.300000000003</v>
      </c>
      <c r="EB33">
        <v>38308.699999999997</v>
      </c>
      <c r="EC33">
        <v>2.1925300000000001</v>
      </c>
      <c r="ED33">
        <v>1.6309499999999999</v>
      </c>
      <c r="EE33">
        <v>9.5568600000000004E-2</v>
      </c>
      <c r="EF33">
        <v>0</v>
      </c>
      <c r="EG33">
        <v>23.386299999999999</v>
      </c>
      <c r="EH33">
        <v>999.9</v>
      </c>
      <c r="EI33">
        <v>54.058999999999997</v>
      </c>
      <c r="EJ33">
        <v>28.762</v>
      </c>
      <c r="EK33">
        <v>21.323799999999999</v>
      </c>
      <c r="EL33">
        <v>62.669400000000003</v>
      </c>
      <c r="EM33">
        <v>36.3902</v>
      </c>
      <c r="EN33">
        <v>1</v>
      </c>
      <c r="EO33">
        <v>-7.2738799999999999E-3</v>
      </c>
      <c r="EP33">
        <v>2.5517500000000002</v>
      </c>
      <c r="EQ33">
        <v>19.863800000000001</v>
      </c>
      <c r="ER33">
        <v>5.2171399999999997</v>
      </c>
      <c r="ES33">
        <v>11.9282</v>
      </c>
      <c r="ET33">
        <v>4.9546000000000001</v>
      </c>
      <c r="EU33">
        <v>3.2970000000000002</v>
      </c>
      <c r="EV33">
        <v>185.9</v>
      </c>
      <c r="EW33">
        <v>9999</v>
      </c>
      <c r="EX33">
        <v>93.3</v>
      </c>
      <c r="EY33">
        <v>6462.1</v>
      </c>
      <c r="EZ33">
        <v>1.85989</v>
      </c>
      <c r="FA33">
        <v>1.8591299999999999</v>
      </c>
      <c r="FB33">
        <v>1.8646400000000001</v>
      </c>
      <c r="FC33">
        <v>1.86866</v>
      </c>
      <c r="FD33">
        <v>1.8635600000000001</v>
      </c>
      <c r="FE33">
        <v>1.8634200000000001</v>
      </c>
      <c r="FF33">
        <v>1.86355</v>
      </c>
      <c r="FG33">
        <v>1.86338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-2.9340000000000002</v>
      </c>
      <c r="FV33">
        <v>-0.16919999999999999</v>
      </c>
      <c r="FW33">
        <v>-2.9336363636363099</v>
      </c>
      <c r="FX33">
        <v>0</v>
      </c>
      <c r="FY33">
        <v>0</v>
      </c>
      <c r="FZ33">
        <v>0</v>
      </c>
      <c r="GA33">
        <v>-0.16918999999999701</v>
      </c>
      <c r="GB33">
        <v>0</v>
      </c>
      <c r="GC33">
        <v>0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0.5</v>
      </c>
      <c r="GJ33">
        <v>0.5</v>
      </c>
      <c r="GK33">
        <v>2.1594199999999999</v>
      </c>
      <c r="GL33">
        <v>2.5817899999999998</v>
      </c>
      <c r="GM33">
        <v>1.4477500000000001</v>
      </c>
      <c r="GN33">
        <v>2.3046899999999999</v>
      </c>
      <c r="GO33">
        <v>1.5466299999999999</v>
      </c>
      <c r="GP33">
        <v>2.3742700000000001</v>
      </c>
      <c r="GQ33">
        <v>32.531799999999997</v>
      </c>
      <c r="GR33">
        <v>15.532999999999999</v>
      </c>
      <c r="GS33">
        <v>18</v>
      </c>
      <c r="GT33">
        <v>602.86500000000001</v>
      </c>
      <c r="GU33">
        <v>353.89</v>
      </c>
      <c r="GV33">
        <v>21.015499999999999</v>
      </c>
      <c r="GW33">
        <v>26.997800000000002</v>
      </c>
      <c r="GX33">
        <v>30.0001</v>
      </c>
      <c r="GY33">
        <v>26.908999999999999</v>
      </c>
      <c r="GZ33">
        <v>26.882999999999999</v>
      </c>
      <c r="HA33">
        <v>43.176200000000001</v>
      </c>
      <c r="HB33">
        <v>20</v>
      </c>
      <c r="HC33">
        <v>-30</v>
      </c>
      <c r="HD33">
        <v>21.019400000000001</v>
      </c>
      <c r="HE33">
        <v>1000</v>
      </c>
      <c r="HF33">
        <v>0</v>
      </c>
      <c r="HG33">
        <v>100.005</v>
      </c>
      <c r="HH33">
        <v>93.136099999999999</v>
      </c>
    </row>
    <row r="34" spans="1:216" x14ac:dyDescent="0.2">
      <c r="A34">
        <v>16</v>
      </c>
      <c r="B34">
        <v>1690142423</v>
      </c>
      <c r="C34">
        <v>1361.9000000953699</v>
      </c>
      <c r="D34" t="s">
        <v>401</v>
      </c>
      <c r="E34" t="s">
        <v>402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1690142423</v>
      </c>
      <c r="M34">
        <f t="shared" si="0"/>
        <v>1.6520671818520702E-3</v>
      </c>
      <c r="N34">
        <f t="shared" si="1"/>
        <v>1.6520671818520702</v>
      </c>
      <c r="O34">
        <f t="shared" si="2"/>
        <v>31.195857395224447</v>
      </c>
      <c r="P34">
        <f t="shared" si="3"/>
        <v>1366.71</v>
      </c>
      <c r="Q34">
        <f t="shared" si="4"/>
        <v>974.13157323283133</v>
      </c>
      <c r="R34">
        <f t="shared" si="5"/>
        <v>98.061863294588164</v>
      </c>
      <c r="S34">
        <f t="shared" si="6"/>
        <v>137.58113674374599</v>
      </c>
      <c r="T34">
        <f t="shared" si="7"/>
        <v>0.1380323451087985</v>
      </c>
      <c r="U34">
        <f t="shared" si="8"/>
        <v>2.9410055400888151</v>
      </c>
      <c r="V34">
        <f t="shared" si="9"/>
        <v>0.13453169408112348</v>
      </c>
      <c r="W34">
        <f t="shared" si="10"/>
        <v>8.4389433822351659E-2</v>
      </c>
      <c r="X34">
        <f t="shared" si="11"/>
        <v>297.73449899999997</v>
      </c>
      <c r="Y34">
        <f t="shared" si="12"/>
        <v>26.10412722809863</v>
      </c>
      <c r="Z34">
        <f t="shared" si="13"/>
        <v>25.017399999999999</v>
      </c>
      <c r="AA34">
        <f t="shared" si="14"/>
        <v>3.1829775945468937</v>
      </c>
      <c r="AB34">
        <f t="shared" si="15"/>
        <v>63.041775813148682</v>
      </c>
      <c r="AC34">
        <f t="shared" si="16"/>
        <v>1.9784781727271401</v>
      </c>
      <c r="AD34">
        <f t="shared" si="17"/>
        <v>3.1383604716199747</v>
      </c>
      <c r="AE34">
        <f t="shared" si="18"/>
        <v>1.2044994218197536</v>
      </c>
      <c r="AF34">
        <f t="shared" si="19"/>
        <v>-72.856162719676291</v>
      </c>
      <c r="AG34">
        <f t="shared" si="20"/>
        <v>-37.514229094241543</v>
      </c>
      <c r="AH34">
        <f t="shared" si="21"/>
        <v>-2.6953739913713517</v>
      </c>
      <c r="AI34">
        <f t="shared" si="22"/>
        <v>184.6687331947108</v>
      </c>
      <c r="AJ34">
        <v>18</v>
      </c>
      <c r="AK34">
        <v>3</v>
      </c>
      <c r="AL34">
        <f t="shared" si="23"/>
        <v>1</v>
      </c>
      <c r="AM34">
        <f t="shared" si="24"/>
        <v>0</v>
      </c>
      <c r="AN34">
        <f t="shared" si="25"/>
        <v>53617.963008839637</v>
      </c>
      <c r="AO34">
        <f t="shared" si="26"/>
        <v>1800.2</v>
      </c>
      <c r="AP34">
        <f t="shared" si="27"/>
        <v>1517.5683000000001</v>
      </c>
      <c r="AQ34">
        <f t="shared" si="28"/>
        <v>0.8429998333518498</v>
      </c>
      <c r="AR34">
        <f t="shared" si="29"/>
        <v>0.16538967836907009</v>
      </c>
      <c r="AS34">
        <v>1690142423</v>
      </c>
      <c r="AT34">
        <v>1366.71</v>
      </c>
      <c r="AU34">
        <v>1400.17</v>
      </c>
      <c r="AV34">
        <v>19.6539</v>
      </c>
      <c r="AW34">
        <v>18.033999999999999</v>
      </c>
      <c r="AX34">
        <v>1369.07</v>
      </c>
      <c r="AY34">
        <v>19.829899999999999</v>
      </c>
      <c r="AZ34">
        <v>599.88800000000003</v>
      </c>
      <c r="BA34">
        <v>100.566</v>
      </c>
      <c r="BB34">
        <v>9.9932599999999996E-2</v>
      </c>
      <c r="BC34">
        <v>24.780799999999999</v>
      </c>
      <c r="BD34">
        <v>25.017399999999999</v>
      </c>
      <c r="BE34">
        <v>999.9</v>
      </c>
      <c r="BF34">
        <v>0</v>
      </c>
      <c r="BG34">
        <v>0</v>
      </c>
      <c r="BH34">
        <v>10008.799999999999</v>
      </c>
      <c r="BI34">
        <v>0</v>
      </c>
      <c r="BJ34">
        <v>786.44</v>
      </c>
      <c r="BK34">
        <v>-33.4636</v>
      </c>
      <c r="BL34">
        <v>1394.11</v>
      </c>
      <c r="BM34">
        <v>1425.89</v>
      </c>
      <c r="BN34">
        <v>1.6199300000000001</v>
      </c>
      <c r="BO34">
        <v>1400.17</v>
      </c>
      <c r="BP34">
        <v>18.033999999999999</v>
      </c>
      <c r="BQ34">
        <v>1.9765299999999999</v>
      </c>
      <c r="BR34">
        <v>1.81362</v>
      </c>
      <c r="BS34">
        <v>17.2575</v>
      </c>
      <c r="BT34">
        <v>15.9046</v>
      </c>
      <c r="BU34">
        <v>1800.2</v>
      </c>
      <c r="BV34">
        <v>0.900003</v>
      </c>
      <c r="BW34">
        <v>9.9997199999999994E-2</v>
      </c>
      <c r="BX34">
        <v>0</v>
      </c>
      <c r="BY34">
        <v>2.0238</v>
      </c>
      <c r="BZ34">
        <v>0</v>
      </c>
      <c r="CA34">
        <v>16878.599999999999</v>
      </c>
      <c r="CB34">
        <v>13896.5</v>
      </c>
      <c r="CC34">
        <v>40.375</v>
      </c>
      <c r="CD34">
        <v>42.125</v>
      </c>
      <c r="CE34">
        <v>41.5</v>
      </c>
      <c r="CF34">
        <v>40.061999999999998</v>
      </c>
      <c r="CG34">
        <v>40.061999999999998</v>
      </c>
      <c r="CH34">
        <v>1620.19</v>
      </c>
      <c r="CI34">
        <v>180.01</v>
      </c>
      <c r="CJ34">
        <v>0</v>
      </c>
      <c r="CK34">
        <v>1690142435</v>
      </c>
      <c r="CL34">
        <v>0</v>
      </c>
      <c r="CM34">
        <v>1690142395</v>
      </c>
      <c r="CN34" t="s">
        <v>403</v>
      </c>
      <c r="CO34">
        <v>1690142395</v>
      </c>
      <c r="CP34">
        <v>1690142379</v>
      </c>
      <c r="CQ34">
        <v>17</v>
      </c>
      <c r="CR34">
        <v>0.57599999999999996</v>
      </c>
      <c r="CS34">
        <v>-7.0000000000000001E-3</v>
      </c>
      <c r="CT34">
        <v>-2.359</v>
      </c>
      <c r="CU34">
        <v>-0.17599999999999999</v>
      </c>
      <c r="CV34">
        <v>1401</v>
      </c>
      <c r="CW34">
        <v>18</v>
      </c>
      <c r="CX34">
        <v>0.12</v>
      </c>
      <c r="CY34">
        <v>0.06</v>
      </c>
      <c r="CZ34">
        <v>30.893997040110101</v>
      </c>
      <c r="DA34">
        <v>0.30249154684450202</v>
      </c>
      <c r="DB34">
        <v>0.10991840065859999</v>
      </c>
      <c r="DC34">
        <v>1</v>
      </c>
      <c r="DD34">
        <v>1400.0504761904799</v>
      </c>
      <c r="DE34">
        <v>-1.41974025974078</v>
      </c>
      <c r="DF34">
        <v>0.20450814841089701</v>
      </c>
      <c r="DG34">
        <v>1</v>
      </c>
      <c r="DH34">
        <v>1800.0325</v>
      </c>
      <c r="DI34">
        <v>-0.41013526857740401</v>
      </c>
      <c r="DJ34">
        <v>0.149995833275442</v>
      </c>
      <c r="DK34">
        <v>-1</v>
      </c>
      <c r="DL34">
        <v>2</v>
      </c>
      <c r="DM34">
        <v>2</v>
      </c>
      <c r="DN34" t="s">
        <v>355</v>
      </c>
      <c r="DO34">
        <v>3.2345199999999998</v>
      </c>
      <c r="DP34">
        <v>2.8401900000000002</v>
      </c>
      <c r="DQ34">
        <v>0.222056</v>
      </c>
      <c r="DR34">
        <v>0.224075</v>
      </c>
      <c r="DS34">
        <v>0.105225</v>
      </c>
      <c r="DT34">
        <v>9.6424999999999997E-2</v>
      </c>
      <c r="DU34">
        <v>22562</v>
      </c>
      <c r="DV34">
        <v>23351.3</v>
      </c>
      <c r="DW34">
        <v>27157.7</v>
      </c>
      <c r="DX34">
        <v>28261.8</v>
      </c>
      <c r="DY34">
        <v>32018.2</v>
      </c>
      <c r="DZ34">
        <v>34013.699999999997</v>
      </c>
      <c r="EA34">
        <v>36290.199999999997</v>
      </c>
      <c r="EB34">
        <v>38306.1</v>
      </c>
      <c r="EC34">
        <v>2.1918000000000002</v>
      </c>
      <c r="ED34">
        <v>1.6306499999999999</v>
      </c>
      <c r="EE34">
        <v>9.9938399999999997E-2</v>
      </c>
      <c r="EF34">
        <v>0</v>
      </c>
      <c r="EG34">
        <v>23.375499999999999</v>
      </c>
      <c r="EH34">
        <v>999.9</v>
      </c>
      <c r="EI34">
        <v>53.826999999999998</v>
      </c>
      <c r="EJ34">
        <v>28.893000000000001</v>
      </c>
      <c r="EK34">
        <v>21.3933</v>
      </c>
      <c r="EL34">
        <v>62.659500000000001</v>
      </c>
      <c r="EM34">
        <v>36.5946</v>
      </c>
      <c r="EN34">
        <v>1</v>
      </c>
      <c r="EO34">
        <v>-4.8856699999999999E-3</v>
      </c>
      <c r="EP34">
        <v>2.4353400000000001</v>
      </c>
      <c r="EQ34">
        <v>19.8721</v>
      </c>
      <c r="ER34">
        <v>5.2171399999999997</v>
      </c>
      <c r="ES34">
        <v>11.928800000000001</v>
      </c>
      <c r="ET34">
        <v>4.9542999999999999</v>
      </c>
      <c r="EU34">
        <v>3.2970000000000002</v>
      </c>
      <c r="EV34">
        <v>185.9</v>
      </c>
      <c r="EW34">
        <v>9999</v>
      </c>
      <c r="EX34">
        <v>93.3</v>
      </c>
      <c r="EY34">
        <v>6464</v>
      </c>
      <c r="EZ34">
        <v>1.85989</v>
      </c>
      <c r="FA34">
        <v>1.8591299999999999</v>
      </c>
      <c r="FB34">
        <v>1.8646400000000001</v>
      </c>
      <c r="FC34">
        <v>1.86863</v>
      </c>
      <c r="FD34">
        <v>1.8635600000000001</v>
      </c>
      <c r="FE34">
        <v>1.8634299999999999</v>
      </c>
      <c r="FF34">
        <v>1.86354</v>
      </c>
      <c r="FG34">
        <v>1.8633900000000001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-2.36</v>
      </c>
      <c r="FV34">
        <v>-0.17599999999999999</v>
      </c>
      <c r="FW34">
        <v>-2.3590000000001501</v>
      </c>
      <c r="FX34">
        <v>0</v>
      </c>
      <c r="FY34">
        <v>0</v>
      </c>
      <c r="FZ34">
        <v>0</v>
      </c>
      <c r="GA34">
        <v>-0.17596000000000001</v>
      </c>
      <c r="GB34">
        <v>0</v>
      </c>
      <c r="GC34">
        <v>0</v>
      </c>
      <c r="GD34">
        <v>0</v>
      </c>
      <c r="GE34">
        <v>-1</v>
      </c>
      <c r="GF34">
        <v>-1</v>
      </c>
      <c r="GG34">
        <v>-1</v>
      </c>
      <c r="GH34">
        <v>-1</v>
      </c>
      <c r="GI34">
        <v>0.5</v>
      </c>
      <c r="GJ34">
        <v>0.7</v>
      </c>
      <c r="GK34">
        <v>2.8430200000000001</v>
      </c>
      <c r="GL34">
        <v>2.5793499999999998</v>
      </c>
      <c r="GM34">
        <v>1.4489700000000001</v>
      </c>
      <c r="GN34">
        <v>2.3059099999999999</v>
      </c>
      <c r="GO34">
        <v>1.5466299999999999</v>
      </c>
      <c r="GP34">
        <v>2.3962400000000001</v>
      </c>
      <c r="GQ34">
        <v>32.576099999999997</v>
      </c>
      <c r="GR34">
        <v>15.515499999999999</v>
      </c>
      <c r="GS34">
        <v>18</v>
      </c>
      <c r="GT34">
        <v>602.69899999999996</v>
      </c>
      <c r="GU34">
        <v>353.92099999999999</v>
      </c>
      <c r="GV34">
        <v>21.253299999999999</v>
      </c>
      <c r="GW34">
        <v>27.0229</v>
      </c>
      <c r="GX34">
        <v>29.9999</v>
      </c>
      <c r="GY34">
        <v>26.940999999999999</v>
      </c>
      <c r="GZ34">
        <v>26.914300000000001</v>
      </c>
      <c r="HA34">
        <v>56.853000000000002</v>
      </c>
      <c r="HB34">
        <v>20</v>
      </c>
      <c r="HC34">
        <v>-30</v>
      </c>
      <c r="HD34">
        <v>21.254999999999999</v>
      </c>
      <c r="HE34">
        <v>1400</v>
      </c>
      <c r="HF34">
        <v>0</v>
      </c>
      <c r="HG34">
        <v>99.999899999999997</v>
      </c>
      <c r="HH34">
        <v>93.130499999999998</v>
      </c>
    </row>
    <row r="35" spans="1:216" x14ac:dyDescent="0.2">
      <c r="A35">
        <v>17</v>
      </c>
      <c r="B35">
        <v>1690142521</v>
      </c>
      <c r="C35">
        <v>1459.9000000953699</v>
      </c>
      <c r="D35" t="s">
        <v>404</v>
      </c>
      <c r="E35" t="s">
        <v>405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1690142521</v>
      </c>
      <c r="M35">
        <f t="shared" si="0"/>
        <v>1.5861905912403136E-3</v>
      </c>
      <c r="N35">
        <f t="shared" si="1"/>
        <v>1.5861905912403136</v>
      </c>
      <c r="O35">
        <f t="shared" si="2"/>
        <v>33.324165592323453</v>
      </c>
      <c r="P35">
        <f t="shared" si="3"/>
        <v>1763.71</v>
      </c>
      <c r="Q35">
        <f t="shared" si="4"/>
        <v>1316.6291143636033</v>
      </c>
      <c r="R35">
        <f t="shared" si="5"/>
        <v>132.54637615524388</v>
      </c>
      <c r="S35">
        <f t="shared" si="6"/>
        <v>177.55445822855</v>
      </c>
      <c r="T35">
        <f t="shared" si="7"/>
        <v>0.13070523817296972</v>
      </c>
      <c r="U35">
        <f t="shared" si="8"/>
        <v>2.9397577805400523</v>
      </c>
      <c r="V35">
        <f t="shared" si="9"/>
        <v>0.12756051213132252</v>
      </c>
      <c r="W35">
        <f t="shared" si="10"/>
        <v>8.0001559453670823E-2</v>
      </c>
      <c r="X35">
        <f t="shared" si="11"/>
        <v>297.68719799999997</v>
      </c>
      <c r="Y35">
        <f t="shared" si="12"/>
        <v>26.216988872137957</v>
      </c>
      <c r="Z35">
        <f t="shared" si="13"/>
        <v>25.110900000000001</v>
      </c>
      <c r="AA35">
        <f t="shared" si="14"/>
        <v>3.2007616795241756</v>
      </c>
      <c r="AB35">
        <f t="shared" si="15"/>
        <v>62.767834730542873</v>
      </c>
      <c r="AC35">
        <f t="shared" si="16"/>
        <v>1.9811550428975</v>
      </c>
      <c r="AD35">
        <f t="shared" si="17"/>
        <v>3.1563221057448212</v>
      </c>
      <c r="AE35">
        <f t="shared" si="18"/>
        <v>1.2196066366266756</v>
      </c>
      <c r="AF35">
        <f t="shared" si="19"/>
        <v>-69.951005073697829</v>
      </c>
      <c r="AG35">
        <f t="shared" si="20"/>
        <v>-37.165487933419548</v>
      </c>
      <c r="AH35">
        <f t="shared" si="21"/>
        <v>-2.6739950231006122</v>
      </c>
      <c r="AI35">
        <f t="shared" si="22"/>
        <v>187.89670996978199</v>
      </c>
      <c r="AJ35">
        <v>18</v>
      </c>
      <c r="AK35">
        <v>3</v>
      </c>
      <c r="AL35">
        <f t="shared" si="23"/>
        <v>1</v>
      </c>
      <c r="AM35">
        <f t="shared" si="24"/>
        <v>0</v>
      </c>
      <c r="AN35">
        <f t="shared" si="25"/>
        <v>53564.385038111672</v>
      </c>
      <c r="AO35">
        <f t="shared" si="26"/>
        <v>1799.9</v>
      </c>
      <c r="AP35">
        <f t="shared" si="27"/>
        <v>1517.3166000000001</v>
      </c>
      <c r="AQ35">
        <f t="shared" si="28"/>
        <v>0.84300050002777938</v>
      </c>
      <c r="AR35">
        <f t="shared" si="29"/>
        <v>0.16539096505361406</v>
      </c>
      <c r="AS35">
        <v>1690142521</v>
      </c>
      <c r="AT35">
        <v>1763.71</v>
      </c>
      <c r="AU35">
        <v>1799.83</v>
      </c>
      <c r="AV35">
        <v>19.679500000000001</v>
      </c>
      <c r="AW35">
        <v>18.124600000000001</v>
      </c>
      <c r="AX35">
        <v>1765.38</v>
      </c>
      <c r="AY35">
        <v>19.847000000000001</v>
      </c>
      <c r="AZ35">
        <v>600.029</v>
      </c>
      <c r="BA35">
        <v>100.571</v>
      </c>
      <c r="BB35">
        <v>0.100005</v>
      </c>
      <c r="BC35">
        <v>24.8764</v>
      </c>
      <c r="BD35">
        <v>25.110900000000001</v>
      </c>
      <c r="BE35">
        <v>999.9</v>
      </c>
      <c r="BF35">
        <v>0</v>
      </c>
      <c r="BG35">
        <v>0</v>
      </c>
      <c r="BH35">
        <v>10001.200000000001</v>
      </c>
      <c r="BI35">
        <v>0</v>
      </c>
      <c r="BJ35">
        <v>797.30700000000002</v>
      </c>
      <c r="BK35">
        <v>-36.124299999999998</v>
      </c>
      <c r="BL35">
        <v>1799.11</v>
      </c>
      <c r="BM35">
        <v>1833.05</v>
      </c>
      <c r="BN35">
        <v>1.5549999999999999</v>
      </c>
      <c r="BO35">
        <v>1799.83</v>
      </c>
      <c r="BP35">
        <v>18.124600000000001</v>
      </c>
      <c r="BQ35">
        <v>1.9792000000000001</v>
      </c>
      <c r="BR35">
        <v>1.82281</v>
      </c>
      <c r="BS35">
        <v>17.2789</v>
      </c>
      <c r="BT35">
        <v>15.9838</v>
      </c>
      <c r="BU35">
        <v>1799.9</v>
      </c>
      <c r="BV35">
        <v>0.89998599999999995</v>
      </c>
      <c r="BW35">
        <v>0.10001400000000001</v>
      </c>
      <c r="BX35">
        <v>0</v>
      </c>
      <c r="BY35">
        <v>2.2107999999999999</v>
      </c>
      <c r="BZ35">
        <v>0</v>
      </c>
      <c r="CA35">
        <v>16900.7</v>
      </c>
      <c r="CB35">
        <v>13894.1</v>
      </c>
      <c r="CC35">
        <v>40.311999999999998</v>
      </c>
      <c r="CD35">
        <v>42</v>
      </c>
      <c r="CE35">
        <v>41.436999999999998</v>
      </c>
      <c r="CF35">
        <v>40</v>
      </c>
      <c r="CG35">
        <v>39.936999999999998</v>
      </c>
      <c r="CH35">
        <v>1619.88</v>
      </c>
      <c r="CI35">
        <v>180.02</v>
      </c>
      <c r="CJ35">
        <v>0</v>
      </c>
      <c r="CK35">
        <v>1690142533.4000001</v>
      </c>
      <c r="CL35">
        <v>0</v>
      </c>
      <c r="CM35">
        <v>1690142487</v>
      </c>
      <c r="CN35" t="s">
        <v>406</v>
      </c>
      <c r="CO35">
        <v>1690142487</v>
      </c>
      <c r="CP35">
        <v>1690142485</v>
      </c>
      <c r="CQ35">
        <v>18</v>
      </c>
      <c r="CR35">
        <v>0.68200000000000005</v>
      </c>
      <c r="CS35">
        <v>8.9999999999999993E-3</v>
      </c>
      <c r="CT35">
        <v>-1.6779999999999999</v>
      </c>
      <c r="CU35">
        <v>-0.16700000000000001</v>
      </c>
      <c r="CV35">
        <v>1800</v>
      </c>
      <c r="CW35">
        <v>18</v>
      </c>
      <c r="CX35">
        <v>0.1</v>
      </c>
      <c r="CY35">
        <v>0.03</v>
      </c>
      <c r="CZ35">
        <v>33.339246994240298</v>
      </c>
      <c r="DA35">
        <v>0.565336242457948</v>
      </c>
      <c r="DB35">
        <v>0.18430594663865299</v>
      </c>
      <c r="DC35">
        <v>1</v>
      </c>
      <c r="DD35">
        <v>1799.9647619047601</v>
      </c>
      <c r="DE35">
        <v>0.56259740260119995</v>
      </c>
      <c r="DF35">
        <v>0.17788757947001599</v>
      </c>
      <c r="DG35">
        <v>1</v>
      </c>
      <c r="DH35">
        <v>1800.0514285714301</v>
      </c>
      <c r="DI35">
        <v>0.12957481970507101</v>
      </c>
      <c r="DJ35">
        <v>0.163278485862585</v>
      </c>
      <c r="DK35">
        <v>-1</v>
      </c>
      <c r="DL35">
        <v>2</v>
      </c>
      <c r="DM35">
        <v>2</v>
      </c>
      <c r="DN35" t="s">
        <v>355</v>
      </c>
      <c r="DO35">
        <v>3.2348499999999998</v>
      </c>
      <c r="DP35">
        <v>2.8401999999999998</v>
      </c>
      <c r="DQ35">
        <v>0.25847199999999998</v>
      </c>
      <c r="DR35">
        <v>0.26022800000000001</v>
      </c>
      <c r="DS35">
        <v>0.105294</v>
      </c>
      <c r="DT35">
        <v>9.6770900000000007E-2</v>
      </c>
      <c r="DU35">
        <v>21505.7</v>
      </c>
      <c r="DV35">
        <v>22262.799999999999</v>
      </c>
      <c r="DW35">
        <v>27157.8</v>
      </c>
      <c r="DX35">
        <v>28261.3</v>
      </c>
      <c r="DY35">
        <v>32016.400000000001</v>
      </c>
      <c r="DZ35">
        <v>34000.1</v>
      </c>
      <c r="EA35">
        <v>36291</v>
      </c>
      <c r="EB35">
        <v>38305.4</v>
      </c>
      <c r="EC35">
        <v>2.1926999999999999</v>
      </c>
      <c r="ED35">
        <v>1.6316999999999999</v>
      </c>
      <c r="EE35">
        <v>0.108488</v>
      </c>
      <c r="EF35">
        <v>0</v>
      </c>
      <c r="EG35">
        <v>23.328600000000002</v>
      </c>
      <c r="EH35">
        <v>999.9</v>
      </c>
      <c r="EI35">
        <v>53.73</v>
      </c>
      <c r="EJ35">
        <v>29.013999999999999</v>
      </c>
      <c r="EK35">
        <v>21.5047</v>
      </c>
      <c r="EL35">
        <v>62.819499999999998</v>
      </c>
      <c r="EM35">
        <v>36.265999999999998</v>
      </c>
      <c r="EN35">
        <v>1</v>
      </c>
      <c r="EO35">
        <v>-5.5792699999999999E-3</v>
      </c>
      <c r="EP35">
        <v>2.44794</v>
      </c>
      <c r="EQ35">
        <v>19.864999999999998</v>
      </c>
      <c r="ER35">
        <v>5.2119</v>
      </c>
      <c r="ES35">
        <v>11.9267</v>
      </c>
      <c r="ET35">
        <v>4.9542000000000002</v>
      </c>
      <c r="EU35">
        <v>3.2965</v>
      </c>
      <c r="EV35">
        <v>185.9</v>
      </c>
      <c r="EW35">
        <v>9999</v>
      </c>
      <c r="EX35">
        <v>93.3</v>
      </c>
      <c r="EY35">
        <v>6466</v>
      </c>
      <c r="EZ35">
        <v>1.85989</v>
      </c>
      <c r="FA35">
        <v>1.8591299999999999</v>
      </c>
      <c r="FB35">
        <v>1.8646400000000001</v>
      </c>
      <c r="FC35">
        <v>1.8686100000000001</v>
      </c>
      <c r="FD35">
        <v>1.8635600000000001</v>
      </c>
      <c r="FE35">
        <v>1.86344</v>
      </c>
      <c r="FF35">
        <v>1.86355</v>
      </c>
      <c r="FG35">
        <v>1.8633999999999999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-1.67</v>
      </c>
      <c r="FV35">
        <v>-0.16750000000000001</v>
      </c>
      <c r="FW35">
        <v>-1.6780000000003401</v>
      </c>
      <c r="FX35">
        <v>0</v>
      </c>
      <c r="FY35">
        <v>0</v>
      </c>
      <c r="FZ35">
        <v>0</v>
      </c>
      <c r="GA35">
        <v>-0.16742000000000001</v>
      </c>
      <c r="GB35">
        <v>0</v>
      </c>
      <c r="GC35">
        <v>0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0.6</v>
      </c>
      <c r="GJ35">
        <v>0.6</v>
      </c>
      <c r="GK35">
        <v>3.4863300000000002</v>
      </c>
      <c r="GL35">
        <v>2.5573700000000001</v>
      </c>
      <c r="GM35">
        <v>1.4489700000000001</v>
      </c>
      <c r="GN35">
        <v>2.3046899999999999</v>
      </c>
      <c r="GO35">
        <v>1.5466299999999999</v>
      </c>
      <c r="GP35">
        <v>2.4511699999999998</v>
      </c>
      <c r="GQ35">
        <v>32.576099999999997</v>
      </c>
      <c r="GR35">
        <v>15.5067</v>
      </c>
      <c r="GS35">
        <v>18</v>
      </c>
      <c r="GT35">
        <v>603.31299999999999</v>
      </c>
      <c r="GU35">
        <v>354.53300000000002</v>
      </c>
      <c r="GV35">
        <v>21.665800000000001</v>
      </c>
      <c r="GW35">
        <v>27.006900000000002</v>
      </c>
      <c r="GX35">
        <v>30.000299999999999</v>
      </c>
      <c r="GY35">
        <v>26.940999999999999</v>
      </c>
      <c r="GZ35">
        <v>26.917100000000001</v>
      </c>
      <c r="HA35">
        <v>69.714500000000001</v>
      </c>
      <c r="HB35">
        <v>20</v>
      </c>
      <c r="HC35">
        <v>-30</v>
      </c>
      <c r="HD35">
        <v>21.570399999999999</v>
      </c>
      <c r="HE35">
        <v>1800</v>
      </c>
      <c r="HF35">
        <v>0</v>
      </c>
      <c r="HG35">
        <v>100.001</v>
      </c>
      <c r="HH35">
        <v>93.129000000000005</v>
      </c>
    </row>
    <row r="36" spans="1:216" x14ac:dyDescent="0.2">
      <c r="A36">
        <v>18</v>
      </c>
      <c r="B36">
        <v>1690142632</v>
      </c>
      <c r="C36">
        <v>1570.9000000953699</v>
      </c>
      <c r="D36" t="s">
        <v>407</v>
      </c>
      <c r="E36" t="s">
        <v>408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1690142632</v>
      </c>
      <c r="M36">
        <f t="shared" si="0"/>
        <v>1.4848494092691952E-3</v>
      </c>
      <c r="N36">
        <f t="shared" si="1"/>
        <v>1.4848494092691953</v>
      </c>
      <c r="O36">
        <f t="shared" si="2"/>
        <v>10.028614817651633</v>
      </c>
      <c r="P36">
        <f t="shared" si="3"/>
        <v>389.351</v>
      </c>
      <c r="Q36">
        <f t="shared" si="4"/>
        <v>252.06422391472472</v>
      </c>
      <c r="R36">
        <f t="shared" si="5"/>
        <v>25.376111522883416</v>
      </c>
      <c r="S36">
        <f t="shared" si="6"/>
        <v>39.197210314498001</v>
      </c>
      <c r="T36">
        <f t="shared" si="7"/>
        <v>0.12489739566667796</v>
      </c>
      <c r="U36">
        <f t="shared" si="8"/>
        <v>2.9405658044497747</v>
      </c>
      <c r="V36">
        <f t="shared" si="9"/>
        <v>0.12202338965505567</v>
      </c>
      <c r="W36">
        <f t="shared" si="10"/>
        <v>7.6517328364456724E-2</v>
      </c>
      <c r="X36">
        <f t="shared" si="11"/>
        <v>297.67863899999998</v>
      </c>
      <c r="Y36">
        <f t="shared" si="12"/>
        <v>26.084042701056447</v>
      </c>
      <c r="Z36">
        <f t="shared" si="13"/>
        <v>24.984000000000002</v>
      </c>
      <c r="AA36">
        <f t="shared" si="14"/>
        <v>3.1766457420645455</v>
      </c>
      <c r="AB36">
        <f t="shared" si="15"/>
        <v>63.425282277757333</v>
      </c>
      <c r="AC36">
        <f t="shared" si="16"/>
        <v>1.9829901829653998</v>
      </c>
      <c r="AD36">
        <f t="shared" si="17"/>
        <v>3.1264980016664685</v>
      </c>
      <c r="AE36">
        <f t="shared" si="18"/>
        <v>1.1936555590991458</v>
      </c>
      <c r="AF36">
        <f t="shared" si="19"/>
        <v>-65.481858948771517</v>
      </c>
      <c r="AG36">
        <f t="shared" si="20"/>
        <v>-42.264573520955764</v>
      </c>
      <c r="AH36">
        <f t="shared" si="21"/>
        <v>-3.0356574168852704</v>
      </c>
      <c r="AI36">
        <f t="shared" si="22"/>
        <v>186.89654911338744</v>
      </c>
      <c r="AJ36">
        <v>18</v>
      </c>
      <c r="AK36">
        <v>3</v>
      </c>
      <c r="AL36">
        <f t="shared" si="23"/>
        <v>1</v>
      </c>
      <c r="AM36">
        <f t="shared" si="24"/>
        <v>0</v>
      </c>
      <c r="AN36">
        <f t="shared" si="25"/>
        <v>53616.670298768615</v>
      </c>
      <c r="AO36">
        <f t="shared" si="26"/>
        <v>1799.85</v>
      </c>
      <c r="AP36">
        <f t="shared" si="27"/>
        <v>1517.2743</v>
      </c>
      <c r="AQ36">
        <f t="shared" si="28"/>
        <v>0.84300041670139181</v>
      </c>
      <c r="AR36">
        <f t="shared" si="29"/>
        <v>0.16539080423368613</v>
      </c>
      <c r="AS36">
        <v>1690142632</v>
      </c>
      <c r="AT36">
        <v>389.351</v>
      </c>
      <c r="AU36">
        <v>399.95699999999999</v>
      </c>
      <c r="AV36">
        <v>19.697299999999998</v>
      </c>
      <c r="AW36">
        <v>18.241800000000001</v>
      </c>
      <c r="AX36">
        <v>392.85300000000001</v>
      </c>
      <c r="AY36">
        <v>19.866800000000001</v>
      </c>
      <c r="AZ36">
        <v>600.04200000000003</v>
      </c>
      <c r="BA36">
        <v>100.57299999999999</v>
      </c>
      <c r="BB36">
        <v>0.100198</v>
      </c>
      <c r="BC36">
        <v>24.717400000000001</v>
      </c>
      <c r="BD36">
        <v>24.984000000000002</v>
      </c>
      <c r="BE36">
        <v>999.9</v>
      </c>
      <c r="BF36">
        <v>0</v>
      </c>
      <c r="BG36">
        <v>0</v>
      </c>
      <c r="BH36">
        <v>10005.6</v>
      </c>
      <c r="BI36">
        <v>0</v>
      </c>
      <c r="BJ36">
        <v>756.53899999999999</v>
      </c>
      <c r="BK36">
        <v>-10.6059</v>
      </c>
      <c r="BL36">
        <v>397.17500000000001</v>
      </c>
      <c r="BM36">
        <v>407.38900000000001</v>
      </c>
      <c r="BN36">
        <v>1.45547</v>
      </c>
      <c r="BO36">
        <v>399.95699999999999</v>
      </c>
      <c r="BP36">
        <v>18.241800000000001</v>
      </c>
      <c r="BQ36">
        <v>1.9810099999999999</v>
      </c>
      <c r="BR36">
        <v>1.83463</v>
      </c>
      <c r="BS36">
        <v>17.293399999999998</v>
      </c>
      <c r="BT36">
        <v>16.085000000000001</v>
      </c>
      <c r="BU36">
        <v>1799.85</v>
      </c>
      <c r="BV36">
        <v>0.89998599999999995</v>
      </c>
      <c r="BW36">
        <v>0.10001400000000001</v>
      </c>
      <c r="BX36">
        <v>0</v>
      </c>
      <c r="BY36">
        <v>2.0779999999999998</v>
      </c>
      <c r="BZ36">
        <v>0</v>
      </c>
      <c r="CA36">
        <v>14953.8</v>
      </c>
      <c r="CB36">
        <v>13893.8</v>
      </c>
      <c r="CC36">
        <v>40.25</v>
      </c>
      <c r="CD36">
        <v>41.936999999999998</v>
      </c>
      <c r="CE36">
        <v>41.436999999999998</v>
      </c>
      <c r="CF36">
        <v>39.936999999999998</v>
      </c>
      <c r="CG36">
        <v>39.936999999999998</v>
      </c>
      <c r="CH36">
        <v>1619.84</v>
      </c>
      <c r="CI36">
        <v>180.01</v>
      </c>
      <c r="CJ36">
        <v>0</v>
      </c>
      <c r="CK36">
        <v>1690142644.4000001</v>
      </c>
      <c r="CL36">
        <v>0</v>
      </c>
      <c r="CM36">
        <v>1690142602</v>
      </c>
      <c r="CN36" t="s">
        <v>409</v>
      </c>
      <c r="CO36">
        <v>1690142600</v>
      </c>
      <c r="CP36">
        <v>1690142602</v>
      </c>
      <c r="CQ36">
        <v>19</v>
      </c>
      <c r="CR36">
        <v>-1.8240000000000001</v>
      </c>
      <c r="CS36">
        <v>-2E-3</v>
      </c>
      <c r="CT36">
        <v>-3.5019999999999998</v>
      </c>
      <c r="CU36">
        <v>-0.16900000000000001</v>
      </c>
      <c r="CV36">
        <v>400</v>
      </c>
      <c r="CW36">
        <v>18</v>
      </c>
      <c r="CX36">
        <v>0.2</v>
      </c>
      <c r="CY36">
        <v>7.0000000000000007E-2</v>
      </c>
      <c r="CZ36">
        <v>10.0590263566374</v>
      </c>
      <c r="DA36">
        <v>8.5309243126733103E-2</v>
      </c>
      <c r="DB36">
        <v>6.3501067456522703E-2</v>
      </c>
      <c r="DC36">
        <v>1</v>
      </c>
      <c r="DD36">
        <v>399.96019999999999</v>
      </c>
      <c r="DE36">
        <v>0.29981954887211298</v>
      </c>
      <c r="DF36">
        <v>4.8146235574546899E-2</v>
      </c>
      <c r="DG36">
        <v>1</v>
      </c>
      <c r="DH36">
        <v>1800.0390476190501</v>
      </c>
      <c r="DI36">
        <v>0.108414982895392</v>
      </c>
      <c r="DJ36">
        <v>0.15045659908637499</v>
      </c>
      <c r="DK36">
        <v>-1</v>
      </c>
      <c r="DL36">
        <v>2</v>
      </c>
      <c r="DM36">
        <v>2</v>
      </c>
      <c r="DN36" t="s">
        <v>355</v>
      </c>
      <c r="DO36">
        <v>3.2348699999999999</v>
      </c>
      <c r="DP36">
        <v>2.84043</v>
      </c>
      <c r="DQ36">
        <v>9.4889799999999996E-2</v>
      </c>
      <c r="DR36">
        <v>9.5737100000000006E-2</v>
      </c>
      <c r="DS36">
        <v>0.105368</v>
      </c>
      <c r="DT36">
        <v>9.7211800000000001E-2</v>
      </c>
      <c r="DU36">
        <v>26253.1</v>
      </c>
      <c r="DV36">
        <v>27213.7</v>
      </c>
      <c r="DW36">
        <v>27160.2</v>
      </c>
      <c r="DX36">
        <v>28261.200000000001</v>
      </c>
      <c r="DY36">
        <v>32015.4</v>
      </c>
      <c r="DZ36">
        <v>33983.300000000003</v>
      </c>
      <c r="EA36">
        <v>36293.300000000003</v>
      </c>
      <c r="EB36">
        <v>38305.599999999999</v>
      </c>
      <c r="EC36">
        <v>2.1924299999999999</v>
      </c>
      <c r="ED36">
        <v>1.625</v>
      </c>
      <c r="EE36">
        <v>0.101734</v>
      </c>
      <c r="EF36">
        <v>0</v>
      </c>
      <c r="EG36">
        <v>23.3125</v>
      </c>
      <c r="EH36">
        <v>999.9</v>
      </c>
      <c r="EI36">
        <v>53.601999999999997</v>
      </c>
      <c r="EJ36">
        <v>29.123999999999999</v>
      </c>
      <c r="EK36">
        <v>21.5885</v>
      </c>
      <c r="EL36">
        <v>62.639499999999998</v>
      </c>
      <c r="EM36">
        <v>36.590499999999999</v>
      </c>
      <c r="EN36">
        <v>1</v>
      </c>
      <c r="EO36">
        <v>-8.6305900000000005E-3</v>
      </c>
      <c r="EP36">
        <v>1.7571300000000001</v>
      </c>
      <c r="EQ36">
        <v>19.920000000000002</v>
      </c>
      <c r="ER36">
        <v>5.2163899999999996</v>
      </c>
      <c r="ES36">
        <v>11.9277</v>
      </c>
      <c r="ET36">
        <v>4.9543499999999998</v>
      </c>
      <c r="EU36">
        <v>3.2970000000000002</v>
      </c>
      <c r="EV36">
        <v>185.9</v>
      </c>
      <c r="EW36">
        <v>9999</v>
      </c>
      <c r="EX36">
        <v>93.4</v>
      </c>
      <c r="EY36">
        <v>6468.2</v>
      </c>
      <c r="EZ36">
        <v>1.8599000000000001</v>
      </c>
      <c r="FA36">
        <v>1.8591299999999999</v>
      </c>
      <c r="FB36">
        <v>1.86467</v>
      </c>
      <c r="FC36">
        <v>1.8687</v>
      </c>
      <c r="FD36">
        <v>1.8635600000000001</v>
      </c>
      <c r="FE36">
        <v>1.8634599999999999</v>
      </c>
      <c r="FF36">
        <v>1.86355</v>
      </c>
      <c r="FG36">
        <v>1.8633999999999999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-3.5019999999999998</v>
      </c>
      <c r="FV36">
        <v>-0.16950000000000001</v>
      </c>
      <c r="FW36">
        <v>-3.50189999999998</v>
      </c>
      <c r="FX36">
        <v>0</v>
      </c>
      <c r="FY36">
        <v>0</v>
      </c>
      <c r="FZ36">
        <v>0</v>
      </c>
      <c r="GA36">
        <v>-0.169489999999996</v>
      </c>
      <c r="GB36">
        <v>0</v>
      </c>
      <c r="GC36">
        <v>0</v>
      </c>
      <c r="GD36">
        <v>0</v>
      </c>
      <c r="GE36">
        <v>-1</v>
      </c>
      <c r="GF36">
        <v>-1</v>
      </c>
      <c r="GG36">
        <v>-1</v>
      </c>
      <c r="GH36">
        <v>-1</v>
      </c>
      <c r="GI36">
        <v>0.5</v>
      </c>
      <c r="GJ36">
        <v>0.5</v>
      </c>
      <c r="GK36">
        <v>1.0339400000000001</v>
      </c>
      <c r="GL36">
        <v>2.5659200000000002</v>
      </c>
      <c r="GM36">
        <v>1.4489700000000001</v>
      </c>
      <c r="GN36">
        <v>2.3059099999999999</v>
      </c>
      <c r="GO36">
        <v>1.5466299999999999</v>
      </c>
      <c r="GP36">
        <v>2.4523899999999998</v>
      </c>
      <c r="GQ36">
        <v>32.576099999999997</v>
      </c>
      <c r="GR36">
        <v>15.4892</v>
      </c>
      <c r="GS36">
        <v>18</v>
      </c>
      <c r="GT36">
        <v>603.221</v>
      </c>
      <c r="GU36">
        <v>350.81299999999999</v>
      </c>
      <c r="GV36">
        <v>21.2118</v>
      </c>
      <c r="GW36">
        <v>27.0092</v>
      </c>
      <c r="GX36">
        <v>29.9983</v>
      </c>
      <c r="GY36">
        <v>26.950099999999999</v>
      </c>
      <c r="GZ36">
        <v>26.9267</v>
      </c>
      <c r="HA36">
        <v>20.706499999999998</v>
      </c>
      <c r="HB36">
        <v>20</v>
      </c>
      <c r="HC36">
        <v>-30</v>
      </c>
      <c r="HD36">
        <v>21.270700000000001</v>
      </c>
      <c r="HE36">
        <v>400</v>
      </c>
      <c r="HF36">
        <v>0</v>
      </c>
      <c r="HG36">
        <v>100.009</v>
      </c>
      <c r="HH36">
        <v>93.129000000000005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410</v>
      </c>
      <c r="B19" t="s">
        <v>411</v>
      </c>
    </row>
    <row r="20" spans="1:2" x14ac:dyDescent="0.2">
      <c r="A20" t="s">
        <v>412</v>
      </c>
      <c r="B2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2023-07-23T12:06:58Z</dcterms:created>
  <dcterms:modified xsi:type="dcterms:W3CDTF">2023-07-25T17:20:26Z</dcterms:modified>
</cp:coreProperties>
</file>