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mely/Library/CloudStorage/Dropbox/TESTwork/NGEE-Arctic/2023_Seward/2023_gasex/2_intermediate/"/>
    </mc:Choice>
  </mc:AlternateContent>
  <xr:revisionPtr revIDLastSave="0" documentId="13_ncr:1_{018912A1-6008-7E43-96B1-B3C77F1F3B4C}" xr6:coauthVersionLast="47" xr6:coauthVersionMax="47" xr10:uidLastSave="{00000000-0000-0000-0000-000000000000}"/>
  <bookViews>
    <workbookView xWindow="6660" yWindow="4160" windowWidth="19760" windowHeight="1360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36" i="1" l="1"/>
  <c r="AQ36" i="1"/>
  <c r="AO36" i="1"/>
  <c r="X36" i="1" s="1"/>
  <c r="AN36" i="1"/>
  <c r="AL36" i="1" s="1"/>
  <c r="AD36" i="1"/>
  <c r="AC36" i="1"/>
  <c r="AB36" i="1" s="1"/>
  <c r="U36" i="1"/>
  <c r="AR35" i="1"/>
  <c r="AQ35" i="1"/>
  <c r="AO35" i="1"/>
  <c r="AP35" i="1" s="1"/>
  <c r="AN35" i="1"/>
  <c r="AL35" i="1" s="1"/>
  <c r="AD35" i="1"/>
  <c r="AC35" i="1"/>
  <c r="U35" i="1"/>
  <c r="S35" i="1"/>
  <c r="AR34" i="1"/>
  <c r="AQ34" i="1"/>
  <c r="AO34" i="1"/>
  <c r="AN34" i="1"/>
  <c r="AL34" i="1"/>
  <c r="N34" i="1" s="1"/>
  <c r="M34" i="1" s="1"/>
  <c r="AD34" i="1"/>
  <c r="AC34" i="1"/>
  <c r="AB34" i="1"/>
  <c r="U34" i="1"/>
  <c r="O34" i="1"/>
  <c r="AR33" i="1"/>
  <c r="AQ33" i="1"/>
  <c r="AO33" i="1"/>
  <c r="AN33" i="1"/>
  <c r="AL33" i="1" s="1"/>
  <c r="O33" i="1" s="1"/>
  <c r="AD33" i="1"/>
  <c r="AC33" i="1"/>
  <c r="AB33" i="1" s="1"/>
  <c r="U33" i="1"/>
  <c r="AR32" i="1"/>
  <c r="AQ32" i="1"/>
  <c r="AO32" i="1"/>
  <c r="AP32" i="1" s="1"/>
  <c r="AN32" i="1"/>
  <c r="AL32" i="1"/>
  <c r="O32" i="1" s="1"/>
  <c r="AD32" i="1"/>
  <c r="AC32" i="1"/>
  <c r="AB32" i="1" s="1"/>
  <c r="X32" i="1"/>
  <c r="U32" i="1"/>
  <c r="AR31" i="1"/>
  <c r="AQ31" i="1"/>
  <c r="AO31" i="1"/>
  <c r="AN31" i="1"/>
  <c r="AL31" i="1" s="1"/>
  <c r="S31" i="1" s="1"/>
  <c r="AD31" i="1"/>
  <c r="AC31" i="1"/>
  <c r="U31" i="1"/>
  <c r="AR30" i="1"/>
  <c r="AQ30" i="1"/>
  <c r="AO30" i="1"/>
  <c r="X30" i="1" s="1"/>
  <c r="AN30" i="1"/>
  <c r="AL30" i="1" s="1"/>
  <c r="P30" i="1" s="1"/>
  <c r="AD30" i="1"/>
  <c r="AC30" i="1"/>
  <c r="AB30" i="1"/>
  <c r="U30" i="1"/>
  <c r="AR29" i="1"/>
  <c r="AQ29" i="1"/>
  <c r="AO29" i="1"/>
  <c r="AN29" i="1"/>
  <c r="AL29" i="1" s="1"/>
  <c r="AM29" i="1" s="1"/>
  <c r="AD29" i="1"/>
  <c r="AC29" i="1"/>
  <c r="AB29" i="1" s="1"/>
  <c r="U29" i="1"/>
  <c r="O29" i="1"/>
  <c r="N29" i="1"/>
  <c r="M29" i="1" s="1"/>
  <c r="AF29" i="1" s="1"/>
  <c r="AR28" i="1"/>
  <c r="AQ28" i="1"/>
  <c r="AO28" i="1"/>
  <c r="AP28" i="1" s="1"/>
  <c r="AN28" i="1"/>
  <c r="AL28" i="1" s="1"/>
  <c r="AD28" i="1"/>
  <c r="AC28" i="1"/>
  <c r="AB28" i="1" s="1"/>
  <c r="U28" i="1"/>
  <c r="AR27" i="1"/>
  <c r="AQ27" i="1"/>
  <c r="AO27" i="1"/>
  <c r="AP27" i="1" s="1"/>
  <c r="AN27" i="1"/>
  <c r="AL27" i="1" s="1"/>
  <c r="AD27" i="1"/>
  <c r="AC27" i="1"/>
  <c r="AB27" i="1" s="1"/>
  <c r="U27" i="1"/>
  <c r="AR26" i="1"/>
  <c r="AQ26" i="1"/>
  <c r="AO26" i="1"/>
  <c r="AN26" i="1"/>
  <c r="AL26" i="1"/>
  <c r="P26" i="1" s="1"/>
  <c r="AD26" i="1"/>
  <c r="AC26" i="1"/>
  <c r="AB26" i="1"/>
  <c r="U26" i="1"/>
  <c r="AR25" i="1"/>
  <c r="AQ25" i="1"/>
  <c r="AO25" i="1"/>
  <c r="AN25" i="1"/>
  <c r="AL25" i="1" s="1"/>
  <c r="AM25" i="1"/>
  <c r="AD25" i="1"/>
  <c r="AC25" i="1"/>
  <c r="U25" i="1"/>
  <c r="O25" i="1"/>
  <c r="N25" i="1"/>
  <c r="M25" i="1" s="1"/>
  <c r="AR24" i="1"/>
  <c r="AQ24" i="1"/>
  <c r="AO24" i="1"/>
  <c r="X24" i="1" s="1"/>
  <c r="AN24" i="1"/>
  <c r="AL24" i="1" s="1"/>
  <c r="P24" i="1" s="1"/>
  <c r="AD24" i="1"/>
  <c r="AC24" i="1"/>
  <c r="AB24" i="1" s="1"/>
  <c r="U24" i="1"/>
  <c r="AR23" i="1"/>
  <c r="AQ23" i="1"/>
  <c r="AO23" i="1"/>
  <c r="AN23" i="1"/>
  <c r="AL23" i="1" s="1"/>
  <c r="AD23" i="1"/>
  <c r="AC23" i="1"/>
  <c r="U23" i="1"/>
  <c r="AR22" i="1"/>
  <c r="AQ22" i="1"/>
  <c r="AO22" i="1"/>
  <c r="AP22" i="1" s="1"/>
  <c r="AN22" i="1"/>
  <c r="AL22" i="1"/>
  <c r="S22" i="1" s="1"/>
  <c r="AD22" i="1"/>
  <c r="AB22" i="1" s="1"/>
  <c r="AC22" i="1"/>
  <c r="U22" i="1"/>
  <c r="AR21" i="1"/>
  <c r="AQ21" i="1"/>
  <c r="AO21" i="1"/>
  <c r="AN21" i="1"/>
  <c r="AL21" i="1" s="1"/>
  <c r="AM21" i="1"/>
  <c r="AD21" i="1"/>
  <c r="AC21" i="1"/>
  <c r="AB21" i="1" s="1"/>
  <c r="U21" i="1"/>
  <c r="AR20" i="1"/>
  <c r="AQ20" i="1"/>
  <c r="AO20" i="1"/>
  <c r="AP20" i="1" s="1"/>
  <c r="AN20" i="1"/>
  <c r="AL20" i="1"/>
  <c r="N20" i="1" s="1"/>
  <c r="M20" i="1" s="1"/>
  <c r="AF20" i="1" s="1"/>
  <c r="AD20" i="1"/>
  <c r="AC20" i="1"/>
  <c r="AB20" i="1" s="1"/>
  <c r="U20" i="1"/>
  <c r="AR19" i="1"/>
  <c r="AQ19" i="1"/>
  <c r="AO19" i="1"/>
  <c r="AP19" i="1" s="1"/>
  <c r="AN19" i="1"/>
  <c r="AL19" i="1" s="1"/>
  <c r="S19" i="1" s="1"/>
  <c r="AM19" i="1"/>
  <c r="AD19" i="1"/>
  <c r="AC19" i="1"/>
  <c r="AB19" i="1"/>
  <c r="U19" i="1"/>
  <c r="S28" i="1" l="1"/>
  <c r="AM28" i="1"/>
  <c r="O36" i="1"/>
  <c r="P36" i="1"/>
  <c r="S36" i="1"/>
  <c r="AP23" i="1"/>
  <c r="O26" i="1"/>
  <c r="X26" i="1"/>
  <c r="AP30" i="1"/>
  <c r="AP31" i="1"/>
  <c r="X20" i="1"/>
  <c r="N19" i="1"/>
  <c r="M19" i="1" s="1"/>
  <c r="AF19" i="1" s="1"/>
  <c r="AP36" i="1"/>
  <c r="X22" i="1"/>
  <c r="AP24" i="1"/>
  <c r="X28" i="1"/>
  <c r="Y28" i="1" s="1"/>
  <c r="Z28" i="1" s="1"/>
  <c r="S32" i="1"/>
  <c r="AB35" i="1"/>
  <c r="AM32" i="1"/>
  <c r="P32" i="1"/>
  <c r="AM20" i="1"/>
  <c r="AB23" i="1"/>
  <c r="AB31" i="1"/>
  <c r="AF25" i="1"/>
  <c r="P23" i="1"/>
  <c r="O23" i="1"/>
  <c r="AM23" i="1"/>
  <c r="S21" i="1"/>
  <c r="P21" i="1"/>
  <c r="Y20" i="1"/>
  <c r="Z20" i="1" s="1"/>
  <c r="V20" i="1" s="1"/>
  <c r="T20" i="1" s="1"/>
  <c r="W20" i="1" s="1"/>
  <c r="N21" i="1"/>
  <c r="M21" i="1" s="1"/>
  <c r="AP21" i="1"/>
  <c r="X21" i="1"/>
  <c r="N23" i="1"/>
  <c r="M23" i="1" s="1"/>
  <c r="P27" i="1"/>
  <c r="O27" i="1"/>
  <c r="AM27" i="1"/>
  <c r="O28" i="1"/>
  <c r="N28" i="1"/>
  <c r="M28" i="1" s="1"/>
  <c r="O30" i="1"/>
  <c r="P31" i="1"/>
  <c r="O31" i="1"/>
  <c r="AM31" i="1"/>
  <c r="Y32" i="1"/>
  <c r="Z32" i="1" s="1"/>
  <c r="S33" i="1"/>
  <c r="P33" i="1"/>
  <c r="N33" i="1"/>
  <c r="M33" i="1" s="1"/>
  <c r="O21" i="1"/>
  <c r="AP34" i="1"/>
  <c r="X34" i="1"/>
  <c r="AP33" i="1"/>
  <c r="X33" i="1"/>
  <c r="O20" i="1"/>
  <c r="N22" i="1"/>
  <c r="M22" i="1" s="1"/>
  <c r="AM22" i="1"/>
  <c r="S25" i="1"/>
  <c r="P25" i="1"/>
  <c r="N27" i="1"/>
  <c r="M27" i="1" s="1"/>
  <c r="P35" i="1"/>
  <c r="O35" i="1"/>
  <c r="N35" i="1"/>
  <c r="M35" i="1" s="1"/>
  <c r="AM35" i="1"/>
  <c r="P20" i="1"/>
  <c r="O22" i="1"/>
  <c r="S23" i="1"/>
  <c r="AP25" i="1"/>
  <c r="X25" i="1"/>
  <c r="O24" i="1"/>
  <c r="N24" i="1"/>
  <c r="M24" i="1" s="1"/>
  <c r="N30" i="1"/>
  <c r="M30" i="1" s="1"/>
  <c r="Y30" i="1" s="1"/>
  <c r="Z30" i="1" s="1"/>
  <c r="AM30" i="1"/>
  <c r="S30" i="1"/>
  <c r="AP26" i="1"/>
  <c r="P22" i="1"/>
  <c r="S24" i="1"/>
  <c r="N26" i="1"/>
  <c r="M26" i="1" s="1"/>
  <c r="AM26" i="1"/>
  <c r="S26" i="1"/>
  <c r="S29" i="1"/>
  <c r="P29" i="1"/>
  <c r="N31" i="1"/>
  <c r="M31" i="1" s="1"/>
  <c r="AF34" i="1"/>
  <c r="AM24" i="1"/>
  <c r="S20" i="1"/>
  <c r="P19" i="1"/>
  <c r="O19" i="1"/>
  <c r="AB25" i="1"/>
  <c r="S27" i="1"/>
  <c r="P28" i="1"/>
  <c r="AP29" i="1"/>
  <c r="X29" i="1"/>
  <c r="AM33" i="1"/>
  <c r="P34" i="1"/>
  <c r="AM36" i="1"/>
  <c r="N32" i="1"/>
  <c r="M32" i="1" s="1"/>
  <c r="N36" i="1"/>
  <c r="M36" i="1" s="1"/>
  <c r="Y36" i="1" s="1"/>
  <c r="Z36" i="1" s="1"/>
  <c r="AG36" i="1" s="1"/>
  <c r="S34" i="1"/>
  <c r="AM34" i="1"/>
  <c r="X19" i="1"/>
  <c r="X23" i="1"/>
  <c r="X27" i="1"/>
  <c r="X31" i="1"/>
  <c r="X35" i="1"/>
  <c r="Q20" i="1" l="1"/>
  <c r="R20" i="1" s="1"/>
  <c r="AG20" i="1"/>
  <c r="AH32" i="1"/>
  <c r="AA32" i="1"/>
  <c r="AE32" i="1" s="1"/>
  <c r="AA30" i="1"/>
  <c r="AE30" i="1" s="1"/>
  <c r="AH30" i="1"/>
  <c r="AG30" i="1"/>
  <c r="AF22" i="1"/>
  <c r="Y29" i="1"/>
  <c r="Z29" i="1" s="1"/>
  <c r="Y25" i="1"/>
  <c r="Z25" i="1" s="1"/>
  <c r="AF35" i="1"/>
  <c r="Y34" i="1"/>
  <c r="Z34" i="1" s="1"/>
  <c r="AF23" i="1"/>
  <c r="Y27" i="1"/>
  <c r="Z27" i="1" s="1"/>
  <c r="AF24" i="1"/>
  <c r="Y23" i="1"/>
  <c r="Z23" i="1" s="1"/>
  <c r="Y19" i="1"/>
  <c r="Z19" i="1" s="1"/>
  <c r="AF33" i="1"/>
  <c r="Y21" i="1"/>
  <c r="Z21" i="1" s="1"/>
  <c r="V21" i="1" s="1"/>
  <c r="T21" i="1" s="1"/>
  <c r="W21" i="1" s="1"/>
  <c r="Q21" i="1" s="1"/>
  <c r="R21" i="1" s="1"/>
  <c r="AF36" i="1"/>
  <c r="V36" i="1"/>
  <c r="T36" i="1" s="1"/>
  <c r="W36" i="1" s="1"/>
  <c r="Q36" i="1" s="1"/>
  <c r="R36" i="1" s="1"/>
  <c r="V28" i="1"/>
  <c r="T28" i="1" s="1"/>
  <c r="W28" i="1" s="1"/>
  <c r="Q28" i="1" s="1"/>
  <c r="R28" i="1" s="1"/>
  <c r="AF28" i="1"/>
  <c r="AG32" i="1"/>
  <c r="AF26" i="1"/>
  <c r="Y26" i="1"/>
  <c r="Z26" i="1" s="1"/>
  <c r="V26" i="1" s="1"/>
  <c r="T26" i="1" s="1"/>
  <c r="W26" i="1" s="1"/>
  <c r="Q26" i="1" s="1"/>
  <c r="R26" i="1" s="1"/>
  <c r="V32" i="1"/>
  <c r="T32" i="1" s="1"/>
  <c r="W32" i="1" s="1"/>
  <c r="Q32" i="1" s="1"/>
  <c r="R32" i="1" s="1"/>
  <c r="AF32" i="1"/>
  <c r="AH28" i="1"/>
  <c r="AA28" i="1"/>
  <c r="AE28" i="1" s="1"/>
  <c r="AF21" i="1"/>
  <c r="Y24" i="1"/>
  <c r="Z24" i="1" s="1"/>
  <c r="V24" i="1" s="1"/>
  <c r="T24" i="1" s="1"/>
  <c r="W24" i="1" s="1"/>
  <c r="Q24" i="1" s="1"/>
  <c r="R24" i="1" s="1"/>
  <c r="AH36" i="1"/>
  <c r="AA36" i="1"/>
  <c r="AE36" i="1" s="1"/>
  <c r="Y33" i="1"/>
  <c r="Z33" i="1" s="1"/>
  <c r="AF31" i="1"/>
  <c r="Y35" i="1"/>
  <c r="Z35" i="1" s="1"/>
  <c r="V35" i="1" s="1"/>
  <c r="T35" i="1" s="1"/>
  <c r="W35" i="1" s="1"/>
  <c r="Q35" i="1" s="1"/>
  <c r="R35" i="1" s="1"/>
  <c r="Y22" i="1"/>
  <c r="Z22" i="1" s="1"/>
  <c r="V22" i="1" s="1"/>
  <c r="T22" i="1" s="1"/>
  <c r="W22" i="1" s="1"/>
  <c r="Q22" i="1" s="1"/>
  <c r="R22" i="1" s="1"/>
  <c r="AF27" i="1"/>
  <c r="V27" i="1"/>
  <c r="T27" i="1" s="1"/>
  <c r="W27" i="1" s="1"/>
  <c r="Q27" i="1" s="1"/>
  <c r="R27" i="1" s="1"/>
  <c r="Y31" i="1"/>
  <c r="Z31" i="1" s="1"/>
  <c r="V30" i="1"/>
  <c r="T30" i="1" s="1"/>
  <c r="W30" i="1" s="1"/>
  <c r="Q30" i="1" s="1"/>
  <c r="R30" i="1" s="1"/>
  <c r="AF30" i="1"/>
  <c r="AG28" i="1"/>
  <c r="AH20" i="1"/>
  <c r="AI20" i="1" s="1"/>
  <c r="AA20" i="1"/>
  <c r="AE20" i="1" s="1"/>
  <c r="AI36" i="1" l="1"/>
  <c r="AH23" i="1"/>
  <c r="AG23" i="1"/>
  <c r="AA23" i="1"/>
  <c r="AE23" i="1" s="1"/>
  <c r="AA34" i="1"/>
  <c r="AE34" i="1" s="1"/>
  <c r="AH34" i="1"/>
  <c r="AG34" i="1"/>
  <c r="V34" i="1"/>
  <c r="T34" i="1" s="1"/>
  <c r="W34" i="1" s="1"/>
  <c r="Q34" i="1" s="1"/>
  <c r="R34" i="1" s="1"/>
  <c r="AH31" i="1"/>
  <c r="AG31" i="1"/>
  <c r="AA31" i="1"/>
  <c r="AE31" i="1" s="1"/>
  <c r="AA19" i="1"/>
  <c r="AE19" i="1" s="1"/>
  <c r="AH19" i="1"/>
  <c r="V19" i="1"/>
  <c r="T19" i="1" s="1"/>
  <c r="W19" i="1" s="1"/>
  <c r="Q19" i="1" s="1"/>
  <c r="R19" i="1" s="1"/>
  <c r="AG19" i="1"/>
  <c r="V31" i="1"/>
  <c r="T31" i="1" s="1"/>
  <c r="W31" i="1" s="1"/>
  <c r="Q31" i="1" s="1"/>
  <c r="R31" i="1" s="1"/>
  <c r="AI28" i="1"/>
  <c r="AI30" i="1"/>
  <c r="AA21" i="1"/>
  <c r="AE21" i="1" s="1"/>
  <c r="AH21" i="1"/>
  <c r="AG21" i="1"/>
  <c r="AA25" i="1"/>
  <c r="AE25" i="1" s="1"/>
  <c r="AH25" i="1"/>
  <c r="AG25" i="1"/>
  <c r="V25" i="1"/>
  <c r="T25" i="1" s="1"/>
  <c r="W25" i="1" s="1"/>
  <c r="Q25" i="1" s="1"/>
  <c r="R25" i="1" s="1"/>
  <c r="AH24" i="1"/>
  <c r="AA24" i="1"/>
  <c r="AE24" i="1" s="1"/>
  <c r="AG24" i="1"/>
  <c r="AH35" i="1"/>
  <c r="AA35" i="1"/>
  <c r="AE35" i="1" s="1"/>
  <c r="AG35" i="1"/>
  <c r="AA33" i="1"/>
  <c r="AE33" i="1" s="1"/>
  <c r="AH33" i="1"/>
  <c r="AG33" i="1"/>
  <c r="AG27" i="1"/>
  <c r="AH27" i="1"/>
  <c r="AA27" i="1"/>
  <c r="AE27" i="1" s="1"/>
  <c r="AA22" i="1"/>
  <c r="AE22" i="1" s="1"/>
  <c r="AH22" i="1"/>
  <c r="AG22" i="1"/>
  <c r="AA26" i="1"/>
  <c r="AE26" i="1" s="1"/>
  <c r="AH26" i="1"/>
  <c r="AG26" i="1"/>
  <c r="V33" i="1"/>
  <c r="T33" i="1" s="1"/>
  <c r="W33" i="1" s="1"/>
  <c r="Q33" i="1" s="1"/>
  <c r="R33" i="1" s="1"/>
  <c r="V23" i="1"/>
  <c r="T23" i="1" s="1"/>
  <c r="W23" i="1" s="1"/>
  <c r="Q23" i="1" s="1"/>
  <c r="R23" i="1" s="1"/>
  <c r="AA29" i="1"/>
  <c r="AE29" i="1" s="1"/>
  <c r="AH29" i="1"/>
  <c r="V29" i="1"/>
  <c r="T29" i="1" s="1"/>
  <c r="W29" i="1" s="1"/>
  <c r="Q29" i="1" s="1"/>
  <c r="R29" i="1" s="1"/>
  <c r="AG29" i="1"/>
  <c r="AI32" i="1"/>
  <c r="AI29" i="1" l="1"/>
  <c r="AI27" i="1"/>
  <c r="AI21" i="1"/>
  <c r="AI34" i="1"/>
  <c r="AI33" i="1"/>
  <c r="AI25" i="1"/>
  <c r="AI31" i="1"/>
  <c r="AI19" i="1"/>
  <c r="AI22" i="1"/>
  <c r="AI24" i="1"/>
  <c r="AI26" i="1"/>
  <c r="AI35" i="1"/>
  <c r="AI23" i="1"/>
</calcChain>
</file>

<file path=xl/sharedStrings.xml><?xml version="1.0" encoding="utf-8"?>
<sst xmlns="http://schemas.openxmlformats.org/spreadsheetml/2006/main" count="980" uniqueCount="406">
  <si>
    <t>File opened</t>
  </si>
  <si>
    <t>2023-07-24 10:25:43</t>
  </si>
  <si>
    <t>Console s/n</t>
  </si>
  <si>
    <t>68C-811759</t>
  </si>
  <si>
    <t>Console ver</t>
  </si>
  <si>
    <t>Bluestem v.2.1.08</t>
  </si>
  <si>
    <t>Scripts ver</t>
  </si>
  <si>
    <t>2022.05  2.1.08, Aug 2022</t>
  </si>
  <si>
    <t>Head s/n</t>
  </si>
  <si>
    <t>68H-891759</t>
  </si>
  <si>
    <t>Head ver</t>
  </si>
  <si>
    <t>1.4.22</t>
  </si>
  <si>
    <t>Head cal</t>
  </si>
  <si>
    <t>{"tazero": "-0.14134", "h2obspanconc1": "11.65", "co2aspanconc1": "2473", "h2oazero": "1.04545", "co2bzero": "0.928369", "h2obspan2b": "0.0690967", "flowbzero": "0.38674", "co2azero": "0.925242", "h2obspan2a": "0.0687607", "co2bspanconc1": "2473", "co2bspan1": "1.0021", "co2aspan2": "-0.0349502", "h2oaspan2a": "0.0681933", "h2obspan1": "1.00489", "h2oaspan2b": "0.0685964", "h2oaspanconc1": "11.65", "h2oaspan2": "0", "oxygen": "21", "co2aspan2b": "0.289966", "h2oaspan1": "1.00591", "tbzero": "-0.243059", "co2bspanconc2": "301.4", "co2aspan2a": "0.292292", "co2bspan2": "-0.0342144", "h2obspan2": "0", "h2obzero": "1.0566", "co2bspan2b": "0.29074", "co2aspanconc2": "301.4", "flowmeterzero": "0.996167", "h2oaspanconc2": "0", "ssa_ref": "34842.2", "flowazero": "0.29744", "chamberpressurezero": "2.68235", "h2obspanconc2": "0", "co2bspan2a": "0.293064", "ssb_ref": "37125.5", "co2aspan1": "1.00226"}</t>
  </si>
  <si>
    <t>CO2 rangematch</t>
  </si>
  <si>
    <t>Mon Jul 10 11:02</t>
  </si>
  <si>
    <t>H2O rangematch</t>
  </si>
  <si>
    <t>Tue Jun  6 10:36</t>
  </si>
  <si>
    <t>Chamber type</t>
  </si>
  <si>
    <t>6800-01A</t>
  </si>
  <si>
    <t>Chamber s/n</t>
  </si>
  <si>
    <t>MPF-831607</t>
  </si>
  <si>
    <t>Chamber rev</t>
  </si>
  <si>
    <t>0</t>
  </si>
  <si>
    <t>Chamber cal</t>
  </si>
  <si>
    <t>Fluorometer</t>
  </si>
  <si>
    <t>Flr. Version</t>
  </si>
  <si>
    <t>10:25:43</t>
  </si>
  <si>
    <t>Stability Definition:	A (GasEx): Std&lt;0.2 Per=20	Qin (LeafQ): Per=20	CO2_r (Meas): Std&lt;0.75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</si>
  <si>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</si>
  <si>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</si>
  <si>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</si>
  <si>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</si>
  <si>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</si>
  <si>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</si>
  <si>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</si>
  <si>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</si>
  <si>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</si>
  <si>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</si>
  <si>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</si>
  <si>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</si>
  <si>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</si>
  <si>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</si>
  <si>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</si>
  <si>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</si>
  <si>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</si>
  <si>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</si>
  <si>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</si>
  <si>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</si>
  <si>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</si>
  <si>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</si>
  <si>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</si>
  <si>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</si>
  <si>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</si>
  <si>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</si>
  <si>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</si>
  <si>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</si>
  <si>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</si>
  <si>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</si>
  <si>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</si>
  <si>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</si>
  <si>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</si>
  <si>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</si>
  <si>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</si>
  <si>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</si>
  <si>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</si>
  <si>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</si>
  <si>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</si>
  <si>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</si>
  <si>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</si>
  <si>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</si>
  <si>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</si>
  <si>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</si>
  <si>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</si>
  <si>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</si>
  <si>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</si>
  <si>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</si>
  <si>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</si>
  <si>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</si>
  <si>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</si>
  <si>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</si>
  <si>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</si>
  <si>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</si>
  <si>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</si>
  <si>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</si>
  <si>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</si>
  <si>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</si>
  <si>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5.11741 88.5681 383.08 618.08 844.212 1053.36 1229.14 1319.9</t>
  </si>
  <si>
    <t>Fs_true</t>
  </si>
  <si>
    <t>0.129997 101.722 403.824 601.469 802.249 1000.92 1202.53 1400.96</t>
  </si>
  <si>
    <t>leak_wt</t>
  </si>
  <si>
    <t>SysObs</t>
  </si>
  <si>
    <t>UserDefCon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</si>
  <si>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</si>
  <si>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</si>
  <si>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</si>
  <si>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</si>
  <si>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</si>
  <si>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</si>
  <si>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</si>
  <si>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</si>
  <si>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</si>
  <si>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</si>
  <si>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</si>
  <si>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</si>
  <si>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</si>
  <si>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</si>
  <si>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</si>
  <si>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</si>
  <si>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</si>
  <si>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</si>
  <si>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</si>
  <si>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</si>
  <si>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</si>
  <si>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Date</t>
  </si>
  <si>
    <t>User</t>
  </si>
  <si>
    <t>Species</t>
  </si>
  <si>
    <t>Barcode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</si>
  <si>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</si>
  <si>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</si>
  <si>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</si>
  <si>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</si>
  <si>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</si>
  <si>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</si>
  <si>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</si>
  <si>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</si>
  <si>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</si>
  <si>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</si>
  <si>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</si>
  <si>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</si>
  <si>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</si>
  <si>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</si>
  <si>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</si>
  <si>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</si>
  <si>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</si>
  <si>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</si>
  <si>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</si>
  <si>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</si>
  <si>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</si>
  <si>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</si>
  <si>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</si>
  <si>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</si>
  <si>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</si>
  <si>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</si>
  <si>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</si>
  <si>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</si>
  <si>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</si>
  <si>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</si>
  <si>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</si>
  <si>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</si>
  <si>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</si>
  <si>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</si>
  <si>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</si>
  <si>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</si>
  <si>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</si>
  <si>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</si>
  <si>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</si>
  <si>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</si>
  <si>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</si>
  <si>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</si>
  <si>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</si>
  <si>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</si>
  <si>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</si>
  <si>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</si>
  <si>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</si>
  <si>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</si>
  <si>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</si>
  <si>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</si>
  <si>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</si>
  <si>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</si>
  <si>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</si>
  <si>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</si>
  <si>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</si>
  <si>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</si>
  <si>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</si>
  <si>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</si>
  <si>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</si>
  <si>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</si>
  <si>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</si>
  <si>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</si>
  <si>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</si>
  <si>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</si>
  <si>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</si>
  <si>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</si>
  <si>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</si>
  <si>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</si>
  <si>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</si>
  <si>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</si>
  <si>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</si>
  <si>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</si>
  <si>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</si>
  <si>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</si>
  <si>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</si>
  <si>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</si>
  <si>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</si>
  <si>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</si>
  <si>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</si>
  <si>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</si>
  <si>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</si>
  <si>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</si>
  <si>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</si>
  <si>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</si>
  <si>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</si>
  <si>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</si>
  <si>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</si>
  <si>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</si>
  <si>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</si>
  <si>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</si>
  <si>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</si>
  <si>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</si>
  <si>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CO2_r:MN</t>
  </si>
  <si>
    <t>CO2_r:SLP</t>
  </si>
  <si>
    <t>CO2_r:SD</t>
  </si>
  <si>
    <t>CO2_r:OK</t>
  </si>
  <si>
    <t>Qin:MN</t>
  </si>
  <si>
    <t>Qin:SLP</t>
  </si>
  <si>
    <t>Qin:SD</t>
  </si>
  <si>
    <t>Qin:OK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</si>
  <si>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</si>
  <si>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</si>
  <si>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</si>
  <si>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</si>
  <si>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</si>
  <si>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</si>
  <si>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</si>
  <si>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</si>
  <si>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</si>
  <si>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</si>
  <si>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</si>
  <si>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</si>
  <si>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</si>
  <si>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</si>
  <si>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</si>
  <si>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</si>
  <si>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</si>
  <si>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</si>
  <si>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</si>
  <si>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</si>
  <si>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</si>
  <si>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</si>
  <si>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</si>
  <si>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</si>
  <si>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</si>
  <si>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</si>
  <si>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</si>
  <si>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</si>
  <si>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</si>
  <si>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</si>
  <si>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</si>
  <si>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</si>
  <si>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</si>
  <si>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</si>
  <si>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</si>
  <si>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</si>
  <si>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</si>
  <si>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AccH2O_des</t>
  </si>
  <si>
    <t>AccCO2_soda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</si>
  <si>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</si>
  <si>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</si>
  <si>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</si>
  <si>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</si>
  <si>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</si>
  <si>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</si>
  <si>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</si>
  <si>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</si>
  <si>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</si>
  <si>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</si>
  <si>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</si>
  <si>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</si>
  <si>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</si>
  <si>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</si>
  <si>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</si>
  <si>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</si>
  <si>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</si>
  <si>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</si>
  <si>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</si>
  <si>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</si>
  <si>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</si>
  <si>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</si>
  <si>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</si>
  <si>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</si>
  <si>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</si>
  <si>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</si>
  <si>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</si>
  <si>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</si>
  <si>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</si>
  <si>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</si>
  <si>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</si>
  <si>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</si>
  <si>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</si>
  <si>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</si>
  <si>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</si>
  <si>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</si>
  <si>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</si>
  <si>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</si>
  <si>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</si>
  <si>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</si>
  <si>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</si>
  <si>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</si>
  <si>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</si>
  <si>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</si>
  <si>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</si>
  <si>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</si>
  <si>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</si>
  <si>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</si>
  <si>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</si>
  <si>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</si>
  <si>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</si>
  <si>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</si>
  <si>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</si>
  <si>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</si>
  <si>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</si>
  <si>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</si>
  <si>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</si>
  <si>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</si>
  <si>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</si>
  <si>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</si>
  <si>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</si>
  <si>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</si>
  <si>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</si>
  <si>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</si>
  <si>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</si>
  <si>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</si>
  <si>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</si>
  <si>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</si>
  <si>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</si>
  <si>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</si>
  <si>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</si>
  <si>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</si>
  <si>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</si>
  <si>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</si>
  <si>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</si>
  <si>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</si>
  <si>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</si>
  <si>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</si>
  <si>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</si>
  <si>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</si>
  <si>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</si>
  <si>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mV</t>
  </si>
  <si>
    <t>mg</t>
  </si>
  <si>
    <t>hrs</t>
  </si>
  <si>
    <t>min</t>
  </si>
  <si>
    <t>none</t>
  </si>
  <si>
    <t>Lindsey</t>
  </si>
  <si>
    <t>20230724</t>
  </si>
  <si>
    <t>AR</t>
  </si>
  <si>
    <t>unconfirmed</t>
  </si>
  <si>
    <t>BNL19105</t>
  </si>
  <si>
    <t>2/2</t>
  </si>
  <si>
    <t>00000000</t>
  </si>
  <si>
    <t>iiiiiiii</t>
  </si>
  <si>
    <t>off</t>
  </si>
  <si>
    <t>20230724 12:27:25</t>
  </si>
  <si>
    <t>12:27:25</t>
  </si>
  <si>
    <t>12:27:49</t>
  </si>
  <si>
    <t>20230724 12:29:08</t>
  </si>
  <si>
    <t>12:29:08</t>
  </si>
  <si>
    <t>12:29:28</t>
  </si>
  <si>
    <t>20230724 12:30:43</t>
  </si>
  <si>
    <t>12:30:43</t>
  </si>
  <si>
    <t>12:31:08</t>
  </si>
  <si>
    <t>20230724 12:32:25</t>
  </si>
  <si>
    <t>12:32:25</t>
  </si>
  <si>
    <t>12:32:51</t>
  </si>
  <si>
    <t>20230724 12:34:04</t>
  </si>
  <si>
    <t>12:34:04</t>
  </si>
  <si>
    <t>12:34:32</t>
  </si>
  <si>
    <t>20230724 12:35:46</t>
  </si>
  <si>
    <t>12:35:46</t>
  </si>
  <si>
    <t>12:36:07</t>
  </si>
  <si>
    <t>20230724 12:37:12</t>
  </si>
  <si>
    <t>12:37:12</t>
  </si>
  <si>
    <t>12:37:41</t>
  </si>
  <si>
    <t>20230724 12:39:22</t>
  </si>
  <si>
    <t>12:39:22</t>
  </si>
  <si>
    <t>12:38:53</t>
  </si>
  <si>
    <t>20230724 12:40:47</t>
  </si>
  <si>
    <t>12:40:47</t>
  </si>
  <si>
    <t>12:40:18</t>
  </si>
  <si>
    <t>20230724 12:42:08</t>
  </si>
  <si>
    <t>12:42:08</t>
  </si>
  <si>
    <t>12:41:39</t>
  </si>
  <si>
    <t>20230724 12:43:22</t>
  </si>
  <si>
    <t>12:43:22</t>
  </si>
  <si>
    <t>12:43:43</t>
  </si>
  <si>
    <t>20230724 12:45:34</t>
  </si>
  <si>
    <t>12:45:34</t>
  </si>
  <si>
    <t>12:45:06</t>
  </si>
  <si>
    <t>20230724 12:47:20</t>
  </si>
  <si>
    <t>12:47:20</t>
  </si>
  <si>
    <t>12:46:51</t>
  </si>
  <si>
    <t>20230724 12:48:51</t>
  </si>
  <si>
    <t>12:48:51</t>
  </si>
  <si>
    <t>12:48:21</t>
  </si>
  <si>
    <t>20230724 12:50:36</t>
  </si>
  <si>
    <t>12:50:36</t>
  </si>
  <si>
    <t>12:50:08</t>
  </si>
  <si>
    <t>20230724 12:52:01</t>
  </si>
  <si>
    <t>12:52:01</t>
  </si>
  <si>
    <t>12:52:42</t>
  </si>
  <si>
    <t>20230724 12:54:09</t>
  </si>
  <si>
    <t>12:54:09</t>
  </si>
  <si>
    <t>12:54:37</t>
  </si>
  <si>
    <t>20230724 12:56:20</t>
  </si>
  <si>
    <t>12:56:20</t>
  </si>
  <si>
    <t>12:56:40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</si>
</sst>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H36"/>
  <sheetViews>
    <sheetView tabSelected="1" topLeftCell="A14" workbookViewId="0">
      <selection activeCell="D27" sqref="D27"/>
    </sheetView>
  </sheetViews>
  <sheetFormatPr baseColWidth="10" defaultColWidth="8.83203125" defaultRowHeight="15" x14ac:dyDescent="0.2"/>
  <sheetData>
    <row r="2" spans="1:216" x14ac:dyDescent="0.2">
      <c r="A2" t="s">
        <v>29</v>
      </c>
      <c r="B2" t="s">
        <v>30</v>
      </c>
      <c r="C2" t="s">
        <v>32</v>
      </c>
    </row>
    <row r="3" spans="1:216" x14ac:dyDescent="0.2">
      <c r="B3" t="s">
        <v>31</v>
      </c>
      <c r="C3">
        <v>21</v>
      </c>
    </row>
    <row r="4" spans="1:216" x14ac:dyDescent="0.2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216" x14ac:dyDescent="0.2">
      <c r="B5" t="s">
        <v>19</v>
      </c>
      <c r="C5" t="s">
        <v>36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16" x14ac:dyDescent="0.2">
      <c r="A6" t="s">
        <v>45</v>
      </c>
      <c r="B6" t="s">
        <v>46</v>
      </c>
      <c r="C6" t="s">
        <v>47</v>
      </c>
      <c r="D6" t="s">
        <v>48</v>
      </c>
      <c r="E6" t="s">
        <v>50</v>
      </c>
    </row>
    <row r="7" spans="1:216" x14ac:dyDescent="0.2">
      <c r="B7">
        <v>2.72</v>
      </c>
      <c r="C7">
        <v>0.5</v>
      </c>
      <c r="D7" t="s">
        <v>49</v>
      </c>
      <c r="E7">
        <v>2</v>
      </c>
    </row>
    <row r="8" spans="1:216" x14ac:dyDescent="0.2">
      <c r="A8" t="s">
        <v>51</v>
      </c>
      <c r="B8" t="s">
        <v>52</v>
      </c>
      <c r="C8" t="s">
        <v>53</v>
      </c>
      <c r="D8" t="s">
        <v>54</v>
      </c>
      <c r="E8" t="s">
        <v>55</v>
      </c>
    </row>
    <row r="9" spans="1:216" x14ac:dyDescent="0.2">
      <c r="B9">
        <v>0</v>
      </c>
      <c r="C9">
        <v>0</v>
      </c>
      <c r="D9">
        <v>0</v>
      </c>
      <c r="E9">
        <v>1</v>
      </c>
    </row>
    <row r="10" spans="1:216" x14ac:dyDescent="0.2">
      <c r="A10" t="s">
        <v>56</v>
      </c>
      <c r="B10" t="s">
        <v>57</v>
      </c>
      <c r="C10" t="s">
        <v>59</v>
      </c>
      <c r="D10" t="s">
        <v>61</v>
      </c>
      <c r="E10" t="s">
        <v>62</v>
      </c>
      <c r="F10" t="s">
        <v>63</v>
      </c>
      <c r="G10" t="s">
        <v>64</v>
      </c>
      <c r="H10" t="s">
        <v>65</v>
      </c>
      <c r="I10" t="s">
        <v>66</v>
      </c>
      <c r="J10" t="s">
        <v>67</v>
      </c>
      <c r="K10" t="s">
        <v>68</v>
      </c>
      <c r="L10" t="s">
        <v>69</v>
      </c>
      <c r="M10" t="s">
        <v>70</v>
      </c>
      <c r="N10" t="s">
        <v>71</v>
      </c>
      <c r="O10" t="s">
        <v>72</v>
      </c>
      <c r="P10" t="s">
        <v>73</v>
      </c>
      <c r="Q10" t="s">
        <v>74</v>
      </c>
    </row>
    <row r="11" spans="1:216" x14ac:dyDescent="0.2">
      <c r="B11" t="s">
        <v>58</v>
      </c>
      <c r="C11" t="s">
        <v>60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0.19109999999999999</v>
      </c>
      <c r="L11">
        <v>0.1512</v>
      </c>
      <c r="M11">
        <v>0.161</v>
      </c>
      <c r="N11">
        <v>0.22620000000000001</v>
      </c>
      <c r="O11">
        <v>0.1575</v>
      </c>
      <c r="P11">
        <v>0.15959999999999999</v>
      </c>
      <c r="Q11">
        <v>0.2175</v>
      </c>
    </row>
    <row r="12" spans="1:216" x14ac:dyDescent="0.2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</row>
    <row r="13" spans="1:216" x14ac:dyDescent="0.2">
      <c r="B13">
        <v>0</v>
      </c>
      <c r="C13">
        <v>0</v>
      </c>
      <c r="D13">
        <v>0</v>
      </c>
      <c r="E13">
        <v>0</v>
      </c>
      <c r="F13">
        <v>1</v>
      </c>
    </row>
    <row r="14" spans="1:216" x14ac:dyDescent="0.2">
      <c r="A14" t="s">
        <v>81</v>
      </c>
      <c r="B14" t="s">
        <v>82</v>
      </c>
      <c r="C14" t="s">
        <v>83</v>
      </c>
      <c r="D14" t="s">
        <v>84</v>
      </c>
      <c r="E14" t="s">
        <v>85</v>
      </c>
      <c r="F14" t="s">
        <v>86</v>
      </c>
      <c r="G14" t="s">
        <v>88</v>
      </c>
      <c r="H14" t="s">
        <v>90</v>
      </c>
    </row>
    <row r="15" spans="1:216" x14ac:dyDescent="0.2">
      <c r="B15">
        <v>-6276</v>
      </c>
      <c r="C15">
        <v>6.6</v>
      </c>
      <c r="D15">
        <v>1.7090000000000001E-5</v>
      </c>
      <c r="E15">
        <v>3.11</v>
      </c>
      <c r="F15" t="s">
        <v>87</v>
      </c>
      <c r="G15" t="s">
        <v>89</v>
      </c>
      <c r="H15">
        <v>0</v>
      </c>
    </row>
    <row r="16" spans="1:216" x14ac:dyDescent="0.2">
      <c r="A16" t="s">
        <v>91</v>
      </c>
      <c r="B16" t="s">
        <v>91</v>
      </c>
      <c r="C16" t="s">
        <v>91</v>
      </c>
      <c r="D16" t="s">
        <v>91</v>
      </c>
      <c r="E16" t="s">
        <v>91</v>
      </c>
      <c r="F16" t="s">
        <v>91</v>
      </c>
      <c r="G16" t="s">
        <v>92</v>
      </c>
      <c r="H16" t="s">
        <v>92</v>
      </c>
      <c r="I16" t="s">
        <v>92</v>
      </c>
      <c r="J16" t="s">
        <v>92</v>
      </c>
      <c r="K16" t="s">
        <v>92</v>
      </c>
      <c r="L16" t="s">
        <v>93</v>
      </c>
      <c r="M16" t="s">
        <v>93</v>
      </c>
      <c r="N16" t="s">
        <v>93</v>
      </c>
      <c r="O16" t="s">
        <v>93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93</v>
      </c>
      <c r="AF16" t="s">
        <v>93</v>
      </c>
      <c r="AG16" t="s">
        <v>93</v>
      </c>
      <c r="AH16" t="s">
        <v>93</v>
      </c>
      <c r="AI16" t="s">
        <v>93</v>
      </c>
      <c r="AJ16" t="s">
        <v>94</v>
      </c>
      <c r="AK16" t="s">
        <v>94</v>
      </c>
      <c r="AL16" t="s">
        <v>94</v>
      </c>
      <c r="AM16" t="s">
        <v>94</v>
      </c>
      <c r="AN16" t="s">
        <v>94</v>
      </c>
      <c r="AO16" t="s">
        <v>95</v>
      </c>
      <c r="AP16" t="s">
        <v>95</v>
      </c>
      <c r="AQ16" t="s">
        <v>95</v>
      </c>
      <c r="AR16" t="s">
        <v>95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96</v>
      </c>
      <c r="AY16" t="s">
        <v>96</v>
      </c>
      <c r="AZ16" t="s">
        <v>96</v>
      </c>
      <c r="BA16" t="s">
        <v>96</v>
      </c>
      <c r="BB16" t="s">
        <v>96</v>
      </c>
      <c r="BC16" t="s">
        <v>96</v>
      </c>
      <c r="BD16" t="s">
        <v>96</v>
      </c>
      <c r="BE16" t="s">
        <v>96</v>
      </c>
      <c r="BF16" t="s">
        <v>96</v>
      </c>
      <c r="BG16" t="s">
        <v>96</v>
      </c>
      <c r="BH16" t="s">
        <v>96</v>
      </c>
      <c r="BI16" t="s">
        <v>96</v>
      </c>
      <c r="BJ16" t="s">
        <v>96</v>
      </c>
      <c r="BK16" t="s">
        <v>97</v>
      </c>
      <c r="BL16" t="s">
        <v>97</v>
      </c>
      <c r="BM16" t="s">
        <v>97</v>
      </c>
      <c r="BN16" t="s">
        <v>97</v>
      </c>
      <c r="BO16" t="s">
        <v>97</v>
      </c>
      <c r="BP16" t="s">
        <v>97</v>
      </c>
      <c r="BQ16" t="s">
        <v>97</v>
      </c>
      <c r="BR16" t="s">
        <v>97</v>
      </c>
      <c r="BS16" t="s">
        <v>97</v>
      </c>
      <c r="BT16" t="s">
        <v>97</v>
      </c>
      <c r="BU16" t="s">
        <v>98</v>
      </c>
      <c r="BV16" t="s">
        <v>98</v>
      </c>
      <c r="BW16" t="s">
        <v>98</v>
      </c>
      <c r="BX16" t="s">
        <v>98</v>
      </c>
      <c r="BY16" t="s">
        <v>98</v>
      </c>
      <c r="BZ16" t="s">
        <v>98</v>
      </c>
      <c r="CA16" t="s">
        <v>98</v>
      </c>
      <c r="CB16" t="s">
        <v>98</v>
      </c>
      <c r="CC16" t="s">
        <v>98</v>
      </c>
      <c r="CD16" t="s">
        <v>98</v>
      </c>
      <c r="CE16" t="s">
        <v>98</v>
      </c>
      <c r="CF16" t="s">
        <v>98</v>
      </c>
      <c r="CG16" t="s">
        <v>98</v>
      </c>
      <c r="CH16" t="s">
        <v>98</v>
      </c>
      <c r="CI16" t="s">
        <v>98</v>
      </c>
      <c r="CJ16" t="s">
        <v>98</v>
      </c>
      <c r="CK16" t="s">
        <v>98</v>
      </c>
      <c r="CL16" t="s">
        <v>98</v>
      </c>
      <c r="CM16" t="s">
        <v>99</v>
      </c>
      <c r="CN16" t="s">
        <v>99</v>
      </c>
      <c r="CO16" t="s">
        <v>99</v>
      </c>
      <c r="CP16" t="s">
        <v>99</v>
      </c>
      <c r="CQ16" t="s">
        <v>99</v>
      </c>
      <c r="CR16" t="s">
        <v>99</v>
      </c>
      <c r="CS16" t="s">
        <v>99</v>
      </c>
      <c r="CT16" t="s">
        <v>99</v>
      </c>
      <c r="CU16" t="s">
        <v>99</v>
      </c>
      <c r="CV16" t="s">
        <v>99</v>
      </c>
      <c r="CW16" t="s">
        <v>99</v>
      </c>
      <c r="CX16" t="s">
        <v>99</v>
      </c>
      <c r="CY16" t="s">
        <v>99</v>
      </c>
      <c r="CZ16" t="s">
        <v>100</v>
      </c>
      <c r="DA16" t="s">
        <v>100</v>
      </c>
      <c r="DB16" t="s">
        <v>100</v>
      </c>
      <c r="DC16" t="s">
        <v>100</v>
      </c>
      <c r="DD16" t="s">
        <v>100</v>
      </c>
      <c r="DE16" t="s">
        <v>100</v>
      </c>
      <c r="DF16" t="s">
        <v>100</v>
      </c>
      <c r="DG16" t="s">
        <v>100</v>
      </c>
      <c r="DH16" t="s">
        <v>100</v>
      </c>
      <c r="DI16" t="s">
        <v>100</v>
      </c>
      <c r="DJ16" t="s">
        <v>100</v>
      </c>
      <c r="DK16" t="s">
        <v>100</v>
      </c>
      <c r="DL16" t="s">
        <v>100</v>
      </c>
      <c r="DM16" t="s">
        <v>100</v>
      </c>
      <c r="DN16" t="s">
        <v>100</v>
      </c>
      <c r="DO16" t="s">
        <v>101</v>
      </c>
      <c r="DP16" t="s">
        <v>101</v>
      </c>
      <c r="DQ16" t="s">
        <v>101</v>
      </c>
      <c r="DR16" t="s">
        <v>101</v>
      </c>
      <c r="DS16" t="s">
        <v>101</v>
      </c>
      <c r="DT16" t="s">
        <v>101</v>
      </c>
      <c r="DU16" t="s">
        <v>101</v>
      </c>
      <c r="DV16" t="s">
        <v>101</v>
      </c>
      <c r="DW16" t="s">
        <v>101</v>
      </c>
      <c r="DX16" t="s">
        <v>101</v>
      </c>
      <c r="DY16" t="s">
        <v>101</v>
      </c>
      <c r="DZ16" t="s">
        <v>101</v>
      </c>
      <c r="EA16" t="s">
        <v>101</v>
      </c>
      <c r="EB16" t="s">
        <v>101</v>
      </c>
      <c r="EC16" t="s">
        <v>101</v>
      </c>
      <c r="ED16" t="s">
        <v>101</v>
      </c>
      <c r="EE16" t="s">
        <v>101</v>
      </c>
      <c r="EF16" t="s">
        <v>101</v>
      </c>
      <c r="EG16" t="s">
        <v>102</v>
      </c>
      <c r="EH16" t="s">
        <v>102</v>
      </c>
      <c r="EI16" t="s">
        <v>102</v>
      </c>
      <c r="EJ16" t="s">
        <v>102</v>
      </c>
      <c r="EK16" t="s">
        <v>102</v>
      </c>
      <c r="EL16" t="s">
        <v>102</v>
      </c>
      <c r="EM16" t="s">
        <v>102</v>
      </c>
      <c r="EN16" t="s">
        <v>102</v>
      </c>
      <c r="EO16" t="s">
        <v>102</v>
      </c>
      <c r="EP16" t="s">
        <v>102</v>
      </c>
      <c r="EQ16" t="s">
        <v>102</v>
      </c>
      <c r="ER16" t="s">
        <v>102</v>
      </c>
      <c r="ES16" t="s">
        <v>102</v>
      </c>
      <c r="ET16" t="s">
        <v>102</v>
      </c>
      <c r="EU16" t="s">
        <v>102</v>
      </c>
      <c r="EV16" t="s">
        <v>102</v>
      </c>
      <c r="EW16" t="s">
        <v>102</v>
      </c>
      <c r="EX16" t="s">
        <v>102</v>
      </c>
      <c r="EY16" t="s">
        <v>102</v>
      </c>
      <c r="EZ16" t="s">
        <v>103</v>
      </c>
      <c r="FA16" t="s">
        <v>103</v>
      </c>
      <c r="FB16" t="s">
        <v>103</v>
      </c>
      <c r="FC16" t="s">
        <v>103</v>
      </c>
      <c r="FD16" t="s">
        <v>103</v>
      </c>
      <c r="FE16" t="s">
        <v>103</v>
      </c>
      <c r="FF16" t="s">
        <v>103</v>
      </c>
      <c r="FG16" t="s">
        <v>103</v>
      </c>
      <c r="FH16" t="s">
        <v>103</v>
      </c>
      <c r="FI16" t="s">
        <v>103</v>
      </c>
      <c r="FJ16" t="s">
        <v>103</v>
      </c>
      <c r="FK16" t="s">
        <v>103</v>
      </c>
      <c r="FL16" t="s">
        <v>103</v>
      </c>
      <c r="FM16" t="s">
        <v>103</v>
      </c>
      <c r="FN16" t="s">
        <v>103</v>
      </c>
      <c r="FO16" t="s">
        <v>103</v>
      </c>
      <c r="FP16" t="s">
        <v>103</v>
      </c>
      <c r="FQ16" t="s">
        <v>103</v>
      </c>
      <c r="FR16" t="s">
        <v>103</v>
      </c>
      <c r="FS16" t="s">
        <v>104</v>
      </c>
      <c r="FT16" t="s">
        <v>104</v>
      </c>
      <c r="FU16" t="s">
        <v>104</v>
      </c>
      <c r="FV16" t="s">
        <v>104</v>
      </c>
      <c r="FW16" t="s">
        <v>104</v>
      </c>
      <c r="FX16" t="s">
        <v>104</v>
      </c>
      <c r="FY16" t="s">
        <v>104</v>
      </c>
      <c r="FZ16" t="s">
        <v>104</v>
      </c>
      <c r="GA16" t="s">
        <v>104</v>
      </c>
      <c r="GB16" t="s">
        <v>104</v>
      </c>
      <c r="GC16" t="s">
        <v>104</v>
      </c>
      <c r="GD16" t="s">
        <v>104</v>
      </c>
      <c r="GE16" t="s">
        <v>104</v>
      </c>
      <c r="GF16" t="s">
        <v>104</v>
      </c>
      <c r="GG16" t="s">
        <v>104</v>
      </c>
      <c r="GH16" t="s">
        <v>104</v>
      </c>
      <c r="GI16" t="s">
        <v>104</v>
      </c>
      <c r="GJ16" t="s">
        <v>104</v>
      </c>
      <c r="GK16" t="s">
        <v>105</v>
      </c>
      <c r="GL16" t="s">
        <v>105</v>
      </c>
      <c r="GM16" t="s">
        <v>105</v>
      </c>
      <c r="GN16" t="s">
        <v>105</v>
      </c>
      <c r="GO16" t="s">
        <v>105</v>
      </c>
      <c r="GP16" t="s">
        <v>105</v>
      </c>
      <c r="GQ16" t="s">
        <v>105</v>
      </c>
      <c r="GR16" t="s">
        <v>105</v>
      </c>
      <c r="GS16" t="s">
        <v>106</v>
      </c>
      <c r="GT16" t="s">
        <v>106</v>
      </c>
      <c r="GU16" t="s">
        <v>106</v>
      </c>
      <c r="GV16" t="s">
        <v>106</v>
      </c>
      <c r="GW16" t="s">
        <v>106</v>
      </c>
      <c r="GX16" t="s">
        <v>106</v>
      </c>
      <c r="GY16" t="s">
        <v>106</v>
      </c>
      <c r="GZ16" t="s">
        <v>106</v>
      </c>
      <c r="HA16" t="s">
        <v>106</v>
      </c>
      <c r="HB16" t="s">
        <v>106</v>
      </c>
      <c r="HC16" t="s">
        <v>106</v>
      </c>
      <c r="HD16" t="s">
        <v>106</v>
      </c>
      <c r="HE16" t="s">
        <v>106</v>
      </c>
      <c r="HF16" t="s">
        <v>106</v>
      </c>
      <c r="HG16" t="s">
        <v>106</v>
      </c>
      <c r="HH16" t="s">
        <v>106</v>
      </c>
    </row>
    <row r="17" spans="1:216" x14ac:dyDescent="0.2">
      <c r="A17" t="s">
        <v>107</v>
      </c>
      <c r="B17" t="s">
        <v>108</v>
      </c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 t="s">
        <v>115</v>
      </c>
      <c r="J17" t="s">
        <v>116</v>
      </c>
      <c r="K17" t="s">
        <v>117</v>
      </c>
      <c r="L17" t="s">
        <v>118</v>
      </c>
      <c r="M17" t="s">
        <v>119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126</v>
      </c>
      <c r="U17" t="s">
        <v>127</v>
      </c>
      <c r="V17" t="s">
        <v>128</v>
      </c>
      <c r="W17" t="s">
        <v>129</v>
      </c>
      <c r="X17" t="s">
        <v>130</v>
      </c>
      <c r="Y17" t="s">
        <v>131</v>
      </c>
      <c r="Z17" t="s">
        <v>132</v>
      </c>
      <c r="AA17" t="s">
        <v>133</v>
      </c>
      <c r="AB17" t="s">
        <v>134</v>
      </c>
      <c r="AC17" t="s">
        <v>135</v>
      </c>
      <c r="AD17" t="s">
        <v>136</v>
      </c>
      <c r="AE17" t="s">
        <v>137</v>
      </c>
      <c r="AF17" t="s">
        <v>138</v>
      </c>
      <c r="AG17" t="s">
        <v>139</v>
      </c>
      <c r="AH17" t="s">
        <v>140</v>
      </c>
      <c r="AI17" t="s">
        <v>141</v>
      </c>
      <c r="AJ17" t="s">
        <v>94</v>
      </c>
      <c r="AK17" t="s">
        <v>142</v>
      </c>
      <c r="AL17" t="s">
        <v>143</v>
      </c>
      <c r="AM17" t="s">
        <v>144</v>
      </c>
      <c r="AN17" t="s">
        <v>145</v>
      </c>
      <c r="AO17" t="s">
        <v>146</v>
      </c>
      <c r="AP17" t="s">
        <v>147</v>
      </c>
      <c r="AQ17" t="s">
        <v>148</v>
      </c>
      <c r="AR17" t="s">
        <v>149</v>
      </c>
      <c r="AS17" t="s">
        <v>118</v>
      </c>
      <c r="AT17" t="s">
        <v>150</v>
      </c>
      <c r="AU17" t="s">
        <v>151</v>
      </c>
      <c r="AV17" t="s">
        <v>152</v>
      </c>
      <c r="AW17" t="s">
        <v>153</v>
      </c>
      <c r="AX17" t="s">
        <v>154</v>
      </c>
      <c r="AY17" t="s">
        <v>155</v>
      </c>
      <c r="AZ17" t="s">
        <v>156</v>
      </c>
      <c r="BA17" t="s">
        <v>157</v>
      </c>
      <c r="BB17" t="s">
        <v>158</v>
      </c>
      <c r="BC17" t="s">
        <v>159</v>
      </c>
      <c r="BD17" t="s">
        <v>160</v>
      </c>
      <c r="BE17" t="s">
        <v>161</v>
      </c>
      <c r="BF17" t="s">
        <v>162</v>
      </c>
      <c r="BG17" t="s">
        <v>163</v>
      </c>
      <c r="BH17" t="s">
        <v>164</v>
      </c>
      <c r="BI17" t="s">
        <v>165</v>
      </c>
      <c r="BJ17" t="s">
        <v>166</v>
      </c>
      <c r="BK17" t="s">
        <v>167</v>
      </c>
      <c r="BL17" t="s">
        <v>168</v>
      </c>
      <c r="BM17" t="s">
        <v>169</v>
      </c>
      <c r="BN17" t="s">
        <v>170</v>
      </c>
      <c r="BO17" t="s">
        <v>171</v>
      </c>
      <c r="BP17" t="s">
        <v>172</v>
      </c>
      <c r="BQ17" t="s">
        <v>173</v>
      </c>
      <c r="BR17" t="s">
        <v>174</v>
      </c>
      <c r="BS17" t="s">
        <v>175</v>
      </c>
      <c r="BT17" t="s">
        <v>176</v>
      </c>
      <c r="BU17" t="s">
        <v>177</v>
      </c>
      <c r="BV17" t="s">
        <v>178</v>
      </c>
      <c r="BW17" t="s">
        <v>179</v>
      </c>
      <c r="BX17" t="s">
        <v>180</v>
      </c>
      <c r="BY17" t="s">
        <v>181</v>
      </c>
      <c r="BZ17" t="s">
        <v>182</v>
      </c>
      <c r="CA17" t="s">
        <v>183</v>
      </c>
      <c r="CB17" t="s">
        <v>184</v>
      </c>
      <c r="CC17" t="s">
        <v>185</v>
      </c>
      <c r="CD17" t="s">
        <v>186</v>
      </c>
      <c r="CE17" t="s">
        <v>187</v>
      </c>
      <c r="CF17" t="s">
        <v>188</v>
      </c>
      <c r="CG17" t="s">
        <v>189</v>
      </c>
      <c r="CH17" t="s">
        <v>190</v>
      </c>
      <c r="CI17" t="s">
        <v>191</v>
      </c>
      <c r="CJ17" t="s">
        <v>192</v>
      </c>
      <c r="CK17" t="s">
        <v>193</v>
      </c>
      <c r="CL17" t="s">
        <v>194</v>
      </c>
      <c r="CM17" t="s">
        <v>108</v>
      </c>
      <c r="CN17" t="s">
        <v>111</v>
      </c>
      <c r="CO17" t="s">
        <v>195</v>
      </c>
      <c r="CP17" t="s">
        <v>196</v>
      </c>
      <c r="CQ17" t="s">
        <v>197</v>
      </c>
      <c r="CR17" t="s">
        <v>198</v>
      </c>
      <c r="CS17" t="s">
        <v>199</v>
      </c>
      <c r="CT17" t="s">
        <v>200</v>
      </c>
      <c r="CU17" t="s">
        <v>201</v>
      </c>
      <c r="CV17" t="s">
        <v>202</v>
      </c>
      <c r="CW17" t="s">
        <v>203</v>
      </c>
      <c r="CX17" t="s">
        <v>204</v>
      </c>
      <c r="CY17" t="s">
        <v>205</v>
      </c>
      <c r="CZ17" t="s">
        <v>206</v>
      </c>
      <c r="DA17" t="s">
        <v>207</v>
      </c>
      <c r="DB17" t="s">
        <v>208</v>
      </c>
      <c r="DC17" t="s">
        <v>209</v>
      </c>
      <c r="DD17" t="s">
        <v>210</v>
      </c>
      <c r="DE17" t="s">
        <v>211</v>
      </c>
      <c r="DF17" t="s">
        <v>212</v>
      </c>
      <c r="DG17" t="s">
        <v>213</v>
      </c>
      <c r="DH17" t="s">
        <v>214</v>
      </c>
      <c r="DI17" t="s">
        <v>215</v>
      </c>
      <c r="DJ17" t="s">
        <v>216</v>
      </c>
      <c r="DK17" t="s">
        <v>217</v>
      </c>
      <c r="DL17" t="s">
        <v>218</v>
      </c>
      <c r="DM17" t="s">
        <v>219</v>
      </c>
      <c r="DN17" t="s">
        <v>220</v>
      </c>
      <c r="DO17" t="s">
        <v>221</v>
      </c>
      <c r="DP17" t="s">
        <v>222</v>
      </c>
      <c r="DQ17" t="s">
        <v>223</v>
      </c>
      <c r="DR17" t="s">
        <v>224</v>
      </c>
      <c r="DS17" t="s">
        <v>225</v>
      </c>
      <c r="DT17" t="s">
        <v>226</v>
      </c>
      <c r="DU17" t="s">
        <v>227</v>
      </c>
      <c r="DV17" t="s">
        <v>228</v>
      </c>
      <c r="DW17" t="s">
        <v>229</v>
      </c>
      <c r="DX17" t="s">
        <v>230</v>
      </c>
      <c r="DY17" t="s">
        <v>231</v>
      </c>
      <c r="DZ17" t="s">
        <v>232</v>
      </c>
      <c r="EA17" t="s">
        <v>233</v>
      </c>
      <c r="EB17" t="s">
        <v>234</v>
      </c>
      <c r="EC17" t="s">
        <v>235</v>
      </c>
      <c r="ED17" t="s">
        <v>236</v>
      </c>
      <c r="EE17" t="s">
        <v>237</v>
      </c>
      <c r="EF17" t="s">
        <v>238</v>
      </c>
      <c r="EG17" t="s">
        <v>239</v>
      </c>
      <c r="EH17" t="s">
        <v>240</v>
      </c>
      <c r="EI17" t="s">
        <v>241</v>
      </c>
      <c r="EJ17" t="s">
        <v>242</v>
      </c>
      <c r="EK17" t="s">
        <v>243</v>
      </c>
      <c r="EL17" t="s">
        <v>244</v>
      </c>
      <c r="EM17" t="s">
        <v>245</v>
      </c>
      <c r="EN17" t="s">
        <v>246</v>
      </c>
      <c r="EO17" t="s">
        <v>247</v>
      </c>
      <c r="EP17" t="s">
        <v>248</v>
      </c>
      <c r="EQ17" t="s">
        <v>249</v>
      </c>
      <c r="ER17" t="s">
        <v>250</v>
      </c>
      <c r="ES17" t="s">
        <v>251</v>
      </c>
      <c r="ET17" t="s">
        <v>252</v>
      </c>
      <c r="EU17" t="s">
        <v>253</v>
      </c>
      <c r="EV17" t="s">
        <v>254</v>
      </c>
      <c r="EW17" t="s">
        <v>255</v>
      </c>
      <c r="EX17" t="s">
        <v>256</v>
      </c>
      <c r="EY17" t="s">
        <v>257</v>
      </c>
      <c r="EZ17" t="s">
        <v>258</v>
      </c>
      <c r="FA17" t="s">
        <v>259</v>
      </c>
      <c r="FB17" t="s">
        <v>260</v>
      </c>
      <c r="FC17" t="s">
        <v>261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</row>
    <row r="18" spans="1:216" x14ac:dyDescent="0.2">
      <c r="B18" t="s">
        <v>319</v>
      </c>
      <c r="C18" t="s">
        <v>319</v>
      </c>
      <c r="F18" t="s">
        <v>319</v>
      </c>
      <c r="L18" t="s">
        <v>319</v>
      </c>
      <c r="M18" t="s">
        <v>320</v>
      </c>
      <c r="N18" t="s">
        <v>321</v>
      </c>
      <c r="O18" t="s">
        <v>322</v>
      </c>
      <c r="P18" t="s">
        <v>323</v>
      </c>
      <c r="Q18" t="s">
        <v>323</v>
      </c>
      <c r="R18" t="s">
        <v>157</v>
      </c>
      <c r="S18" t="s">
        <v>157</v>
      </c>
      <c r="T18" t="s">
        <v>320</v>
      </c>
      <c r="U18" t="s">
        <v>320</v>
      </c>
      <c r="V18" t="s">
        <v>320</v>
      </c>
      <c r="W18" t="s">
        <v>320</v>
      </c>
      <c r="X18" t="s">
        <v>324</v>
      </c>
      <c r="Y18" t="s">
        <v>325</v>
      </c>
      <c r="Z18" t="s">
        <v>325</v>
      </c>
      <c r="AA18" t="s">
        <v>326</v>
      </c>
      <c r="AB18" t="s">
        <v>327</v>
      </c>
      <c r="AC18" t="s">
        <v>326</v>
      </c>
      <c r="AD18" t="s">
        <v>326</v>
      </c>
      <c r="AE18" t="s">
        <v>326</v>
      </c>
      <c r="AF18" t="s">
        <v>324</v>
      </c>
      <c r="AG18" t="s">
        <v>324</v>
      </c>
      <c r="AH18" t="s">
        <v>324</v>
      </c>
      <c r="AI18" t="s">
        <v>324</v>
      </c>
      <c r="AJ18" t="s">
        <v>328</v>
      </c>
      <c r="AK18" t="s">
        <v>327</v>
      </c>
      <c r="AM18" t="s">
        <v>327</v>
      </c>
      <c r="AN18" t="s">
        <v>328</v>
      </c>
      <c r="AO18" t="s">
        <v>322</v>
      </c>
      <c r="AP18" t="s">
        <v>322</v>
      </c>
      <c r="AR18" t="s">
        <v>329</v>
      </c>
      <c r="AS18" t="s">
        <v>319</v>
      </c>
      <c r="AT18" t="s">
        <v>323</v>
      </c>
      <c r="AU18" t="s">
        <v>323</v>
      </c>
      <c r="AV18" t="s">
        <v>330</v>
      </c>
      <c r="AW18" t="s">
        <v>330</v>
      </c>
      <c r="AX18" t="s">
        <v>323</v>
      </c>
      <c r="AY18" t="s">
        <v>330</v>
      </c>
      <c r="AZ18" t="s">
        <v>328</v>
      </c>
      <c r="BA18" t="s">
        <v>326</v>
      </c>
      <c r="BB18" t="s">
        <v>326</v>
      </c>
      <c r="BC18" t="s">
        <v>325</v>
      </c>
      <c r="BD18" t="s">
        <v>325</v>
      </c>
      <c r="BE18" t="s">
        <v>325</v>
      </c>
      <c r="BF18" t="s">
        <v>325</v>
      </c>
      <c r="BG18" t="s">
        <v>325</v>
      </c>
      <c r="BH18" t="s">
        <v>331</v>
      </c>
      <c r="BI18" t="s">
        <v>322</v>
      </c>
      <c r="BJ18" t="s">
        <v>322</v>
      </c>
      <c r="BK18" t="s">
        <v>323</v>
      </c>
      <c r="BL18" t="s">
        <v>323</v>
      </c>
      <c r="BM18" t="s">
        <v>323</v>
      </c>
      <c r="BN18" t="s">
        <v>330</v>
      </c>
      <c r="BO18" t="s">
        <v>323</v>
      </c>
      <c r="BP18" t="s">
        <v>330</v>
      </c>
      <c r="BQ18" t="s">
        <v>326</v>
      </c>
      <c r="BR18" t="s">
        <v>326</v>
      </c>
      <c r="BS18" t="s">
        <v>325</v>
      </c>
      <c r="BT18" t="s">
        <v>325</v>
      </c>
      <c r="BU18" t="s">
        <v>322</v>
      </c>
      <c r="BZ18" t="s">
        <v>322</v>
      </c>
      <c r="CC18" t="s">
        <v>325</v>
      </c>
      <c r="CD18" t="s">
        <v>325</v>
      </c>
      <c r="CE18" t="s">
        <v>325</v>
      </c>
      <c r="CF18" t="s">
        <v>325</v>
      </c>
      <c r="CG18" t="s">
        <v>325</v>
      </c>
      <c r="CH18" t="s">
        <v>322</v>
      </c>
      <c r="CI18" t="s">
        <v>322</v>
      </c>
      <c r="CJ18" t="s">
        <v>322</v>
      </c>
      <c r="CK18" t="s">
        <v>319</v>
      </c>
      <c r="CM18" t="s">
        <v>332</v>
      </c>
      <c r="CO18" t="s">
        <v>319</v>
      </c>
      <c r="CP18" t="s">
        <v>319</v>
      </c>
      <c r="CR18" t="s">
        <v>333</v>
      </c>
      <c r="CS18" t="s">
        <v>334</v>
      </c>
      <c r="CT18" t="s">
        <v>333</v>
      </c>
      <c r="CU18" t="s">
        <v>334</v>
      </c>
      <c r="CV18" t="s">
        <v>333</v>
      </c>
      <c r="CW18" t="s">
        <v>334</v>
      </c>
      <c r="CX18" t="s">
        <v>327</v>
      </c>
      <c r="CY18" t="s">
        <v>327</v>
      </c>
      <c r="CZ18" t="s">
        <v>322</v>
      </c>
      <c r="DA18" t="s">
        <v>335</v>
      </c>
      <c r="DB18" t="s">
        <v>322</v>
      </c>
      <c r="DD18" t="s">
        <v>323</v>
      </c>
      <c r="DE18" t="s">
        <v>336</v>
      </c>
      <c r="DF18" t="s">
        <v>323</v>
      </c>
      <c r="DH18" t="s">
        <v>322</v>
      </c>
      <c r="DI18" t="s">
        <v>335</v>
      </c>
      <c r="DJ18" t="s">
        <v>322</v>
      </c>
      <c r="DO18" t="s">
        <v>337</v>
      </c>
      <c r="DP18" t="s">
        <v>337</v>
      </c>
      <c r="EC18" t="s">
        <v>337</v>
      </c>
      <c r="ED18" t="s">
        <v>337</v>
      </c>
      <c r="EE18" t="s">
        <v>338</v>
      </c>
      <c r="EF18" t="s">
        <v>338</v>
      </c>
      <c r="EG18" t="s">
        <v>325</v>
      </c>
      <c r="EH18" t="s">
        <v>325</v>
      </c>
      <c r="EI18" t="s">
        <v>327</v>
      </c>
      <c r="EJ18" t="s">
        <v>325</v>
      </c>
      <c r="EK18" t="s">
        <v>330</v>
      </c>
      <c r="EL18" t="s">
        <v>327</v>
      </c>
      <c r="EM18" t="s">
        <v>327</v>
      </c>
      <c r="EO18" t="s">
        <v>337</v>
      </c>
      <c r="EP18" t="s">
        <v>337</v>
      </c>
      <c r="EQ18" t="s">
        <v>337</v>
      </c>
      <c r="ER18" t="s">
        <v>337</v>
      </c>
      <c r="ES18" t="s">
        <v>337</v>
      </c>
      <c r="ET18" t="s">
        <v>337</v>
      </c>
      <c r="EU18" t="s">
        <v>337</v>
      </c>
      <c r="EV18" t="s">
        <v>339</v>
      </c>
      <c r="EW18" t="s">
        <v>339</v>
      </c>
      <c r="EX18" t="s">
        <v>339</v>
      </c>
      <c r="EY18" t="s">
        <v>340</v>
      </c>
      <c r="EZ18" t="s">
        <v>337</v>
      </c>
      <c r="FA18" t="s">
        <v>337</v>
      </c>
      <c r="FB18" t="s">
        <v>337</v>
      </c>
      <c r="FC18" t="s">
        <v>337</v>
      </c>
      <c r="FD18" t="s">
        <v>337</v>
      </c>
      <c r="FE18" t="s">
        <v>337</v>
      </c>
      <c r="FF18" t="s">
        <v>337</v>
      </c>
      <c r="FG18" t="s">
        <v>337</v>
      </c>
      <c r="FH18" t="s">
        <v>337</v>
      </c>
      <c r="FI18" t="s">
        <v>337</v>
      </c>
      <c r="FJ18" t="s">
        <v>337</v>
      </c>
      <c r="FK18" t="s">
        <v>337</v>
      </c>
      <c r="FR18" t="s">
        <v>337</v>
      </c>
      <c r="FS18" t="s">
        <v>327</v>
      </c>
      <c r="FT18" t="s">
        <v>327</v>
      </c>
      <c r="FU18" t="s">
        <v>333</v>
      </c>
      <c r="FV18" t="s">
        <v>334</v>
      </c>
      <c r="FW18" t="s">
        <v>334</v>
      </c>
      <c r="GA18" t="s">
        <v>334</v>
      </c>
      <c r="GE18" t="s">
        <v>323</v>
      </c>
      <c r="GF18" t="s">
        <v>323</v>
      </c>
      <c r="GG18" t="s">
        <v>330</v>
      </c>
      <c r="GH18" t="s">
        <v>330</v>
      </c>
      <c r="GI18" t="s">
        <v>341</v>
      </c>
      <c r="GJ18" t="s">
        <v>341</v>
      </c>
      <c r="GK18" t="s">
        <v>337</v>
      </c>
      <c r="GL18" t="s">
        <v>337</v>
      </c>
      <c r="GM18" t="s">
        <v>337</v>
      </c>
      <c r="GN18" t="s">
        <v>337</v>
      </c>
      <c r="GO18" t="s">
        <v>337</v>
      </c>
      <c r="GP18" t="s">
        <v>337</v>
      </c>
      <c r="GQ18" t="s">
        <v>325</v>
      </c>
      <c r="GR18" t="s">
        <v>337</v>
      </c>
      <c r="GT18" t="s">
        <v>328</v>
      </c>
      <c r="GU18" t="s">
        <v>328</v>
      </c>
      <c r="GV18" t="s">
        <v>325</v>
      </c>
      <c r="GW18" t="s">
        <v>325</v>
      </c>
      <c r="GX18" t="s">
        <v>325</v>
      </c>
      <c r="GY18" t="s">
        <v>325</v>
      </c>
      <c r="GZ18" t="s">
        <v>325</v>
      </c>
      <c r="HA18" t="s">
        <v>327</v>
      </c>
      <c r="HB18" t="s">
        <v>327</v>
      </c>
      <c r="HC18" t="s">
        <v>327</v>
      </c>
      <c r="HD18" t="s">
        <v>325</v>
      </c>
      <c r="HE18" t="s">
        <v>323</v>
      </c>
      <c r="HF18" t="s">
        <v>330</v>
      </c>
      <c r="HG18" t="s">
        <v>327</v>
      </c>
      <c r="HH18" t="s">
        <v>327</v>
      </c>
    </row>
    <row r="19" spans="1:216" x14ac:dyDescent="0.2">
      <c r="A19">
        <v>14</v>
      </c>
      <c r="B19">
        <v>1690230445.0999999</v>
      </c>
      <c r="C19">
        <v>4716.0999999046298</v>
      </c>
      <c r="D19" t="s">
        <v>352</v>
      </c>
      <c r="E19" t="s">
        <v>353</v>
      </c>
      <c r="F19" t="s">
        <v>342</v>
      </c>
      <c r="G19" t="s">
        <v>343</v>
      </c>
      <c r="H19" t="s">
        <v>344</v>
      </c>
      <c r="I19" t="s">
        <v>345</v>
      </c>
      <c r="J19" t="s">
        <v>346</v>
      </c>
      <c r="K19" t="s">
        <v>347</v>
      </c>
      <c r="L19">
        <v>1690230445.0999999</v>
      </c>
      <c r="M19">
        <f t="shared" ref="M19:M36" si="0">(N19)/1000</f>
        <v>1.7293795332382275E-3</v>
      </c>
      <c r="N19">
        <f t="shared" ref="N19:N36" si="1">1000*AZ19*AL19*(AV19-AW19)/(100*$B$7*(1000-AL19*AV19))</f>
        <v>1.7293795332382276</v>
      </c>
      <c r="O19">
        <f t="shared" ref="O19:O36" si="2">AZ19*AL19*(AU19-AT19*(1000-AL19*AW19)/(1000-AL19*AV19))/(100*$B$7)</f>
        <v>9.9486679133972302</v>
      </c>
      <c r="P19">
        <f t="shared" ref="P19:P36" si="3">AT19 - IF(AL19&gt;1, O19*$B$7*100/(AN19*BH19), 0)</f>
        <v>392.798</v>
      </c>
      <c r="Q19">
        <f t="shared" ref="Q19:Q36" si="4">((W19-M19/2)*P19-O19)/(W19+M19/2)</f>
        <v>274.91628609432479</v>
      </c>
      <c r="R19">
        <f t="shared" ref="R19:R36" si="5">Q19*(BA19+BB19)/1000</f>
        <v>27.447977401526423</v>
      </c>
      <c r="S19">
        <f t="shared" ref="S19:S36" si="6">(AT19 - IF(AL19&gt;1, O19*$B$7*100/(AN19*BH19), 0))*(BA19+BB19)/1000</f>
        <v>39.217431533560003</v>
      </c>
      <c r="T19">
        <f t="shared" ref="T19:T36" si="7">2/((1/V19-1/U19)+SIGN(V19)*SQRT((1/V19-1/U19)*(1/V19-1/U19) + 4*$C$7/(($C$7+1)*($C$7+1))*(2*1/V19*1/U19-1/U19*1/U19)))</f>
        <v>0.14538785019032799</v>
      </c>
      <c r="U19">
        <f t="shared" ref="U19:U36" si="8">IF(LEFT($D$7,1)&lt;&gt;"0",IF(LEFT($D$7,1)="1",3,$E$7),$D$5+$E$5*(BH19*BA19/($K$5*1000))+$F$5*(BH19*BA19/($K$5*1000))*MAX(MIN($B$7,$J$5),$I$5)*MAX(MIN($B$7,$J$5),$I$5)+$G$5*MAX(MIN($B$7,$J$5),$I$5)*(BH19*BA19/($K$5*1000))+$H$5*(BH19*BA19/($K$5*1000))*(BH19*BA19/($K$5*1000)))</f>
        <v>3.9174485024973862</v>
      </c>
      <c r="V19">
        <f t="shared" ref="V19:V36" si="9">M19*(1000-(1000*0.61365*EXP(17.502*Z19/(240.97+Z19))/(BA19+BB19)+AV19)/2)/(1000*0.61365*EXP(17.502*Z19/(240.97+Z19))/(BA19+BB19)-AV19)</f>
        <v>0.14245543118995438</v>
      </c>
      <c r="W19">
        <f t="shared" ref="W19:W36" si="10">1/(($C$7+1)/(T19/1.6)+1/(U19/1.37)) + $C$7/(($C$7+1)/(T19/1.6) + $C$7/(U19/1.37))</f>
        <v>8.9293184454638519E-2</v>
      </c>
      <c r="X19">
        <f t="shared" ref="X19:X36" si="11">(AO19*AR19)</f>
        <v>297.69024899999994</v>
      </c>
      <c r="Y19">
        <f t="shared" ref="Y19:Y36" si="12">(BC19+(X19+2*0.95*0.0000000567*(((BC19+$B$9)+273)^4-(BC19+273)^4)-44100*M19)/(1.84*29.3*U19+8*0.95*0.0000000567*(BC19+273)^3))</f>
        <v>29.005655822921845</v>
      </c>
      <c r="Z19">
        <f t="shared" ref="Z19:Z36" si="13">($C$9*BD19+$D$9*BE19+$E$9*Y19)</f>
        <v>29.005655822921845</v>
      </c>
      <c r="AA19">
        <f t="shared" ref="AA19:AA36" si="14">0.61365*EXP(17.502*Z19/(240.97+Z19))</f>
        <v>4.0230891927852666</v>
      </c>
      <c r="AB19">
        <f t="shared" ref="AB19:AB36" si="15">(AC19/AD19*100)</f>
        <v>75.12030603987489</v>
      </c>
      <c r="AC19">
        <f t="shared" ref="AC19:AC36" si="16">AV19*(BA19+BB19)/1000</f>
        <v>2.8527731631820004</v>
      </c>
      <c r="AD19">
        <f t="shared" ref="AD19:AD36" si="17">0.61365*EXP(17.502*BC19/(240.97+BC19))</f>
        <v>3.7976058852418797</v>
      </c>
      <c r="AE19">
        <f t="shared" ref="AE19:AE36" si="18">(AA19-AV19*(BA19+BB19)/1000)</f>
        <v>1.1703160296032662</v>
      </c>
      <c r="AF19">
        <f t="shared" ref="AF19:AF36" si="19">(-M19*44100)</f>
        <v>-76.265637415805827</v>
      </c>
      <c r="AG19">
        <f t="shared" ref="AG19:AG36" si="20">2*29.3*U19*0.92*(BC19-Z19)</f>
        <v>-209.7520106899641</v>
      </c>
      <c r="AH19">
        <f t="shared" ref="AH19:AH36" si="21">2*0.95*0.0000000567*(((BC19+$B$9)+273)^4-(Z19+273)^4)</f>
        <v>-11.730496654959001</v>
      </c>
      <c r="AI19">
        <f t="shared" ref="AI19:AI36" si="22">X19+AH19+AF19+AG19</f>
        <v>-5.7895760728968071E-2</v>
      </c>
      <c r="AJ19">
        <v>0</v>
      </c>
      <c r="AK19">
        <v>0</v>
      </c>
      <c r="AL19">
        <f t="shared" ref="AL19:AL36" si="23">IF(AJ19*$H$15&gt;=AN19,1,(AN19/(AN19-AJ19*$H$15)))</f>
        <v>1</v>
      </c>
      <c r="AM19">
        <f t="shared" ref="AM19:AM36" si="24">(AL19-1)*100</f>
        <v>0</v>
      </c>
      <c r="AN19">
        <f t="shared" ref="AN19:AN36" si="25">MAX(0,($B$15+$C$15*BH19)/(1+$D$15*BH19)*BA19/(BC19+273)*$E$15)</f>
        <v>52582.081874844836</v>
      </c>
      <c r="AO19">
        <f t="shared" ref="AO19:AO36" si="26">$B$13*BI19+$C$13*BJ19+$F$13*BU19*(1-BX19)</f>
        <v>1799.93</v>
      </c>
      <c r="AP19">
        <f t="shared" ref="AP19:AP36" si="27">AO19*AQ19</f>
        <v>1517.3408999999999</v>
      </c>
      <c r="AQ19">
        <f t="shared" ref="AQ19:AQ36" si="28">($B$13*$D$11+$C$13*$D$11+$F$13*((CH19+BZ19)/MAX(CH19+BZ19+CI19, 0.1)*$I$11+CI19/MAX(CH19+BZ19+CI19, 0.1)*$J$11))/($B$13+$C$13+$F$13)</f>
        <v>0.84299994999805539</v>
      </c>
      <c r="AR19">
        <f t="shared" ref="AR19:AR36" si="29">($B$13*$K$11+$C$13*$K$11+$F$13*((CH19+BZ19)/MAX(CH19+BZ19+CI19, 0.1)*$P$11+CI19/MAX(CH19+BZ19+CI19, 0.1)*$Q$11))/($B$13+$C$13+$F$13)</f>
        <v>0.16538990349624705</v>
      </c>
      <c r="AS19">
        <v>1690230445.0999999</v>
      </c>
      <c r="AT19">
        <v>392.798</v>
      </c>
      <c r="AU19">
        <v>400.02199999999999</v>
      </c>
      <c r="AV19">
        <v>28.5731</v>
      </c>
      <c r="AW19">
        <v>27.4312</v>
      </c>
      <c r="AX19">
        <v>400.745</v>
      </c>
      <c r="AY19">
        <v>28.682099999999998</v>
      </c>
      <c r="AZ19">
        <v>400.16699999999997</v>
      </c>
      <c r="BA19">
        <v>99.741200000000006</v>
      </c>
      <c r="BB19">
        <v>0.10002</v>
      </c>
      <c r="BC19">
        <v>28.012499999999999</v>
      </c>
      <c r="BD19">
        <v>27.527799999999999</v>
      </c>
      <c r="BE19">
        <v>999.9</v>
      </c>
      <c r="BF19">
        <v>0</v>
      </c>
      <c r="BG19">
        <v>0</v>
      </c>
      <c r="BH19">
        <v>10003.799999999999</v>
      </c>
      <c r="BI19">
        <v>0</v>
      </c>
      <c r="BJ19">
        <v>0.68786499999999995</v>
      </c>
      <c r="BK19">
        <v>-7.7225999999999999</v>
      </c>
      <c r="BL19">
        <v>403.83</v>
      </c>
      <c r="BM19">
        <v>411.30500000000001</v>
      </c>
      <c r="BN19">
        <v>1.12283</v>
      </c>
      <c r="BO19">
        <v>400.02199999999999</v>
      </c>
      <c r="BP19">
        <v>27.4312</v>
      </c>
      <c r="BQ19">
        <v>2.84802</v>
      </c>
      <c r="BR19">
        <v>2.7360199999999999</v>
      </c>
      <c r="BS19">
        <v>23.165099999999999</v>
      </c>
      <c r="BT19">
        <v>22.5031</v>
      </c>
      <c r="BU19">
        <v>1799.93</v>
      </c>
      <c r="BV19">
        <v>0.90000199999999997</v>
      </c>
      <c r="BW19">
        <v>9.9998500000000004E-2</v>
      </c>
      <c r="BX19">
        <v>0</v>
      </c>
      <c r="BY19">
        <v>2.4256000000000002</v>
      </c>
      <c r="BZ19">
        <v>0</v>
      </c>
      <c r="CA19">
        <v>6064.74</v>
      </c>
      <c r="CB19">
        <v>17198.900000000001</v>
      </c>
      <c r="CC19">
        <v>44.25</v>
      </c>
      <c r="CD19">
        <v>47.625</v>
      </c>
      <c r="CE19">
        <v>45.686999999999998</v>
      </c>
      <c r="CF19">
        <v>44.875</v>
      </c>
      <c r="CG19">
        <v>43.75</v>
      </c>
      <c r="CH19">
        <v>1619.94</v>
      </c>
      <c r="CI19">
        <v>179.99</v>
      </c>
      <c r="CJ19">
        <v>0</v>
      </c>
      <c r="CK19">
        <v>1690230452.4000001</v>
      </c>
      <c r="CL19">
        <v>0</v>
      </c>
      <c r="CM19">
        <v>1690230469.0999999</v>
      </c>
      <c r="CN19" t="s">
        <v>354</v>
      </c>
      <c r="CO19">
        <v>1690230469.0999999</v>
      </c>
      <c r="CP19">
        <v>1690230466.0999999</v>
      </c>
      <c r="CQ19">
        <v>19</v>
      </c>
      <c r="CR19">
        <v>0.499</v>
      </c>
      <c r="CS19">
        <v>1.9E-2</v>
      </c>
      <c r="CT19">
        <v>-7.9470000000000001</v>
      </c>
      <c r="CU19">
        <v>-0.109</v>
      </c>
      <c r="CV19">
        <v>400</v>
      </c>
      <c r="CW19">
        <v>27</v>
      </c>
      <c r="CX19">
        <v>0.25</v>
      </c>
      <c r="CY19">
        <v>0.05</v>
      </c>
      <c r="CZ19">
        <v>8.9670353763971296</v>
      </c>
      <c r="DA19">
        <v>0.17478001511462299</v>
      </c>
      <c r="DB19">
        <v>6.9468425887649496E-2</v>
      </c>
      <c r="DC19">
        <v>1</v>
      </c>
      <c r="DD19">
        <v>400.01328571428598</v>
      </c>
      <c r="DE19">
        <v>-0.235870129869798</v>
      </c>
      <c r="DF19">
        <v>4.7326769689594303E-2</v>
      </c>
      <c r="DG19">
        <v>1</v>
      </c>
      <c r="DH19">
        <v>1800.00476190476</v>
      </c>
      <c r="DI19">
        <v>-0.22878831460656099</v>
      </c>
      <c r="DJ19">
        <v>0.14291586094848999</v>
      </c>
      <c r="DK19">
        <v>-1</v>
      </c>
      <c r="DL19">
        <v>2</v>
      </c>
      <c r="DM19">
        <v>2</v>
      </c>
      <c r="DN19" t="s">
        <v>348</v>
      </c>
      <c r="DO19">
        <v>2.6508799999999999</v>
      </c>
      <c r="DP19">
        <v>2.8298199999999998</v>
      </c>
      <c r="DQ19">
        <v>9.3320200000000006E-2</v>
      </c>
      <c r="DR19">
        <v>9.3511300000000006E-2</v>
      </c>
      <c r="DS19">
        <v>0.13501299999999999</v>
      </c>
      <c r="DT19">
        <v>0.130661</v>
      </c>
      <c r="DU19">
        <v>28616.799999999999</v>
      </c>
      <c r="DV19">
        <v>29409.4</v>
      </c>
      <c r="DW19">
        <v>29334</v>
      </c>
      <c r="DX19">
        <v>30259.4</v>
      </c>
      <c r="DY19">
        <v>33258.699999999997</v>
      </c>
      <c r="DZ19">
        <v>34325.699999999997</v>
      </c>
      <c r="EA19">
        <v>40309.1</v>
      </c>
      <c r="EB19">
        <v>41801.300000000003</v>
      </c>
      <c r="EC19">
        <v>1.82395</v>
      </c>
      <c r="ED19">
        <v>2.1764800000000002</v>
      </c>
      <c r="EE19">
        <v>0.11947000000000001</v>
      </c>
      <c r="EF19">
        <v>0</v>
      </c>
      <c r="EG19">
        <v>25.572500000000002</v>
      </c>
      <c r="EH19">
        <v>999.9</v>
      </c>
      <c r="EI19">
        <v>52.716000000000001</v>
      </c>
      <c r="EJ19">
        <v>35.57</v>
      </c>
      <c r="EK19">
        <v>30.808499999999999</v>
      </c>
      <c r="EL19">
        <v>61.101700000000001</v>
      </c>
      <c r="EM19">
        <v>17.660299999999999</v>
      </c>
      <c r="EN19">
        <v>1</v>
      </c>
      <c r="EO19">
        <v>-2.7068100000000001E-2</v>
      </c>
      <c r="EP19">
        <v>0.25126900000000002</v>
      </c>
      <c r="EQ19">
        <v>20.295000000000002</v>
      </c>
      <c r="ER19">
        <v>5.2367600000000003</v>
      </c>
      <c r="ES19">
        <v>11.826499999999999</v>
      </c>
      <c r="ET19">
        <v>4.9816000000000003</v>
      </c>
      <c r="EU19">
        <v>3.2999299999999998</v>
      </c>
      <c r="EV19">
        <v>235.4</v>
      </c>
      <c r="EW19">
        <v>9999</v>
      </c>
      <c r="EX19">
        <v>6957.5</v>
      </c>
      <c r="EY19">
        <v>100.2</v>
      </c>
      <c r="EZ19">
        <v>1.8737699999999999</v>
      </c>
      <c r="FA19">
        <v>1.8794599999999999</v>
      </c>
      <c r="FB19">
        <v>1.87984</v>
      </c>
      <c r="FC19">
        <v>1.88049</v>
      </c>
      <c r="FD19">
        <v>1.87805</v>
      </c>
      <c r="FE19">
        <v>1.8767100000000001</v>
      </c>
      <c r="FF19">
        <v>1.87744</v>
      </c>
      <c r="FG19">
        <v>1.8752800000000001</v>
      </c>
      <c r="FH19">
        <v>0</v>
      </c>
      <c r="FI19">
        <v>0</v>
      </c>
      <c r="FJ19">
        <v>0</v>
      </c>
      <c r="FK19">
        <v>0</v>
      </c>
      <c r="FL19" t="s">
        <v>349</v>
      </c>
      <c r="FM19" t="s">
        <v>350</v>
      </c>
      <c r="FN19" t="s">
        <v>351</v>
      </c>
      <c r="FO19" t="s">
        <v>351</v>
      </c>
      <c r="FP19" t="s">
        <v>351</v>
      </c>
      <c r="FQ19" t="s">
        <v>351</v>
      </c>
      <c r="FR19">
        <v>0</v>
      </c>
      <c r="FS19">
        <v>100</v>
      </c>
      <c r="FT19">
        <v>100</v>
      </c>
      <c r="FU19">
        <v>-7.9470000000000001</v>
      </c>
      <c r="FV19">
        <v>-0.109</v>
      </c>
      <c r="FW19">
        <v>-8.4472372837822096</v>
      </c>
      <c r="FX19">
        <v>1.4527828764109799E-4</v>
      </c>
      <c r="FY19">
        <v>-4.3579519040863002E-7</v>
      </c>
      <c r="FZ19">
        <v>2.0799061152897499E-10</v>
      </c>
      <c r="GA19">
        <v>-0.12803999999999899</v>
      </c>
      <c r="GB19">
        <v>0</v>
      </c>
      <c r="GC19">
        <v>0</v>
      </c>
      <c r="GD19">
        <v>0</v>
      </c>
      <c r="GE19">
        <v>4</v>
      </c>
      <c r="GF19">
        <v>2147</v>
      </c>
      <c r="GG19">
        <v>-1</v>
      </c>
      <c r="GH19">
        <v>-1</v>
      </c>
      <c r="GI19">
        <v>18.399999999999999</v>
      </c>
      <c r="GJ19">
        <v>18.600000000000001</v>
      </c>
      <c r="GK19">
        <v>1.0510299999999999</v>
      </c>
      <c r="GL19">
        <v>2.5720200000000002</v>
      </c>
      <c r="GM19">
        <v>1.54541</v>
      </c>
      <c r="GN19">
        <v>2.2717299999999998</v>
      </c>
      <c r="GO19">
        <v>1.5979000000000001</v>
      </c>
      <c r="GP19">
        <v>2.47559</v>
      </c>
      <c r="GQ19">
        <v>38.305599999999998</v>
      </c>
      <c r="GR19">
        <v>14.9551</v>
      </c>
      <c r="GS19">
        <v>18</v>
      </c>
      <c r="GT19">
        <v>398.04500000000002</v>
      </c>
      <c r="GU19">
        <v>592.03700000000003</v>
      </c>
      <c r="GV19">
        <v>26.2118</v>
      </c>
      <c r="GW19">
        <v>26.5686</v>
      </c>
      <c r="GX19">
        <v>29.9998</v>
      </c>
      <c r="GY19">
        <v>26.673200000000001</v>
      </c>
      <c r="GZ19">
        <v>26.659199999999998</v>
      </c>
      <c r="HA19">
        <v>21.095800000000001</v>
      </c>
      <c r="HB19">
        <v>10</v>
      </c>
      <c r="HC19">
        <v>-30</v>
      </c>
      <c r="HD19">
        <v>26.2119</v>
      </c>
      <c r="HE19">
        <v>400</v>
      </c>
      <c r="HF19">
        <v>0</v>
      </c>
      <c r="HG19">
        <v>99.940700000000007</v>
      </c>
      <c r="HH19">
        <v>97.050200000000004</v>
      </c>
    </row>
    <row r="20" spans="1:216" x14ac:dyDescent="0.2">
      <c r="A20">
        <v>15</v>
      </c>
      <c r="B20">
        <v>1690230548.0999999</v>
      </c>
      <c r="C20">
        <v>4819.0999999046298</v>
      </c>
      <c r="D20" t="s">
        <v>355</v>
      </c>
      <c r="E20" t="s">
        <v>356</v>
      </c>
      <c r="F20" t="s">
        <v>342</v>
      </c>
      <c r="G20" t="s">
        <v>343</v>
      </c>
      <c r="H20" t="s">
        <v>344</v>
      </c>
      <c r="I20" t="s">
        <v>345</v>
      </c>
      <c r="J20" t="s">
        <v>346</v>
      </c>
      <c r="K20" t="s">
        <v>347</v>
      </c>
      <c r="L20">
        <v>1690230548.0999999</v>
      </c>
      <c r="M20">
        <f t="shared" si="0"/>
        <v>1.7559295100822087E-3</v>
      </c>
      <c r="N20">
        <f t="shared" si="1"/>
        <v>1.7559295100822088</v>
      </c>
      <c r="O20">
        <f t="shared" si="2"/>
        <v>7.0495763779755753</v>
      </c>
      <c r="P20">
        <f t="shared" si="3"/>
        <v>294.85199999999998</v>
      </c>
      <c r="Q20">
        <f t="shared" si="4"/>
        <v>207.95872528135268</v>
      </c>
      <c r="R20">
        <f t="shared" si="5"/>
        <v>20.762253816626924</v>
      </c>
      <c r="S20">
        <f t="shared" si="6"/>
        <v>29.437534078253996</v>
      </c>
      <c r="T20">
        <f t="shared" si="7"/>
        <v>0.14028007117721836</v>
      </c>
      <c r="U20">
        <f t="shared" si="8"/>
        <v>3.9201145349091631</v>
      </c>
      <c r="V20">
        <f t="shared" si="9"/>
        <v>0.13754980948898646</v>
      </c>
      <c r="W20">
        <f t="shared" si="10"/>
        <v>8.620950812919112E-2</v>
      </c>
      <c r="X20">
        <f t="shared" si="11"/>
        <v>297.67065899999994</v>
      </c>
      <c r="Y20">
        <f t="shared" si="12"/>
        <v>28.984187945562653</v>
      </c>
      <c r="Z20">
        <f t="shared" si="13"/>
        <v>28.984187945562653</v>
      </c>
      <c r="AA20">
        <f t="shared" si="14"/>
        <v>4.0180944282834918</v>
      </c>
      <c r="AB20">
        <f t="shared" si="15"/>
        <v>73.455136519619742</v>
      </c>
      <c r="AC20">
        <f t="shared" si="16"/>
        <v>2.7870171986443499</v>
      </c>
      <c r="AD20">
        <f t="shared" si="17"/>
        <v>3.7941760517999206</v>
      </c>
      <c r="AE20">
        <f t="shared" si="18"/>
        <v>1.2310772296391419</v>
      </c>
      <c r="AF20">
        <f t="shared" si="19"/>
        <v>-77.436491394625406</v>
      </c>
      <c r="AG20">
        <f t="shared" si="20"/>
        <v>-208.63349965707292</v>
      </c>
      <c r="AH20">
        <f t="shared" si="21"/>
        <v>-11.65786336784543</v>
      </c>
      <c r="AI20">
        <f t="shared" si="22"/>
        <v>-5.7195419543830894E-2</v>
      </c>
      <c r="AJ20">
        <v>0</v>
      </c>
      <c r="AK20">
        <v>0</v>
      </c>
      <c r="AL20">
        <f t="shared" si="23"/>
        <v>1</v>
      </c>
      <c r="AM20">
        <f t="shared" si="24"/>
        <v>0</v>
      </c>
      <c r="AN20">
        <f t="shared" si="25"/>
        <v>52633.716190883177</v>
      </c>
      <c r="AO20">
        <f t="shared" si="26"/>
        <v>1799.8</v>
      </c>
      <c r="AP20">
        <f t="shared" si="27"/>
        <v>1517.2322999999999</v>
      </c>
      <c r="AQ20">
        <f t="shared" si="28"/>
        <v>0.84300050005556171</v>
      </c>
      <c r="AR20">
        <f t="shared" si="29"/>
        <v>0.16539096510723411</v>
      </c>
      <c r="AS20">
        <v>1690230548.0999999</v>
      </c>
      <c r="AT20">
        <v>294.85199999999998</v>
      </c>
      <c r="AU20">
        <v>299.99599999999998</v>
      </c>
      <c r="AV20">
        <v>27.915299999999998</v>
      </c>
      <c r="AW20">
        <v>26.754999999999999</v>
      </c>
      <c r="AX20">
        <v>301.99599999999998</v>
      </c>
      <c r="AY20">
        <v>28.026299999999999</v>
      </c>
      <c r="AZ20">
        <v>400.13799999999998</v>
      </c>
      <c r="BA20">
        <v>99.738399999999999</v>
      </c>
      <c r="BB20">
        <v>9.9939500000000001E-2</v>
      </c>
      <c r="BC20">
        <v>27.997</v>
      </c>
      <c r="BD20">
        <v>27.532299999999999</v>
      </c>
      <c r="BE20">
        <v>999.9</v>
      </c>
      <c r="BF20">
        <v>0</v>
      </c>
      <c r="BG20">
        <v>0</v>
      </c>
      <c r="BH20">
        <v>10013.799999999999</v>
      </c>
      <c r="BI20">
        <v>0</v>
      </c>
      <c r="BJ20">
        <v>0.63495199999999996</v>
      </c>
      <c r="BK20">
        <v>-5.93771</v>
      </c>
      <c r="BL20">
        <v>302.50299999999999</v>
      </c>
      <c r="BM20">
        <v>308.24299999999999</v>
      </c>
      <c r="BN20">
        <v>1.1619900000000001</v>
      </c>
      <c r="BO20">
        <v>299.99599999999998</v>
      </c>
      <c r="BP20">
        <v>26.754999999999999</v>
      </c>
      <c r="BQ20">
        <v>2.7843900000000001</v>
      </c>
      <c r="BR20">
        <v>2.6684999999999999</v>
      </c>
      <c r="BS20">
        <v>22.791899999999998</v>
      </c>
      <c r="BT20">
        <v>22.092400000000001</v>
      </c>
      <c r="BU20">
        <v>1799.8</v>
      </c>
      <c r="BV20">
        <v>0.89998500000000003</v>
      </c>
      <c r="BW20">
        <v>0.10001500000000001</v>
      </c>
      <c r="BX20">
        <v>0</v>
      </c>
      <c r="BY20">
        <v>2.4659</v>
      </c>
      <c r="BZ20">
        <v>0</v>
      </c>
      <c r="CA20">
        <v>6003.62</v>
      </c>
      <c r="CB20">
        <v>17197.599999999999</v>
      </c>
      <c r="CC20">
        <v>44.061999999999998</v>
      </c>
      <c r="CD20">
        <v>47.375</v>
      </c>
      <c r="CE20">
        <v>45.625</v>
      </c>
      <c r="CF20">
        <v>44.686999999999998</v>
      </c>
      <c r="CG20">
        <v>43.625</v>
      </c>
      <c r="CH20">
        <v>1619.79</v>
      </c>
      <c r="CI20">
        <v>180.01</v>
      </c>
      <c r="CJ20">
        <v>0</v>
      </c>
      <c r="CK20">
        <v>1690230555.5999999</v>
      </c>
      <c r="CL20">
        <v>0</v>
      </c>
      <c r="CM20">
        <v>1690230568.0999999</v>
      </c>
      <c r="CN20" t="s">
        <v>357</v>
      </c>
      <c r="CO20">
        <v>1690230566.0999999</v>
      </c>
      <c r="CP20">
        <v>1690230568.0999999</v>
      </c>
      <c r="CQ20">
        <v>20</v>
      </c>
      <c r="CR20">
        <v>0.79500000000000004</v>
      </c>
      <c r="CS20">
        <v>-2E-3</v>
      </c>
      <c r="CT20">
        <v>-7.1440000000000001</v>
      </c>
      <c r="CU20">
        <v>-0.111</v>
      </c>
      <c r="CV20">
        <v>300</v>
      </c>
      <c r="CW20">
        <v>27</v>
      </c>
      <c r="CX20">
        <v>0.33</v>
      </c>
      <c r="CY20">
        <v>7.0000000000000007E-2</v>
      </c>
      <c r="CZ20">
        <v>6.7361001642781497</v>
      </c>
      <c r="DA20">
        <v>1.63039666234511</v>
      </c>
      <c r="DB20">
        <v>0.16726492369356799</v>
      </c>
      <c r="DC20">
        <v>1</v>
      </c>
      <c r="DD20">
        <v>299.98166666666702</v>
      </c>
      <c r="DE20">
        <v>8.3376623376940406E-2</v>
      </c>
      <c r="DF20">
        <v>2.3230385137802699E-2</v>
      </c>
      <c r="DG20">
        <v>1</v>
      </c>
      <c r="DH20">
        <v>1799.97238095238</v>
      </c>
      <c r="DI20">
        <v>3.9585441808082697E-2</v>
      </c>
      <c r="DJ20">
        <v>0.14553365710881599</v>
      </c>
      <c r="DK20">
        <v>-1</v>
      </c>
      <c r="DL20">
        <v>2</v>
      </c>
      <c r="DM20">
        <v>2</v>
      </c>
      <c r="DN20" t="s">
        <v>348</v>
      </c>
      <c r="DO20">
        <v>2.65089</v>
      </c>
      <c r="DP20">
        <v>2.8298299999999998</v>
      </c>
      <c r="DQ20">
        <v>7.4700500000000003E-2</v>
      </c>
      <c r="DR20">
        <v>7.4565000000000006E-2</v>
      </c>
      <c r="DS20">
        <v>0.132881</v>
      </c>
      <c r="DT20">
        <v>0.12845599999999999</v>
      </c>
      <c r="DU20">
        <v>29212.7</v>
      </c>
      <c r="DV20">
        <v>30047.200000000001</v>
      </c>
      <c r="DW20">
        <v>29341.7</v>
      </c>
      <c r="DX20">
        <v>30282.2</v>
      </c>
      <c r="DY20">
        <v>33347.800000000003</v>
      </c>
      <c r="DZ20">
        <v>34439.599999999999</v>
      </c>
      <c r="EA20">
        <v>40318.6</v>
      </c>
      <c r="EB20">
        <v>41835.599999999999</v>
      </c>
      <c r="EC20">
        <v>1.8249</v>
      </c>
      <c r="ED20">
        <v>2.17753</v>
      </c>
      <c r="EE20">
        <v>0.12267400000000001</v>
      </c>
      <c r="EF20">
        <v>0</v>
      </c>
      <c r="EG20">
        <v>25.5246</v>
      </c>
      <c r="EH20">
        <v>999.9</v>
      </c>
      <c r="EI20">
        <v>51.764000000000003</v>
      </c>
      <c r="EJ20">
        <v>35.651000000000003</v>
      </c>
      <c r="EK20">
        <v>30.389500000000002</v>
      </c>
      <c r="EL20">
        <v>61.121699999999997</v>
      </c>
      <c r="EM20">
        <v>18.129000000000001</v>
      </c>
      <c r="EN20">
        <v>1</v>
      </c>
      <c r="EO20">
        <v>-3.8353699999999998E-2</v>
      </c>
      <c r="EP20">
        <v>0.14425399999999999</v>
      </c>
      <c r="EQ20">
        <v>20.295500000000001</v>
      </c>
      <c r="ER20">
        <v>5.2400500000000001</v>
      </c>
      <c r="ES20">
        <v>11.828900000000001</v>
      </c>
      <c r="ET20">
        <v>4.9814999999999996</v>
      </c>
      <c r="EU20">
        <v>3.2999000000000001</v>
      </c>
      <c r="EV20">
        <v>235.4</v>
      </c>
      <c r="EW20">
        <v>9999</v>
      </c>
      <c r="EX20">
        <v>6959.7</v>
      </c>
      <c r="EY20">
        <v>100.2</v>
      </c>
      <c r="EZ20">
        <v>1.8737699999999999</v>
      </c>
      <c r="FA20">
        <v>1.8794299999999999</v>
      </c>
      <c r="FB20">
        <v>1.8797999999999999</v>
      </c>
      <c r="FC20">
        <v>1.88049</v>
      </c>
      <c r="FD20">
        <v>1.8780300000000001</v>
      </c>
      <c r="FE20">
        <v>1.8767</v>
      </c>
      <c r="FF20">
        <v>1.8774299999999999</v>
      </c>
      <c r="FG20">
        <v>1.8752500000000001</v>
      </c>
      <c r="FH20">
        <v>0</v>
      </c>
      <c r="FI20">
        <v>0</v>
      </c>
      <c r="FJ20">
        <v>0</v>
      </c>
      <c r="FK20">
        <v>0</v>
      </c>
      <c r="FL20" t="s">
        <v>349</v>
      </c>
      <c r="FM20" t="s">
        <v>350</v>
      </c>
      <c r="FN20" t="s">
        <v>351</v>
      </c>
      <c r="FO20" t="s">
        <v>351</v>
      </c>
      <c r="FP20" t="s">
        <v>351</v>
      </c>
      <c r="FQ20" t="s">
        <v>351</v>
      </c>
      <c r="FR20">
        <v>0</v>
      </c>
      <c r="FS20">
        <v>100</v>
      </c>
      <c r="FT20">
        <v>100</v>
      </c>
      <c r="FU20">
        <v>-7.1440000000000001</v>
      </c>
      <c r="FV20">
        <v>-0.111</v>
      </c>
      <c r="FW20">
        <v>-7.9479600183343297</v>
      </c>
      <c r="FX20">
        <v>1.4527828764109799E-4</v>
      </c>
      <c r="FY20">
        <v>-4.3579519040863002E-7</v>
      </c>
      <c r="FZ20">
        <v>2.0799061152897499E-10</v>
      </c>
      <c r="GA20">
        <v>-0.10935454545454699</v>
      </c>
      <c r="GB20">
        <v>0</v>
      </c>
      <c r="GC20">
        <v>0</v>
      </c>
      <c r="GD20">
        <v>0</v>
      </c>
      <c r="GE20">
        <v>4</v>
      </c>
      <c r="GF20">
        <v>2147</v>
      </c>
      <c r="GG20">
        <v>-1</v>
      </c>
      <c r="GH20">
        <v>-1</v>
      </c>
      <c r="GI20">
        <v>1.3</v>
      </c>
      <c r="GJ20">
        <v>1.4</v>
      </c>
      <c r="GK20">
        <v>0.83740199999999998</v>
      </c>
      <c r="GL20">
        <v>2.5903299999999998</v>
      </c>
      <c r="GM20">
        <v>1.54541</v>
      </c>
      <c r="GN20">
        <v>2.2717299999999998</v>
      </c>
      <c r="GO20">
        <v>1.5979000000000001</v>
      </c>
      <c r="GP20">
        <v>2.3584000000000001</v>
      </c>
      <c r="GQ20">
        <v>38.281199999999998</v>
      </c>
      <c r="GR20">
        <v>14.928800000000001</v>
      </c>
      <c r="GS20">
        <v>18</v>
      </c>
      <c r="GT20">
        <v>397.85599999999999</v>
      </c>
      <c r="GU20">
        <v>591.74800000000005</v>
      </c>
      <c r="GV20">
        <v>26.223099999999999</v>
      </c>
      <c r="GW20">
        <v>26.465599999999998</v>
      </c>
      <c r="GX20">
        <v>29.999500000000001</v>
      </c>
      <c r="GY20">
        <v>26.571400000000001</v>
      </c>
      <c r="GZ20">
        <v>26.5581</v>
      </c>
      <c r="HA20">
        <v>16.8278</v>
      </c>
      <c r="HB20">
        <v>10</v>
      </c>
      <c r="HC20">
        <v>-30</v>
      </c>
      <c r="HD20">
        <v>26.224599999999999</v>
      </c>
      <c r="HE20">
        <v>300</v>
      </c>
      <c r="HF20">
        <v>0</v>
      </c>
      <c r="HG20">
        <v>99.965400000000002</v>
      </c>
      <c r="HH20">
        <v>97.126999999999995</v>
      </c>
    </row>
    <row r="21" spans="1:216" x14ac:dyDescent="0.2">
      <c r="A21">
        <v>16</v>
      </c>
      <c r="B21">
        <v>1690230643.0999999</v>
      </c>
      <c r="C21">
        <v>4914.0999999046298</v>
      </c>
      <c r="D21" t="s">
        <v>358</v>
      </c>
      <c r="E21" t="s">
        <v>359</v>
      </c>
      <c r="F21" t="s">
        <v>342</v>
      </c>
      <c r="G21" t="s">
        <v>343</v>
      </c>
      <c r="H21" t="s">
        <v>344</v>
      </c>
      <c r="I21" t="s">
        <v>345</v>
      </c>
      <c r="J21" t="s">
        <v>346</v>
      </c>
      <c r="K21" t="s">
        <v>347</v>
      </c>
      <c r="L21">
        <v>1690230643.0999999</v>
      </c>
      <c r="M21">
        <f t="shared" si="0"/>
        <v>1.8459274037109497E-3</v>
      </c>
      <c r="N21">
        <f t="shared" si="1"/>
        <v>1.8459274037109497</v>
      </c>
      <c r="O21">
        <f t="shared" si="2"/>
        <v>5.4961138679534551</v>
      </c>
      <c r="P21">
        <f t="shared" si="3"/>
        <v>245.95099999999999</v>
      </c>
      <c r="Q21">
        <f t="shared" si="4"/>
        <v>178.48744725834879</v>
      </c>
      <c r="R21">
        <f t="shared" si="5"/>
        <v>17.819682114562656</v>
      </c>
      <c r="S21">
        <f t="shared" si="6"/>
        <v>24.555052487332798</v>
      </c>
      <c r="T21">
        <f t="shared" si="7"/>
        <v>0.14204527223534935</v>
      </c>
      <c r="U21">
        <f t="shared" si="8"/>
        <v>3.9164603935769495</v>
      </c>
      <c r="V21">
        <f t="shared" si="9"/>
        <v>0.13924404924055206</v>
      </c>
      <c r="W21">
        <f t="shared" si="10"/>
        <v>8.7274608424375427E-2</v>
      </c>
      <c r="X21">
        <f t="shared" si="11"/>
        <v>297.69184500000006</v>
      </c>
      <c r="Y21">
        <f t="shared" si="12"/>
        <v>28.970947528275556</v>
      </c>
      <c r="Z21">
        <f t="shared" si="13"/>
        <v>28.970947528275556</v>
      </c>
      <c r="AA21">
        <f t="shared" si="14"/>
        <v>4.0150165797471171</v>
      </c>
      <c r="AB21">
        <f t="shared" si="15"/>
        <v>72.101904251632448</v>
      </c>
      <c r="AC21">
        <f t="shared" si="16"/>
        <v>2.7362473786468802</v>
      </c>
      <c r="AD21">
        <f t="shared" si="17"/>
        <v>3.7949724172297841</v>
      </c>
      <c r="AE21">
        <f t="shared" si="18"/>
        <v>1.278769201100237</v>
      </c>
      <c r="AF21">
        <f t="shared" si="19"/>
        <v>-81.405398503652876</v>
      </c>
      <c r="AG21">
        <f t="shared" si="20"/>
        <v>-204.88326494051174</v>
      </c>
      <c r="AH21">
        <f t="shared" si="21"/>
        <v>-11.458441489336263</v>
      </c>
      <c r="AI21">
        <f t="shared" si="22"/>
        <v>-5.5259933500821035E-2</v>
      </c>
      <c r="AJ21">
        <v>0</v>
      </c>
      <c r="AK21">
        <v>0</v>
      </c>
      <c r="AL21">
        <f t="shared" si="23"/>
        <v>1</v>
      </c>
      <c r="AM21">
        <f t="shared" si="24"/>
        <v>0</v>
      </c>
      <c r="AN21">
        <f t="shared" si="25"/>
        <v>52565.920266882786</v>
      </c>
      <c r="AO21">
        <f t="shared" si="26"/>
        <v>1799.94</v>
      </c>
      <c r="AP21">
        <f t="shared" si="27"/>
        <v>1517.3493000000001</v>
      </c>
      <c r="AQ21">
        <f t="shared" si="28"/>
        <v>0.84299993333111101</v>
      </c>
      <c r="AR21">
        <f t="shared" si="29"/>
        <v>0.16538987132904431</v>
      </c>
      <c r="AS21">
        <v>1690230643.0999999</v>
      </c>
      <c r="AT21">
        <v>245.95099999999999</v>
      </c>
      <c r="AU21">
        <v>249.995</v>
      </c>
      <c r="AV21">
        <v>27.4071</v>
      </c>
      <c r="AW21">
        <v>26.186900000000001</v>
      </c>
      <c r="AX21">
        <v>252.75299999999999</v>
      </c>
      <c r="AY21">
        <v>27.5291</v>
      </c>
      <c r="AZ21">
        <v>400.20600000000002</v>
      </c>
      <c r="BA21">
        <v>99.737200000000001</v>
      </c>
      <c r="BB21">
        <v>9.9972800000000001E-2</v>
      </c>
      <c r="BC21">
        <v>28.000599999999999</v>
      </c>
      <c r="BD21">
        <v>27.553000000000001</v>
      </c>
      <c r="BE21">
        <v>999.9</v>
      </c>
      <c r="BF21">
        <v>0</v>
      </c>
      <c r="BG21">
        <v>0</v>
      </c>
      <c r="BH21">
        <v>10000.6</v>
      </c>
      <c r="BI21">
        <v>0</v>
      </c>
      <c r="BJ21">
        <v>0.68786499999999995</v>
      </c>
      <c r="BK21">
        <v>-4.3829000000000002</v>
      </c>
      <c r="BL21">
        <v>252.536</v>
      </c>
      <c r="BM21">
        <v>256.71800000000002</v>
      </c>
      <c r="BN21">
        <v>1.2310700000000001</v>
      </c>
      <c r="BO21">
        <v>249.995</v>
      </c>
      <c r="BP21">
        <v>26.186900000000001</v>
      </c>
      <c r="BQ21">
        <v>2.7345899999999999</v>
      </c>
      <c r="BR21">
        <v>2.6118000000000001</v>
      </c>
      <c r="BS21">
        <v>22.494399999999999</v>
      </c>
      <c r="BT21">
        <v>21.740500000000001</v>
      </c>
      <c r="BU21">
        <v>1799.94</v>
      </c>
      <c r="BV21">
        <v>0.900003</v>
      </c>
      <c r="BW21">
        <v>9.9996600000000005E-2</v>
      </c>
      <c r="BX21">
        <v>0</v>
      </c>
      <c r="BY21">
        <v>2.387</v>
      </c>
      <c r="BZ21">
        <v>0</v>
      </c>
      <c r="CA21">
        <v>6000.04</v>
      </c>
      <c r="CB21">
        <v>17199.099999999999</v>
      </c>
      <c r="CC21">
        <v>43.936999999999998</v>
      </c>
      <c r="CD21">
        <v>47.125</v>
      </c>
      <c r="CE21">
        <v>45.561999999999998</v>
      </c>
      <c r="CF21">
        <v>44.5</v>
      </c>
      <c r="CG21">
        <v>43.5</v>
      </c>
      <c r="CH21">
        <v>1619.95</v>
      </c>
      <c r="CI21">
        <v>179.99</v>
      </c>
      <c r="CJ21">
        <v>0</v>
      </c>
      <c r="CK21">
        <v>1690230650.4000001</v>
      </c>
      <c r="CL21">
        <v>0</v>
      </c>
      <c r="CM21">
        <v>1690230668.0999999</v>
      </c>
      <c r="CN21" t="s">
        <v>360</v>
      </c>
      <c r="CO21">
        <v>1690230668.0999999</v>
      </c>
      <c r="CP21">
        <v>1690230663.0999999</v>
      </c>
      <c r="CQ21">
        <v>21</v>
      </c>
      <c r="CR21">
        <v>0.33900000000000002</v>
      </c>
      <c r="CS21">
        <v>-1.0999999999999999E-2</v>
      </c>
      <c r="CT21">
        <v>-6.8019999999999996</v>
      </c>
      <c r="CU21">
        <v>-0.122</v>
      </c>
      <c r="CV21">
        <v>250</v>
      </c>
      <c r="CW21">
        <v>26</v>
      </c>
      <c r="CX21">
        <v>0.32</v>
      </c>
      <c r="CY21">
        <v>0.09</v>
      </c>
      <c r="CZ21">
        <v>4.8745462147465703</v>
      </c>
      <c r="DA21">
        <v>1.53271389945671</v>
      </c>
      <c r="DB21">
        <v>0.16483909861958199</v>
      </c>
      <c r="DC21">
        <v>1</v>
      </c>
      <c r="DD21">
        <v>249.99735000000001</v>
      </c>
      <c r="DE21">
        <v>0.16398496240593499</v>
      </c>
      <c r="DF21">
        <v>3.2188934434054003E-2</v>
      </c>
      <c r="DG21">
        <v>1</v>
      </c>
      <c r="DH21">
        <v>1799.9795238095201</v>
      </c>
      <c r="DI21">
        <v>-0.28691695425907299</v>
      </c>
      <c r="DJ21">
        <v>0.10926055317781</v>
      </c>
      <c r="DK21">
        <v>-1</v>
      </c>
      <c r="DL21">
        <v>2</v>
      </c>
      <c r="DM21">
        <v>2</v>
      </c>
      <c r="DN21" t="s">
        <v>348</v>
      </c>
      <c r="DO21">
        <v>2.6511900000000002</v>
      </c>
      <c r="DP21">
        <v>2.8297599999999998</v>
      </c>
      <c r="DQ21">
        <v>6.4501900000000001E-2</v>
      </c>
      <c r="DR21">
        <v>6.4144599999999996E-2</v>
      </c>
      <c r="DS21">
        <v>0.13125800000000001</v>
      </c>
      <c r="DT21">
        <v>0.12658900000000001</v>
      </c>
      <c r="DU21">
        <v>29544.1</v>
      </c>
      <c r="DV21">
        <v>30401.599999999999</v>
      </c>
      <c r="DW21">
        <v>29350.6</v>
      </c>
      <c r="DX21">
        <v>30297.7</v>
      </c>
      <c r="DY21">
        <v>33419.599999999999</v>
      </c>
      <c r="DZ21">
        <v>34532.699999999997</v>
      </c>
      <c r="EA21">
        <v>40330.199999999997</v>
      </c>
      <c r="EB21">
        <v>41859.800000000003</v>
      </c>
      <c r="EC21">
        <v>1.82595</v>
      </c>
      <c r="ED21">
        <v>2.1783299999999999</v>
      </c>
      <c r="EE21">
        <v>0.122935</v>
      </c>
      <c r="EF21">
        <v>0</v>
      </c>
      <c r="EG21">
        <v>25.5411</v>
      </c>
      <c r="EH21">
        <v>999.9</v>
      </c>
      <c r="EI21">
        <v>50.854999999999997</v>
      </c>
      <c r="EJ21">
        <v>35.691000000000003</v>
      </c>
      <c r="EK21">
        <v>29.921199999999999</v>
      </c>
      <c r="EL21">
        <v>60.981699999999996</v>
      </c>
      <c r="EM21">
        <v>17.279599999999999</v>
      </c>
      <c r="EN21">
        <v>1</v>
      </c>
      <c r="EO21">
        <v>-4.7271300000000002E-2</v>
      </c>
      <c r="EP21">
        <v>0.193249</v>
      </c>
      <c r="EQ21">
        <v>20.2959</v>
      </c>
      <c r="ER21">
        <v>5.2404999999999999</v>
      </c>
      <c r="ES21">
        <v>11.825900000000001</v>
      </c>
      <c r="ET21">
        <v>4.9817</v>
      </c>
      <c r="EU21">
        <v>3.29975</v>
      </c>
      <c r="EV21">
        <v>235.4</v>
      </c>
      <c r="EW21">
        <v>9999</v>
      </c>
      <c r="EX21">
        <v>6961.5</v>
      </c>
      <c r="EY21">
        <v>100.3</v>
      </c>
      <c r="EZ21">
        <v>1.8737699999999999</v>
      </c>
      <c r="FA21">
        <v>1.8794299999999999</v>
      </c>
      <c r="FB21">
        <v>1.87978</v>
      </c>
      <c r="FC21">
        <v>1.88049</v>
      </c>
      <c r="FD21">
        <v>1.87802</v>
      </c>
      <c r="FE21">
        <v>1.8766799999999999</v>
      </c>
      <c r="FF21">
        <v>1.8774299999999999</v>
      </c>
      <c r="FG21">
        <v>1.8752</v>
      </c>
      <c r="FH21">
        <v>0</v>
      </c>
      <c r="FI21">
        <v>0</v>
      </c>
      <c r="FJ21">
        <v>0</v>
      </c>
      <c r="FK21">
        <v>0</v>
      </c>
      <c r="FL21" t="s">
        <v>349</v>
      </c>
      <c r="FM21" t="s">
        <v>350</v>
      </c>
      <c r="FN21" t="s">
        <v>351</v>
      </c>
      <c r="FO21" t="s">
        <v>351</v>
      </c>
      <c r="FP21" t="s">
        <v>351</v>
      </c>
      <c r="FQ21" t="s">
        <v>351</v>
      </c>
      <c r="FR21">
        <v>0</v>
      </c>
      <c r="FS21">
        <v>100</v>
      </c>
      <c r="FT21">
        <v>100</v>
      </c>
      <c r="FU21">
        <v>-6.8019999999999996</v>
      </c>
      <c r="FV21">
        <v>-0.122</v>
      </c>
      <c r="FW21">
        <v>-7.1530405916208499</v>
      </c>
      <c r="FX21">
        <v>1.4527828764109799E-4</v>
      </c>
      <c r="FY21">
        <v>-4.3579519040863002E-7</v>
      </c>
      <c r="FZ21">
        <v>2.0799061152897499E-10</v>
      </c>
      <c r="GA21">
        <v>-0.111219999999996</v>
      </c>
      <c r="GB21">
        <v>0</v>
      </c>
      <c r="GC21">
        <v>0</v>
      </c>
      <c r="GD21">
        <v>0</v>
      </c>
      <c r="GE21">
        <v>4</v>
      </c>
      <c r="GF21">
        <v>2147</v>
      </c>
      <c r="GG21">
        <v>-1</v>
      </c>
      <c r="GH21">
        <v>-1</v>
      </c>
      <c r="GI21">
        <v>1.3</v>
      </c>
      <c r="GJ21">
        <v>1.2</v>
      </c>
      <c r="GK21">
        <v>0.72875999999999996</v>
      </c>
      <c r="GL21">
        <v>2.5842299999999998</v>
      </c>
      <c r="GM21">
        <v>1.54541</v>
      </c>
      <c r="GN21">
        <v>2.2717299999999998</v>
      </c>
      <c r="GO21">
        <v>1.5979000000000001</v>
      </c>
      <c r="GP21">
        <v>2.4523899999999998</v>
      </c>
      <c r="GQ21">
        <v>38.232399999999998</v>
      </c>
      <c r="GR21">
        <v>14.9201</v>
      </c>
      <c r="GS21">
        <v>18</v>
      </c>
      <c r="GT21">
        <v>397.74799999999999</v>
      </c>
      <c r="GU21">
        <v>591.32500000000005</v>
      </c>
      <c r="GV21">
        <v>26.158200000000001</v>
      </c>
      <c r="GW21">
        <v>26.3642</v>
      </c>
      <c r="GX21">
        <v>29.999700000000001</v>
      </c>
      <c r="GY21">
        <v>26.474499999999999</v>
      </c>
      <c r="GZ21">
        <v>26.463000000000001</v>
      </c>
      <c r="HA21">
        <v>14.640700000000001</v>
      </c>
      <c r="HB21">
        <v>10</v>
      </c>
      <c r="HC21">
        <v>-30</v>
      </c>
      <c r="HD21">
        <v>26.158999999999999</v>
      </c>
      <c r="HE21">
        <v>250</v>
      </c>
      <c r="HF21">
        <v>0</v>
      </c>
      <c r="HG21">
        <v>99.994900000000001</v>
      </c>
      <c r="HH21">
        <v>97.180499999999995</v>
      </c>
    </row>
    <row r="22" spans="1:216" x14ac:dyDescent="0.2">
      <c r="A22">
        <v>17</v>
      </c>
      <c r="B22">
        <v>1690230745.0999999</v>
      </c>
      <c r="C22">
        <v>5016.0999999046298</v>
      </c>
      <c r="D22" t="s">
        <v>361</v>
      </c>
      <c r="E22" t="s">
        <v>362</v>
      </c>
      <c r="F22" t="s">
        <v>342</v>
      </c>
      <c r="G22" t="s">
        <v>343</v>
      </c>
      <c r="H22" t="s">
        <v>344</v>
      </c>
      <c r="I22" t="s">
        <v>345</v>
      </c>
      <c r="J22" t="s">
        <v>346</v>
      </c>
      <c r="K22" t="s">
        <v>347</v>
      </c>
      <c r="L22">
        <v>1690230745.0999999</v>
      </c>
      <c r="M22">
        <f t="shared" si="0"/>
        <v>1.93822727120386E-3</v>
      </c>
      <c r="N22">
        <f t="shared" si="1"/>
        <v>1.93822727120386</v>
      </c>
      <c r="O22">
        <f t="shared" si="2"/>
        <v>3.21991978719067</v>
      </c>
      <c r="P22">
        <f t="shared" si="3"/>
        <v>172.53700000000001</v>
      </c>
      <c r="Q22">
        <f t="shared" si="4"/>
        <v>132.40168720634387</v>
      </c>
      <c r="R22">
        <f t="shared" si="5"/>
        <v>13.218558527693796</v>
      </c>
      <c r="S22">
        <f t="shared" si="6"/>
        <v>17.225539045724698</v>
      </c>
      <c r="T22">
        <f t="shared" si="7"/>
        <v>0.14256170007621927</v>
      </c>
      <c r="U22">
        <f t="shared" si="8"/>
        <v>3.9248488407202089</v>
      </c>
      <c r="V22">
        <f t="shared" si="9"/>
        <v>0.13974619125408072</v>
      </c>
      <c r="W22">
        <f t="shared" si="10"/>
        <v>8.7589700497875428E-2</v>
      </c>
      <c r="X22">
        <f t="shared" si="11"/>
        <v>297.72971100000001</v>
      </c>
      <c r="Y22">
        <f t="shared" si="12"/>
        <v>28.956325028578565</v>
      </c>
      <c r="Z22">
        <f t="shared" si="13"/>
        <v>28.956325028578565</v>
      </c>
      <c r="AA22">
        <f t="shared" si="14"/>
        <v>4.0116198434022543</v>
      </c>
      <c r="AB22">
        <f t="shared" si="15"/>
        <v>70.420491366921183</v>
      </c>
      <c r="AC22">
        <f t="shared" si="16"/>
        <v>2.6732796226771498</v>
      </c>
      <c r="AD22">
        <f t="shared" si="17"/>
        <v>3.7961672388058294</v>
      </c>
      <c r="AE22">
        <f t="shared" si="18"/>
        <v>1.3383402207251045</v>
      </c>
      <c r="AF22">
        <f t="shared" si="19"/>
        <v>-85.47582266009023</v>
      </c>
      <c r="AG22">
        <f t="shared" si="20"/>
        <v>-201.08540305946318</v>
      </c>
      <c r="AH22">
        <f t="shared" si="21"/>
        <v>-11.221487786184607</v>
      </c>
      <c r="AI22">
        <f t="shared" si="22"/>
        <v>-5.3002505737964611E-2</v>
      </c>
      <c r="AJ22">
        <v>0</v>
      </c>
      <c r="AK22">
        <v>0</v>
      </c>
      <c r="AL22">
        <f t="shared" si="23"/>
        <v>1</v>
      </c>
      <c r="AM22">
        <f t="shared" si="24"/>
        <v>0</v>
      </c>
      <c r="AN22">
        <f t="shared" si="25"/>
        <v>52719.118440044949</v>
      </c>
      <c r="AO22">
        <f t="shared" si="26"/>
        <v>1800.17</v>
      </c>
      <c r="AP22">
        <f t="shared" si="27"/>
        <v>1517.5431000000001</v>
      </c>
      <c r="AQ22">
        <f t="shared" si="28"/>
        <v>0.84299988334435083</v>
      </c>
      <c r="AR22">
        <f t="shared" si="29"/>
        <v>0.16538977485459705</v>
      </c>
      <c r="AS22">
        <v>1690230745.0999999</v>
      </c>
      <c r="AT22">
        <v>172.53700000000001</v>
      </c>
      <c r="AU22">
        <v>174.953</v>
      </c>
      <c r="AV22">
        <v>26.776499999999999</v>
      </c>
      <c r="AW22">
        <v>25.494299999999999</v>
      </c>
      <c r="AX22">
        <v>178.65799999999999</v>
      </c>
      <c r="AY22">
        <v>26.912500000000001</v>
      </c>
      <c r="AZ22">
        <v>400.15699999999998</v>
      </c>
      <c r="BA22">
        <v>99.737099999999998</v>
      </c>
      <c r="BB22">
        <v>9.9683099999999997E-2</v>
      </c>
      <c r="BC22">
        <v>28.006</v>
      </c>
      <c r="BD22">
        <v>27.575900000000001</v>
      </c>
      <c r="BE22">
        <v>999.9</v>
      </c>
      <c r="BF22">
        <v>0</v>
      </c>
      <c r="BG22">
        <v>0</v>
      </c>
      <c r="BH22">
        <v>10031.200000000001</v>
      </c>
      <c r="BI22">
        <v>0</v>
      </c>
      <c r="BJ22">
        <v>0.74077700000000002</v>
      </c>
      <c r="BK22">
        <v>-3.0956299999999999</v>
      </c>
      <c r="BL22">
        <v>176.58799999999999</v>
      </c>
      <c r="BM22">
        <v>179.53</v>
      </c>
      <c r="BN22">
        <v>1.2962499999999999</v>
      </c>
      <c r="BO22">
        <v>174.953</v>
      </c>
      <c r="BP22">
        <v>25.494299999999999</v>
      </c>
      <c r="BQ22">
        <v>2.6720100000000002</v>
      </c>
      <c r="BR22">
        <v>2.5427300000000002</v>
      </c>
      <c r="BS22">
        <v>22.114000000000001</v>
      </c>
      <c r="BT22">
        <v>21.302600000000002</v>
      </c>
      <c r="BU22">
        <v>1800.17</v>
      </c>
      <c r="BV22">
        <v>0.900003</v>
      </c>
      <c r="BW22">
        <v>9.9996600000000005E-2</v>
      </c>
      <c r="BX22">
        <v>0</v>
      </c>
      <c r="BY22">
        <v>2.4628999999999999</v>
      </c>
      <c r="BZ22">
        <v>0</v>
      </c>
      <c r="CA22">
        <v>6008.51</v>
      </c>
      <c r="CB22">
        <v>17201.2</v>
      </c>
      <c r="CC22">
        <v>43.75</v>
      </c>
      <c r="CD22">
        <v>46.936999999999998</v>
      </c>
      <c r="CE22">
        <v>45.375</v>
      </c>
      <c r="CF22">
        <v>44.311999999999998</v>
      </c>
      <c r="CG22">
        <v>43.375</v>
      </c>
      <c r="CH22">
        <v>1620.16</v>
      </c>
      <c r="CI22">
        <v>180.01</v>
      </c>
      <c r="CJ22">
        <v>0</v>
      </c>
      <c r="CK22">
        <v>1690230752.4000001</v>
      </c>
      <c r="CL22">
        <v>0</v>
      </c>
      <c r="CM22">
        <v>1690230771.0999999</v>
      </c>
      <c r="CN22" t="s">
        <v>363</v>
      </c>
      <c r="CO22">
        <v>1690230768.0999999</v>
      </c>
      <c r="CP22">
        <v>1690230771.0999999</v>
      </c>
      <c r="CQ22">
        <v>22</v>
      </c>
      <c r="CR22">
        <v>0.68</v>
      </c>
      <c r="CS22">
        <v>-1.4E-2</v>
      </c>
      <c r="CT22">
        <v>-6.1210000000000004</v>
      </c>
      <c r="CU22">
        <v>-0.13600000000000001</v>
      </c>
      <c r="CV22">
        <v>175</v>
      </c>
      <c r="CW22">
        <v>25</v>
      </c>
      <c r="CX22">
        <v>0.59</v>
      </c>
      <c r="CY22">
        <v>0.23</v>
      </c>
      <c r="CZ22">
        <v>3.3998759680405102</v>
      </c>
      <c r="DA22">
        <v>1.47751089572651</v>
      </c>
      <c r="DB22">
        <v>0.159569058478194</v>
      </c>
      <c r="DC22">
        <v>1</v>
      </c>
      <c r="DD22">
        <v>174.97970000000001</v>
      </c>
      <c r="DE22">
        <v>3.3473684210637199E-2</v>
      </c>
      <c r="DF22">
        <v>2.0302955449882899E-2</v>
      </c>
      <c r="DG22">
        <v>1</v>
      </c>
      <c r="DH22">
        <v>1799.9825000000001</v>
      </c>
      <c r="DI22">
        <v>0.21204232134491599</v>
      </c>
      <c r="DJ22">
        <v>0.15240980939564899</v>
      </c>
      <c r="DK22">
        <v>-1</v>
      </c>
      <c r="DL22">
        <v>2</v>
      </c>
      <c r="DM22">
        <v>2</v>
      </c>
      <c r="DN22" t="s">
        <v>348</v>
      </c>
      <c r="DO22">
        <v>2.6511499999999999</v>
      </c>
      <c r="DP22">
        <v>2.8297300000000001</v>
      </c>
      <c r="DQ22">
        <v>4.77524E-2</v>
      </c>
      <c r="DR22">
        <v>4.7048399999999997E-2</v>
      </c>
      <c r="DS22">
        <v>0.12922500000000001</v>
      </c>
      <c r="DT22">
        <v>0.12429</v>
      </c>
      <c r="DU22">
        <v>30080.400000000001</v>
      </c>
      <c r="DV22">
        <v>30976.5</v>
      </c>
      <c r="DW22">
        <v>29357.200000000001</v>
      </c>
      <c r="DX22">
        <v>30316.2</v>
      </c>
      <c r="DY22">
        <v>33503.5</v>
      </c>
      <c r="DZ22">
        <v>34644</v>
      </c>
      <c r="EA22">
        <v>40338</v>
      </c>
      <c r="EB22">
        <v>41885.9</v>
      </c>
      <c r="EC22">
        <v>1.8269500000000001</v>
      </c>
      <c r="ED22">
        <v>2.1799200000000001</v>
      </c>
      <c r="EE22">
        <v>0.122227</v>
      </c>
      <c r="EF22">
        <v>0</v>
      </c>
      <c r="EG22">
        <v>25.575700000000001</v>
      </c>
      <c r="EH22">
        <v>999.9</v>
      </c>
      <c r="EI22">
        <v>49.817</v>
      </c>
      <c r="EJ22">
        <v>35.722000000000001</v>
      </c>
      <c r="EK22">
        <v>29.3599</v>
      </c>
      <c r="EL22">
        <v>61.161700000000003</v>
      </c>
      <c r="EM22">
        <v>18.261199999999999</v>
      </c>
      <c r="EN22">
        <v>1</v>
      </c>
      <c r="EO22">
        <v>-5.7558400000000003E-2</v>
      </c>
      <c r="EP22">
        <v>0.17824899999999999</v>
      </c>
      <c r="EQ22">
        <v>20.296099999999999</v>
      </c>
      <c r="ER22">
        <v>5.2404999999999999</v>
      </c>
      <c r="ES22">
        <v>11.8286</v>
      </c>
      <c r="ET22">
        <v>4.9814999999999996</v>
      </c>
      <c r="EU22">
        <v>3.2999299999999998</v>
      </c>
      <c r="EV22">
        <v>235.4</v>
      </c>
      <c r="EW22">
        <v>9999</v>
      </c>
      <c r="EX22">
        <v>6963.7</v>
      </c>
      <c r="EY22">
        <v>100.3</v>
      </c>
      <c r="EZ22">
        <v>1.8737600000000001</v>
      </c>
      <c r="FA22">
        <v>1.8794299999999999</v>
      </c>
      <c r="FB22">
        <v>1.87978</v>
      </c>
      <c r="FC22">
        <v>1.88049</v>
      </c>
      <c r="FD22">
        <v>1.87805</v>
      </c>
      <c r="FE22">
        <v>1.8767</v>
      </c>
      <c r="FF22">
        <v>1.8774299999999999</v>
      </c>
      <c r="FG22">
        <v>1.87523</v>
      </c>
      <c r="FH22">
        <v>0</v>
      </c>
      <c r="FI22">
        <v>0</v>
      </c>
      <c r="FJ22">
        <v>0</v>
      </c>
      <c r="FK22">
        <v>0</v>
      </c>
      <c r="FL22" t="s">
        <v>349</v>
      </c>
      <c r="FM22" t="s">
        <v>350</v>
      </c>
      <c r="FN22" t="s">
        <v>351</v>
      </c>
      <c r="FO22" t="s">
        <v>351</v>
      </c>
      <c r="FP22" t="s">
        <v>351</v>
      </c>
      <c r="FQ22" t="s">
        <v>351</v>
      </c>
      <c r="FR22">
        <v>0</v>
      </c>
      <c r="FS22">
        <v>100</v>
      </c>
      <c r="FT22">
        <v>100</v>
      </c>
      <c r="FU22">
        <v>-6.1210000000000004</v>
      </c>
      <c r="FV22">
        <v>-0.13600000000000001</v>
      </c>
      <c r="FW22">
        <v>-6.81445617429622</v>
      </c>
      <c r="FX22">
        <v>1.4527828764109799E-4</v>
      </c>
      <c r="FY22">
        <v>-4.3579519040863002E-7</v>
      </c>
      <c r="FZ22">
        <v>2.0799061152897499E-10</v>
      </c>
      <c r="GA22">
        <v>-0.121929999999995</v>
      </c>
      <c r="GB22">
        <v>0</v>
      </c>
      <c r="GC22">
        <v>0</v>
      </c>
      <c r="GD22">
        <v>0</v>
      </c>
      <c r="GE22">
        <v>4</v>
      </c>
      <c r="GF22">
        <v>2147</v>
      </c>
      <c r="GG22">
        <v>-1</v>
      </c>
      <c r="GH22">
        <v>-1</v>
      </c>
      <c r="GI22">
        <v>1.3</v>
      </c>
      <c r="GJ22">
        <v>1.4</v>
      </c>
      <c r="GK22">
        <v>0.560303</v>
      </c>
      <c r="GL22">
        <v>2.6086399999999998</v>
      </c>
      <c r="GM22">
        <v>1.54541</v>
      </c>
      <c r="GN22">
        <v>2.2705099999999998</v>
      </c>
      <c r="GO22">
        <v>1.5979000000000001</v>
      </c>
      <c r="GP22">
        <v>2.3156699999999999</v>
      </c>
      <c r="GQ22">
        <v>38.134999999999998</v>
      </c>
      <c r="GR22">
        <v>14.893800000000001</v>
      </c>
      <c r="GS22">
        <v>18</v>
      </c>
      <c r="GT22">
        <v>397.50400000000002</v>
      </c>
      <c r="GU22">
        <v>591.33399999999995</v>
      </c>
      <c r="GV22">
        <v>26.202999999999999</v>
      </c>
      <c r="GW22">
        <v>26.2498</v>
      </c>
      <c r="GX22">
        <v>29.999700000000001</v>
      </c>
      <c r="GY22">
        <v>26.3612</v>
      </c>
      <c r="GZ22">
        <v>26.350100000000001</v>
      </c>
      <c r="HA22">
        <v>11.268000000000001</v>
      </c>
      <c r="HB22">
        <v>10</v>
      </c>
      <c r="HC22">
        <v>-30</v>
      </c>
      <c r="HD22">
        <v>26.199200000000001</v>
      </c>
      <c r="HE22">
        <v>175</v>
      </c>
      <c r="HF22">
        <v>0</v>
      </c>
      <c r="HG22">
        <v>100.01600000000001</v>
      </c>
      <c r="HH22">
        <v>97.240499999999997</v>
      </c>
    </row>
    <row r="23" spans="1:216" x14ac:dyDescent="0.2">
      <c r="A23">
        <v>18</v>
      </c>
      <c r="B23">
        <v>1690230844.0999999</v>
      </c>
      <c r="C23">
        <v>5115.0999999046298</v>
      </c>
      <c r="D23" t="s">
        <v>364</v>
      </c>
      <c r="E23" t="s">
        <v>365</v>
      </c>
      <c r="F23" t="s">
        <v>342</v>
      </c>
      <c r="G23" t="s">
        <v>343</v>
      </c>
      <c r="H23" t="s">
        <v>344</v>
      </c>
      <c r="I23" t="s">
        <v>345</v>
      </c>
      <c r="J23" t="s">
        <v>346</v>
      </c>
      <c r="K23" t="s">
        <v>347</v>
      </c>
      <c r="L23">
        <v>1690230844.0999999</v>
      </c>
      <c r="M23">
        <f t="shared" si="0"/>
        <v>2.0001863049624491E-3</v>
      </c>
      <c r="N23">
        <f t="shared" si="1"/>
        <v>2.0001863049624493</v>
      </c>
      <c r="O23">
        <f t="shared" si="2"/>
        <v>1.7553354167150721</v>
      </c>
      <c r="P23">
        <f t="shared" si="3"/>
        <v>123.64400000000001</v>
      </c>
      <c r="Q23">
        <f t="shared" si="4"/>
        <v>101.10905455544973</v>
      </c>
      <c r="R23">
        <f t="shared" si="5"/>
        <v>10.0944500074706</v>
      </c>
      <c r="S23">
        <f t="shared" si="6"/>
        <v>12.344277000822</v>
      </c>
      <c r="T23">
        <f t="shared" si="7"/>
        <v>0.14302367121662823</v>
      </c>
      <c r="U23">
        <f t="shared" si="8"/>
        <v>3.924007525664547</v>
      </c>
      <c r="V23">
        <f t="shared" si="9"/>
        <v>0.14018948640388862</v>
      </c>
      <c r="W23">
        <f t="shared" si="10"/>
        <v>8.7868391447740377E-2</v>
      </c>
      <c r="X23">
        <f t="shared" si="11"/>
        <v>297.69836999999995</v>
      </c>
      <c r="Y23">
        <f t="shared" si="12"/>
        <v>28.942942056961641</v>
      </c>
      <c r="Z23">
        <f t="shared" si="13"/>
        <v>28.942942056961641</v>
      </c>
      <c r="AA23">
        <f t="shared" si="14"/>
        <v>4.0085132399496919</v>
      </c>
      <c r="AB23">
        <f t="shared" si="15"/>
        <v>69.322932747781806</v>
      </c>
      <c r="AC23">
        <f t="shared" si="16"/>
        <v>2.6314303788785995</v>
      </c>
      <c r="AD23">
        <f t="shared" si="17"/>
        <v>3.7959016945410462</v>
      </c>
      <c r="AE23">
        <f t="shared" si="18"/>
        <v>1.3770828610710923</v>
      </c>
      <c r="AF23">
        <f t="shared" si="19"/>
        <v>-88.208216048844008</v>
      </c>
      <c r="AG23">
        <f t="shared" si="20"/>
        <v>-198.46497821836854</v>
      </c>
      <c r="AH23">
        <f t="shared" si="21"/>
        <v>-11.076826182496321</v>
      </c>
      <c r="AI23">
        <f t="shared" si="22"/>
        <v>-5.1650449708944279E-2</v>
      </c>
      <c r="AJ23">
        <v>0</v>
      </c>
      <c r="AK23">
        <v>0</v>
      </c>
      <c r="AL23">
        <f t="shared" si="23"/>
        <v>1</v>
      </c>
      <c r="AM23">
        <f t="shared" si="24"/>
        <v>0</v>
      </c>
      <c r="AN23">
        <f t="shared" si="25"/>
        <v>52703.872394849343</v>
      </c>
      <c r="AO23">
        <f t="shared" si="26"/>
        <v>1799.97</v>
      </c>
      <c r="AP23">
        <f t="shared" si="27"/>
        <v>1517.3753999999999</v>
      </c>
      <c r="AQ23">
        <f t="shared" si="28"/>
        <v>0.84300038333972227</v>
      </c>
      <c r="AR23">
        <f t="shared" si="29"/>
        <v>0.16539073984566408</v>
      </c>
      <c r="AS23">
        <v>1690230844.0999999</v>
      </c>
      <c r="AT23">
        <v>123.64400000000001</v>
      </c>
      <c r="AU23">
        <v>125.005</v>
      </c>
      <c r="AV23">
        <v>26.357199999999999</v>
      </c>
      <c r="AW23">
        <v>25.0337</v>
      </c>
      <c r="AX23">
        <v>129.34100000000001</v>
      </c>
      <c r="AY23">
        <v>26.501200000000001</v>
      </c>
      <c r="AZ23">
        <v>400.23500000000001</v>
      </c>
      <c r="BA23">
        <v>99.737399999999994</v>
      </c>
      <c r="BB23">
        <v>9.9850499999999995E-2</v>
      </c>
      <c r="BC23">
        <v>28.004799999999999</v>
      </c>
      <c r="BD23">
        <v>27.584</v>
      </c>
      <c r="BE23">
        <v>999.9</v>
      </c>
      <c r="BF23">
        <v>0</v>
      </c>
      <c r="BG23">
        <v>0</v>
      </c>
      <c r="BH23">
        <v>10028.1</v>
      </c>
      <c r="BI23">
        <v>0</v>
      </c>
      <c r="BJ23">
        <v>0.79369000000000001</v>
      </c>
      <c r="BK23">
        <v>-1.78616</v>
      </c>
      <c r="BL23">
        <v>126.55500000000001</v>
      </c>
      <c r="BM23">
        <v>128.214</v>
      </c>
      <c r="BN23">
        <v>1.3313299999999999</v>
      </c>
      <c r="BO23">
        <v>125.005</v>
      </c>
      <c r="BP23">
        <v>25.0337</v>
      </c>
      <c r="BQ23">
        <v>2.6295799999999998</v>
      </c>
      <c r="BR23">
        <v>2.4967999999999999</v>
      </c>
      <c r="BS23">
        <v>21.851600000000001</v>
      </c>
      <c r="BT23">
        <v>21.005600000000001</v>
      </c>
      <c r="BU23">
        <v>1799.97</v>
      </c>
      <c r="BV23">
        <v>0.89998699999999998</v>
      </c>
      <c r="BW23">
        <v>0.100013</v>
      </c>
      <c r="BX23">
        <v>0</v>
      </c>
      <c r="BY23">
        <v>2.4144999999999999</v>
      </c>
      <c r="BZ23">
        <v>0</v>
      </c>
      <c r="CA23">
        <v>6025.15</v>
      </c>
      <c r="CB23">
        <v>17199.3</v>
      </c>
      <c r="CC23">
        <v>43.686999999999998</v>
      </c>
      <c r="CD23">
        <v>46.811999999999998</v>
      </c>
      <c r="CE23">
        <v>45.25</v>
      </c>
      <c r="CF23">
        <v>44.125</v>
      </c>
      <c r="CG23">
        <v>43.25</v>
      </c>
      <c r="CH23">
        <v>1619.95</v>
      </c>
      <c r="CI23">
        <v>180.02</v>
      </c>
      <c r="CJ23">
        <v>0</v>
      </c>
      <c r="CK23">
        <v>1690230851.4000001</v>
      </c>
      <c r="CL23">
        <v>0</v>
      </c>
      <c r="CM23">
        <v>1690230872.0999999</v>
      </c>
      <c r="CN23" t="s">
        <v>366</v>
      </c>
      <c r="CO23">
        <v>1690230872.0999999</v>
      </c>
      <c r="CP23">
        <v>1690230871.0999999</v>
      </c>
      <c r="CQ23">
        <v>23</v>
      </c>
      <c r="CR23">
        <v>0.42499999999999999</v>
      </c>
      <c r="CS23">
        <v>-8.0000000000000002E-3</v>
      </c>
      <c r="CT23">
        <v>-5.6970000000000001</v>
      </c>
      <c r="CU23">
        <v>-0.14399999999999999</v>
      </c>
      <c r="CV23">
        <v>125</v>
      </c>
      <c r="CW23">
        <v>25</v>
      </c>
      <c r="CX23">
        <v>0.31</v>
      </c>
      <c r="CY23">
        <v>0.1</v>
      </c>
      <c r="CZ23">
        <v>1.7589680599536499</v>
      </c>
      <c r="DA23">
        <v>1.84175210404335</v>
      </c>
      <c r="DB23">
        <v>0.189268848369569</v>
      </c>
      <c r="DC23">
        <v>1</v>
      </c>
      <c r="DD23">
        <v>125.012095238095</v>
      </c>
      <c r="DE23">
        <v>3.43636363636338E-2</v>
      </c>
      <c r="DF23">
        <v>2.0646468075459799E-2</v>
      </c>
      <c r="DG23">
        <v>1</v>
      </c>
      <c r="DH23">
        <v>1799.9771428571401</v>
      </c>
      <c r="DI23">
        <v>-3.77341777678371E-2</v>
      </c>
      <c r="DJ23">
        <v>9.3408618810169694E-2</v>
      </c>
      <c r="DK23">
        <v>-1</v>
      </c>
      <c r="DL23">
        <v>2</v>
      </c>
      <c r="DM23">
        <v>2</v>
      </c>
      <c r="DN23" t="s">
        <v>348</v>
      </c>
      <c r="DO23">
        <v>2.6514700000000002</v>
      </c>
      <c r="DP23">
        <v>2.8298700000000001</v>
      </c>
      <c r="DQ23">
        <v>3.5567500000000002E-2</v>
      </c>
      <c r="DR23">
        <v>3.4594699999999999E-2</v>
      </c>
      <c r="DS23">
        <v>0.12786600000000001</v>
      </c>
      <c r="DT23">
        <v>0.122752</v>
      </c>
      <c r="DU23">
        <v>30470.400000000001</v>
      </c>
      <c r="DV23">
        <v>31394.9</v>
      </c>
      <c r="DW23">
        <v>29361.599999999999</v>
      </c>
      <c r="DX23">
        <v>30328.799999999999</v>
      </c>
      <c r="DY23">
        <v>33560</v>
      </c>
      <c r="DZ23">
        <v>34717.300000000003</v>
      </c>
      <c r="EA23">
        <v>40343.800000000003</v>
      </c>
      <c r="EB23">
        <v>41902.1</v>
      </c>
      <c r="EC23">
        <v>1.8279799999999999</v>
      </c>
      <c r="ED23">
        <v>2.1810800000000001</v>
      </c>
      <c r="EE23">
        <v>0.120327</v>
      </c>
      <c r="EF23">
        <v>0</v>
      </c>
      <c r="EG23">
        <v>25.614899999999999</v>
      </c>
      <c r="EH23">
        <v>999.9</v>
      </c>
      <c r="EI23">
        <v>48.790999999999997</v>
      </c>
      <c r="EJ23">
        <v>35.752000000000002</v>
      </c>
      <c r="EK23">
        <v>28.805900000000001</v>
      </c>
      <c r="EL23">
        <v>61.041699999999999</v>
      </c>
      <c r="EM23">
        <v>18.152999999999999</v>
      </c>
      <c r="EN23">
        <v>1</v>
      </c>
      <c r="EO23">
        <v>-6.5467499999999998E-2</v>
      </c>
      <c r="EP23">
        <v>0.145814</v>
      </c>
      <c r="EQ23">
        <v>20.2958</v>
      </c>
      <c r="ER23">
        <v>5.2403500000000003</v>
      </c>
      <c r="ES23">
        <v>11.828799999999999</v>
      </c>
      <c r="ET23">
        <v>4.9814499999999997</v>
      </c>
      <c r="EU23">
        <v>3.2998500000000002</v>
      </c>
      <c r="EV23">
        <v>235.4</v>
      </c>
      <c r="EW23">
        <v>9999</v>
      </c>
      <c r="EX23">
        <v>6965.7</v>
      </c>
      <c r="EY23">
        <v>100.3</v>
      </c>
      <c r="EZ23">
        <v>1.8737600000000001</v>
      </c>
      <c r="FA23">
        <v>1.8794299999999999</v>
      </c>
      <c r="FB23">
        <v>1.87978</v>
      </c>
      <c r="FC23">
        <v>1.88049</v>
      </c>
      <c r="FD23">
        <v>1.8780399999999999</v>
      </c>
      <c r="FE23">
        <v>1.8766799999999999</v>
      </c>
      <c r="FF23">
        <v>1.87744</v>
      </c>
      <c r="FG23">
        <v>1.8752</v>
      </c>
      <c r="FH23">
        <v>0</v>
      </c>
      <c r="FI23">
        <v>0</v>
      </c>
      <c r="FJ23">
        <v>0</v>
      </c>
      <c r="FK23">
        <v>0</v>
      </c>
      <c r="FL23" t="s">
        <v>349</v>
      </c>
      <c r="FM23" t="s">
        <v>350</v>
      </c>
      <c r="FN23" t="s">
        <v>351</v>
      </c>
      <c r="FO23" t="s">
        <v>351</v>
      </c>
      <c r="FP23" t="s">
        <v>351</v>
      </c>
      <c r="FQ23" t="s">
        <v>351</v>
      </c>
      <c r="FR23">
        <v>0</v>
      </c>
      <c r="FS23">
        <v>100</v>
      </c>
      <c r="FT23">
        <v>100</v>
      </c>
      <c r="FU23">
        <v>-5.6970000000000001</v>
      </c>
      <c r="FV23">
        <v>-0.14399999999999999</v>
      </c>
      <c r="FW23">
        <v>-6.1340707734589</v>
      </c>
      <c r="FX23">
        <v>1.4527828764109799E-4</v>
      </c>
      <c r="FY23">
        <v>-4.3579519040863002E-7</v>
      </c>
      <c r="FZ23">
        <v>2.0799061152897499E-10</v>
      </c>
      <c r="GA23">
        <v>-0.13615999999999701</v>
      </c>
      <c r="GB23">
        <v>0</v>
      </c>
      <c r="GC23">
        <v>0</v>
      </c>
      <c r="GD23">
        <v>0</v>
      </c>
      <c r="GE23">
        <v>4</v>
      </c>
      <c r="GF23">
        <v>2147</v>
      </c>
      <c r="GG23">
        <v>-1</v>
      </c>
      <c r="GH23">
        <v>-1</v>
      </c>
      <c r="GI23">
        <v>1.3</v>
      </c>
      <c r="GJ23">
        <v>1.2</v>
      </c>
      <c r="GK23">
        <v>0.44433600000000001</v>
      </c>
      <c r="GL23">
        <v>2.6025399999999999</v>
      </c>
      <c r="GM23">
        <v>1.54541</v>
      </c>
      <c r="GN23">
        <v>2.2717299999999998</v>
      </c>
      <c r="GO23">
        <v>1.5979000000000001</v>
      </c>
      <c r="GP23">
        <v>2.47437</v>
      </c>
      <c r="GQ23">
        <v>38.037700000000001</v>
      </c>
      <c r="GR23">
        <v>14.885</v>
      </c>
      <c r="GS23">
        <v>18</v>
      </c>
      <c r="GT23">
        <v>397.375</v>
      </c>
      <c r="GU23">
        <v>591.173</v>
      </c>
      <c r="GV23">
        <v>26.1737</v>
      </c>
      <c r="GW23">
        <v>26.152100000000001</v>
      </c>
      <c r="GX23">
        <v>29.999700000000001</v>
      </c>
      <c r="GY23">
        <v>26.263500000000001</v>
      </c>
      <c r="GZ23">
        <v>26.254100000000001</v>
      </c>
      <c r="HA23">
        <v>8.9684399999999993</v>
      </c>
      <c r="HB23">
        <v>10</v>
      </c>
      <c r="HC23">
        <v>-30</v>
      </c>
      <c r="HD23">
        <v>26.1692</v>
      </c>
      <c r="HE23">
        <v>125</v>
      </c>
      <c r="HF23">
        <v>0</v>
      </c>
      <c r="HG23">
        <v>100.03</v>
      </c>
      <c r="HH23">
        <v>97.279399999999995</v>
      </c>
    </row>
    <row r="24" spans="1:216" x14ac:dyDescent="0.2">
      <c r="A24">
        <v>19</v>
      </c>
      <c r="B24">
        <v>1690230946.0999999</v>
      </c>
      <c r="C24">
        <v>5217.0999999046298</v>
      </c>
      <c r="D24" t="s">
        <v>367</v>
      </c>
      <c r="E24" t="s">
        <v>368</v>
      </c>
      <c r="F24" t="s">
        <v>342</v>
      </c>
      <c r="G24" t="s">
        <v>343</v>
      </c>
      <c r="H24" t="s">
        <v>344</v>
      </c>
      <c r="I24" t="s">
        <v>345</v>
      </c>
      <c r="J24" t="s">
        <v>346</v>
      </c>
      <c r="K24" t="s">
        <v>347</v>
      </c>
      <c r="L24">
        <v>1690230946.0999999</v>
      </c>
      <c r="M24">
        <f t="shared" si="0"/>
        <v>2.1537727594846965E-3</v>
      </c>
      <c r="N24">
        <f t="shared" si="1"/>
        <v>2.1537727594846965</v>
      </c>
      <c r="O24">
        <f t="shared" si="2"/>
        <v>0.21864533867439914</v>
      </c>
      <c r="P24">
        <f t="shared" si="3"/>
        <v>69.756399999999999</v>
      </c>
      <c r="Q24">
        <f t="shared" si="4"/>
        <v>65.825223709648967</v>
      </c>
      <c r="R24">
        <f t="shared" si="5"/>
        <v>6.5720115967186112</v>
      </c>
      <c r="S24">
        <f t="shared" si="6"/>
        <v>6.9645015073172001</v>
      </c>
      <c r="T24">
        <f t="shared" si="7"/>
        <v>0.1511366119519397</v>
      </c>
      <c r="U24">
        <f t="shared" si="8"/>
        <v>3.9136335348806428</v>
      </c>
      <c r="V24">
        <f t="shared" si="9"/>
        <v>0.14796741190450263</v>
      </c>
      <c r="W24">
        <f t="shared" si="10"/>
        <v>9.2758837472056044E-2</v>
      </c>
      <c r="X24">
        <f t="shared" si="11"/>
        <v>297.71476799999999</v>
      </c>
      <c r="Y24">
        <f t="shared" si="12"/>
        <v>28.905467939648666</v>
      </c>
      <c r="Z24">
        <f t="shared" si="13"/>
        <v>28.905467939648666</v>
      </c>
      <c r="AA24">
        <f t="shared" si="14"/>
        <v>3.9998254918498839</v>
      </c>
      <c r="AB24">
        <f t="shared" si="15"/>
        <v>68.389752064017628</v>
      </c>
      <c r="AC24">
        <f t="shared" si="16"/>
        <v>2.5945704418656002</v>
      </c>
      <c r="AD24">
        <f t="shared" si="17"/>
        <v>3.7938000410308539</v>
      </c>
      <c r="AE24">
        <f t="shared" si="18"/>
        <v>1.4052550499842837</v>
      </c>
      <c r="AF24">
        <f t="shared" si="19"/>
        <v>-94.981378693275119</v>
      </c>
      <c r="AG24">
        <f t="shared" si="20"/>
        <v>-192.03798202119455</v>
      </c>
      <c r="AH24">
        <f t="shared" si="21"/>
        <v>-10.744017292396531</v>
      </c>
      <c r="AI24">
        <f t="shared" si="22"/>
        <v>-4.8610006866198319E-2</v>
      </c>
      <c r="AJ24">
        <v>0</v>
      </c>
      <c r="AK24">
        <v>0</v>
      </c>
      <c r="AL24">
        <f t="shared" si="23"/>
        <v>1</v>
      </c>
      <c r="AM24">
        <f t="shared" si="24"/>
        <v>0</v>
      </c>
      <c r="AN24">
        <f t="shared" si="25"/>
        <v>52514.977762271737</v>
      </c>
      <c r="AO24">
        <f t="shared" si="26"/>
        <v>1800.08</v>
      </c>
      <c r="AP24">
        <f t="shared" si="27"/>
        <v>1517.4671999999998</v>
      </c>
      <c r="AQ24">
        <f t="shared" si="28"/>
        <v>0.8429998666725923</v>
      </c>
      <c r="AR24">
        <f t="shared" si="29"/>
        <v>0.16538974267810319</v>
      </c>
      <c r="AS24">
        <v>1690230946.0999999</v>
      </c>
      <c r="AT24">
        <v>69.756399999999999</v>
      </c>
      <c r="AU24">
        <v>70.007099999999994</v>
      </c>
      <c r="AV24">
        <v>25.987200000000001</v>
      </c>
      <c r="AW24">
        <v>24.561499999999999</v>
      </c>
      <c r="AX24">
        <v>75.191400000000002</v>
      </c>
      <c r="AY24">
        <v>26.150200000000002</v>
      </c>
      <c r="AZ24">
        <v>400.226</v>
      </c>
      <c r="BA24">
        <v>99.740200000000002</v>
      </c>
      <c r="BB24">
        <v>0.100123</v>
      </c>
      <c r="BC24">
        <v>27.9953</v>
      </c>
      <c r="BD24">
        <v>27.579699999999999</v>
      </c>
      <c r="BE24">
        <v>999.9</v>
      </c>
      <c r="BF24">
        <v>0</v>
      </c>
      <c r="BG24">
        <v>0</v>
      </c>
      <c r="BH24">
        <v>9990</v>
      </c>
      <c r="BI24">
        <v>0</v>
      </c>
      <c r="BJ24">
        <v>0.79369000000000001</v>
      </c>
      <c r="BK24">
        <v>-0.51570899999999997</v>
      </c>
      <c r="BL24">
        <v>71.346900000000005</v>
      </c>
      <c r="BM24">
        <v>71.769900000000007</v>
      </c>
      <c r="BN24">
        <v>1.4443299999999999</v>
      </c>
      <c r="BO24">
        <v>70.007099999999994</v>
      </c>
      <c r="BP24">
        <v>24.561499999999999</v>
      </c>
      <c r="BQ24">
        <v>2.5938300000000001</v>
      </c>
      <c r="BR24">
        <v>2.44977</v>
      </c>
      <c r="BS24">
        <v>21.627500000000001</v>
      </c>
      <c r="BT24">
        <v>20.6966</v>
      </c>
      <c r="BU24">
        <v>1800.08</v>
      </c>
      <c r="BV24">
        <v>0.90000500000000005</v>
      </c>
      <c r="BW24">
        <v>9.9994799999999995E-2</v>
      </c>
      <c r="BX24">
        <v>0</v>
      </c>
      <c r="BY24">
        <v>2.5819000000000001</v>
      </c>
      <c r="BZ24">
        <v>0</v>
      </c>
      <c r="CA24">
        <v>6038.96</v>
      </c>
      <c r="CB24">
        <v>17200.400000000001</v>
      </c>
      <c r="CC24">
        <v>43.561999999999998</v>
      </c>
      <c r="CD24">
        <v>46.625</v>
      </c>
      <c r="CE24">
        <v>45.125</v>
      </c>
      <c r="CF24">
        <v>44.061999999999998</v>
      </c>
      <c r="CG24">
        <v>43.186999999999998</v>
      </c>
      <c r="CH24">
        <v>1620.08</v>
      </c>
      <c r="CI24">
        <v>180</v>
      </c>
      <c r="CJ24">
        <v>0</v>
      </c>
      <c r="CK24">
        <v>1690230953.4000001</v>
      </c>
      <c r="CL24">
        <v>0</v>
      </c>
      <c r="CM24">
        <v>1690230967.0999999</v>
      </c>
      <c r="CN24" t="s">
        <v>369</v>
      </c>
      <c r="CO24">
        <v>1690230967.0999999</v>
      </c>
      <c r="CP24">
        <v>1690230966.0999999</v>
      </c>
      <c r="CQ24">
        <v>24</v>
      </c>
      <c r="CR24">
        <v>0.26500000000000001</v>
      </c>
      <c r="CS24">
        <v>-1.9E-2</v>
      </c>
      <c r="CT24">
        <v>-5.4349999999999996</v>
      </c>
      <c r="CU24">
        <v>-0.16300000000000001</v>
      </c>
      <c r="CV24">
        <v>70</v>
      </c>
      <c r="CW24">
        <v>24</v>
      </c>
      <c r="CX24">
        <v>0.26</v>
      </c>
      <c r="CY24">
        <v>0.05</v>
      </c>
      <c r="CZ24">
        <v>0.272129042826665</v>
      </c>
      <c r="DA24">
        <v>1.5706537000306</v>
      </c>
      <c r="DB24">
        <v>0.15992202303331099</v>
      </c>
      <c r="DC24">
        <v>1</v>
      </c>
      <c r="DD24">
        <v>69.956157142857094</v>
      </c>
      <c r="DE24">
        <v>-0.131587012986907</v>
      </c>
      <c r="DF24">
        <v>3.5538598351497197E-2</v>
      </c>
      <c r="DG24">
        <v>1</v>
      </c>
      <c r="DH24">
        <v>1800.0225</v>
      </c>
      <c r="DI24">
        <v>0.16119568944669499</v>
      </c>
      <c r="DJ24">
        <v>9.2783349799395398E-2</v>
      </c>
      <c r="DK24">
        <v>-1</v>
      </c>
      <c r="DL24">
        <v>2</v>
      </c>
      <c r="DM24">
        <v>2</v>
      </c>
      <c r="DN24" t="s">
        <v>348</v>
      </c>
      <c r="DO24">
        <v>2.65151</v>
      </c>
      <c r="DP24">
        <v>2.8298100000000002</v>
      </c>
      <c r="DQ24">
        <v>2.1213800000000001E-2</v>
      </c>
      <c r="DR24">
        <v>1.9876000000000001E-2</v>
      </c>
      <c r="DS24">
        <v>0.12669800000000001</v>
      </c>
      <c r="DT24">
        <v>0.121157</v>
      </c>
      <c r="DU24">
        <v>30928.9</v>
      </c>
      <c r="DV24">
        <v>31882</v>
      </c>
      <c r="DW24">
        <v>29365.9</v>
      </c>
      <c r="DX24">
        <v>30336.400000000001</v>
      </c>
      <c r="DY24">
        <v>33608.6</v>
      </c>
      <c r="DZ24">
        <v>34787.699999999997</v>
      </c>
      <c r="EA24">
        <v>40349.199999999997</v>
      </c>
      <c r="EB24">
        <v>41912.1</v>
      </c>
      <c r="EC24">
        <v>1.8285</v>
      </c>
      <c r="ED24">
        <v>2.1818300000000002</v>
      </c>
      <c r="EE24">
        <v>0.119433</v>
      </c>
      <c r="EF24">
        <v>0</v>
      </c>
      <c r="EG24">
        <v>25.625299999999999</v>
      </c>
      <c r="EH24">
        <v>999.9</v>
      </c>
      <c r="EI24">
        <v>47.844999999999999</v>
      </c>
      <c r="EJ24">
        <v>35.762</v>
      </c>
      <c r="EK24">
        <v>28.2575</v>
      </c>
      <c r="EL24">
        <v>61.611699999999999</v>
      </c>
      <c r="EM24">
        <v>18.445499999999999</v>
      </c>
      <c r="EN24">
        <v>1</v>
      </c>
      <c r="EO24">
        <v>-7.0663100000000006E-2</v>
      </c>
      <c r="EP24">
        <v>3.4193899999999999E-2</v>
      </c>
      <c r="EQ24">
        <v>20.295500000000001</v>
      </c>
      <c r="ER24">
        <v>5.2406499999999996</v>
      </c>
      <c r="ES24">
        <v>11.8277</v>
      </c>
      <c r="ET24">
        <v>4.9817999999999998</v>
      </c>
      <c r="EU24">
        <v>3.2999499999999999</v>
      </c>
      <c r="EV24">
        <v>235.4</v>
      </c>
      <c r="EW24">
        <v>9999</v>
      </c>
      <c r="EX24">
        <v>6967.7</v>
      </c>
      <c r="EY24">
        <v>100.3</v>
      </c>
      <c r="EZ24">
        <v>1.8737299999999999</v>
      </c>
      <c r="FA24">
        <v>1.8794299999999999</v>
      </c>
      <c r="FB24">
        <v>1.87978</v>
      </c>
      <c r="FC24">
        <v>1.88049</v>
      </c>
      <c r="FD24">
        <v>1.8780300000000001</v>
      </c>
      <c r="FE24">
        <v>1.87669</v>
      </c>
      <c r="FF24">
        <v>1.87744</v>
      </c>
      <c r="FG24">
        <v>1.8752200000000001</v>
      </c>
      <c r="FH24">
        <v>0</v>
      </c>
      <c r="FI24">
        <v>0</v>
      </c>
      <c r="FJ24">
        <v>0</v>
      </c>
      <c r="FK24">
        <v>0</v>
      </c>
      <c r="FL24" t="s">
        <v>349</v>
      </c>
      <c r="FM24" t="s">
        <v>350</v>
      </c>
      <c r="FN24" t="s">
        <v>351</v>
      </c>
      <c r="FO24" t="s">
        <v>351</v>
      </c>
      <c r="FP24" t="s">
        <v>351</v>
      </c>
      <c r="FQ24" t="s">
        <v>351</v>
      </c>
      <c r="FR24">
        <v>0</v>
      </c>
      <c r="FS24">
        <v>100</v>
      </c>
      <c r="FT24">
        <v>100</v>
      </c>
      <c r="FU24">
        <v>-5.4349999999999996</v>
      </c>
      <c r="FV24">
        <v>-0.16300000000000001</v>
      </c>
      <c r="FW24">
        <v>-5.7085063234561702</v>
      </c>
      <c r="FX24">
        <v>1.4527828764109799E-4</v>
      </c>
      <c r="FY24">
        <v>-4.3579519040863002E-7</v>
      </c>
      <c r="FZ24">
        <v>2.0799061152897499E-10</v>
      </c>
      <c r="GA24">
        <v>-0.144345454545451</v>
      </c>
      <c r="GB24">
        <v>0</v>
      </c>
      <c r="GC24">
        <v>0</v>
      </c>
      <c r="GD24">
        <v>0</v>
      </c>
      <c r="GE24">
        <v>4</v>
      </c>
      <c r="GF24">
        <v>2147</v>
      </c>
      <c r="GG24">
        <v>-1</v>
      </c>
      <c r="GH24">
        <v>-1</v>
      </c>
      <c r="GI24">
        <v>1.2</v>
      </c>
      <c r="GJ24">
        <v>1.2</v>
      </c>
      <c r="GK24">
        <v>0.31738300000000003</v>
      </c>
      <c r="GL24">
        <v>2.6159699999999999</v>
      </c>
      <c r="GM24">
        <v>1.54541</v>
      </c>
      <c r="GN24">
        <v>2.2717299999999998</v>
      </c>
      <c r="GO24">
        <v>1.5979000000000001</v>
      </c>
      <c r="GP24">
        <v>2.49268</v>
      </c>
      <c r="GQ24">
        <v>37.940600000000003</v>
      </c>
      <c r="GR24">
        <v>14.8675</v>
      </c>
      <c r="GS24">
        <v>18</v>
      </c>
      <c r="GT24">
        <v>397.16</v>
      </c>
      <c r="GU24">
        <v>590.96699999999998</v>
      </c>
      <c r="GV24">
        <v>26.283300000000001</v>
      </c>
      <c r="GW24">
        <v>26.0854</v>
      </c>
      <c r="GX24">
        <v>30</v>
      </c>
      <c r="GY24">
        <v>26.191199999999998</v>
      </c>
      <c r="GZ24">
        <v>26.182500000000001</v>
      </c>
      <c r="HA24">
        <v>6.4222799999999998</v>
      </c>
      <c r="HB24">
        <v>10</v>
      </c>
      <c r="HC24">
        <v>-30</v>
      </c>
      <c r="HD24">
        <v>26.283100000000001</v>
      </c>
      <c r="HE24">
        <v>70</v>
      </c>
      <c r="HF24">
        <v>0</v>
      </c>
      <c r="HG24">
        <v>100.044</v>
      </c>
      <c r="HH24">
        <v>97.303100000000001</v>
      </c>
    </row>
    <row r="25" spans="1:216" x14ac:dyDescent="0.2">
      <c r="A25">
        <v>20</v>
      </c>
      <c r="B25">
        <v>1690231032.0999999</v>
      </c>
      <c r="C25">
        <v>5303.0999999046298</v>
      </c>
      <c r="D25" t="s">
        <v>370</v>
      </c>
      <c r="E25" t="s">
        <v>371</v>
      </c>
      <c r="F25" t="s">
        <v>342</v>
      </c>
      <c r="G25" t="s">
        <v>343</v>
      </c>
      <c r="H25" t="s">
        <v>344</v>
      </c>
      <c r="I25" t="s">
        <v>345</v>
      </c>
      <c r="J25" t="s">
        <v>346</v>
      </c>
      <c r="K25" t="s">
        <v>347</v>
      </c>
      <c r="L25">
        <v>1690231032.0999999</v>
      </c>
      <c r="M25">
        <f t="shared" si="0"/>
        <v>2.1984510714464609E-3</v>
      </c>
      <c r="N25">
        <f t="shared" si="1"/>
        <v>2.1984510714464607</v>
      </c>
      <c r="O25">
        <f t="shared" si="2"/>
        <v>-0.42364757315809626</v>
      </c>
      <c r="P25">
        <f t="shared" si="3"/>
        <v>50.209899999999998</v>
      </c>
      <c r="Q25">
        <f t="shared" si="4"/>
        <v>53.558523378337405</v>
      </c>
      <c r="R25">
        <f t="shared" si="5"/>
        <v>5.3472172042264976</v>
      </c>
      <c r="S25">
        <f t="shared" si="6"/>
        <v>5.0128947582427994</v>
      </c>
      <c r="T25">
        <f t="shared" si="7"/>
        <v>0.1506201670697942</v>
      </c>
      <c r="U25">
        <f t="shared" si="8"/>
        <v>3.9211401916475825</v>
      </c>
      <c r="V25">
        <f t="shared" si="9"/>
        <v>0.14747823649368033</v>
      </c>
      <c r="W25">
        <f t="shared" si="10"/>
        <v>9.2450728971675694E-2</v>
      </c>
      <c r="X25">
        <f t="shared" si="11"/>
        <v>297.73290299999996</v>
      </c>
      <c r="Y25">
        <f t="shared" si="12"/>
        <v>28.903364969321224</v>
      </c>
      <c r="Z25">
        <f t="shared" si="13"/>
        <v>28.903364969321224</v>
      </c>
      <c r="AA25">
        <f t="shared" si="14"/>
        <v>3.9993384402542422</v>
      </c>
      <c r="AB25">
        <f t="shared" si="15"/>
        <v>67.444188245076703</v>
      </c>
      <c r="AC25">
        <f t="shared" si="16"/>
        <v>2.5599360012203998</v>
      </c>
      <c r="AD25">
        <f t="shared" si="17"/>
        <v>3.7956361664820988</v>
      </c>
      <c r="AE25">
        <f t="shared" si="18"/>
        <v>1.4394024390338425</v>
      </c>
      <c r="AF25">
        <f t="shared" si="19"/>
        <v>-96.951692250788923</v>
      </c>
      <c r="AG25">
        <f t="shared" si="20"/>
        <v>-190.20717434565529</v>
      </c>
      <c r="AH25">
        <f t="shared" si="21"/>
        <v>-10.621543085906739</v>
      </c>
      <c r="AI25">
        <f t="shared" si="22"/>
        <v>-4.7506682351013296E-2</v>
      </c>
      <c r="AJ25">
        <v>0</v>
      </c>
      <c r="AK25">
        <v>0</v>
      </c>
      <c r="AL25">
        <f t="shared" si="23"/>
        <v>1</v>
      </c>
      <c r="AM25">
        <f t="shared" si="24"/>
        <v>0</v>
      </c>
      <c r="AN25">
        <f t="shared" si="25"/>
        <v>52651.418154492516</v>
      </c>
      <c r="AO25">
        <f t="shared" si="26"/>
        <v>1800.19</v>
      </c>
      <c r="AP25">
        <f t="shared" si="27"/>
        <v>1517.5599</v>
      </c>
      <c r="AQ25">
        <f t="shared" si="28"/>
        <v>0.84299985001583166</v>
      </c>
      <c r="AR25">
        <f t="shared" si="29"/>
        <v>0.1653897105305551</v>
      </c>
      <c r="AS25">
        <v>1690231032.0999999</v>
      </c>
      <c r="AT25">
        <v>50.209899999999998</v>
      </c>
      <c r="AU25">
        <v>49.997</v>
      </c>
      <c r="AV25">
        <v>25.640699999999999</v>
      </c>
      <c r="AW25">
        <v>24.184899999999999</v>
      </c>
      <c r="AX25">
        <v>55.555900000000001</v>
      </c>
      <c r="AY25">
        <v>25.807700000000001</v>
      </c>
      <c r="AZ25">
        <v>400.22399999999999</v>
      </c>
      <c r="BA25">
        <v>99.738799999999998</v>
      </c>
      <c r="BB25">
        <v>9.9972000000000005E-2</v>
      </c>
      <c r="BC25">
        <v>28.003599999999999</v>
      </c>
      <c r="BD25">
        <v>27.580200000000001</v>
      </c>
      <c r="BE25">
        <v>999.9</v>
      </c>
      <c r="BF25">
        <v>0</v>
      </c>
      <c r="BG25">
        <v>0</v>
      </c>
      <c r="BH25">
        <v>10017.5</v>
      </c>
      <c r="BI25">
        <v>0</v>
      </c>
      <c r="BJ25">
        <v>0.84660299999999999</v>
      </c>
      <c r="BK25">
        <v>0.122002</v>
      </c>
      <c r="BL25">
        <v>51.438099999999999</v>
      </c>
      <c r="BM25">
        <v>51.236199999999997</v>
      </c>
      <c r="BN25">
        <v>1.4597</v>
      </c>
      <c r="BO25">
        <v>49.997</v>
      </c>
      <c r="BP25">
        <v>24.184899999999999</v>
      </c>
      <c r="BQ25">
        <v>2.55776</v>
      </c>
      <c r="BR25">
        <v>2.4121800000000002</v>
      </c>
      <c r="BS25">
        <v>21.398800000000001</v>
      </c>
      <c r="BT25">
        <v>20.445699999999999</v>
      </c>
      <c r="BU25">
        <v>1800.19</v>
      </c>
      <c r="BV25">
        <v>0.90000500000000005</v>
      </c>
      <c r="BW25">
        <v>9.9994799999999995E-2</v>
      </c>
      <c r="BX25">
        <v>0</v>
      </c>
      <c r="BY25">
        <v>2.2423999999999999</v>
      </c>
      <c r="BZ25">
        <v>0</v>
      </c>
      <c r="CA25">
        <v>6055.4</v>
      </c>
      <c r="CB25">
        <v>17201.5</v>
      </c>
      <c r="CC25">
        <v>43.5</v>
      </c>
      <c r="CD25">
        <v>46.561999999999998</v>
      </c>
      <c r="CE25">
        <v>44.875</v>
      </c>
      <c r="CF25">
        <v>44</v>
      </c>
      <c r="CG25">
        <v>43.125</v>
      </c>
      <c r="CH25">
        <v>1620.18</v>
      </c>
      <c r="CI25">
        <v>180.01</v>
      </c>
      <c r="CJ25">
        <v>0</v>
      </c>
      <c r="CK25">
        <v>1690231039.2</v>
      </c>
      <c r="CL25">
        <v>0</v>
      </c>
      <c r="CM25">
        <v>1690231061.0999999</v>
      </c>
      <c r="CN25" t="s">
        <v>372</v>
      </c>
      <c r="CO25">
        <v>1690231061.0999999</v>
      </c>
      <c r="CP25">
        <v>1690231052.0999999</v>
      </c>
      <c r="CQ25">
        <v>25</v>
      </c>
      <c r="CR25">
        <v>9.0999999999999998E-2</v>
      </c>
      <c r="CS25">
        <v>-4.0000000000000001E-3</v>
      </c>
      <c r="CT25">
        <v>-5.3460000000000001</v>
      </c>
      <c r="CU25">
        <v>-0.16700000000000001</v>
      </c>
      <c r="CV25">
        <v>50</v>
      </c>
      <c r="CW25">
        <v>24</v>
      </c>
      <c r="CX25">
        <v>0.45</v>
      </c>
      <c r="CY25">
        <v>0.03</v>
      </c>
      <c r="CZ25">
        <v>-0.46345962446531802</v>
      </c>
      <c r="DA25">
        <v>1.9114426312167201</v>
      </c>
      <c r="DB25">
        <v>0.18985047609502301</v>
      </c>
      <c r="DC25">
        <v>1</v>
      </c>
      <c r="DD25">
        <v>49.994328571428603</v>
      </c>
      <c r="DE25">
        <v>0.24161298701304099</v>
      </c>
      <c r="DF25">
        <v>2.8595589784126699E-2</v>
      </c>
      <c r="DG25">
        <v>1</v>
      </c>
      <c r="DH25">
        <v>1799.9845</v>
      </c>
      <c r="DI25">
        <v>-0.20681905520220301</v>
      </c>
      <c r="DJ25">
        <v>0.14688345720334101</v>
      </c>
      <c r="DK25">
        <v>-1</v>
      </c>
      <c r="DL25">
        <v>2</v>
      </c>
      <c r="DM25">
        <v>2</v>
      </c>
      <c r="DN25" t="s">
        <v>348</v>
      </c>
      <c r="DO25">
        <v>2.6515399999999998</v>
      </c>
      <c r="DP25">
        <v>2.8298999999999999</v>
      </c>
      <c r="DQ25">
        <v>1.5785400000000002E-2</v>
      </c>
      <c r="DR25">
        <v>1.4293200000000001E-2</v>
      </c>
      <c r="DS25">
        <v>0.12553800000000001</v>
      </c>
      <c r="DT25">
        <v>0.119868</v>
      </c>
      <c r="DU25">
        <v>31102.2</v>
      </c>
      <c r="DV25">
        <v>32071.8</v>
      </c>
      <c r="DW25">
        <v>29367.4</v>
      </c>
      <c r="DX25">
        <v>30343.9</v>
      </c>
      <c r="DY25">
        <v>33654.699999999997</v>
      </c>
      <c r="DZ25">
        <v>34846</v>
      </c>
      <c r="EA25">
        <v>40350.6</v>
      </c>
      <c r="EB25">
        <v>41921</v>
      </c>
      <c r="EC25">
        <v>1.82897</v>
      </c>
      <c r="ED25">
        <v>2.18215</v>
      </c>
      <c r="EE25">
        <v>0.119172</v>
      </c>
      <c r="EF25">
        <v>0</v>
      </c>
      <c r="EG25">
        <v>25.63</v>
      </c>
      <c r="EH25">
        <v>999.9</v>
      </c>
      <c r="EI25">
        <v>47.113</v>
      </c>
      <c r="EJ25">
        <v>35.771999999999998</v>
      </c>
      <c r="EK25">
        <v>27.840299999999999</v>
      </c>
      <c r="EL25">
        <v>61.231699999999996</v>
      </c>
      <c r="EM25">
        <v>17.375800000000002</v>
      </c>
      <c r="EN25">
        <v>1</v>
      </c>
      <c r="EO25">
        <v>-7.2408500000000001E-2</v>
      </c>
      <c r="EP25">
        <v>0.201076</v>
      </c>
      <c r="EQ25">
        <v>20.2956</v>
      </c>
      <c r="ER25">
        <v>5.2408000000000001</v>
      </c>
      <c r="ES25">
        <v>11.828799999999999</v>
      </c>
      <c r="ET25">
        <v>4.9817999999999998</v>
      </c>
      <c r="EU25">
        <v>3.3</v>
      </c>
      <c r="EV25">
        <v>235.4</v>
      </c>
      <c r="EW25">
        <v>9999</v>
      </c>
      <c r="EX25">
        <v>6969.4</v>
      </c>
      <c r="EY25">
        <v>100.4</v>
      </c>
      <c r="EZ25">
        <v>1.87375</v>
      </c>
      <c r="FA25">
        <v>1.8794299999999999</v>
      </c>
      <c r="FB25">
        <v>1.8797699999999999</v>
      </c>
      <c r="FC25">
        <v>1.88049</v>
      </c>
      <c r="FD25">
        <v>1.8780300000000001</v>
      </c>
      <c r="FE25">
        <v>1.8766799999999999</v>
      </c>
      <c r="FF25">
        <v>1.87744</v>
      </c>
      <c r="FG25">
        <v>1.87523</v>
      </c>
      <c r="FH25">
        <v>0</v>
      </c>
      <c r="FI25">
        <v>0</v>
      </c>
      <c r="FJ25">
        <v>0</v>
      </c>
      <c r="FK25">
        <v>0</v>
      </c>
      <c r="FL25" t="s">
        <v>349</v>
      </c>
      <c r="FM25" t="s">
        <v>350</v>
      </c>
      <c r="FN25" t="s">
        <v>351</v>
      </c>
      <c r="FO25" t="s">
        <v>351</v>
      </c>
      <c r="FP25" t="s">
        <v>351</v>
      </c>
      <c r="FQ25" t="s">
        <v>351</v>
      </c>
      <c r="FR25">
        <v>0</v>
      </c>
      <c r="FS25">
        <v>100</v>
      </c>
      <c r="FT25">
        <v>100</v>
      </c>
      <c r="FU25">
        <v>-5.3460000000000001</v>
      </c>
      <c r="FV25">
        <v>-0.16700000000000001</v>
      </c>
      <c r="FW25">
        <v>-5.4436609458365099</v>
      </c>
      <c r="FX25">
        <v>1.4527828764109799E-4</v>
      </c>
      <c r="FY25">
        <v>-4.3579519040863002E-7</v>
      </c>
      <c r="FZ25">
        <v>2.0799061152897499E-10</v>
      </c>
      <c r="GA25">
        <v>-0.16309000000000001</v>
      </c>
      <c r="GB25">
        <v>0</v>
      </c>
      <c r="GC25">
        <v>0</v>
      </c>
      <c r="GD25">
        <v>0</v>
      </c>
      <c r="GE25">
        <v>4</v>
      </c>
      <c r="GF25">
        <v>2147</v>
      </c>
      <c r="GG25">
        <v>-1</v>
      </c>
      <c r="GH25">
        <v>-1</v>
      </c>
      <c r="GI25">
        <v>1.1000000000000001</v>
      </c>
      <c r="GJ25">
        <v>1.1000000000000001</v>
      </c>
      <c r="GK25">
        <v>0.27221699999999999</v>
      </c>
      <c r="GL25">
        <v>2.63672</v>
      </c>
      <c r="GM25">
        <v>1.54541</v>
      </c>
      <c r="GN25">
        <v>2.2717299999999998</v>
      </c>
      <c r="GO25">
        <v>1.5979000000000001</v>
      </c>
      <c r="GP25">
        <v>2.3828100000000001</v>
      </c>
      <c r="GQ25">
        <v>37.867899999999999</v>
      </c>
      <c r="GR25">
        <v>14.8413</v>
      </c>
      <c r="GS25">
        <v>18</v>
      </c>
      <c r="GT25">
        <v>397.12299999999999</v>
      </c>
      <c r="GU25">
        <v>590.73599999999999</v>
      </c>
      <c r="GV25">
        <v>26.180499999999999</v>
      </c>
      <c r="GW25">
        <v>26.054600000000001</v>
      </c>
      <c r="GX25">
        <v>30.0001</v>
      </c>
      <c r="GY25">
        <v>26.1495</v>
      </c>
      <c r="GZ25">
        <v>26.1389</v>
      </c>
      <c r="HA25">
        <v>5.50265</v>
      </c>
      <c r="HB25">
        <v>10</v>
      </c>
      <c r="HC25">
        <v>-30</v>
      </c>
      <c r="HD25">
        <v>26.1769</v>
      </c>
      <c r="HE25">
        <v>50</v>
      </c>
      <c r="HF25">
        <v>0</v>
      </c>
      <c r="HG25">
        <v>100.048</v>
      </c>
      <c r="HH25">
        <v>97.325199999999995</v>
      </c>
    </row>
    <row r="26" spans="1:216" x14ac:dyDescent="0.2">
      <c r="A26">
        <v>21</v>
      </c>
      <c r="B26">
        <v>1690231162.0999999</v>
      </c>
      <c r="C26">
        <v>5433.0999999046298</v>
      </c>
      <c r="D26" t="s">
        <v>373</v>
      </c>
      <c r="E26" t="s">
        <v>374</v>
      </c>
      <c r="F26" t="s">
        <v>342</v>
      </c>
      <c r="G26" t="s">
        <v>343</v>
      </c>
      <c r="H26" t="s">
        <v>344</v>
      </c>
      <c r="I26" t="s">
        <v>345</v>
      </c>
      <c r="J26" t="s">
        <v>346</v>
      </c>
      <c r="K26" t="s">
        <v>347</v>
      </c>
      <c r="L26">
        <v>1690231162.0999999</v>
      </c>
      <c r="M26">
        <f t="shared" si="0"/>
        <v>2.2976926710107501E-3</v>
      </c>
      <c r="N26">
        <f t="shared" si="1"/>
        <v>2.2976926710107501</v>
      </c>
      <c r="O26">
        <f t="shared" si="2"/>
        <v>10.97088895526325</v>
      </c>
      <c r="P26">
        <f t="shared" si="3"/>
        <v>391.89800000000002</v>
      </c>
      <c r="Q26">
        <f t="shared" si="4"/>
        <v>270.47340366501408</v>
      </c>
      <c r="R26">
        <f t="shared" si="5"/>
        <v>27.003659182282913</v>
      </c>
      <c r="S26">
        <f t="shared" si="6"/>
        <v>39.126508864898007</v>
      </c>
      <c r="T26">
        <f t="shared" si="7"/>
        <v>0.15754280648029562</v>
      </c>
      <c r="U26">
        <f t="shared" si="8"/>
        <v>3.9168528801468918</v>
      </c>
      <c r="V26">
        <f t="shared" si="9"/>
        <v>0.15410530412530074</v>
      </c>
      <c r="W26">
        <f t="shared" si="10"/>
        <v>9.6618413972252681E-2</v>
      </c>
      <c r="X26">
        <f t="shared" si="11"/>
        <v>297.70156200000002</v>
      </c>
      <c r="Y26">
        <f t="shared" si="12"/>
        <v>28.854738031213468</v>
      </c>
      <c r="Z26">
        <f t="shared" si="13"/>
        <v>28.854738031213468</v>
      </c>
      <c r="AA26">
        <f t="shared" si="14"/>
        <v>3.9880907711161888</v>
      </c>
      <c r="AB26">
        <f t="shared" si="15"/>
        <v>67.252733594009868</v>
      </c>
      <c r="AC26">
        <f t="shared" si="16"/>
        <v>2.5482379641236004</v>
      </c>
      <c r="AD26">
        <f t="shared" si="17"/>
        <v>3.7890474155396547</v>
      </c>
      <c r="AE26">
        <f t="shared" si="18"/>
        <v>1.4398528069925884</v>
      </c>
      <c r="AF26">
        <f t="shared" si="19"/>
        <v>-101.32824679157407</v>
      </c>
      <c r="AG26">
        <f t="shared" si="20"/>
        <v>-186.02360748812637</v>
      </c>
      <c r="AH26">
        <f t="shared" si="21"/>
        <v>-10.395236210317833</v>
      </c>
      <c r="AI26">
        <f t="shared" si="22"/>
        <v>-4.5528490018256207E-2</v>
      </c>
      <c r="AJ26">
        <v>0</v>
      </c>
      <c r="AK26">
        <v>0</v>
      </c>
      <c r="AL26">
        <f t="shared" si="23"/>
        <v>1</v>
      </c>
      <c r="AM26">
        <f t="shared" si="24"/>
        <v>0</v>
      </c>
      <c r="AN26">
        <f t="shared" si="25"/>
        <v>52577.840496555174</v>
      </c>
      <c r="AO26">
        <f t="shared" si="26"/>
        <v>1799.99</v>
      </c>
      <c r="AP26">
        <f t="shared" si="27"/>
        <v>1517.3922</v>
      </c>
      <c r="AQ26">
        <f t="shared" si="28"/>
        <v>0.8430003500019444</v>
      </c>
      <c r="AR26">
        <f t="shared" si="29"/>
        <v>0.1653906755037528</v>
      </c>
      <c r="AS26">
        <v>1690231162.0999999</v>
      </c>
      <c r="AT26">
        <v>391.89800000000002</v>
      </c>
      <c r="AU26">
        <v>399.96600000000001</v>
      </c>
      <c r="AV26">
        <v>25.523599999999998</v>
      </c>
      <c r="AW26">
        <v>24.001899999999999</v>
      </c>
      <c r="AX26">
        <v>399.70400000000001</v>
      </c>
      <c r="AY26">
        <v>25.687899999999999</v>
      </c>
      <c r="AZ26">
        <v>400.22399999999999</v>
      </c>
      <c r="BA26">
        <v>99.738500000000002</v>
      </c>
      <c r="BB26">
        <v>0.10000100000000001</v>
      </c>
      <c r="BC26">
        <v>27.973800000000001</v>
      </c>
      <c r="BD26">
        <v>27.553699999999999</v>
      </c>
      <c r="BE26">
        <v>999.9</v>
      </c>
      <c r="BF26">
        <v>0</v>
      </c>
      <c r="BG26">
        <v>0</v>
      </c>
      <c r="BH26">
        <v>10001.9</v>
      </c>
      <c r="BI26">
        <v>0</v>
      </c>
      <c r="BJ26">
        <v>0.89951599999999998</v>
      </c>
      <c r="BK26">
        <v>-8.0680499999999995</v>
      </c>
      <c r="BL26">
        <v>402.16300000000001</v>
      </c>
      <c r="BM26">
        <v>409.80200000000002</v>
      </c>
      <c r="BN26">
        <v>1.52176</v>
      </c>
      <c r="BO26">
        <v>399.96600000000001</v>
      </c>
      <c r="BP26">
        <v>24.001899999999999</v>
      </c>
      <c r="BQ26">
        <v>2.54569</v>
      </c>
      <c r="BR26">
        <v>2.39391</v>
      </c>
      <c r="BS26">
        <v>21.3216</v>
      </c>
      <c r="BT26">
        <v>20.322700000000001</v>
      </c>
      <c r="BU26">
        <v>1799.99</v>
      </c>
      <c r="BV26">
        <v>0.89998800000000001</v>
      </c>
      <c r="BW26">
        <v>0.100012</v>
      </c>
      <c r="BX26">
        <v>0</v>
      </c>
      <c r="BY26">
        <v>2.0764999999999998</v>
      </c>
      <c r="BZ26">
        <v>0</v>
      </c>
      <c r="CA26">
        <v>6212.47</v>
      </c>
      <c r="CB26">
        <v>17199.400000000001</v>
      </c>
      <c r="CC26">
        <v>43.436999999999998</v>
      </c>
      <c r="CD26">
        <v>46.5</v>
      </c>
      <c r="CE26">
        <v>44.811999999999998</v>
      </c>
      <c r="CF26">
        <v>44</v>
      </c>
      <c r="CG26">
        <v>43.061999999999998</v>
      </c>
      <c r="CH26">
        <v>1619.97</v>
      </c>
      <c r="CI26">
        <v>180.02</v>
      </c>
      <c r="CJ26">
        <v>0</v>
      </c>
      <c r="CK26">
        <v>1690231169.4000001</v>
      </c>
      <c r="CL26">
        <v>0</v>
      </c>
      <c r="CM26">
        <v>1690231133.0999999</v>
      </c>
      <c r="CN26" t="s">
        <v>375</v>
      </c>
      <c r="CO26">
        <v>1690231133.0999999</v>
      </c>
      <c r="CP26">
        <v>1690231131.0999999</v>
      </c>
      <c r="CQ26">
        <v>26</v>
      </c>
      <c r="CR26">
        <v>-2.456</v>
      </c>
      <c r="CS26">
        <v>3.0000000000000001E-3</v>
      </c>
      <c r="CT26">
        <v>-7.8070000000000004</v>
      </c>
      <c r="CU26">
        <v>-0.16400000000000001</v>
      </c>
      <c r="CV26">
        <v>400</v>
      </c>
      <c r="CW26">
        <v>24</v>
      </c>
      <c r="CX26">
        <v>0.14000000000000001</v>
      </c>
      <c r="CY26">
        <v>0.12</v>
      </c>
      <c r="CZ26">
        <v>9.3879729450392997</v>
      </c>
      <c r="DA26">
        <v>-0.54766117176720897</v>
      </c>
      <c r="DB26">
        <v>6.1036103139383402E-2</v>
      </c>
      <c r="DC26">
        <v>1</v>
      </c>
      <c r="DD26">
        <v>400.01809523809499</v>
      </c>
      <c r="DE26">
        <v>-0.23189610389635201</v>
      </c>
      <c r="DF26">
        <v>3.01739477062806E-2</v>
      </c>
      <c r="DG26">
        <v>1</v>
      </c>
      <c r="DH26">
        <v>1800.00285714286</v>
      </c>
      <c r="DI26">
        <v>-1.6382793044778701E-2</v>
      </c>
      <c r="DJ26">
        <v>8.8055332016841001E-2</v>
      </c>
      <c r="DK26">
        <v>-1</v>
      </c>
      <c r="DL26">
        <v>2</v>
      </c>
      <c r="DM26">
        <v>2</v>
      </c>
      <c r="DN26" t="s">
        <v>348</v>
      </c>
      <c r="DO26">
        <v>2.6515200000000001</v>
      </c>
      <c r="DP26">
        <v>2.82979</v>
      </c>
      <c r="DQ26">
        <v>9.3228500000000006E-2</v>
      </c>
      <c r="DR26">
        <v>9.3590699999999999E-2</v>
      </c>
      <c r="DS26">
        <v>0.12512499999999999</v>
      </c>
      <c r="DT26">
        <v>0.119232</v>
      </c>
      <c r="DU26">
        <v>28653.200000000001</v>
      </c>
      <c r="DV26">
        <v>29490.799999999999</v>
      </c>
      <c r="DW26">
        <v>29366.2</v>
      </c>
      <c r="DX26">
        <v>30343.5</v>
      </c>
      <c r="DY26">
        <v>33677.9</v>
      </c>
      <c r="DZ26">
        <v>34879.4</v>
      </c>
      <c r="EA26">
        <v>40349.1</v>
      </c>
      <c r="EB26">
        <v>41920.1</v>
      </c>
      <c r="EC26">
        <v>1.8279799999999999</v>
      </c>
      <c r="ED26">
        <v>2.1818</v>
      </c>
      <c r="EE26">
        <v>0.11581900000000001</v>
      </c>
      <c r="EF26">
        <v>0</v>
      </c>
      <c r="EG26">
        <v>25.6584</v>
      </c>
      <c r="EH26">
        <v>999.9</v>
      </c>
      <c r="EI26">
        <v>46.220999999999997</v>
      </c>
      <c r="EJ26">
        <v>35.792000000000002</v>
      </c>
      <c r="EK26">
        <v>27.341699999999999</v>
      </c>
      <c r="EL26">
        <v>61.101700000000001</v>
      </c>
      <c r="EM26">
        <v>18.2652</v>
      </c>
      <c r="EN26">
        <v>1</v>
      </c>
      <c r="EO26">
        <v>-6.8910100000000002E-2</v>
      </c>
      <c r="EP26">
        <v>9.7824099999999997E-2</v>
      </c>
      <c r="EQ26">
        <v>20.295500000000001</v>
      </c>
      <c r="ER26">
        <v>5.2408000000000001</v>
      </c>
      <c r="ES26">
        <v>11.828900000000001</v>
      </c>
      <c r="ET26">
        <v>4.9814499999999997</v>
      </c>
      <c r="EU26">
        <v>3.2999000000000001</v>
      </c>
      <c r="EV26">
        <v>235.4</v>
      </c>
      <c r="EW26">
        <v>9999</v>
      </c>
      <c r="EX26">
        <v>6971.7</v>
      </c>
      <c r="EY26">
        <v>100.4</v>
      </c>
      <c r="EZ26">
        <v>1.8737699999999999</v>
      </c>
      <c r="FA26">
        <v>1.8794299999999999</v>
      </c>
      <c r="FB26">
        <v>1.8797600000000001</v>
      </c>
      <c r="FC26">
        <v>1.88049</v>
      </c>
      <c r="FD26">
        <v>1.8780399999999999</v>
      </c>
      <c r="FE26">
        <v>1.87669</v>
      </c>
      <c r="FF26">
        <v>1.8774299999999999</v>
      </c>
      <c r="FG26">
        <v>1.8752200000000001</v>
      </c>
      <c r="FH26">
        <v>0</v>
      </c>
      <c r="FI26">
        <v>0</v>
      </c>
      <c r="FJ26">
        <v>0</v>
      </c>
      <c r="FK26">
        <v>0</v>
      </c>
      <c r="FL26" t="s">
        <v>349</v>
      </c>
      <c r="FM26" t="s">
        <v>350</v>
      </c>
      <c r="FN26" t="s">
        <v>351</v>
      </c>
      <c r="FO26" t="s">
        <v>351</v>
      </c>
      <c r="FP26" t="s">
        <v>351</v>
      </c>
      <c r="FQ26" t="s">
        <v>351</v>
      </c>
      <c r="FR26">
        <v>0</v>
      </c>
      <c r="FS26">
        <v>100</v>
      </c>
      <c r="FT26">
        <v>100</v>
      </c>
      <c r="FU26">
        <v>-7.806</v>
      </c>
      <c r="FV26">
        <v>-0.1643</v>
      </c>
      <c r="FW26">
        <v>-7.8080471535421001</v>
      </c>
      <c r="FX26">
        <v>1.4527828764109799E-4</v>
      </c>
      <c r="FY26">
        <v>-4.3579519040863002E-7</v>
      </c>
      <c r="FZ26">
        <v>2.0799061152897499E-10</v>
      </c>
      <c r="GA26">
        <v>-0.164245454545451</v>
      </c>
      <c r="GB26">
        <v>0</v>
      </c>
      <c r="GC26">
        <v>0</v>
      </c>
      <c r="GD26">
        <v>0</v>
      </c>
      <c r="GE26">
        <v>4</v>
      </c>
      <c r="GF26">
        <v>2147</v>
      </c>
      <c r="GG26">
        <v>-1</v>
      </c>
      <c r="GH26">
        <v>-1</v>
      </c>
      <c r="GI26">
        <v>0.5</v>
      </c>
      <c r="GJ26">
        <v>0.5</v>
      </c>
      <c r="GK26">
        <v>1.0546899999999999</v>
      </c>
      <c r="GL26">
        <v>2.6025399999999999</v>
      </c>
      <c r="GM26">
        <v>1.54541</v>
      </c>
      <c r="GN26">
        <v>2.2717299999999998</v>
      </c>
      <c r="GO26">
        <v>1.5979000000000001</v>
      </c>
      <c r="GP26">
        <v>2.4475099999999999</v>
      </c>
      <c r="GQ26">
        <v>37.843699999999998</v>
      </c>
      <c r="GR26">
        <v>14.8325</v>
      </c>
      <c r="GS26">
        <v>18</v>
      </c>
      <c r="GT26">
        <v>396.65699999999998</v>
      </c>
      <c r="GU26">
        <v>590.51</v>
      </c>
      <c r="GV26">
        <v>26.140699999999999</v>
      </c>
      <c r="GW26">
        <v>26.084299999999999</v>
      </c>
      <c r="GX26">
        <v>29.9999</v>
      </c>
      <c r="GY26">
        <v>26.156199999999998</v>
      </c>
      <c r="GZ26">
        <v>26.1434</v>
      </c>
      <c r="HA26">
        <v>21.182099999999998</v>
      </c>
      <c r="HB26">
        <v>10</v>
      </c>
      <c r="HC26">
        <v>-30</v>
      </c>
      <c r="HD26">
        <v>26.155999999999999</v>
      </c>
      <c r="HE26">
        <v>400</v>
      </c>
      <c r="HF26">
        <v>0</v>
      </c>
      <c r="HG26">
        <v>100.044</v>
      </c>
      <c r="HH26">
        <v>97.323400000000007</v>
      </c>
    </row>
    <row r="27" spans="1:216" x14ac:dyDescent="0.2">
      <c r="A27">
        <v>22</v>
      </c>
      <c r="B27">
        <v>1690231247.0999999</v>
      </c>
      <c r="C27">
        <v>5518.0999999046298</v>
      </c>
      <c r="D27" t="s">
        <v>376</v>
      </c>
      <c r="E27" t="s">
        <v>377</v>
      </c>
      <c r="F27" t="s">
        <v>342</v>
      </c>
      <c r="G27" t="s">
        <v>343</v>
      </c>
      <c r="H27" t="s">
        <v>344</v>
      </c>
      <c r="I27" t="s">
        <v>345</v>
      </c>
      <c r="J27" t="s">
        <v>346</v>
      </c>
      <c r="K27" t="s">
        <v>347</v>
      </c>
      <c r="L27">
        <v>1690231247.0999999</v>
      </c>
      <c r="M27">
        <f t="shared" si="0"/>
        <v>2.3249105876237738E-3</v>
      </c>
      <c r="N27">
        <f t="shared" si="1"/>
        <v>2.3249105876237737</v>
      </c>
      <c r="O27">
        <f t="shared" si="2"/>
        <v>10.859450668699756</v>
      </c>
      <c r="P27">
        <f t="shared" si="3"/>
        <v>391.99099999999999</v>
      </c>
      <c r="Q27">
        <f t="shared" si="4"/>
        <v>271.57953835615297</v>
      </c>
      <c r="R27">
        <f t="shared" si="5"/>
        <v>27.114515747615432</v>
      </c>
      <c r="S27">
        <f t="shared" si="6"/>
        <v>39.136402568314899</v>
      </c>
      <c r="T27">
        <f t="shared" si="7"/>
        <v>0.15749612634435772</v>
      </c>
      <c r="U27">
        <f t="shared" si="8"/>
        <v>3.9211759941994977</v>
      </c>
      <c r="V27">
        <f t="shared" si="9"/>
        <v>0.15406433554406243</v>
      </c>
      <c r="W27">
        <f t="shared" si="10"/>
        <v>9.6592314344884495E-2</v>
      </c>
      <c r="X27">
        <f t="shared" si="11"/>
        <v>297.69996600000002</v>
      </c>
      <c r="Y27">
        <f t="shared" si="12"/>
        <v>28.871621114313676</v>
      </c>
      <c r="Z27">
        <f t="shared" si="13"/>
        <v>28.871621114313676</v>
      </c>
      <c r="AA27">
        <f t="shared" si="14"/>
        <v>3.9919927878045964</v>
      </c>
      <c r="AB27">
        <f t="shared" si="15"/>
        <v>66.802369677478481</v>
      </c>
      <c r="AC27">
        <f t="shared" si="16"/>
        <v>2.5345995123377403</v>
      </c>
      <c r="AD27">
        <f t="shared" si="17"/>
        <v>3.7941760517999206</v>
      </c>
      <c r="AE27">
        <f t="shared" si="18"/>
        <v>1.4573932754668562</v>
      </c>
      <c r="AF27">
        <f t="shared" si="19"/>
        <v>-102.52855691420842</v>
      </c>
      <c r="AG27">
        <f t="shared" si="20"/>
        <v>-184.89353933127023</v>
      </c>
      <c r="AH27">
        <f t="shared" si="21"/>
        <v>-10.322753930386877</v>
      </c>
      <c r="AI27">
        <f t="shared" si="22"/>
        <v>-4.4884175865490761E-2</v>
      </c>
      <c r="AJ27">
        <v>0</v>
      </c>
      <c r="AK27">
        <v>0</v>
      </c>
      <c r="AL27">
        <f t="shared" si="23"/>
        <v>1</v>
      </c>
      <c r="AM27">
        <f t="shared" si="24"/>
        <v>0</v>
      </c>
      <c r="AN27">
        <f t="shared" si="25"/>
        <v>52653.258924919443</v>
      </c>
      <c r="AO27">
        <f t="shared" si="26"/>
        <v>1799.98</v>
      </c>
      <c r="AP27">
        <f t="shared" si="27"/>
        <v>1517.3838000000001</v>
      </c>
      <c r="AQ27">
        <f t="shared" si="28"/>
        <v>0.84300036667074085</v>
      </c>
      <c r="AR27">
        <f t="shared" si="29"/>
        <v>0.16539070767452974</v>
      </c>
      <c r="AS27">
        <v>1690231247.0999999</v>
      </c>
      <c r="AT27">
        <v>391.99099999999999</v>
      </c>
      <c r="AU27">
        <v>399.99200000000002</v>
      </c>
      <c r="AV27">
        <v>25.386600000000001</v>
      </c>
      <c r="AW27">
        <v>23.846399999999999</v>
      </c>
      <c r="AX27">
        <v>399.78399999999999</v>
      </c>
      <c r="AY27">
        <v>25.5594</v>
      </c>
      <c r="AZ27">
        <v>400.15699999999998</v>
      </c>
      <c r="BA27">
        <v>99.740099999999998</v>
      </c>
      <c r="BB27">
        <v>9.9953899999999998E-2</v>
      </c>
      <c r="BC27">
        <v>27.997</v>
      </c>
      <c r="BD27">
        <v>27.584800000000001</v>
      </c>
      <c r="BE27">
        <v>999.9</v>
      </c>
      <c r="BF27">
        <v>0</v>
      </c>
      <c r="BG27">
        <v>0</v>
      </c>
      <c r="BH27">
        <v>10017.5</v>
      </c>
      <c r="BI27">
        <v>0</v>
      </c>
      <c r="BJ27">
        <v>0.85983100000000001</v>
      </c>
      <c r="BK27">
        <v>-8.0017700000000005</v>
      </c>
      <c r="BL27">
        <v>402.20100000000002</v>
      </c>
      <c r="BM27">
        <v>409.76400000000001</v>
      </c>
      <c r="BN27">
        <v>1.54023</v>
      </c>
      <c r="BO27">
        <v>399.99200000000002</v>
      </c>
      <c r="BP27">
        <v>23.846399999999999</v>
      </c>
      <c r="BQ27">
        <v>2.53206</v>
      </c>
      <c r="BR27">
        <v>2.3784399999999999</v>
      </c>
      <c r="BS27">
        <v>21.234100000000002</v>
      </c>
      <c r="BT27">
        <v>20.217700000000001</v>
      </c>
      <c r="BU27">
        <v>1799.98</v>
      </c>
      <c r="BV27">
        <v>0.89998800000000001</v>
      </c>
      <c r="BW27">
        <v>0.100012</v>
      </c>
      <c r="BX27">
        <v>0</v>
      </c>
      <c r="BY27">
        <v>2.3107000000000002</v>
      </c>
      <c r="BZ27">
        <v>0</v>
      </c>
      <c r="CA27">
        <v>6204.52</v>
      </c>
      <c r="CB27">
        <v>17199.400000000001</v>
      </c>
      <c r="CC27">
        <v>43.561999999999998</v>
      </c>
      <c r="CD27">
        <v>46.561999999999998</v>
      </c>
      <c r="CE27">
        <v>45.125</v>
      </c>
      <c r="CF27">
        <v>44.061999999999998</v>
      </c>
      <c r="CG27">
        <v>43.125</v>
      </c>
      <c r="CH27">
        <v>1619.96</v>
      </c>
      <c r="CI27">
        <v>180.02</v>
      </c>
      <c r="CJ27">
        <v>0</v>
      </c>
      <c r="CK27">
        <v>1690231254.5999999</v>
      </c>
      <c r="CL27">
        <v>0</v>
      </c>
      <c r="CM27">
        <v>1690231218.0999999</v>
      </c>
      <c r="CN27" t="s">
        <v>378</v>
      </c>
      <c r="CO27">
        <v>1690231216.0999999</v>
      </c>
      <c r="CP27">
        <v>1690231218.0999999</v>
      </c>
      <c r="CQ27">
        <v>27</v>
      </c>
      <c r="CR27">
        <v>1.2999999999999999E-2</v>
      </c>
      <c r="CS27">
        <v>-8.9999999999999993E-3</v>
      </c>
      <c r="CT27">
        <v>-7.7939999999999996</v>
      </c>
      <c r="CU27">
        <v>-0.17299999999999999</v>
      </c>
      <c r="CV27">
        <v>400</v>
      </c>
      <c r="CW27">
        <v>24</v>
      </c>
      <c r="CX27">
        <v>0.23</v>
      </c>
      <c r="CY27">
        <v>0.05</v>
      </c>
      <c r="CZ27">
        <v>9.1863905887766304</v>
      </c>
      <c r="DA27">
        <v>0.28124145625975</v>
      </c>
      <c r="DB27">
        <v>0.10224132817373</v>
      </c>
      <c r="DC27">
        <v>1</v>
      </c>
      <c r="DD27">
        <v>400.01409999999998</v>
      </c>
      <c r="DE27">
        <v>-0.29963909774549902</v>
      </c>
      <c r="DF27">
        <v>3.7337514646797298E-2</v>
      </c>
      <c r="DG27">
        <v>1</v>
      </c>
      <c r="DH27">
        <v>1800.0119047619</v>
      </c>
      <c r="DI27">
        <v>-1.9685282932107501E-2</v>
      </c>
      <c r="DJ27">
        <v>0.121326754699408</v>
      </c>
      <c r="DK27">
        <v>-1</v>
      </c>
      <c r="DL27">
        <v>2</v>
      </c>
      <c r="DM27">
        <v>2</v>
      </c>
      <c r="DN27" t="s">
        <v>348</v>
      </c>
      <c r="DO27">
        <v>2.6512699999999998</v>
      </c>
      <c r="DP27">
        <v>2.8298899999999998</v>
      </c>
      <c r="DQ27">
        <v>9.3233899999999995E-2</v>
      </c>
      <c r="DR27">
        <v>9.3587400000000001E-2</v>
      </c>
      <c r="DS27">
        <v>0.12467399999999999</v>
      </c>
      <c r="DT27">
        <v>0.118684</v>
      </c>
      <c r="DU27">
        <v>28649.9</v>
      </c>
      <c r="DV27">
        <v>29490.400000000001</v>
      </c>
      <c r="DW27">
        <v>29363.200000000001</v>
      </c>
      <c r="DX27">
        <v>30343.200000000001</v>
      </c>
      <c r="DY27">
        <v>33692.9</v>
      </c>
      <c r="DZ27">
        <v>34900.1</v>
      </c>
      <c r="EA27">
        <v>40345.4</v>
      </c>
      <c r="EB27">
        <v>41918.300000000003</v>
      </c>
      <c r="EC27">
        <v>1.82735</v>
      </c>
      <c r="ED27">
        <v>2.18072</v>
      </c>
      <c r="EE27">
        <v>0.116937</v>
      </c>
      <c r="EF27">
        <v>0</v>
      </c>
      <c r="EG27">
        <v>25.671299999999999</v>
      </c>
      <c r="EH27">
        <v>999.9</v>
      </c>
      <c r="EI27">
        <v>45.732999999999997</v>
      </c>
      <c r="EJ27">
        <v>35.832000000000001</v>
      </c>
      <c r="EK27">
        <v>27.115100000000002</v>
      </c>
      <c r="EL27">
        <v>60.791699999999999</v>
      </c>
      <c r="EM27">
        <v>17.247599999999998</v>
      </c>
      <c r="EN27">
        <v>1</v>
      </c>
      <c r="EO27">
        <v>-6.3396800000000003E-2</v>
      </c>
      <c r="EP27">
        <v>0.27767199999999997</v>
      </c>
      <c r="EQ27">
        <v>20.295200000000001</v>
      </c>
      <c r="ER27">
        <v>5.2409499999999998</v>
      </c>
      <c r="ES27">
        <v>11.8276</v>
      </c>
      <c r="ET27">
        <v>4.9815500000000004</v>
      </c>
      <c r="EU27">
        <v>3.2999499999999999</v>
      </c>
      <c r="EV27">
        <v>235.4</v>
      </c>
      <c r="EW27">
        <v>9999</v>
      </c>
      <c r="EX27">
        <v>6973.4</v>
      </c>
      <c r="EY27">
        <v>100.4</v>
      </c>
      <c r="EZ27">
        <v>1.8737699999999999</v>
      </c>
      <c r="FA27">
        <v>1.8794299999999999</v>
      </c>
      <c r="FB27">
        <v>1.8797999999999999</v>
      </c>
      <c r="FC27">
        <v>1.88049</v>
      </c>
      <c r="FD27">
        <v>1.8780399999999999</v>
      </c>
      <c r="FE27">
        <v>1.87669</v>
      </c>
      <c r="FF27">
        <v>1.87744</v>
      </c>
      <c r="FG27">
        <v>1.8752200000000001</v>
      </c>
      <c r="FH27">
        <v>0</v>
      </c>
      <c r="FI27">
        <v>0</v>
      </c>
      <c r="FJ27">
        <v>0</v>
      </c>
      <c r="FK27">
        <v>0</v>
      </c>
      <c r="FL27" t="s">
        <v>349</v>
      </c>
      <c r="FM27" t="s">
        <v>350</v>
      </c>
      <c r="FN27" t="s">
        <v>351</v>
      </c>
      <c r="FO27" t="s">
        <v>351</v>
      </c>
      <c r="FP27" t="s">
        <v>351</v>
      </c>
      <c r="FQ27" t="s">
        <v>351</v>
      </c>
      <c r="FR27">
        <v>0</v>
      </c>
      <c r="FS27">
        <v>100</v>
      </c>
      <c r="FT27">
        <v>100</v>
      </c>
      <c r="FU27">
        <v>-7.7930000000000001</v>
      </c>
      <c r="FV27">
        <v>-0.17280000000000001</v>
      </c>
      <c r="FW27">
        <v>-7.7947755981926896</v>
      </c>
      <c r="FX27">
        <v>1.4527828764109799E-4</v>
      </c>
      <c r="FY27">
        <v>-4.3579519040863002E-7</v>
      </c>
      <c r="FZ27">
        <v>2.0799061152897499E-10</v>
      </c>
      <c r="GA27">
        <v>-0.172789999999996</v>
      </c>
      <c r="GB27">
        <v>0</v>
      </c>
      <c r="GC27">
        <v>0</v>
      </c>
      <c r="GD27">
        <v>0</v>
      </c>
      <c r="GE27">
        <v>4</v>
      </c>
      <c r="GF27">
        <v>2147</v>
      </c>
      <c r="GG27">
        <v>-1</v>
      </c>
      <c r="GH27">
        <v>-1</v>
      </c>
      <c r="GI27">
        <v>0.5</v>
      </c>
      <c r="GJ27">
        <v>0.5</v>
      </c>
      <c r="GK27">
        <v>1.0546899999999999</v>
      </c>
      <c r="GL27">
        <v>2.6098599999999998</v>
      </c>
      <c r="GM27">
        <v>1.54541</v>
      </c>
      <c r="GN27">
        <v>2.2717299999999998</v>
      </c>
      <c r="GO27">
        <v>1.5979000000000001</v>
      </c>
      <c r="GP27">
        <v>2.4609399999999999</v>
      </c>
      <c r="GQ27">
        <v>37.843699999999998</v>
      </c>
      <c r="GR27">
        <v>14.815</v>
      </c>
      <c r="GS27">
        <v>18</v>
      </c>
      <c r="GT27">
        <v>396.59100000000001</v>
      </c>
      <c r="GU27">
        <v>590.03399999999999</v>
      </c>
      <c r="GV27">
        <v>26.167200000000001</v>
      </c>
      <c r="GW27">
        <v>26.1388</v>
      </c>
      <c r="GX27">
        <v>30.000499999999999</v>
      </c>
      <c r="GY27">
        <v>26.193899999999999</v>
      </c>
      <c r="GZ27">
        <v>26.1767</v>
      </c>
      <c r="HA27">
        <v>21.180599999999998</v>
      </c>
      <c r="HB27">
        <v>10</v>
      </c>
      <c r="HC27">
        <v>-30</v>
      </c>
      <c r="HD27">
        <v>26.162600000000001</v>
      </c>
      <c r="HE27">
        <v>400</v>
      </c>
      <c r="HF27">
        <v>0</v>
      </c>
      <c r="HG27">
        <v>100.035</v>
      </c>
      <c r="HH27">
        <v>97.320599999999999</v>
      </c>
    </row>
    <row r="28" spans="1:216" x14ac:dyDescent="0.2">
      <c r="A28">
        <v>23</v>
      </c>
      <c r="B28">
        <v>1690231328.0999999</v>
      </c>
      <c r="C28">
        <v>5599.0999999046298</v>
      </c>
      <c r="D28" t="s">
        <v>379</v>
      </c>
      <c r="E28" t="s">
        <v>380</v>
      </c>
      <c r="F28" t="s">
        <v>342</v>
      </c>
      <c r="G28" t="s">
        <v>343</v>
      </c>
      <c r="H28" t="s">
        <v>344</v>
      </c>
      <c r="I28" t="s">
        <v>345</v>
      </c>
      <c r="J28" t="s">
        <v>346</v>
      </c>
      <c r="K28" t="s">
        <v>347</v>
      </c>
      <c r="L28">
        <v>1690231328.0999999</v>
      </c>
      <c r="M28">
        <f t="shared" si="0"/>
        <v>2.3489038163630582E-3</v>
      </c>
      <c r="N28">
        <f t="shared" si="1"/>
        <v>2.348903816363058</v>
      </c>
      <c r="O28">
        <f t="shared" si="2"/>
        <v>10.944939658965108</v>
      </c>
      <c r="P28">
        <f t="shared" si="3"/>
        <v>391.916</v>
      </c>
      <c r="Q28">
        <f t="shared" si="4"/>
        <v>270.27236213494331</v>
      </c>
      <c r="R28">
        <f t="shared" si="5"/>
        <v>26.984019122244231</v>
      </c>
      <c r="S28">
        <f t="shared" si="6"/>
        <v>39.128931847768001</v>
      </c>
      <c r="T28">
        <f t="shared" si="7"/>
        <v>0.15713362482349136</v>
      </c>
      <c r="U28">
        <f t="shared" si="8"/>
        <v>3.9095031862047911</v>
      </c>
      <c r="V28">
        <f t="shared" si="9"/>
        <v>0.15370746854219433</v>
      </c>
      <c r="W28">
        <f t="shared" si="10"/>
        <v>9.6368772343477682E-2</v>
      </c>
      <c r="X28">
        <f t="shared" si="11"/>
        <v>297.70634999999993</v>
      </c>
      <c r="Y28">
        <f t="shared" si="12"/>
        <v>28.87656491574214</v>
      </c>
      <c r="Z28">
        <f t="shared" si="13"/>
        <v>28.87656491574214</v>
      </c>
      <c r="AA28">
        <f t="shared" si="14"/>
        <v>3.9931360287556239</v>
      </c>
      <c r="AB28">
        <f t="shared" si="15"/>
        <v>66.314852515805711</v>
      </c>
      <c r="AC28">
        <f t="shared" si="16"/>
        <v>2.5171585667662</v>
      </c>
      <c r="AD28">
        <f t="shared" si="17"/>
        <v>3.7957689284858951</v>
      </c>
      <c r="AE28">
        <f t="shared" si="18"/>
        <v>1.4759774619894239</v>
      </c>
      <c r="AF28">
        <f t="shared" si="19"/>
        <v>-103.58665830161087</v>
      </c>
      <c r="AG28">
        <f t="shared" si="20"/>
        <v>-183.86759937111586</v>
      </c>
      <c r="AH28">
        <f t="shared" si="21"/>
        <v>-10.296747143880376</v>
      </c>
      <c r="AI28">
        <f t="shared" si="22"/>
        <v>-4.465481660719206E-2</v>
      </c>
      <c r="AJ28">
        <v>0</v>
      </c>
      <c r="AK28">
        <v>0</v>
      </c>
      <c r="AL28">
        <f t="shared" si="23"/>
        <v>1</v>
      </c>
      <c r="AM28">
        <f t="shared" si="24"/>
        <v>0</v>
      </c>
      <c r="AN28">
        <f t="shared" si="25"/>
        <v>52437.552939917114</v>
      </c>
      <c r="AO28">
        <f t="shared" si="26"/>
        <v>1800.02</v>
      </c>
      <c r="AP28">
        <f t="shared" si="27"/>
        <v>1517.4173999999998</v>
      </c>
      <c r="AQ28">
        <f t="shared" si="28"/>
        <v>0.84300029999666659</v>
      </c>
      <c r="AR28">
        <f t="shared" si="29"/>
        <v>0.16539057899356671</v>
      </c>
      <c r="AS28">
        <v>1690231328.0999999</v>
      </c>
      <c r="AT28">
        <v>391.916</v>
      </c>
      <c r="AU28">
        <v>399.98099999999999</v>
      </c>
      <c r="AV28">
        <v>25.2119</v>
      </c>
      <c r="AW28">
        <v>23.6556</v>
      </c>
      <c r="AX28">
        <v>399.73500000000001</v>
      </c>
      <c r="AY28">
        <v>25.391200000000001</v>
      </c>
      <c r="AZ28">
        <v>400.17599999999999</v>
      </c>
      <c r="BA28">
        <v>99.739800000000002</v>
      </c>
      <c r="BB28">
        <v>0.100298</v>
      </c>
      <c r="BC28">
        <v>28.004200000000001</v>
      </c>
      <c r="BD28">
        <v>27.583300000000001</v>
      </c>
      <c r="BE28">
        <v>999.9</v>
      </c>
      <c r="BF28">
        <v>0</v>
      </c>
      <c r="BG28">
        <v>0</v>
      </c>
      <c r="BH28">
        <v>9975</v>
      </c>
      <c r="BI28">
        <v>0</v>
      </c>
      <c r="BJ28">
        <v>0.84660299999999999</v>
      </c>
      <c r="BK28">
        <v>-8.0650600000000008</v>
      </c>
      <c r="BL28">
        <v>402.05200000000002</v>
      </c>
      <c r="BM28">
        <v>409.67200000000003</v>
      </c>
      <c r="BN28">
        <v>1.5562499999999999</v>
      </c>
      <c r="BO28">
        <v>399.98099999999999</v>
      </c>
      <c r="BP28">
        <v>23.6556</v>
      </c>
      <c r="BQ28">
        <v>2.5146299999999999</v>
      </c>
      <c r="BR28">
        <v>2.35941</v>
      </c>
      <c r="BS28">
        <v>21.121500000000001</v>
      </c>
      <c r="BT28">
        <v>20.087800000000001</v>
      </c>
      <c r="BU28">
        <v>1800.02</v>
      </c>
      <c r="BV28">
        <v>0.89998800000000001</v>
      </c>
      <c r="BW28">
        <v>0.100012</v>
      </c>
      <c r="BX28">
        <v>0</v>
      </c>
      <c r="BY28">
        <v>2.0116999999999998</v>
      </c>
      <c r="BZ28">
        <v>0</v>
      </c>
      <c r="CA28">
        <v>6144.74</v>
      </c>
      <c r="CB28">
        <v>17199.8</v>
      </c>
      <c r="CC28">
        <v>43.5</v>
      </c>
      <c r="CD28">
        <v>46.561999999999998</v>
      </c>
      <c r="CE28">
        <v>45.061999999999998</v>
      </c>
      <c r="CF28">
        <v>44.061999999999998</v>
      </c>
      <c r="CG28">
        <v>43.125</v>
      </c>
      <c r="CH28">
        <v>1620</v>
      </c>
      <c r="CI28">
        <v>180.02</v>
      </c>
      <c r="CJ28">
        <v>0</v>
      </c>
      <c r="CK28">
        <v>1690231335.5999999</v>
      </c>
      <c r="CL28">
        <v>0</v>
      </c>
      <c r="CM28">
        <v>1690231299.0999999</v>
      </c>
      <c r="CN28" t="s">
        <v>381</v>
      </c>
      <c r="CO28">
        <v>1690231296.0999999</v>
      </c>
      <c r="CP28">
        <v>1690231299.0999999</v>
      </c>
      <c r="CQ28">
        <v>28</v>
      </c>
      <c r="CR28">
        <v>-2.5999999999999999E-2</v>
      </c>
      <c r="CS28">
        <v>-7.0000000000000001E-3</v>
      </c>
      <c r="CT28">
        <v>-7.82</v>
      </c>
      <c r="CU28">
        <v>-0.17899999999999999</v>
      </c>
      <c r="CV28">
        <v>400</v>
      </c>
      <c r="CW28">
        <v>24</v>
      </c>
      <c r="CX28">
        <v>0.16</v>
      </c>
      <c r="CY28">
        <v>0.02</v>
      </c>
      <c r="CZ28">
        <v>9.3055928581514298</v>
      </c>
      <c r="DA28">
        <v>-0.157092665874074</v>
      </c>
      <c r="DB28">
        <v>4.8124242005907598E-2</v>
      </c>
      <c r="DC28">
        <v>1</v>
      </c>
      <c r="DD28">
        <v>400.024857142857</v>
      </c>
      <c r="DE28">
        <v>-2.4311688311946401E-2</v>
      </c>
      <c r="DF28">
        <v>3.24437765905288E-2</v>
      </c>
      <c r="DG28">
        <v>1</v>
      </c>
      <c r="DH28">
        <v>1799.9933333333299</v>
      </c>
      <c r="DI28">
        <v>2.8918470914477599E-2</v>
      </c>
      <c r="DJ28">
        <v>1.1268723396370001E-2</v>
      </c>
      <c r="DK28">
        <v>-1</v>
      </c>
      <c r="DL28">
        <v>2</v>
      </c>
      <c r="DM28">
        <v>2</v>
      </c>
      <c r="DN28" t="s">
        <v>348</v>
      </c>
      <c r="DO28">
        <v>2.6512699999999998</v>
      </c>
      <c r="DP28">
        <v>2.82986</v>
      </c>
      <c r="DQ28">
        <v>9.3214500000000006E-2</v>
      </c>
      <c r="DR28">
        <v>9.3575900000000004E-2</v>
      </c>
      <c r="DS28">
        <v>0.124084</v>
      </c>
      <c r="DT28">
        <v>0.118009</v>
      </c>
      <c r="DU28">
        <v>28647.1</v>
      </c>
      <c r="DV28">
        <v>29490.1</v>
      </c>
      <c r="DW28">
        <v>29359.9</v>
      </c>
      <c r="DX28">
        <v>30342.799999999999</v>
      </c>
      <c r="DY28">
        <v>33712.800000000003</v>
      </c>
      <c r="DZ28">
        <v>34925.4</v>
      </c>
      <c r="EA28">
        <v>40341.1</v>
      </c>
      <c r="EB28">
        <v>41916</v>
      </c>
      <c r="EC28">
        <v>1.8268500000000001</v>
      </c>
      <c r="ED28">
        <v>2.1792799999999999</v>
      </c>
      <c r="EE28">
        <v>0.11687699999999999</v>
      </c>
      <c r="EF28">
        <v>0</v>
      </c>
      <c r="EG28">
        <v>25.6707</v>
      </c>
      <c r="EH28">
        <v>999.9</v>
      </c>
      <c r="EI28">
        <v>45.348999999999997</v>
      </c>
      <c r="EJ28">
        <v>35.841999999999999</v>
      </c>
      <c r="EK28">
        <v>26.901700000000002</v>
      </c>
      <c r="EL28">
        <v>61.481699999999996</v>
      </c>
      <c r="EM28">
        <v>18.4175</v>
      </c>
      <c r="EN28">
        <v>1</v>
      </c>
      <c r="EO28">
        <v>-5.9613800000000002E-2</v>
      </c>
      <c r="EP28">
        <v>0.24180599999999999</v>
      </c>
      <c r="EQ28">
        <v>20.295400000000001</v>
      </c>
      <c r="ER28">
        <v>5.2403500000000003</v>
      </c>
      <c r="ES28">
        <v>11.8286</v>
      </c>
      <c r="ET28">
        <v>4.9816000000000003</v>
      </c>
      <c r="EU28">
        <v>3.2999299999999998</v>
      </c>
      <c r="EV28">
        <v>235.4</v>
      </c>
      <c r="EW28">
        <v>9999</v>
      </c>
      <c r="EX28">
        <v>6975.2</v>
      </c>
      <c r="EY28">
        <v>100.5</v>
      </c>
      <c r="EZ28">
        <v>1.8737299999999999</v>
      </c>
      <c r="FA28">
        <v>1.8794299999999999</v>
      </c>
      <c r="FB28">
        <v>1.8797600000000001</v>
      </c>
      <c r="FC28">
        <v>1.8804799999999999</v>
      </c>
      <c r="FD28">
        <v>1.8780300000000001</v>
      </c>
      <c r="FE28">
        <v>1.8766799999999999</v>
      </c>
      <c r="FF28">
        <v>1.87744</v>
      </c>
      <c r="FG28">
        <v>1.8752</v>
      </c>
      <c r="FH28">
        <v>0</v>
      </c>
      <c r="FI28">
        <v>0</v>
      </c>
      <c r="FJ28">
        <v>0</v>
      </c>
      <c r="FK28">
        <v>0</v>
      </c>
      <c r="FL28" t="s">
        <v>349</v>
      </c>
      <c r="FM28" t="s">
        <v>350</v>
      </c>
      <c r="FN28" t="s">
        <v>351</v>
      </c>
      <c r="FO28" t="s">
        <v>351</v>
      </c>
      <c r="FP28" t="s">
        <v>351</v>
      </c>
      <c r="FQ28" t="s">
        <v>351</v>
      </c>
      <c r="FR28">
        <v>0</v>
      </c>
      <c r="FS28">
        <v>100</v>
      </c>
      <c r="FT28">
        <v>100</v>
      </c>
      <c r="FU28">
        <v>-7.819</v>
      </c>
      <c r="FV28">
        <v>-0.17929999999999999</v>
      </c>
      <c r="FW28">
        <v>-7.8205790345055899</v>
      </c>
      <c r="FX28">
        <v>1.4527828764109799E-4</v>
      </c>
      <c r="FY28">
        <v>-4.3579519040863002E-7</v>
      </c>
      <c r="FZ28">
        <v>2.0799061152897499E-10</v>
      </c>
      <c r="GA28">
        <v>-0.17937272727272799</v>
      </c>
      <c r="GB28">
        <v>0</v>
      </c>
      <c r="GC28">
        <v>0</v>
      </c>
      <c r="GD28">
        <v>0</v>
      </c>
      <c r="GE28">
        <v>4</v>
      </c>
      <c r="GF28">
        <v>2147</v>
      </c>
      <c r="GG28">
        <v>-1</v>
      </c>
      <c r="GH28">
        <v>-1</v>
      </c>
      <c r="GI28">
        <v>0.5</v>
      </c>
      <c r="GJ28">
        <v>0.5</v>
      </c>
      <c r="GK28">
        <v>1.0546899999999999</v>
      </c>
      <c r="GL28">
        <v>2.6135299999999999</v>
      </c>
      <c r="GM28">
        <v>1.54541</v>
      </c>
      <c r="GN28">
        <v>2.2717299999999998</v>
      </c>
      <c r="GO28">
        <v>1.5979000000000001</v>
      </c>
      <c r="GP28">
        <v>2.31812</v>
      </c>
      <c r="GQ28">
        <v>37.843699999999998</v>
      </c>
      <c r="GR28">
        <v>14.7887</v>
      </c>
      <c r="GS28">
        <v>18</v>
      </c>
      <c r="GT28">
        <v>396.58300000000003</v>
      </c>
      <c r="GU28">
        <v>589.24300000000005</v>
      </c>
      <c r="GV28">
        <v>26.1798</v>
      </c>
      <c r="GW28">
        <v>26.189499999999999</v>
      </c>
      <c r="GX28">
        <v>30.0001</v>
      </c>
      <c r="GY28">
        <v>26.231100000000001</v>
      </c>
      <c r="GZ28">
        <v>26.207999999999998</v>
      </c>
      <c r="HA28">
        <v>21.176600000000001</v>
      </c>
      <c r="HB28">
        <v>10</v>
      </c>
      <c r="HC28">
        <v>-30</v>
      </c>
      <c r="HD28">
        <v>26.180199999999999</v>
      </c>
      <c r="HE28">
        <v>400</v>
      </c>
      <c r="HF28">
        <v>0</v>
      </c>
      <c r="HG28">
        <v>100.024</v>
      </c>
      <c r="HH28">
        <v>97.316900000000004</v>
      </c>
    </row>
    <row r="29" spans="1:216" x14ac:dyDescent="0.2">
      <c r="A29">
        <v>24</v>
      </c>
      <c r="B29">
        <v>1690231402.0999999</v>
      </c>
      <c r="C29">
        <v>5673.0999999046298</v>
      </c>
      <c r="D29" t="s">
        <v>382</v>
      </c>
      <c r="E29" t="s">
        <v>383</v>
      </c>
      <c r="F29" t="s">
        <v>342</v>
      </c>
      <c r="G29" t="s">
        <v>343</v>
      </c>
      <c r="H29" t="s">
        <v>344</v>
      </c>
      <c r="I29" t="s">
        <v>345</v>
      </c>
      <c r="J29" t="s">
        <v>346</v>
      </c>
      <c r="K29" t="s">
        <v>347</v>
      </c>
      <c r="L29">
        <v>1690231402.0999999</v>
      </c>
      <c r="M29">
        <f t="shared" si="0"/>
        <v>2.2938049076396748E-3</v>
      </c>
      <c r="N29">
        <f t="shared" si="1"/>
        <v>2.2938049076396747</v>
      </c>
      <c r="O29">
        <f t="shared" si="2"/>
        <v>13.210789172216352</v>
      </c>
      <c r="P29">
        <f t="shared" si="3"/>
        <v>465.32400000000001</v>
      </c>
      <c r="Q29">
        <f t="shared" si="4"/>
        <v>313.29683710733394</v>
      </c>
      <c r="R29">
        <f t="shared" si="5"/>
        <v>31.278593768912625</v>
      </c>
      <c r="S29">
        <f t="shared" si="6"/>
        <v>46.456518684672005</v>
      </c>
      <c r="T29">
        <f t="shared" si="7"/>
        <v>0.15115833088937958</v>
      </c>
      <c r="U29">
        <f t="shared" si="8"/>
        <v>3.9126834529502972</v>
      </c>
      <c r="V29">
        <f t="shared" si="9"/>
        <v>0.1479874778497321</v>
      </c>
      <c r="W29">
        <f t="shared" si="10"/>
        <v>9.2771522223614331E-2</v>
      </c>
      <c r="X29">
        <f t="shared" si="11"/>
        <v>297.65992499999999</v>
      </c>
      <c r="Y29">
        <f t="shared" si="12"/>
        <v>28.872902434953161</v>
      </c>
      <c r="Z29">
        <f t="shared" si="13"/>
        <v>28.872902434953161</v>
      </c>
      <c r="AA29">
        <f t="shared" si="14"/>
        <v>3.9922890623945748</v>
      </c>
      <c r="AB29">
        <f t="shared" si="15"/>
        <v>65.786094343405622</v>
      </c>
      <c r="AC29">
        <f t="shared" si="16"/>
        <v>2.4950945534976006</v>
      </c>
      <c r="AD29">
        <f t="shared" si="17"/>
        <v>3.7927385390491848</v>
      </c>
      <c r="AE29">
        <f t="shared" si="18"/>
        <v>1.4971945088969743</v>
      </c>
      <c r="AF29">
        <f t="shared" si="19"/>
        <v>-101.15679642690965</v>
      </c>
      <c r="AG29">
        <f t="shared" si="20"/>
        <v>-186.13449052481582</v>
      </c>
      <c r="AH29">
        <f t="shared" si="21"/>
        <v>-10.414323242790038</v>
      </c>
      <c r="AI29">
        <f t="shared" si="22"/>
        <v>-4.5685194515499461E-2</v>
      </c>
      <c r="AJ29">
        <v>0</v>
      </c>
      <c r="AK29">
        <v>0</v>
      </c>
      <c r="AL29">
        <f t="shared" si="23"/>
        <v>1</v>
      </c>
      <c r="AM29">
        <f t="shared" si="24"/>
        <v>0</v>
      </c>
      <c r="AN29">
        <f t="shared" si="25"/>
        <v>52498.289947940924</v>
      </c>
      <c r="AO29">
        <f t="shared" si="26"/>
        <v>1799.74</v>
      </c>
      <c r="AP29">
        <f t="shared" si="27"/>
        <v>1517.1813000000002</v>
      </c>
      <c r="AQ29">
        <f t="shared" si="28"/>
        <v>0.84300026670519079</v>
      </c>
      <c r="AR29">
        <f t="shared" si="29"/>
        <v>0.16539051474101815</v>
      </c>
      <c r="AS29">
        <v>1690231402.0999999</v>
      </c>
      <c r="AT29">
        <v>465.32400000000001</v>
      </c>
      <c r="AU29">
        <v>475.02800000000002</v>
      </c>
      <c r="AV29">
        <v>24.991700000000002</v>
      </c>
      <c r="AW29">
        <v>23.471699999999998</v>
      </c>
      <c r="AX29">
        <v>473.73</v>
      </c>
      <c r="AY29">
        <v>25.181699999999999</v>
      </c>
      <c r="AZ29">
        <v>400.21199999999999</v>
      </c>
      <c r="BA29">
        <v>99.736800000000002</v>
      </c>
      <c r="BB29">
        <v>0.10012799999999999</v>
      </c>
      <c r="BC29">
        <v>27.990500000000001</v>
      </c>
      <c r="BD29">
        <v>27.5794</v>
      </c>
      <c r="BE29">
        <v>999.9</v>
      </c>
      <c r="BF29">
        <v>0</v>
      </c>
      <c r="BG29">
        <v>0</v>
      </c>
      <c r="BH29">
        <v>9986.8799999999992</v>
      </c>
      <c r="BI29">
        <v>0</v>
      </c>
      <c r="BJ29">
        <v>0.89951599999999998</v>
      </c>
      <c r="BK29">
        <v>-9.1258499999999998</v>
      </c>
      <c r="BL29">
        <v>477.85</v>
      </c>
      <c r="BM29">
        <v>486.44600000000003</v>
      </c>
      <c r="BN29">
        <v>1.53054</v>
      </c>
      <c r="BO29">
        <v>475.02800000000002</v>
      </c>
      <c r="BP29">
        <v>23.471699999999998</v>
      </c>
      <c r="BQ29">
        <v>2.4936500000000001</v>
      </c>
      <c r="BR29">
        <v>2.3410000000000002</v>
      </c>
      <c r="BS29">
        <v>20.985099999999999</v>
      </c>
      <c r="BT29">
        <v>19.961300000000001</v>
      </c>
      <c r="BU29">
        <v>1799.74</v>
      </c>
      <c r="BV29">
        <v>0.89998999999999996</v>
      </c>
      <c r="BW29">
        <v>0.10001</v>
      </c>
      <c r="BX29">
        <v>0</v>
      </c>
      <c r="BY29">
        <v>2.2418999999999998</v>
      </c>
      <c r="BZ29">
        <v>0</v>
      </c>
      <c r="CA29">
        <v>6240.85</v>
      </c>
      <c r="CB29">
        <v>17197.099999999999</v>
      </c>
      <c r="CC29">
        <v>43.436999999999998</v>
      </c>
      <c r="CD29">
        <v>46.5</v>
      </c>
      <c r="CE29">
        <v>45</v>
      </c>
      <c r="CF29">
        <v>44</v>
      </c>
      <c r="CG29">
        <v>43.061999999999998</v>
      </c>
      <c r="CH29">
        <v>1619.75</v>
      </c>
      <c r="CI29">
        <v>179.99</v>
      </c>
      <c r="CJ29">
        <v>0</v>
      </c>
      <c r="CK29">
        <v>1690231409.4000001</v>
      </c>
      <c r="CL29">
        <v>0</v>
      </c>
      <c r="CM29">
        <v>1690231423.0999999</v>
      </c>
      <c r="CN29" t="s">
        <v>384</v>
      </c>
      <c r="CO29">
        <v>1690231423.0999999</v>
      </c>
      <c r="CP29">
        <v>1690231422.0999999</v>
      </c>
      <c r="CQ29">
        <v>29</v>
      </c>
      <c r="CR29">
        <v>-0.57699999999999996</v>
      </c>
      <c r="CS29">
        <v>-1.0999999999999999E-2</v>
      </c>
      <c r="CT29">
        <v>-8.4060000000000006</v>
      </c>
      <c r="CU29">
        <v>-0.19</v>
      </c>
      <c r="CV29">
        <v>475</v>
      </c>
      <c r="CW29">
        <v>23</v>
      </c>
      <c r="CX29">
        <v>0.3</v>
      </c>
      <c r="CY29">
        <v>0.06</v>
      </c>
      <c r="CZ29">
        <v>10.5979441068766</v>
      </c>
      <c r="DA29">
        <v>-1.88506444783007</v>
      </c>
      <c r="DB29">
        <v>0.18572916089515901</v>
      </c>
      <c r="DC29">
        <v>1</v>
      </c>
      <c r="DD29">
        <v>474.98647619047603</v>
      </c>
      <c r="DE29">
        <v>-0.169948051948627</v>
      </c>
      <c r="DF29">
        <v>4.5100542756332802E-2</v>
      </c>
      <c r="DG29">
        <v>1</v>
      </c>
      <c r="DH29">
        <v>1800.008</v>
      </c>
      <c r="DI29">
        <v>0.205626901886937</v>
      </c>
      <c r="DJ29">
        <v>6.6528189513908306E-2</v>
      </c>
      <c r="DK29">
        <v>-1</v>
      </c>
      <c r="DL29">
        <v>2</v>
      </c>
      <c r="DM29">
        <v>2</v>
      </c>
      <c r="DN29" t="s">
        <v>348</v>
      </c>
      <c r="DO29">
        <v>2.6513499999999999</v>
      </c>
      <c r="DP29">
        <v>2.82978</v>
      </c>
      <c r="DQ29">
        <v>0.105864</v>
      </c>
      <c r="DR29">
        <v>0.10643</v>
      </c>
      <c r="DS29">
        <v>0.12335</v>
      </c>
      <c r="DT29">
        <v>0.117357</v>
      </c>
      <c r="DU29">
        <v>28246.7</v>
      </c>
      <c r="DV29">
        <v>29074.3</v>
      </c>
      <c r="DW29">
        <v>29359.200000000001</v>
      </c>
      <c r="DX29">
        <v>30345.4</v>
      </c>
      <c r="DY29">
        <v>33742.400000000001</v>
      </c>
      <c r="DZ29">
        <v>34954.699999999997</v>
      </c>
      <c r="EA29">
        <v>40340.199999999997</v>
      </c>
      <c r="EB29">
        <v>41917.9</v>
      </c>
      <c r="EC29">
        <v>1.8267500000000001</v>
      </c>
      <c r="ED29">
        <v>2.1795</v>
      </c>
      <c r="EE29">
        <v>0.11716799999999999</v>
      </c>
      <c r="EF29">
        <v>0</v>
      </c>
      <c r="EG29">
        <v>25.661999999999999</v>
      </c>
      <c r="EH29">
        <v>999.9</v>
      </c>
      <c r="EI29">
        <v>44.981999999999999</v>
      </c>
      <c r="EJ29">
        <v>35.872999999999998</v>
      </c>
      <c r="EK29">
        <v>26.732099999999999</v>
      </c>
      <c r="EL29">
        <v>61.161700000000003</v>
      </c>
      <c r="EM29">
        <v>17.3277</v>
      </c>
      <c r="EN29">
        <v>1</v>
      </c>
      <c r="EO29">
        <v>-5.7779499999999998E-2</v>
      </c>
      <c r="EP29">
        <v>0.22578400000000001</v>
      </c>
      <c r="EQ29">
        <v>20.295100000000001</v>
      </c>
      <c r="ER29">
        <v>5.2406499999999996</v>
      </c>
      <c r="ES29">
        <v>11.829499999999999</v>
      </c>
      <c r="ET29">
        <v>4.9815500000000004</v>
      </c>
      <c r="EU29">
        <v>3.2999800000000001</v>
      </c>
      <c r="EV29">
        <v>235.4</v>
      </c>
      <c r="EW29">
        <v>9999</v>
      </c>
      <c r="EX29">
        <v>6976.6</v>
      </c>
      <c r="EY29">
        <v>100.5</v>
      </c>
      <c r="EZ29">
        <v>1.8737200000000001</v>
      </c>
      <c r="FA29">
        <v>1.8794299999999999</v>
      </c>
      <c r="FB29">
        <v>1.87975</v>
      </c>
      <c r="FC29">
        <v>1.88049</v>
      </c>
      <c r="FD29">
        <v>1.8780300000000001</v>
      </c>
      <c r="FE29">
        <v>1.8766799999999999</v>
      </c>
      <c r="FF29">
        <v>1.8774</v>
      </c>
      <c r="FG29">
        <v>1.87521</v>
      </c>
      <c r="FH29">
        <v>0</v>
      </c>
      <c r="FI29">
        <v>0</v>
      </c>
      <c r="FJ29">
        <v>0</v>
      </c>
      <c r="FK29">
        <v>0</v>
      </c>
      <c r="FL29" t="s">
        <v>349</v>
      </c>
      <c r="FM29" t="s">
        <v>350</v>
      </c>
      <c r="FN29" t="s">
        <v>351</v>
      </c>
      <c r="FO29" t="s">
        <v>351</v>
      </c>
      <c r="FP29" t="s">
        <v>351</v>
      </c>
      <c r="FQ29" t="s">
        <v>351</v>
      </c>
      <c r="FR29">
        <v>0</v>
      </c>
      <c r="FS29">
        <v>100</v>
      </c>
      <c r="FT29">
        <v>100</v>
      </c>
      <c r="FU29">
        <v>-8.4060000000000006</v>
      </c>
      <c r="FV29">
        <v>-0.19</v>
      </c>
      <c r="FW29">
        <v>-7.8205790345055899</v>
      </c>
      <c r="FX29">
        <v>1.4527828764109799E-4</v>
      </c>
      <c r="FY29">
        <v>-4.3579519040863002E-7</v>
      </c>
      <c r="FZ29">
        <v>2.0799061152897499E-10</v>
      </c>
      <c r="GA29">
        <v>-0.17937272727272799</v>
      </c>
      <c r="GB29">
        <v>0</v>
      </c>
      <c r="GC29">
        <v>0</v>
      </c>
      <c r="GD29">
        <v>0</v>
      </c>
      <c r="GE29">
        <v>4</v>
      </c>
      <c r="GF29">
        <v>2147</v>
      </c>
      <c r="GG29">
        <v>-1</v>
      </c>
      <c r="GH29">
        <v>-1</v>
      </c>
      <c r="GI29">
        <v>1.8</v>
      </c>
      <c r="GJ29">
        <v>1.7</v>
      </c>
      <c r="GK29">
        <v>1.2109399999999999</v>
      </c>
      <c r="GL29">
        <v>2.6013199999999999</v>
      </c>
      <c r="GM29">
        <v>1.54541</v>
      </c>
      <c r="GN29">
        <v>2.2717299999999998</v>
      </c>
      <c r="GO29">
        <v>1.5979000000000001</v>
      </c>
      <c r="GP29">
        <v>2.47437</v>
      </c>
      <c r="GQ29">
        <v>37.867899999999999</v>
      </c>
      <c r="GR29">
        <v>14.7887</v>
      </c>
      <c r="GS29">
        <v>18</v>
      </c>
      <c r="GT29">
        <v>396.66699999999997</v>
      </c>
      <c r="GU29">
        <v>589.62900000000002</v>
      </c>
      <c r="GV29">
        <v>26.194099999999999</v>
      </c>
      <c r="GW29">
        <v>26.2166</v>
      </c>
      <c r="GX29">
        <v>30.0001</v>
      </c>
      <c r="GY29">
        <v>26.251100000000001</v>
      </c>
      <c r="GZ29">
        <v>26.226900000000001</v>
      </c>
      <c r="HA29">
        <v>24.294699999999999</v>
      </c>
      <c r="HB29">
        <v>10</v>
      </c>
      <c r="HC29">
        <v>-30</v>
      </c>
      <c r="HD29">
        <v>26.195399999999999</v>
      </c>
      <c r="HE29">
        <v>475</v>
      </c>
      <c r="HF29">
        <v>0</v>
      </c>
      <c r="HG29">
        <v>100.02200000000001</v>
      </c>
      <c r="HH29">
        <v>97.323099999999997</v>
      </c>
    </row>
    <row r="30" spans="1:216" x14ac:dyDescent="0.2">
      <c r="A30">
        <v>25</v>
      </c>
      <c r="B30">
        <v>1690231534.0999999</v>
      </c>
      <c r="C30">
        <v>5805.0999999046298</v>
      </c>
      <c r="D30" t="s">
        <v>385</v>
      </c>
      <c r="E30" t="s">
        <v>386</v>
      </c>
      <c r="F30" t="s">
        <v>342</v>
      </c>
      <c r="G30" t="s">
        <v>343</v>
      </c>
      <c r="H30" t="s">
        <v>344</v>
      </c>
      <c r="I30" t="s">
        <v>345</v>
      </c>
      <c r="J30" t="s">
        <v>346</v>
      </c>
      <c r="K30" t="s">
        <v>347</v>
      </c>
      <c r="L30">
        <v>1690231534.0999999</v>
      </c>
      <c r="M30">
        <f t="shared" si="0"/>
        <v>2.1263429201110015E-3</v>
      </c>
      <c r="N30">
        <f t="shared" si="1"/>
        <v>2.1263429201110013</v>
      </c>
      <c r="O30">
        <f t="shared" si="2"/>
        <v>15.644869566800972</v>
      </c>
      <c r="P30">
        <f t="shared" si="3"/>
        <v>563.58699999999999</v>
      </c>
      <c r="Q30">
        <f t="shared" si="4"/>
        <v>368.95864967549238</v>
      </c>
      <c r="R30">
        <f t="shared" si="5"/>
        <v>36.833365512254382</v>
      </c>
      <c r="S30">
        <f t="shared" si="6"/>
        <v>56.263231631004601</v>
      </c>
      <c r="T30">
        <f t="shared" si="7"/>
        <v>0.13907215261370215</v>
      </c>
      <c r="U30">
        <f t="shared" si="8"/>
        <v>3.9144016698951605</v>
      </c>
      <c r="V30">
        <f t="shared" si="9"/>
        <v>0.13638438752021148</v>
      </c>
      <c r="W30">
        <f t="shared" si="10"/>
        <v>8.5477400692123201E-2</v>
      </c>
      <c r="X30">
        <f t="shared" si="11"/>
        <v>297.66848400000003</v>
      </c>
      <c r="Y30">
        <f t="shared" si="12"/>
        <v>28.883433760113164</v>
      </c>
      <c r="Z30">
        <f t="shared" si="13"/>
        <v>28.883433760113164</v>
      </c>
      <c r="AA30">
        <f t="shared" si="14"/>
        <v>3.9947249046824385</v>
      </c>
      <c r="AB30">
        <f t="shared" si="15"/>
        <v>65.706217345439384</v>
      </c>
      <c r="AC30">
        <f t="shared" si="16"/>
        <v>2.4888269178968998</v>
      </c>
      <c r="AD30">
        <f t="shared" si="17"/>
        <v>3.7878103754052845</v>
      </c>
      <c r="AE30">
        <f t="shared" si="18"/>
        <v>1.5058979867855387</v>
      </c>
      <c r="AF30">
        <f t="shared" si="19"/>
        <v>-93.771722776895174</v>
      </c>
      <c r="AG30">
        <f t="shared" si="20"/>
        <v>-193.14473003710947</v>
      </c>
      <c r="AH30">
        <f t="shared" si="21"/>
        <v>-10.801175516306401</v>
      </c>
      <c r="AI30">
        <f t="shared" si="22"/>
        <v>-4.9144330310980422E-2</v>
      </c>
      <c r="AJ30">
        <v>0</v>
      </c>
      <c r="AK30">
        <v>0</v>
      </c>
      <c r="AL30">
        <f t="shared" si="23"/>
        <v>1</v>
      </c>
      <c r="AM30">
        <f t="shared" si="24"/>
        <v>0</v>
      </c>
      <c r="AN30">
        <f t="shared" si="25"/>
        <v>52533.614714349111</v>
      </c>
      <c r="AO30">
        <f t="shared" si="26"/>
        <v>1799.79</v>
      </c>
      <c r="AP30">
        <f t="shared" si="27"/>
        <v>1517.2235999999998</v>
      </c>
      <c r="AQ30">
        <f t="shared" si="28"/>
        <v>0.84300035004083806</v>
      </c>
      <c r="AR30">
        <f t="shared" si="29"/>
        <v>0.16539067557881754</v>
      </c>
      <c r="AS30">
        <v>1690231534.0999999</v>
      </c>
      <c r="AT30">
        <v>563.58699999999999</v>
      </c>
      <c r="AU30">
        <v>575.03499999999997</v>
      </c>
      <c r="AV30">
        <v>24.930499999999999</v>
      </c>
      <c r="AW30">
        <v>23.5213</v>
      </c>
      <c r="AX30">
        <v>572.678</v>
      </c>
      <c r="AY30">
        <v>25.1203</v>
      </c>
      <c r="AZ30">
        <v>400.18900000000002</v>
      </c>
      <c r="BA30">
        <v>99.730699999999999</v>
      </c>
      <c r="BB30">
        <v>9.9905800000000003E-2</v>
      </c>
      <c r="BC30">
        <v>27.9682</v>
      </c>
      <c r="BD30">
        <v>27.552900000000001</v>
      </c>
      <c r="BE30">
        <v>999.9</v>
      </c>
      <c r="BF30">
        <v>0</v>
      </c>
      <c r="BG30">
        <v>0</v>
      </c>
      <c r="BH30">
        <v>9993.75</v>
      </c>
      <c r="BI30">
        <v>0</v>
      </c>
      <c r="BJ30">
        <v>0.89951599999999998</v>
      </c>
      <c r="BK30">
        <v>-11.4475</v>
      </c>
      <c r="BL30">
        <v>577.99699999999996</v>
      </c>
      <c r="BM30">
        <v>588.88599999999997</v>
      </c>
      <c r="BN30">
        <v>1.40916</v>
      </c>
      <c r="BO30">
        <v>575.03499999999997</v>
      </c>
      <c r="BP30">
        <v>23.5213</v>
      </c>
      <c r="BQ30">
        <v>2.4863300000000002</v>
      </c>
      <c r="BR30">
        <v>2.3458000000000001</v>
      </c>
      <c r="BS30">
        <v>20.9373</v>
      </c>
      <c r="BT30">
        <v>19.994399999999999</v>
      </c>
      <c r="BU30">
        <v>1799.79</v>
      </c>
      <c r="BV30">
        <v>0.89998999999999996</v>
      </c>
      <c r="BW30">
        <v>0.10001</v>
      </c>
      <c r="BX30">
        <v>0</v>
      </c>
      <c r="BY30">
        <v>1.9736</v>
      </c>
      <c r="BZ30">
        <v>0</v>
      </c>
      <c r="CA30">
        <v>6341.13</v>
      </c>
      <c r="CB30">
        <v>17197.599999999999</v>
      </c>
      <c r="CC30">
        <v>43.436999999999998</v>
      </c>
      <c r="CD30">
        <v>46.561999999999998</v>
      </c>
      <c r="CE30">
        <v>45.061999999999998</v>
      </c>
      <c r="CF30">
        <v>43.936999999999998</v>
      </c>
      <c r="CG30">
        <v>43.061999999999998</v>
      </c>
      <c r="CH30">
        <v>1619.79</v>
      </c>
      <c r="CI30">
        <v>180</v>
      </c>
      <c r="CJ30">
        <v>0</v>
      </c>
      <c r="CK30">
        <v>1690231541.4000001</v>
      </c>
      <c r="CL30">
        <v>0</v>
      </c>
      <c r="CM30">
        <v>1690231506.0999999</v>
      </c>
      <c r="CN30" t="s">
        <v>387</v>
      </c>
      <c r="CO30">
        <v>1690231506.0999999</v>
      </c>
      <c r="CP30">
        <v>1690231493.0999999</v>
      </c>
      <c r="CQ30">
        <v>30</v>
      </c>
      <c r="CR30">
        <v>-0.67200000000000004</v>
      </c>
      <c r="CS30">
        <v>1E-3</v>
      </c>
      <c r="CT30">
        <v>-9.0920000000000005</v>
      </c>
      <c r="CU30">
        <v>-0.19</v>
      </c>
      <c r="CV30">
        <v>575</v>
      </c>
      <c r="CW30">
        <v>24</v>
      </c>
      <c r="CX30">
        <v>0.28000000000000003</v>
      </c>
      <c r="CY30">
        <v>0.03</v>
      </c>
      <c r="CZ30">
        <v>13.247410004012201</v>
      </c>
      <c r="DA30">
        <v>7.8658004182586505E-2</v>
      </c>
      <c r="DB30">
        <v>5.5303104767912503E-2</v>
      </c>
      <c r="DC30">
        <v>1</v>
      </c>
      <c r="DD30">
        <v>575.01714285714297</v>
      </c>
      <c r="DE30">
        <v>0.248415584416458</v>
      </c>
      <c r="DF30">
        <v>3.61389984764907E-2</v>
      </c>
      <c r="DG30">
        <v>1</v>
      </c>
      <c r="DH30">
        <v>1799.9880952381</v>
      </c>
      <c r="DI30">
        <v>7.0024502431045896E-2</v>
      </c>
      <c r="DJ30">
        <v>0.13737744486730899</v>
      </c>
      <c r="DK30">
        <v>-1</v>
      </c>
      <c r="DL30">
        <v>2</v>
      </c>
      <c r="DM30">
        <v>2</v>
      </c>
      <c r="DN30" t="s">
        <v>348</v>
      </c>
      <c r="DO30">
        <v>2.6512600000000002</v>
      </c>
      <c r="DP30">
        <v>2.8296299999999999</v>
      </c>
      <c r="DQ30">
        <v>0.121382</v>
      </c>
      <c r="DR30">
        <v>0.122129</v>
      </c>
      <c r="DS30">
        <v>0.12311999999999999</v>
      </c>
      <c r="DT30">
        <v>0.11751300000000001</v>
      </c>
      <c r="DU30">
        <v>27755.7</v>
      </c>
      <c r="DV30">
        <v>28562.7</v>
      </c>
      <c r="DW30">
        <v>29358.5</v>
      </c>
      <c r="DX30">
        <v>30344.6</v>
      </c>
      <c r="DY30">
        <v>33753.300000000003</v>
      </c>
      <c r="DZ30">
        <v>34947.199999999997</v>
      </c>
      <c r="EA30">
        <v>40340.199999999997</v>
      </c>
      <c r="EB30">
        <v>41914.400000000001</v>
      </c>
      <c r="EC30">
        <v>1.82565</v>
      </c>
      <c r="ED30">
        <v>2.1784300000000001</v>
      </c>
      <c r="EE30">
        <v>0.1157</v>
      </c>
      <c r="EF30">
        <v>0</v>
      </c>
      <c r="EG30">
        <v>25.659600000000001</v>
      </c>
      <c r="EH30">
        <v>999.9</v>
      </c>
      <c r="EI30">
        <v>44.536999999999999</v>
      </c>
      <c r="EJ30">
        <v>35.933</v>
      </c>
      <c r="EK30">
        <v>26.5549</v>
      </c>
      <c r="EL30">
        <v>61.191699999999997</v>
      </c>
      <c r="EM30">
        <v>17.159500000000001</v>
      </c>
      <c r="EN30">
        <v>1</v>
      </c>
      <c r="EO30">
        <v>-5.5833300000000002E-2</v>
      </c>
      <c r="EP30">
        <v>0.136849</v>
      </c>
      <c r="EQ30">
        <v>20.295500000000001</v>
      </c>
      <c r="ER30">
        <v>5.2408000000000001</v>
      </c>
      <c r="ES30">
        <v>11.8291</v>
      </c>
      <c r="ET30">
        <v>4.9816000000000003</v>
      </c>
      <c r="EU30">
        <v>3.2999800000000001</v>
      </c>
      <c r="EV30">
        <v>235.4</v>
      </c>
      <c r="EW30">
        <v>9999</v>
      </c>
      <c r="EX30">
        <v>6979.1</v>
      </c>
      <c r="EY30">
        <v>100.5</v>
      </c>
      <c r="EZ30">
        <v>1.8737600000000001</v>
      </c>
      <c r="FA30">
        <v>1.8794299999999999</v>
      </c>
      <c r="FB30">
        <v>1.87978</v>
      </c>
      <c r="FC30">
        <v>1.88049</v>
      </c>
      <c r="FD30">
        <v>1.87805</v>
      </c>
      <c r="FE30">
        <v>1.8767199999999999</v>
      </c>
      <c r="FF30">
        <v>1.87744</v>
      </c>
      <c r="FG30">
        <v>1.8752200000000001</v>
      </c>
      <c r="FH30">
        <v>0</v>
      </c>
      <c r="FI30">
        <v>0</v>
      </c>
      <c r="FJ30">
        <v>0</v>
      </c>
      <c r="FK30">
        <v>0</v>
      </c>
      <c r="FL30" t="s">
        <v>349</v>
      </c>
      <c r="FM30" t="s">
        <v>350</v>
      </c>
      <c r="FN30" t="s">
        <v>351</v>
      </c>
      <c r="FO30" t="s">
        <v>351</v>
      </c>
      <c r="FP30" t="s">
        <v>351</v>
      </c>
      <c r="FQ30" t="s">
        <v>351</v>
      </c>
      <c r="FR30">
        <v>0</v>
      </c>
      <c r="FS30">
        <v>100</v>
      </c>
      <c r="FT30">
        <v>100</v>
      </c>
      <c r="FU30">
        <v>-9.0909999999999993</v>
      </c>
      <c r="FV30">
        <v>-0.1898</v>
      </c>
      <c r="FW30">
        <v>-9.0698316408882391</v>
      </c>
      <c r="FX30">
        <v>1.4527828764109799E-4</v>
      </c>
      <c r="FY30">
        <v>-4.3579519040863002E-7</v>
      </c>
      <c r="FZ30">
        <v>2.0799061152897499E-10</v>
      </c>
      <c r="GA30">
        <v>-0.189836363636363</v>
      </c>
      <c r="GB30">
        <v>0</v>
      </c>
      <c r="GC30">
        <v>0</v>
      </c>
      <c r="GD30">
        <v>0</v>
      </c>
      <c r="GE30">
        <v>4</v>
      </c>
      <c r="GF30">
        <v>2147</v>
      </c>
      <c r="GG30">
        <v>-1</v>
      </c>
      <c r="GH30">
        <v>-1</v>
      </c>
      <c r="GI30">
        <v>0.5</v>
      </c>
      <c r="GJ30">
        <v>0.7</v>
      </c>
      <c r="GK30">
        <v>1.41113</v>
      </c>
      <c r="GL30">
        <v>2.5952099999999998</v>
      </c>
      <c r="GM30">
        <v>1.54541</v>
      </c>
      <c r="GN30">
        <v>2.2717299999999998</v>
      </c>
      <c r="GO30">
        <v>1.5979000000000001</v>
      </c>
      <c r="GP30">
        <v>2.3901400000000002</v>
      </c>
      <c r="GQ30">
        <v>37.892099999999999</v>
      </c>
      <c r="GR30">
        <v>14.762499999999999</v>
      </c>
      <c r="GS30">
        <v>18</v>
      </c>
      <c r="GT30">
        <v>396.36200000000002</v>
      </c>
      <c r="GU30">
        <v>589.22</v>
      </c>
      <c r="GV30">
        <v>26.165600000000001</v>
      </c>
      <c r="GW30">
        <v>26.250299999999999</v>
      </c>
      <c r="GX30">
        <v>29.9999</v>
      </c>
      <c r="GY30">
        <v>26.2897</v>
      </c>
      <c r="GZ30">
        <v>26.266200000000001</v>
      </c>
      <c r="HA30">
        <v>28.306699999999999</v>
      </c>
      <c r="HB30">
        <v>10</v>
      </c>
      <c r="HC30">
        <v>-30</v>
      </c>
      <c r="HD30">
        <v>26.183599999999998</v>
      </c>
      <c r="HE30">
        <v>575</v>
      </c>
      <c r="HF30">
        <v>0</v>
      </c>
      <c r="HG30">
        <v>100.021</v>
      </c>
      <c r="HH30">
        <v>97.3172</v>
      </c>
    </row>
    <row r="31" spans="1:216" x14ac:dyDescent="0.2">
      <c r="A31">
        <v>26</v>
      </c>
      <c r="B31">
        <v>1690231640.0999999</v>
      </c>
      <c r="C31">
        <v>5911.0999999046298</v>
      </c>
      <c r="D31" t="s">
        <v>388</v>
      </c>
      <c r="E31" t="s">
        <v>389</v>
      </c>
      <c r="F31" t="s">
        <v>342</v>
      </c>
      <c r="G31" t="s">
        <v>343</v>
      </c>
      <c r="H31" t="s">
        <v>344</v>
      </c>
      <c r="I31" t="s">
        <v>345</v>
      </c>
      <c r="J31" t="s">
        <v>346</v>
      </c>
      <c r="K31" t="s">
        <v>347</v>
      </c>
      <c r="L31">
        <v>1690231640.0999999</v>
      </c>
      <c r="M31">
        <f t="shared" si="0"/>
        <v>2.0658368719180631E-3</v>
      </c>
      <c r="N31">
        <f t="shared" si="1"/>
        <v>2.0658368719180631</v>
      </c>
      <c r="O31">
        <f t="shared" si="2"/>
        <v>17.584381028323268</v>
      </c>
      <c r="P31">
        <f t="shared" si="3"/>
        <v>662.14300000000003</v>
      </c>
      <c r="Q31">
        <f t="shared" si="4"/>
        <v>434.46832090670199</v>
      </c>
      <c r="R31">
        <f t="shared" si="5"/>
        <v>43.372833011785048</v>
      </c>
      <c r="S31">
        <f t="shared" si="6"/>
        <v>66.101523142097008</v>
      </c>
      <c r="T31">
        <f t="shared" si="7"/>
        <v>0.13367068767162882</v>
      </c>
      <c r="U31">
        <f t="shared" si="8"/>
        <v>3.9124827509088727</v>
      </c>
      <c r="V31">
        <f t="shared" si="9"/>
        <v>0.13118444505926677</v>
      </c>
      <c r="W31">
        <f t="shared" si="10"/>
        <v>8.220980547028317E-2</v>
      </c>
      <c r="X31">
        <f t="shared" si="11"/>
        <v>297.71476799999999</v>
      </c>
      <c r="Y31">
        <f t="shared" si="12"/>
        <v>28.933831239292672</v>
      </c>
      <c r="Z31">
        <f t="shared" si="13"/>
        <v>28.933831239292672</v>
      </c>
      <c r="AA31">
        <f t="shared" si="14"/>
        <v>4.0063995365357368</v>
      </c>
      <c r="AB31">
        <f t="shared" si="15"/>
        <v>65.472340805223624</v>
      </c>
      <c r="AC31">
        <f t="shared" si="16"/>
        <v>2.4854395521271999</v>
      </c>
      <c r="AD31">
        <f t="shared" si="17"/>
        <v>3.7961672388058294</v>
      </c>
      <c r="AE31">
        <f t="shared" si="18"/>
        <v>1.5209599844085369</v>
      </c>
      <c r="AF31">
        <f t="shared" si="19"/>
        <v>-91.103406051586575</v>
      </c>
      <c r="AG31">
        <f t="shared" si="20"/>
        <v>-195.70722996498219</v>
      </c>
      <c r="AH31">
        <f t="shared" si="21"/>
        <v>-10.954652574571234</v>
      </c>
      <c r="AI31">
        <f t="shared" si="22"/>
        <v>-5.0520591140013948E-2</v>
      </c>
      <c r="AJ31">
        <v>0</v>
      </c>
      <c r="AK31">
        <v>0</v>
      </c>
      <c r="AL31">
        <f t="shared" si="23"/>
        <v>1</v>
      </c>
      <c r="AM31">
        <f t="shared" si="24"/>
        <v>0</v>
      </c>
      <c r="AN31">
        <f t="shared" si="25"/>
        <v>52491.744310784175</v>
      </c>
      <c r="AO31">
        <f t="shared" si="26"/>
        <v>1800.08</v>
      </c>
      <c r="AP31">
        <f t="shared" si="27"/>
        <v>1517.4671999999998</v>
      </c>
      <c r="AQ31">
        <f t="shared" si="28"/>
        <v>0.8429998666725923</v>
      </c>
      <c r="AR31">
        <f t="shared" si="29"/>
        <v>0.16538974267810319</v>
      </c>
      <c r="AS31">
        <v>1690231640.0999999</v>
      </c>
      <c r="AT31">
        <v>662.14300000000003</v>
      </c>
      <c r="AU31">
        <v>675.024</v>
      </c>
      <c r="AV31">
        <v>24.896799999999999</v>
      </c>
      <c r="AW31">
        <v>23.527699999999999</v>
      </c>
      <c r="AX31">
        <v>671.83</v>
      </c>
      <c r="AY31">
        <v>25.0899</v>
      </c>
      <c r="AZ31">
        <v>400.20299999999997</v>
      </c>
      <c r="BA31">
        <v>99.729500000000002</v>
      </c>
      <c r="BB31">
        <v>0.100179</v>
      </c>
      <c r="BC31">
        <v>28.006</v>
      </c>
      <c r="BD31">
        <v>27.5809</v>
      </c>
      <c r="BE31">
        <v>999.9</v>
      </c>
      <c r="BF31">
        <v>0</v>
      </c>
      <c r="BG31">
        <v>0</v>
      </c>
      <c r="BH31">
        <v>9986.8799999999992</v>
      </c>
      <c r="BI31">
        <v>0</v>
      </c>
      <c r="BJ31">
        <v>0.84660299999999999</v>
      </c>
      <c r="BK31">
        <v>-12.8809</v>
      </c>
      <c r="BL31">
        <v>679.04899999999998</v>
      </c>
      <c r="BM31">
        <v>691.28899999999999</v>
      </c>
      <c r="BN31">
        <v>1.3691199999999999</v>
      </c>
      <c r="BO31">
        <v>675.024</v>
      </c>
      <c r="BP31">
        <v>23.527699999999999</v>
      </c>
      <c r="BQ31">
        <v>2.4829400000000001</v>
      </c>
      <c r="BR31">
        <v>2.3464</v>
      </c>
      <c r="BS31">
        <v>20.915099999999999</v>
      </c>
      <c r="BT31">
        <v>19.9986</v>
      </c>
      <c r="BU31">
        <v>1800.08</v>
      </c>
      <c r="BV31">
        <v>0.900007</v>
      </c>
      <c r="BW31">
        <v>9.9992999999999999E-2</v>
      </c>
      <c r="BX31">
        <v>0</v>
      </c>
      <c r="BY31">
        <v>2.0657999999999999</v>
      </c>
      <c r="BZ31">
        <v>0</v>
      </c>
      <c r="CA31">
        <v>6403.2</v>
      </c>
      <c r="CB31">
        <v>17200.400000000001</v>
      </c>
      <c r="CC31">
        <v>43.5</v>
      </c>
      <c r="CD31">
        <v>46.625</v>
      </c>
      <c r="CE31">
        <v>45</v>
      </c>
      <c r="CF31">
        <v>43.936999999999998</v>
      </c>
      <c r="CG31">
        <v>43.061999999999998</v>
      </c>
      <c r="CH31">
        <v>1620.08</v>
      </c>
      <c r="CI31">
        <v>180</v>
      </c>
      <c r="CJ31">
        <v>0</v>
      </c>
      <c r="CK31">
        <v>1690231647.5999999</v>
      </c>
      <c r="CL31">
        <v>0</v>
      </c>
      <c r="CM31">
        <v>1690231611.0999999</v>
      </c>
      <c r="CN31" t="s">
        <v>390</v>
      </c>
      <c r="CO31">
        <v>1690231611.0999999</v>
      </c>
      <c r="CP31">
        <v>1690231594.0999999</v>
      </c>
      <c r="CQ31">
        <v>31</v>
      </c>
      <c r="CR31">
        <v>-0.58099999999999996</v>
      </c>
      <c r="CS31">
        <v>-3.0000000000000001E-3</v>
      </c>
      <c r="CT31">
        <v>-9.6890000000000001</v>
      </c>
      <c r="CU31">
        <v>-0.193</v>
      </c>
      <c r="CV31">
        <v>675</v>
      </c>
      <c r="CW31">
        <v>24</v>
      </c>
      <c r="CX31">
        <v>0.17</v>
      </c>
      <c r="CY31">
        <v>0.06</v>
      </c>
      <c r="CZ31">
        <v>14.893881386805599</v>
      </c>
      <c r="DA31">
        <v>-0.180390804216465</v>
      </c>
      <c r="DB31">
        <v>7.4704651019125295E-2</v>
      </c>
      <c r="DC31">
        <v>1</v>
      </c>
      <c r="DD31">
        <v>675.01104761904799</v>
      </c>
      <c r="DE31">
        <v>-0.13628571428361999</v>
      </c>
      <c r="DF31">
        <v>5.9809599635976499E-2</v>
      </c>
      <c r="DG31">
        <v>1</v>
      </c>
      <c r="DH31">
        <v>1800.0385714285701</v>
      </c>
      <c r="DI31">
        <v>8.3016009918390102E-2</v>
      </c>
      <c r="DJ31">
        <v>0.118453756871626</v>
      </c>
      <c r="DK31">
        <v>-1</v>
      </c>
      <c r="DL31">
        <v>2</v>
      </c>
      <c r="DM31">
        <v>2</v>
      </c>
      <c r="DN31" t="s">
        <v>348</v>
      </c>
      <c r="DO31">
        <v>2.6512799999999999</v>
      </c>
      <c r="DP31">
        <v>2.8298399999999999</v>
      </c>
      <c r="DQ31">
        <v>0.135655</v>
      </c>
      <c r="DR31">
        <v>0.13652800000000001</v>
      </c>
      <c r="DS31">
        <v>0.123005</v>
      </c>
      <c r="DT31">
        <v>0.11752600000000001</v>
      </c>
      <c r="DU31">
        <v>27303.7</v>
      </c>
      <c r="DV31">
        <v>28092.7</v>
      </c>
      <c r="DW31">
        <v>29357.4</v>
      </c>
      <c r="DX31">
        <v>30343.1</v>
      </c>
      <c r="DY31">
        <v>33758.1</v>
      </c>
      <c r="DZ31">
        <v>34945.300000000003</v>
      </c>
      <c r="EA31">
        <v>40338.699999999997</v>
      </c>
      <c r="EB31">
        <v>41910.699999999997</v>
      </c>
      <c r="EC31">
        <v>1.82555</v>
      </c>
      <c r="ED31">
        <v>2.1782499999999998</v>
      </c>
      <c r="EE31">
        <v>0.119768</v>
      </c>
      <c r="EF31">
        <v>0</v>
      </c>
      <c r="EG31">
        <v>25.620999999999999</v>
      </c>
      <c r="EH31">
        <v>999.9</v>
      </c>
      <c r="EI31">
        <v>44.262</v>
      </c>
      <c r="EJ31">
        <v>35.972999999999999</v>
      </c>
      <c r="EK31">
        <v>26.449300000000001</v>
      </c>
      <c r="EL31">
        <v>61.421700000000001</v>
      </c>
      <c r="EM31">
        <v>17.275600000000001</v>
      </c>
      <c r="EN31">
        <v>1</v>
      </c>
      <c r="EO31">
        <v>-5.4281000000000003E-2</v>
      </c>
      <c r="EP31">
        <v>0.170234</v>
      </c>
      <c r="EQ31">
        <v>20.2956</v>
      </c>
      <c r="ER31">
        <v>5.2409499999999998</v>
      </c>
      <c r="ES31">
        <v>11.8291</v>
      </c>
      <c r="ET31">
        <v>4.9816000000000003</v>
      </c>
      <c r="EU31">
        <v>3.2999499999999999</v>
      </c>
      <c r="EV31">
        <v>235.4</v>
      </c>
      <c r="EW31">
        <v>9999</v>
      </c>
      <c r="EX31">
        <v>6981.2</v>
      </c>
      <c r="EY31">
        <v>100.5</v>
      </c>
      <c r="EZ31">
        <v>1.87375</v>
      </c>
      <c r="FA31">
        <v>1.8794299999999999</v>
      </c>
      <c r="FB31">
        <v>1.87975</v>
      </c>
      <c r="FC31">
        <v>1.88049</v>
      </c>
      <c r="FD31">
        <v>1.8780300000000001</v>
      </c>
      <c r="FE31">
        <v>1.8766799999999999</v>
      </c>
      <c r="FF31">
        <v>1.8774299999999999</v>
      </c>
      <c r="FG31">
        <v>1.87517</v>
      </c>
      <c r="FH31">
        <v>0</v>
      </c>
      <c r="FI31">
        <v>0</v>
      </c>
      <c r="FJ31">
        <v>0</v>
      </c>
      <c r="FK31">
        <v>0</v>
      </c>
      <c r="FL31" t="s">
        <v>349</v>
      </c>
      <c r="FM31" t="s">
        <v>350</v>
      </c>
      <c r="FN31" t="s">
        <v>351</v>
      </c>
      <c r="FO31" t="s">
        <v>351</v>
      </c>
      <c r="FP31" t="s">
        <v>351</v>
      </c>
      <c r="FQ31" t="s">
        <v>351</v>
      </c>
      <c r="FR31">
        <v>0</v>
      </c>
      <c r="FS31">
        <v>100</v>
      </c>
      <c r="FT31">
        <v>100</v>
      </c>
      <c r="FU31">
        <v>-9.6869999999999994</v>
      </c>
      <c r="FV31">
        <v>-0.19309999999999999</v>
      </c>
      <c r="FW31">
        <v>-9.6511033224160805</v>
      </c>
      <c r="FX31">
        <v>1.4527828764109799E-4</v>
      </c>
      <c r="FY31">
        <v>-4.3579519040863002E-7</v>
      </c>
      <c r="FZ31">
        <v>2.0799061152897499E-10</v>
      </c>
      <c r="GA31">
        <v>-0.19311999999999699</v>
      </c>
      <c r="GB31">
        <v>0</v>
      </c>
      <c r="GC31">
        <v>0</v>
      </c>
      <c r="GD31">
        <v>0</v>
      </c>
      <c r="GE31">
        <v>4</v>
      </c>
      <c r="GF31">
        <v>2147</v>
      </c>
      <c r="GG31">
        <v>-1</v>
      </c>
      <c r="GH31">
        <v>-1</v>
      </c>
      <c r="GI31">
        <v>0.5</v>
      </c>
      <c r="GJ31">
        <v>0.8</v>
      </c>
      <c r="GK31">
        <v>1.6076699999999999</v>
      </c>
      <c r="GL31">
        <v>2.6000999999999999</v>
      </c>
      <c r="GM31">
        <v>1.54541</v>
      </c>
      <c r="GN31">
        <v>2.2717299999999998</v>
      </c>
      <c r="GO31">
        <v>1.5979000000000001</v>
      </c>
      <c r="GP31">
        <v>2.4121100000000002</v>
      </c>
      <c r="GQ31">
        <v>37.9649</v>
      </c>
      <c r="GR31">
        <v>14.744899999999999</v>
      </c>
      <c r="GS31">
        <v>18</v>
      </c>
      <c r="GT31">
        <v>396.48899999999998</v>
      </c>
      <c r="GU31">
        <v>589.38099999999997</v>
      </c>
      <c r="GV31">
        <v>26.195399999999999</v>
      </c>
      <c r="GW31">
        <v>26.266400000000001</v>
      </c>
      <c r="GX31">
        <v>30.0002</v>
      </c>
      <c r="GY31">
        <v>26.316299999999998</v>
      </c>
      <c r="GZ31">
        <v>26.293099999999999</v>
      </c>
      <c r="HA31">
        <v>32.218400000000003</v>
      </c>
      <c r="HB31">
        <v>10</v>
      </c>
      <c r="HC31">
        <v>-30</v>
      </c>
      <c r="HD31">
        <v>26.195599999999999</v>
      </c>
      <c r="HE31">
        <v>675</v>
      </c>
      <c r="HF31">
        <v>0</v>
      </c>
      <c r="HG31">
        <v>100.017</v>
      </c>
      <c r="HH31">
        <v>97.310299999999998</v>
      </c>
    </row>
    <row r="32" spans="1:216" x14ac:dyDescent="0.2">
      <c r="A32">
        <v>27</v>
      </c>
      <c r="B32">
        <v>1690231731.0999999</v>
      </c>
      <c r="C32">
        <v>6002.0999999046298</v>
      </c>
      <c r="D32" t="s">
        <v>391</v>
      </c>
      <c r="E32" t="s">
        <v>392</v>
      </c>
      <c r="F32" t="s">
        <v>342</v>
      </c>
      <c r="G32" t="s">
        <v>343</v>
      </c>
      <c r="H32" t="s">
        <v>344</v>
      </c>
      <c r="I32" t="s">
        <v>345</v>
      </c>
      <c r="J32" t="s">
        <v>346</v>
      </c>
      <c r="K32" t="s">
        <v>347</v>
      </c>
      <c r="L32">
        <v>1690231731.0999999</v>
      </c>
      <c r="M32">
        <f t="shared" si="0"/>
        <v>2.0172457471908582E-3</v>
      </c>
      <c r="N32">
        <f t="shared" si="1"/>
        <v>2.017245747190858</v>
      </c>
      <c r="O32">
        <f t="shared" si="2"/>
        <v>20.034596998446521</v>
      </c>
      <c r="P32">
        <f t="shared" si="3"/>
        <v>785.40599999999995</v>
      </c>
      <c r="Q32">
        <f t="shared" si="4"/>
        <v>518.02527936823947</v>
      </c>
      <c r="R32">
        <f t="shared" si="5"/>
        <v>51.714845786579936</v>
      </c>
      <c r="S32">
        <f t="shared" si="6"/>
        <v>78.407660374006198</v>
      </c>
      <c r="T32">
        <f t="shared" si="7"/>
        <v>0.12975779320325662</v>
      </c>
      <c r="U32">
        <f t="shared" si="8"/>
        <v>3.9295073315874558</v>
      </c>
      <c r="V32">
        <f t="shared" si="9"/>
        <v>0.12742356147526415</v>
      </c>
      <c r="W32">
        <f t="shared" si="10"/>
        <v>7.9845949814682154E-2</v>
      </c>
      <c r="X32">
        <f t="shared" si="11"/>
        <v>297.71476799999999</v>
      </c>
      <c r="Y32">
        <f t="shared" si="12"/>
        <v>28.927312203975571</v>
      </c>
      <c r="Z32">
        <f t="shared" si="13"/>
        <v>28.927312203975571</v>
      </c>
      <c r="AA32">
        <f t="shared" si="14"/>
        <v>4.0048877214119152</v>
      </c>
      <c r="AB32">
        <f t="shared" si="15"/>
        <v>65.264201634539702</v>
      </c>
      <c r="AC32">
        <f t="shared" si="16"/>
        <v>2.4757623626649203</v>
      </c>
      <c r="AD32">
        <f t="shared" si="17"/>
        <v>3.7934461782409601</v>
      </c>
      <c r="AE32">
        <f t="shared" si="18"/>
        <v>1.5291253587469948</v>
      </c>
      <c r="AF32">
        <f t="shared" si="19"/>
        <v>-88.960537451116849</v>
      </c>
      <c r="AG32">
        <f t="shared" si="20"/>
        <v>-197.78350405256899</v>
      </c>
      <c r="AH32">
        <f t="shared" si="21"/>
        <v>-11.021875076493064</v>
      </c>
      <c r="AI32">
        <f t="shared" si="22"/>
        <v>-5.1148580178931979E-2</v>
      </c>
      <c r="AJ32">
        <v>0</v>
      </c>
      <c r="AK32">
        <v>0</v>
      </c>
      <c r="AL32">
        <f t="shared" si="23"/>
        <v>1</v>
      </c>
      <c r="AM32">
        <f t="shared" si="24"/>
        <v>0</v>
      </c>
      <c r="AN32">
        <f t="shared" si="25"/>
        <v>52806.77675314754</v>
      </c>
      <c r="AO32">
        <f t="shared" si="26"/>
        <v>1800.08</v>
      </c>
      <c r="AP32">
        <f t="shared" si="27"/>
        <v>1517.4671999999998</v>
      </c>
      <c r="AQ32">
        <f t="shared" si="28"/>
        <v>0.8429998666725923</v>
      </c>
      <c r="AR32">
        <f t="shared" si="29"/>
        <v>0.16538974267810319</v>
      </c>
      <c r="AS32">
        <v>1690231731.0999999</v>
      </c>
      <c r="AT32">
        <v>785.40599999999995</v>
      </c>
      <c r="AU32">
        <v>800.09799999999996</v>
      </c>
      <c r="AV32">
        <v>24.799600000000002</v>
      </c>
      <c r="AW32">
        <v>23.462700000000002</v>
      </c>
      <c r="AX32">
        <v>795.8</v>
      </c>
      <c r="AY32">
        <v>24.9953</v>
      </c>
      <c r="AZ32">
        <v>400.24200000000002</v>
      </c>
      <c r="BA32">
        <v>99.731200000000001</v>
      </c>
      <c r="BB32">
        <v>9.9537700000000007E-2</v>
      </c>
      <c r="BC32">
        <v>27.9937</v>
      </c>
      <c r="BD32">
        <v>27.566099999999999</v>
      </c>
      <c r="BE32">
        <v>999.9</v>
      </c>
      <c r="BF32">
        <v>0</v>
      </c>
      <c r="BG32">
        <v>0</v>
      </c>
      <c r="BH32">
        <v>10048.799999999999</v>
      </c>
      <c r="BI32">
        <v>0</v>
      </c>
      <c r="BJ32">
        <v>0.89951599999999998</v>
      </c>
      <c r="BK32">
        <v>-14.691700000000001</v>
      </c>
      <c r="BL32">
        <v>805.37900000000002</v>
      </c>
      <c r="BM32">
        <v>819.32100000000003</v>
      </c>
      <c r="BN32">
        <v>1.3369200000000001</v>
      </c>
      <c r="BO32">
        <v>800.09799999999996</v>
      </c>
      <c r="BP32">
        <v>23.462700000000002</v>
      </c>
      <c r="BQ32">
        <v>2.4733000000000001</v>
      </c>
      <c r="BR32">
        <v>2.3399700000000001</v>
      </c>
      <c r="BS32">
        <v>20.851900000000001</v>
      </c>
      <c r="BT32">
        <v>19.9542</v>
      </c>
      <c r="BU32">
        <v>1800.08</v>
      </c>
      <c r="BV32">
        <v>0.900007</v>
      </c>
      <c r="BW32">
        <v>9.9992999999999999E-2</v>
      </c>
      <c r="BX32">
        <v>0</v>
      </c>
      <c r="BY32">
        <v>2.4613999999999998</v>
      </c>
      <c r="BZ32">
        <v>0</v>
      </c>
      <c r="CA32">
        <v>6534.88</v>
      </c>
      <c r="CB32">
        <v>17200.400000000001</v>
      </c>
      <c r="CC32">
        <v>43.5</v>
      </c>
      <c r="CD32">
        <v>46.75</v>
      </c>
      <c r="CE32">
        <v>45</v>
      </c>
      <c r="CF32">
        <v>44</v>
      </c>
      <c r="CG32">
        <v>43.061999999999998</v>
      </c>
      <c r="CH32">
        <v>1620.08</v>
      </c>
      <c r="CI32">
        <v>180</v>
      </c>
      <c r="CJ32">
        <v>0</v>
      </c>
      <c r="CK32">
        <v>1690231738.2</v>
      </c>
      <c r="CL32">
        <v>0</v>
      </c>
      <c r="CM32">
        <v>1690231701.0999999</v>
      </c>
      <c r="CN32" t="s">
        <v>393</v>
      </c>
      <c r="CO32">
        <v>1690231701.0999999</v>
      </c>
      <c r="CP32">
        <v>1690231698.0999999</v>
      </c>
      <c r="CQ32">
        <v>32</v>
      </c>
      <c r="CR32">
        <v>-0.68700000000000006</v>
      </c>
      <c r="CS32">
        <v>-2E-3</v>
      </c>
      <c r="CT32">
        <v>-10.396000000000001</v>
      </c>
      <c r="CU32">
        <v>-0.19600000000000001</v>
      </c>
      <c r="CV32">
        <v>800</v>
      </c>
      <c r="CW32">
        <v>23</v>
      </c>
      <c r="CX32">
        <v>0.12</v>
      </c>
      <c r="CY32">
        <v>0.05</v>
      </c>
      <c r="CZ32">
        <v>16.9182275841337</v>
      </c>
      <c r="DA32">
        <v>-0.53388737526015295</v>
      </c>
      <c r="DB32">
        <v>0.118104500867208</v>
      </c>
      <c r="DC32">
        <v>1</v>
      </c>
      <c r="DD32">
        <v>800.02284999999995</v>
      </c>
      <c r="DE32">
        <v>-2.0436090223836401E-2</v>
      </c>
      <c r="DF32">
        <v>6.4813790970741303E-2</v>
      </c>
      <c r="DG32">
        <v>1</v>
      </c>
      <c r="DH32">
        <v>1799.9905000000001</v>
      </c>
      <c r="DI32">
        <v>0.230311783937934</v>
      </c>
      <c r="DJ32">
        <v>0.14448096760470999</v>
      </c>
      <c r="DK32">
        <v>-1</v>
      </c>
      <c r="DL32">
        <v>2</v>
      </c>
      <c r="DM32">
        <v>2</v>
      </c>
      <c r="DN32" t="s">
        <v>348</v>
      </c>
      <c r="DO32">
        <v>2.6513800000000001</v>
      </c>
      <c r="DP32">
        <v>2.8297400000000001</v>
      </c>
      <c r="DQ32">
        <v>0.15207899999999999</v>
      </c>
      <c r="DR32">
        <v>0.15309500000000001</v>
      </c>
      <c r="DS32">
        <v>0.122673</v>
      </c>
      <c r="DT32">
        <v>0.117294</v>
      </c>
      <c r="DU32">
        <v>26783.9</v>
      </c>
      <c r="DV32">
        <v>27553.5</v>
      </c>
      <c r="DW32">
        <v>29356.3</v>
      </c>
      <c r="DX32">
        <v>30342.9</v>
      </c>
      <c r="DY32">
        <v>33771.5</v>
      </c>
      <c r="DZ32">
        <v>34954.6</v>
      </c>
      <c r="EA32">
        <v>40337.1</v>
      </c>
      <c r="EB32">
        <v>41908.6</v>
      </c>
      <c r="EC32">
        <v>1.82568</v>
      </c>
      <c r="ED32">
        <v>2.17835</v>
      </c>
      <c r="EE32">
        <v>0.119768</v>
      </c>
      <c r="EF32">
        <v>0</v>
      </c>
      <c r="EG32">
        <v>25.606100000000001</v>
      </c>
      <c r="EH32">
        <v>999.9</v>
      </c>
      <c r="EI32">
        <v>44.018000000000001</v>
      </c>
      <c r="EJ32">
        <v>36.003999999999998</v>
      </c>
      <c r="EK32">
        <v>26.349900000000002</v>
      </c>
      <c r="EL32">
        <v>61.051699999999997</v>
      </c>
      <c r="EM32">
        <v>17.159500000000001</v>
      </c>
      <c r="EN32">
        <v>1</v>
      </c>
      <c r="EO32">
        <v>-5.2921700000000002E-2</v>
      </c>
      <c r="EP32">
        <v>1.60158E-2</v>
      </c>
      <c r="EQ32">
        <v>20.295500000000001</v>
      </c>
      <c r="ER32">
        <v>5.2409499999999998</v>
      </c>
      <c r="ES32">
        <v>11.8283</v>
      </c>
      <c r="ET32">
        <v>4.9813999999999998</v>
      </c>
      <c r="EU32">
        <v>3.2999800000000001</v>
      </c>
      <c r="EV32">
        <v>235.4</v>
      </c>
      <c r="EW32">
        <v>9999</v>
      </c>
      <c r="EX32">
        <v>6982.9</v>
      </c>
      <c r="EY32">
        <v>100.6</v>
      </c>
      <c r="EZ32">
        <v>1.8736999999999999</v>
      </c>
      <c r="FA32">
        <v>1.8794299999999999</v>
      </c>
      <c r="FB32">
        <v>1.87974</v>
      </c>
      <c r="FC32">
        <v>1.8804799999999999</v>
      </c>
      <c r="FD32">
        <v>1.87798</v>
      </c>
      <c r="FE32">
        <v>1.8766799999999999</v>
      </c>
      <c r="FF32">
        <v>1.87738</v>
      </c>
      <c r="FG32">
        <v>1.8751599999999999</v>
      </c>
      <c r="FH32">
        <v>0</v>
      </c>
      <c r="FI32">
        <v>0</v>
      </c>
      <c r="FJ32">
        <v>0</v>
      </c>
      <c r="FK32">
        <v>0</v>
      </c>
      <c r="FL32" t="s">
        <v>349</v>
      </c>
      <c r="FM32" t="s">
        <v>350</v>
      </c>
      <c r="FN32" t="s">
        <v>351</v>
      </c>
      <c r="FO32" t="s">
        <v>351</v>
      </c>
      <c r="FP32" t="s">
        <v>351</v>
      </c>
      <c r="FQ32" t="s">
        <v>351</v>
      </c>
      <c r="FR32">
        <v>0</v>
      </c>
      <c r="FS32">
        <v>100</v>
      </c>
      <c r="FT32">
        <v>100</v>
      </c>
      <c r="FU32">
        <v>-10.394</v>
      </c>
      <c r="FV32">
        <v>-0.19570000000000001</v>
      </c>
      <c r="FW32">
        <v>-10.3384904811914</v>
      </c>
      <c r="FX32">
        <v>1.4527828764109799E-4</v>
      </c>
      <c r="FY32">
        <v>-4.3579519040863002E-7</v>
      </c>
      <c r="FZ32">
        <v>2.0799061152897499E-10</v>
      </c>
      <c r="GA32">
        <v>-0.195629999999994</v>
      </c>
      <c r="GB32">
        <v>0</v>
      </c>
      <c r="GC32">
        <v>0</v>
      </c>
      <c r="GD32">
        <v>0</v>
      </c>
      <c r="GE32">
        <v>4</v>
      </c>
      <c r="GF32">
        <v>2147</v>
      </c>
      <c r="GG32">
        <v>-1</v>
      </c>
      <c r="GH32">
        <v>-1</v>
      </c>
      <c r="GI32">
        <v>0.5</v>
      </c>
      <c r="GJ32">
        <v>0.6</v>
      </c>
      <c r="GK32">
        <v>1.8456999999999999</v>
      </c>
      <c r="GL32">
        <v>2.6025399999999999</v>
      </c>
      <c r="GM32">
        <v>1.54541</v>
      </c>
      <c r="GN32">
        <v>2.2729499999999998</v>
      </c>
      <c r="GO32">
        <v>1.5979000000000001</v>
      </c>
      <c r="GP32">
        <v>2.2912599999999999</v>
      </c>
      <c r="GQ32">
        <v>37.989100000000001</v>
      </c>
      <c r="GR32">
        <v>14.7187</v>
      </c>
      <c r="GS32">
        <v>18</v>
      </c>
      <c r="GT32">
        <v>396.68700000000001</v>
      </c>
      <c r="GU32">
        <v>589.70799999999997</v>
      </c>
      <c r="GV32">
        <v>26.311900000000001</v>
      </c>
      <c r="GW32">
        <v>26.279800000000002</v>
      </c>
      <c r="GX32">
        <v>30.0002</v>
      </c>
      <c r="GY32">
        <v>26.336500000000001</v>
      </c>
      <c r="GZ32">
        <v>26.3155</v>
      </c>
      <c r="HA32">
        <v>36.9803</v>
      </c>
      <c r="HB32">
        <v>10</v>
      </c>
      <c r="HC32">
        <v>-30</v>
      </c>
      <c r="HD32">
        <v>26.314299999999999</v>
      </c>
      <c r="HE32">
        <v>800</v>
      </c>
      <c r="HF32">
        <v>0</v>
      </c>
      <c r="HG32">
        <v>100.01300000000001</v>
      </c>
      <c r="HH32">
        <v>97.307100000000005</v>
      </c>
    </row>
    <row r="33" spans="1:216" x14ac:dyDescent="0.2">
      <c r="A33">
        <v>28</v>
      </c>
      <c r="B33">
        <v>1690231836.0999999</v>
      </c>
      <c r="C33">
        <v>6107.0999999046298</v>
      </c>
      <c r="D33" t="s">
        <v>394</v>
      </c>
      <c r="E33" t="s">
        <v>395</v>
      </c>
      <c r="F33" t="s">
        <v>342</v>
      </c>
      <c r="G33" t="s">
        <v>343</v>
      </c>
      <c r="H33" t="s">
        <v>344</v>
      </c>
      <c r="I33" t="s">
        <v>345</v>
      </c>
      <c r="J33" t="s">
        <v>346</v>
      </c>
      <c r="K33" t="s">
        <v>347</v>
      </c>
      <c r="L33">
        <v>1690231836.0999999</v>
      </c>
      <c r="M33">
        <f t="shared" si="0"/>
        <v>2.0376655791116329E-3</v>
      </c>
      <c r="N33">
        <f t="shared" si="1"/>
        <v>2.0376655791116329</v>
      </c>
      <c r="O33">
        <f t="shared" si="2"/>
        <v>21.07101915487932</v>
      </c>
      <c r="P33">
        <f t="shared" si="3"/>
        <v>984.26099999999997</v>
      </c>
      <c r="Q33">
        <f t="shared" si="4"/>
        <v>698.43282854623169</v>
      </c>
      <c r="R33">
        <f t="shared" si="5"/>
        <v>69.727550439634584</v>
      </c>
      <c r="S33">
        <f t="shared" si="6"/>
        <v>98.263004999516994</v>
      </c>
      <c r="T33">
        <f t="shared" si="7"/>
        <v>0.12955339796431178</v>
      </c>
      <c r="U33">
        <f t="shared" si="8"/>
        <v>3.9136387514256885</v>
      </c>
      <c r="V33">
        <f t="shared" si="9"/>
        <v>0.12721719148465035</v>
      </c>
      <c r="W33">
        <f t="shared" si="10"/>
        <v>7.9717134550786967E-2</v>
      </c>
      <c r="X33">
        <f t="shared" si="11"/>
        <v>297.71636399999994</v>
      </c>
      <c r="Y33">
        <f t="shared" si="12"/>
        <v>28.924963259283007</v>
      </c>
      <c r="Z33">
        <f t="shared" si="13"/>
        <v>28.924963259283007</v>
      </c>
      <c r="AA33">
        <f t="shared" si="14"/>
        <v>4.004343104751575</v>
      </c>
      <c r="AB33">
        <f t="shared" si="15"/>
        <v>64.777354047880365</v>
      </c>
      <c r="AC33">
        <f t="shared" si="16"/>
        <v>2.4570218834670006</v>
      </c>
      <c r="AD33">
        <f t="shared" si="17"/>
        <v>3.7930260035797172</v>
      </c>
      <c r="AE33">
        <f t="shared" si="18"/>
        <v>1.5473212212845744</v>
      </c>
      <c r="AF33">
        <f t="shared" si="19"/>
        <v>-89.861052038823019</v>
      </c>
      <c r="AG33">
        <f t="shared" si="20"/>
        <v>-196.89006859600178</v>
      </c>
      <c r="AH33">
        <f t="shared" si="21"/>
        <v>-11.016342070461532</v>
      </c>
      <c r="AI33">
        <f t="shared" si="22"/>
        <v>-5.1098705286364066E-2</v>
      </c>
      <c r="AJ33">
        <v>0</v>
      </c>
      <c r="AK33">
        <v>0</v>
      </c>
      <c r="AL33">
        <f t="shared" si="23"/>
        <v>1</v>
      </c>
      <c r="AM33">
        <f t="shared" si="24"/>
        <v>0</v>
      </c>
      <c r="AN33">
        <f t="shared" si="25"/>
        <v>52515.555856554958</v>
      </c>
      <c r="AO33">
        <f t="shared" si="26"/>
        <v>1800.09</v>
      </c>
      <c r="AP33">
        <f t="shared" si="27"/>
        <v>1517.4755999999998</v>
      </c>
      <c r="AQ33">
        <f t="shared" si="28"/>
        <v>0.84299985000749955</v>
      </c>
      <c r="AR33">
        <f t="shared" si="29"/>
        <v>0.16538971051447426</v>
      </c>
      <c r="AS33">
        <v>1690231836.0999999</v>
      </c>
      <c r="AT33">
        <v>984.26099999999997</v>
      </c>
      <c r="AU33">
        <v>999.94600000000003</v>
      </c>
      <c r="AV33">
        <v>24.611000000000001</v>
      </c>
      <c r="AW33">
        <v>23.260100000000001</v>
      </c>
      <c r="AX33">
        <v>994.68200000000002</v>
      </c>
      <c r="AY33">
        <v>24.809799999999999</v>
      </c>
      <c r="AZ33">
        <v>400.18099999999998</v>
      </c>
      <c r="BA33">
        <v>99.734200000000001</v>
      </c>
      <c r="BB33">
        <v>0.10009700000000001</v>
      </c>
      <c r="BC33">
        <v>27.991800000000001</v>
      </c>
      <c r="BD33">
        <v>27.56</v>
      </c>
      <c r="BE33">
        <v>999.9</v>
      </c>
      <c r="BF33">
        <v>0</v>
      </c>
      <c r="BG33">
        <v>0</v>
      </c>
      <c r="BH33">
        <v>9990.6200000000008</v>
      </c>
      <c r="BI33">
        <v>0</v>
      </c>
      <c r="BJ33">
        <v>0.79369000000000001</v>
      </c>
      <c r="BK33">
        <v>-15.6854</v>
      </c>
      <c r="BL33">
        <v>1009.1</v>
      </c>
      <c r="BM33">
        <v>1023.76</v>
      </c>
      <c r="BN33">
        <v>1.3508800000000001</v>
      </c>
      <c r="BO33">
        <v>999.94600000000003</v>
      </c>
      <c r="BP33">
        <v>23.260100000000001</v>
      </c>
      <c r="BQ33">
        <v>2.4545599999999999</v>
      </c>
      <c r="BR33">
        <v>2.3198300000000001</v>
      </c>
      <c r="BS33">
        <v>20.728300000000001</v>
      </c>
      <c r="BT33">
        <v>19.814699999999998</v>
      </c>
      <c r="BU33">
        <v>1800.09</v>
      </c>
      <c r="BV33">
        <v>0.900007</v>
      </c>
      <c r="BW33">
        <v>9.9992999999999999E-2</v>
      </c>
      <c r="BX33">
        <v>0</v>
      </c>
      <c r="BY33">
        <v>2.3022</v>
      </c>
      <c r="BZ33">
        <v>0</v>
      </c>
      <c r="CA33">
        <v>6645.27</v>
      </c>
      <c r="CB33">
        <v>17200.5</v>
      </c>
      <c r="CC33">
        <v>43.5</v>
      </c>
      <c r="CD33">
        <v>46.75</v>
      </c>
      <c r="CE33">
        <v>45.125</v>
      </c>
      <c r="CF33">
        <v>44.061999999999998</v>
      </c>
      <c r="CG33">
        <v>43.061999999999998</v>
      </c>
      <c r="CH33">
        <v>1620.09</v>
      </c>
      <c r="CI33">
        <v>180</v>
      </c>
      <c r="CJ33">
        <v>0</v>
      </c>
      <c r="CK33">
        <v>1690231843.2</v>
      </c>
      <c r="CL33">
        <v>0</v>
      </c>
      <c r="CM33">
        <v>1690231808.0999999</v>
      </c>
      <c r="CN33" t="s">
        <v>396</v>
      </c>
      <c r="CO33">
        <v>1690231701.0999999</v>
      </c>
      <c r="CP33">
        <v>1690231793.0999999</v>
      </c>
      <c r="CQ33">
        <v>33</v>
      </c>
      <c r="CR33">
        <v>-0.68700000000000006</v>
      </c>
      <c r="CS33">
        <v>-3.0000000000000001E-3</v>
      </c>
      <c r="CT33">
        <v>-10.396000000000001</v>
      </c>
      <c r="CU33">
        <v>-0.19900000000000001</v>
      </c>
      <c r="CV33">
        <v>800</v>
      </c>
      <c r="CW33">
        <v>23</v>
      </c>
      <c r="CX33">
        <v>0.12</v>
      </c>
      <c r="CY33">
        <v>0.05</v>
      </c>
      <c r="CZ33">
        <v>17.835863137017199</v>
      </c>
      <c r="DA33">
        <v>-0.15080189335590499</v>
      </c>
      <c r="DB33">
        <v>8.8899157053882502E-2</v>
      </c>
      <c r="DC33">
        <v>1</v>
      </c>
      <c r="DD33">
        <v>1000.00866666667</v>
      </c>
      <c r="DE33">
        <v>-0.45327272727000201</v>
      </c>
      <c r="DF33">
        <v>8.4754734849231905E-2</v>
      </c>
      <c r="DG33">
        <v>1</v>
      </c>
      <c r="DH33">
        <v>1800.011</v>
      </c>
      <c r="DI33">
        <v>6.6931150974419602E-3</v>
      </c>
      <c r="DJ33">
        <v>0.140602275941726</v>
      </c>
      <c r="DK33">
        <v>-1</v>
      </c>
      <c r="DL33">
        <v>2</v>
      </c>
      <c r="DM33">
        <v>2</v>
      </c>
      <c r="DN33" t="s">
        <v>348</v>
      </c>
      <c r="DO33">
        <v>2.6511800000000001</v>
      </c>
      <c r="DP33">
        <v>2.82979</v>
      </c>
      <c r="DQ33">
        <v>0.17586399999999999</v>
      </c>
      <c r="DR33">
        <v>0.176984</v>
      </c>
      <c r="DS33">
        <v>0.122026</v>
      </c>
      <c r="DT33">
        <v>0.116581</v>
      </c>
      <c r="DU33">
        <v>26031.9</v>
      </c>
      <c r="DV33">
        <v>26776.2</v>
      </c>
      <c r="DW33">
        <v>29355.5</v>
      </c>
      <c r="DX33">
        <v>30342.7</v>
      </c>
      <c r="DY33">
        <v>33799</v>
      </c>
      <c r="DZ33">
        <v>34983.9</v>
      </c>
      <c r="EA33">
        <v>40336.400000000001</v>
      </c>
      <c r="EB33">
        <v>41906.300000000003</v>
      </c>
      <c r="EC33">
        <v>1.8251200000000001</v>
      </c>
      <c r="ED33">
        <v>2.1779799999999998</v>
      </c>
      <c r="EE33">
        <v>0.120088</v>
      </c>
      <c r="EF33">
        <v>0</v>
      </c>
      <c r="EG33">
        <v>25.594799999999999</v>
      </c>
      <c r="EH33">
        <v>999.9</v>
      </c>
      <c r="EI33">
        <v>43.761000000000003</v>
      </c>
      <c r="EJ33">
        <v>36.043999999999997</v>
      </c>
      <c r="EK33">
        <v>26.252199999999998</v>
      </c>
      <c r="EL33">
        <v>61.021700000000003</v>
      </c>
      <c r="EM33">
        <v>18.0809</v>
      </c>
      <c r="EN33">
        <v>1</v>
      </c>
      <c r="EO33">
        <v>-5.1064499999999999E-2</v>
      </c>
      <c r="EP33">
        <v>0.107484</v>
      </c>
      <c r="EQ33">
        <v>20.2958</v>
      </c>
      <c r="ER33">
        <v>5.23766</v>
      </c>
      <c r="ES33">
        <v>11.8283</v>
      </c>
      <c r="ET33">
        <v>4.9814999999999996</v>
      </c>
      <c r="EU33">
        <v>3.2999499999999999</v>
      </c>
      <c r="EV33">
        <v>235.4</v>
      </c>
      <c r="EW33">
        <v>9999</v>
      </c>
      <c r="EX33">
        <v>6985</v>
      </c>
      <c r="EY33">
        <v>100.6</v>
      </c>
      <c r="EZ33">
        <v>1.8737699999999999</v>
      </c>
      <c r="FA33">
        <v>1.8794299999999999</v>
      </c>
      <c r="FB33">
        <v>1.87978</v>
      </c>
      <c r="FC33">
        <v>1.88049</v>
      </c>
      <c r="FD33">
        <v>1.8780399999999999</v>
      </c>
      <c r="FE33">
        <v>1.8767100000000001</v>
      </c>
      <c r="FF33">
        <v>1.8774299999999999</v>
      </c>
      <c r="FG33">
        <v>1.8752500000000001</v>
      </c>
      <c r="FH33">
        <v>0</v>
      </c>
      <c r="FI33">
        <v>0</v>
      </c>
      <c r="FJ33">
        <v>0</v>
      </c>
      <c r="FK33">
        <v>0</v>
      </c>
      <c r="FL33" t="s">
        <v>349</v>
      </c>
      <c r="FM33" t="s">
        <v>350</v>
      </c>
      <c r="FN33" t="s">
        <v>351</v>
      </c>
      <c r="FO33" t="s">
        <v>351</v>
      </c>
      <c r="FP33" t="s">
        <v>351</v>
      </c>
      <c r="FQ33" t="s">
        <v>351</v>
      </c>
      <c r="FR33">
        <v>0</v>
      </c>
      <c r="FS33">
        <v>100</v>
      </c>
      <c r="FT33">
        <v>100</v>
      </c>
      <c r="FU33">
        <v>-10.420999999999999</v>
      </c>
      <c r="FV33">
        <v>-0.1988</v>
      </c>
      <c r="FW33">
        <v>-10.3384904811914</v>
      </c>
      <c r="FX33">
        <v>1.4527828764109799E-4</v>
      </c>
      <c r="FY33">
        <v>-4.3579519040863002E-7</v>
      </c>
      <c r="FZ33">
        <v>2.0799061152897499E-10</v>
      </c>
      <c r="GA33">
        <v>-0.19885</v>
      </c>
      <c r="GB33">
        <v>0</v>
      </c>
      <c r="GC33">
        <v>0</v>
      </c>
      <c r="GD33">
        <v>0</v>
      </c>
      <c r="GE33">
        <v>4</v>
      </c>
      <c r="GF33">
        <v>2147</v>
      </c>
      <c r="GG33">
        <v>-1</v>
      </c>
      <c r="GH33">
        <v>-1</v>
      </c>
      <c r="GI33">
        <v>2.2000000000000002</v>
      </c>
      <c r="GJ33">
        <v>0.7</v>
      </c>
      <c r="GK33">
        <v>2.2143600000000001</v>
      </c>
      <c r="GL33">
        <v>2.5952099999999998</v>
      </c>
      <c r="GM33">
        <v>1.54541</v>
      </c>
      <c r="GN33">
        <v>2.2729499999999998</v>
      </c>
      <c r="GO33">
        <v>1.5979000000000001</v>
      </c>
      <c r="GP33">
        <v>2.3730500000000001</v>
      </c>
      <c r="GQ33">
        <v>38.037700000000001</v>
      </c>
      <c r="GR33">
        <v>14.7012</v>
      </c>
      <c r="GS33">
        <v>18</v>
      </c>
      <c r="GT33">
        <v>396.541</v>
      </c>
      <c r="GU33">
        <v>589.63400000000001</v>
      </c>
      <c r="GV33">
        <v>26.226700000000001</v>
      </c>
      <c r="GW33">
        <v>26.297499999999999</v>
      </c>
      <c r="GX33">
        <v>30.0002</v>
      </c>
      <c r="GY33">
        <v>26.3567</v>
      </c>
      <c r="GZ33">
        <v>26.3355</v>
      </c>
      <c r="HA33">
        <v>44.374400000000001</v>
      </c>
      <c r="HB33">
        <v>10</v>
      </c>
      <c r="HC33">
        <v>-30</v>
      </c>
      <c r="HD33">
        <v>26.231999999999999</v>
      </c>
      <c r="HE33">
        <v>1000</v>
      </c>
      <c r="HF33">
        <v>0</v>
      </c>
      <c r="HG33">
        <v>100.011</v>
      </c>
      <c r="HH33">
        <v>97.303799999999995</v>
      </c>
    </row>
    <row r="34" spans="1:216" x14ac:dyDescent="0.2">
      <c r="A34">
        <v>29</v>
      </c>
      <c r="B34">
        <v>1690231921.0999999</v>
      </c>
      <c r="C34">
        <v>6192.0999999046298</v>
      </c>
      <c r="D34" t="s">
        <v>397</v>
      </c>
      <c r="E34" t="s">
        <v>398</v>
      </c>
      <c r="F34" t="s">
        <v>342</v>
      </c>
      <c r="G34" t="s">
        <v>343</v>
      </c>
      <c r="H34" t="s">
        <v>344</v>
      </c>
      <c r="I34" t="s">
        <v>345</v>
      </c>
      <c r="J34" t="s">
        <v>346</v>
      </c>
      <c r="K34" t="s">
        <v>347</v>
      </c>
      <c r="L34">
        <v>1690231921.0999999</v>
      </c>
      <c r="M34">
        <f t="shared" si="0"/>
        <v>2.0004894071925525E-3</v>
      </c>
      <c r="N34">
        <f t="shared" si="1"/>
        <v>2.0004894071925525</v>
      </c>
      <c r="O34">
        <f t="shared" si="2"/>
        <v>25.684249384780788</v>
      </c>
      <c r="P34">
        <f t="shared" si="3"/>
        <v>1380.672</v>
      </c>
      <c r="Q34">
        <f t="shared" si="4"/>
        <v>1014.9041107744067</v>
      </c>
      <c r="R34">
        <f t="shared" si="5"/>
        <v>101.32169433147924</v>
      </c>
      <c r="S34">
        <f t="shared" si="6"/>
        <v>137.8376783293248</v>
      </c>
      <c r="T34">
        <f t="shared" si="7"/>
        <v>0.12469144579789834</v>
      </c>
      <c r="U34">
        <f t="shared" si="8"/>
        <v>3.9174094738600065</v>
      </c>
      <c r="V34">
        <f t="shared" si="9"/>
        <v>0.12252776367322732</v>
      </c>
      <c r="W34">
        <f t="shared" si="10"/>
        <v>7.6771123241837103E-2</v>
      </c>
      <c r="X34">
        <f t="shared" si="11"/>
        <v>297.72434400000003</v>
      </c>
      <c r="Y34">
        <f t="shared" si="12"/>
        <v>28.952791318644248</v>
      </c>
      <c r="Z34">
        <f t="shared" si="13"/>
        <v>28.952791318644248</v>
      </c>
      <c r="AA34">
        <f t="shared" si="14"/>
        <v>4.0107993556345694</v>
      </c>
      <c r="AB34">
        <f t="shared" si="15"/>
        <v>64.075970625648566</v>
      </c>
      <c r="AC34">
        <f t="shared" si="16"/>
        <v>2.43343793856141</v>
      </c>
      <c r="AD34">
        <f t="shared" si="17"/>
        <v>3.7977387073514648</v>
      </c>
      <c r="AE34">
        <f t="shared" si="18"/>
        <v>1.5773614170731594</v>
      </c>
      <c r="AF34">
        <f t="shared" si="19"/>
        <v>-88.221582857191564</v>
      </c>
      <c r="AG34">
        <f t="shared" si="20"/>
        <v>-198.45846470536645</v>
      </c>
      <c r="AH34">
        <f t="shared" si="21"/>
        <v>-11.096120653310734</v>
      </c>
      <c r="AI34">
        <f t="shared" si="22"/>
        <v>-5.1824215868691681E-2</v>
      </c>
      <c r="AJ34">
        <v>0</v>
      </c>
      <c r="AK34">
        <v>0</v>
      </c>
      <c r="AL34">
        <f t="shared" si="23"/>
        <v>1</v>
      </c>
      <c r="AM34">
        <f t="shared" si="24"/>
        <v>0</v>
      </c>
      <c r="AN34">
        <f t="shared" si="25"/>
        <v>52581.100181840215</v>
      </c>
      <c r="AO34">
        <f t="shared" si="26"/>
        <v>1800.14</v>
      </c>
      <c r="AP34">
        <f t="shared" si="27"/>
        <v>1517.5175999999999</v>
      </c>
      <c r="AQ34">
        <f t="shared" si="28"/>
        <v>0.84299976668481336</v>
      </c>
      <c r="AR34">
        <f t="shared" si="29"/>
        <v>0.16538954970168987</v>
      </c>
      <c r="AS34">
        <v>1690231921.0999999</v>
      </c>
      <c r="AT34">
        <v>1380.672</v>
      </c>
      <c r="AU34">
        <v>1400.01</v>
      </c>
      <c r="AV34">
        <v>24.3749</v>
      </c>
      <c r="AW34">
        <v>23.048100000000002</v>
      </c>
      <c r="AX34">
        <v>1393.72</v>
      </c>
      <c r="AY34">
        <v>24.5929</v>
      </c>
      <c r="AZ34">
        <v>400.113</v>
      </c>
      <c r="BA34">
        <v>99.733800000000002</v>
      </c>
      <c r="BB34">
        <v>9.9960900000000005E-2</v>
      </c>
      <c r="BC34">
        <v>28.013100000000001</v>
      </c>
      <c r="BD34">
        <v>27.5457</v>
      </c>
      <c r="BE34">
        <v>999.9</v>
      </c>
      <c r="BF34">
        <v>0</v>
      </c>
      <c r="BG34">
        <v>0</v>
      </c>
      <c r="BH34">
        <v>10004.4</v>
      </c>
      <c r="BI34">
        <v>0</v>
      </c>
      <c r="BJ34">
        <v>0.74077700000000002</v>
      </c>
      <c r="BK34">
        <v>-16.713999999999999</v>
      </c>
      <c r="BL34">
        <v>1417.89</v>
      </c>
      <c r="BM34">
        <v>1433.04</v>
      </c>
      <c r="BN34">
        <v>1.34592</v>
      </c>
      <c r="BO34">
        <v>1400.01</v>
      </c>
      <c r="BP34">
        <v>23.048100000000002</v>
      </c>
      <c r="BQ34">
        <v>2.4329100000000001</v>
      </c>
      <c r="BR34">
        <v>2.2986800000000001</v>
      </c>
      <c r="BS34">
        <v>20.584499999999998</v>
      </c>
      <c r="BT34">
        <v>19.667100000000001</v>
      </c>
      <c r="BU34">
        <v>1800.14</v>
      </c>
      <c r="BV34">
        <v>0.900007</v>
      </c>
      <c r="BW34">
        <v>9.9992999999999999E-2</v>
      </c>
      <c r="BX34">
        <v>0</v>
      </c>
      <c r="BY34">
        <v>2.5722</v>
      </c>
      <c r="BZ34">
        <v>0</v>
      </c>
      <c r="CA34">
        <v>6725.95</v>
      </c>
      <c r="CB34">
        <v>17200.900000000001</v>
      </c>
      <c r="CC34">
        <v>43.561999999999998</v>
      </c>
      <c r="CD34">
        <v>46.625</v>
      </c>
      <c r="CE34">
        <v>45.125</v>
      </c>
      <c r="CF34">
        <v>44.061999999999998</v>
      </c>
      <c r="CG34">
        <v>43.061999999999998</v>
      </c>
      <c r="CH34">
        <v>1620.14</v>
      </c>
      <c r="CI34">
        <v>180</v>
      </c>
      <c r="CJ34">
        <v>0</v>
      </c>
      <c r="CK34">
        <v>1690231928.4000001</v>
      </c>
      <c r="CL34">
        <v>0</v>
      </c>
      <c r="CM34">
        <v>1690231962.0999999</v>
      </c>
      <c r="CN34" t="s">
        <v>399</v>
      </c>
      <c r="CO34">
        <v>1690231962.0999999</v>
      </c>
      <c r="CP34">
        <v>1690231941.0999999</v>
      </c>
      <c r="CQ34">
        <v>34</v>
      </c>
      <c r="CR34">
        <v>-2.6339999999999999</v>
      </c>
      <c r="CS34">
        <v>-1.9E-2</v>
      </c>
      <c r="CT34">
        <v>-13.048</v>
      </c>
      <c r="CU34">
        <v>-0.218</v>
      </c>
      <c r="CV34">
        <v>1400</v>
      </c>
      <c r="CW34">
        <v>23</v>
      </c>
      <c r="CX34">
        <v>0.23</v>
      </c>
      <c r="CY34">
        <v>0.06</v>
      </c>
      <c r="CZ34">
        <v>18.855223803705499</v>
      </c>
      <c r="DA34">
        <v>-1.5985414253841199</v>
      </c>
      <c r="DB34">
        <v>0.18655126010131301</v>
      </c>
      <c r="DC34">
        <v>1</v>
      </c>
      <c r="DD34">
        <v>1400.018</v>
      </c>
      <c r="DE34">
        <v>0.32030075187921597</v>
      </c>
      <c r="DF34">
        <v>7.2636079189327296E-2</v>
      </c>
      <c r="DG34">
        <v>1</v>
      </c>
      <c r="DH34">
        <v>1800.01285714286</v>
      </c>
      <c r="DI34">
        <v>-0.28142043652468801</v>
      </c>
      <c r="DJ34">
        <v>0.14269991347622099</v>
      </c>
      <c r="DK34">
        <v>-1</v>
      </c>
      <c r="DL34">
        <v>2</v>
      </c>
      <c r="DM34">
        <v>2</v>
      </c>
      <c r="DN34" t="s">
        <v>348</v>
      </c>
      <c r="DO34">
        <v>2.6509800000000001</v>
      </c>
      <c r="DP34">
        <v>2.8297699999999999</v>
      </c>
      <c r="DQ34">
        <v>0.21679999999999999</v>
      </c>
      <c r="DR34">
        <v>0.217996</v>
      </c>
      <c r="DS34">
        <v>0.121268</v>
      </c>
      <c r="DT34">
        <v>0.11583300000000001</v>
      </c>
      <c r="DU34">
        <v>24738.9</v>
      </c>
      <c r="DV34">
        <v>25444.400000000001</v>
      </c>
      <c r="DW34">
        <v>29355</v>
      </c>
      <c r="DX34">
        <v>30345.200000000001</v>
      </c>
      <c r="DY34">
        <v>33832.6</v>
      </c>
      <c r="DZ34">
        <v>35019.4</v>
      </c>
      <c r="EA34">
        <v>40336</v>
      </c>
      <c r="EB34">
        <v>41907.699999999997</v>
      </c>
      <c r="EC34">
        <v>1.8251200000000001</v>
      </c>
      <c r="ED34">
        <v>2.1796500000000001</v>
      </c>
      <c r="EE34">
        <v>0.11998399999999999</v>
      </c>
      <c r="EF34">
        <v>0</v>
      </c>
      <c r="EG34">
        <v>25.582100000000001</v>
      </c>
      <c r="EH34">
        <v>999.9</v>
      </c>
      <c r="EI34">
        <v>43.462000000000003</v>
      </c>
      <c r="EJ34">
        <v>36.073999999999998</v>
      </c>
      <c r="EK34">
        <v>26.114799999999999</v>
      </c>
      <c r="EL34">
        <v>61.191699999999997</v>
      </c>
      <c r="EM34">
        <v>18.381399999999999</v>
      </c>
      <c r="EN34">
        <v>1</v>
      </c>
      <c r="EO34">
        <v>-5.01372E-2</v>
      </c>
      <c r="EP34">
        <v>0.29092600000000002</v>
      </c>
      <c r="EQ34">
        <v>20.295500000000001</v>
      </c>
      <c r="ER34">
        <v>5.2409499999999998</v>
      </c>
      <c r="ES34">
        <v>11.8302</v>
      </c>
      <c r="ET34">
        <v>4.9818499999999997</v>
      </c>
      <c r="EU34">
        <v>3.2999800000000001</v>
      </c>
      <c r="EV34">
        <v>235.4</v>
      </c>
      <c r="EW34">
        <v>9999</v>
      </c>
      <c r="EX34">
        <v>6986.7</v>
      </c>
      <c r="EY34">
        <v>100.6</v>
      </c>
      <c r="EZ34">
        <v>1.8737699999999999</v>
      </c>
      <c r="FA34">
        <v>1.8794299999999999</v>
      </c>
      <c r="FB34">
        <v>1.8797900000000001</v>
      </c>
      <c r="FC34">
        <v>1.88049</v>
      </c>
      <c r="FD34">
        <v>1.8780300000000001</v>
      </c>
      <c r="FE34">
        <v>1.87673</v>
      </c>
      <c r="FF34">
        <v>1.87744</v>
      </c>
      <c r="FG34">
        <v>1.87523</v>
      </c>
      <c r="FH34">
        <v>0</v>
      </c>
      <c r="FI34">
        <v>0</v>
      </c>
      <c r="FJ34">
        <v>0</v>
      </c>
      <c r="FK34">
        <v>0</v>
      </c>
      <c r="FL34" t="s">
        <v>349</v>
      </c>
      <c r="FM34" t="s">
        <v>350</v>
      </c>
      <c r="FN34" t="s">
        <v>351</v>
      </c>
      <c r="FO34" t="s">
        <v>351</v>
      </c>
      <c r="FP34" t="s">
        <v>351</v>
      </c>
      <c r="FQ34" t="s">
        <v>351</v>
      </c>
      <c r="FR34">
        <v>0</v>
      </c>
      <c r="FS34">
        <v>100</v>
      </c>
      <c r="FT34">
        <v>100</v>
      </c>
      <c r="FU34">
        <v>-13.048</v>
      </c>
      <c r="FV34">
        <v>-0.218</v>
      </c>
      <c r="FW34">
        <v>-10.3384904811914</v>
      </c>
      <c r="FX34">
        <v>1.4527828764109799E-4</v>
      </c>
      <c r="FY34">
        <v>-4.3579519040863002E-7</v>
      </c>
      <c r="FZ34">
        <v>2.0799061152897499E-10</v>
      </c>
      <c r="GA34">
        <v>-0.19885</v>
      </c>
      <c r="GB34">
        <v>0</v>
      </c>
      <c r="GC34">
        <v>0</v>
      </c>
      <c r="GD34">
        <v>0</v>
      </c>
      <c r="GE34">
        <v>4</v>
      </c>
      <c r="GF34">
        <v>2147</v>
      </c>
      <c r="GG34">
        <v>-1</v>
      </c>
      <c r="GH34">
        <v>-1</v>
      </c>
      <c r="GI34">
        <v>3.7</v>
      </c>
      <c r="GJ34">
        <v>2.1</v>
      </c>
      <c r="GK34">
        <v>2.9150399999999999</v>
      </c>
      <c r="GL34">
        <v>2.5988799999999999</v>
      </c>
      <c r="GM34">
        <v>1.54541</v>
      </c>
      <c r="GN34">
        <v>2.2729499999999998</v>
      </c>
      <c r="GO34">
        <v>1.5979000000000001</v>
      </c>
      <c r="GP34">
        <v>2.36084</v>
      </c>
      <c r="GQ34">
        <v>38.061999999999998</v>
      </c>
      <c r="GR34">
        <v>14.692399999999999</v>
      </c>
      <c r="GS34">
        <v>18</v>
      </c>
      <c r="GT34">
        <v>396.55599999999998</v>
      </c>
      <c r="GU34">
        <v>590.98099999999999</v>
      </c>
      <c r="GV34">
        <v>26.200500000000002</v>
      </c>
      <c r="GW34">
        <v>26.3018</v>
      </c>
      <c r="GX34">
        <v>30.0001</v>
      </c>
      <c r="GY34">
        <v>26.358899999999998</v>
      </c>
      <c r="GZ34">
        <v>26.337900000000001</v>
      </c>
      <c r="HA34">
        <v>58.3735</v>
      </c>
      <c r="HB34">
        <v>10</v>
      </c>
      <c r="HC34">
        <v>-30</v>
      </c>
      <c r="HD34">
        <v>26.184200000000001</v>
      </c>
      <c r="HE34">
        <v>1400</v>
      </c>
      <c r="HF34">
        <v>0</v>
      </c>
      <c r="HG34">
        <v>100.009</v>
      </c>
      <c r="HH34">
        <v>97.308999999999997</v>
      </c>
    </row>
    <row r="35" spans="1:216" x14ac:dyDescent="0.2">
      <c r="A35">
        <v>30</v>
      </c>
      <c r="B35">
        <v>1690232049</v>
      </c>
      <c r="C35">
        <v>6320</v>
      </c>
      <c r="D35" t="s">
        <v>400</v>
      </c>
      <c r="E35" t="s">
        <v>401</v>
      </c>
      <c r="F35" t="s">
        <v>342</v>
      </c>
      <c r="G35" t="s">
        <v>343</v>
      </c>
      <c r="H35" t="s">
        <v>344</v>
      </c>
      <c r="I35" t="s">
        <v>345</v>
      </c>
      <c r="J35" t="s">
        <v>346</v>
      </c>
      <c r="K35" t="s">
        <v>347</v>
      </c>
      <c r="L35">
        <v>1690232049</v>
      </c>
      <c r="M35">
        <f t="shared" si="0"/>
        <v>1.9476120029351992E-3</v>
      </c>
      <c r="N35">
        <f t="shared" si="1"/>
        <v>1.9476120029351993</v>
      </c>
      <c r="O35">
        <f t="shared" si="2"/>
        <v>27.41155682215636</v>
      </c>
      <c r="P35">
        <f t="shared" si="3"/>
        <v>1778.9939999999999</v>
      </c>
      <c r="Q35">
        <f t="shared" si="4"/>
        <v>1360.7626646582416</v>
      </c>
      <c r="R35">
        <f t="shared" si="5"/>
        <v>135.85631414947147</v>
      </c>
      <c r="S35">
        <f t="shared" si="6"/>
        <v>177.611845188834</v>
      </c>
      <c r="T35">
        <f t="shared" si="7"/>
        <v>0.11823644702651562</v>
      </c>
      <c r="U35">
        <f t="shared" si="8"/>
        <v>3.9144350207129892</v>
      </c>
      <c r="V35">
        <f t="shared" si="9"/>
        <v>0.11628764521481126</v>
      </c>
      <c r="W35">
        <f t="shared" si="10"/>
        <v>7.28521947798354E-2</v>
      </c>
      <c r="X35">
        <f t="shared" si="11"/>
        <v>297.73449899999997</v>
      </c>
      <c r="Y35">
        <f t="shared" si="12"/>
        <v>28.962780738203797</v>
      </c>
      <c r="Z35">
        <f t="shared" si="13"/>
        <v>28.962780738203797</v>
      </c>
      <c r="AA35">
        <f t="shared" si="14"/>
        <v>4.0131191646311697</v>
      </c>
      <c r="AB35">
        <f t="shared" si="15"/>
        <v>63.059381371846371</v>
      </c>
      <c r="AC35">
        <f t="shared" si="16"/>
        <v>2.3946630239293998</v>
      </c>
      <c r="AD35">
        <f t="shared" si="17"/>
        <v>3.7974730671850936</v>
      </c>
      <c r="AE35">
        <f t="shared" si="18"/>
        <v>1.6184561407017699</v>
      </c>
      <c r="AF35">
        <f t="shared" si="19"/>
        <v>-85.889689329442291</v>
      </c>
      <c r="AG35">
        <f t="shared" si="20"/>
        <v>-200.6691364000346</v>
      </c>
      <c r="AH35">
        <f t="shared" si="21"/>
        <v>-11.228739924940747</v>
      </c>
      <c r="AI35">
        <f t="shared" si="22"/>
        <v>-5.3066654417648351E-2</v>
      </c>
      <c r="AJ35">
        <v>0</v>
      </c>
      <c r="AK35">
        <v>0</v>
      </c>
      <c r="AL35">
        <f t="shared" si="23"/>
        <v>1</v>
      </c>
      <c r="AM35">
        <f t="shared" si="24"/>
        <v>0</v>
      </c>
      <c r="AN35">
        <f t="shared" si="25"/>
        <v>52526.761493961261</v>
      </c>
      <c r="AO35">
        <f t="shared" si="26"/>
        <v>1800.2</v>
      </c>
      <c r="AP35">
        <f t="shared" si="27"/>
        <v>1517.5683000000001</v>
      </c>
      <c r="AQ35">
        <f t="shared" si="28"/>
        <v>0.8429998333518498</v>
      </c>
      <c r="AR35">
        <f t="shared" si="29"/>
        <v>0.16538967836907009</v>
      </c>
      <c r="AS35">
        <v>1690232049</v>
      </c>
      <c r="AT35">
        <v>1778.9939999999999</v>
      </c>
      <c r="AU35">
        <v>1799.98</v>
      </c>
      <c r="AV35">
        <v>23.985399999999998</v>
      </c>
      <c r="AW35">
        <v>22.6934</v>
      </c>
      <c r="AX35">
        <v>1793.1</v>
      </c>
      <c r="AY35">
        <v>24.2164</v>
      </c>
      <c r="AZ35">
        <v>400.18900000000002</v>
      </c>
      <c r="BA35">
        <v>99.738200000000006</v>
      </c>
      <c r="BB35">
        <v>0.100161</v>
      </c>
      <c r="BC35">
        <v>28.011900000000001</v>
      </c>
      <c r="BD35">
        <v>27.584399999999999</v>
      </c>
      <c r="BE35">
        <v>999.9</v>
      </c>
      <c r="BF35">
        <v>0</v>
      </c>
      <c r="BG35">
        <v>0</v>
      </c>
      <c r="BH35">
        <v>9993.1200000000008</v>
      </c>
      <c r="BI35">
        <v>0</v>
      </c>
      <c r="BJ35">
        <v>0.79369000000000001</v>
      </c>
      <c r="BK35">
        <v>-19.784500000000001</v>
      </c>
      <c r="BL35">
        <v>1823.96</v>
      </c>
      <c r="BM35">
        <v>1841.77</v>
      </c>
      <c r="BN35">
        <v>1.3051600000000001</v>
      </c>
      <c r="BO35">
        <v>1799.98</v>
      </c>
      <c r="BP35">
        <v>22.6934</v>
      </c>
      <c r="BQ35">
        <v>2.39358</v>
      </c>
      <c r="BR35">
        <v>2.2633999999999999</v>
      </c>
      <c r="BS35">
        <v>20.320399999999999</v>
      </c>
      <c r="BT35">
        <v>19.418299999999999</v>
      </c>
      <c r="BU35">
        <v>1800.2</v>
      </c>
      <c r="BV35">
        <v>0.900007</v>
      </c>
      <c r="BW35">
        <v>9.9993399999999996E-2</v>
      </c>
      <c r="BX35">
        <v>0</v>
      </c>
      <c r="BY35">
        <v>2.3029999999999999</v>
      </c>
      <c r="BZ35">
        <v>0</v>
      </c>
      <c r="CA35">
        <v>6736.53</v>
      </c>
      <c r="CB35">
        <v>17201.5</v>
      </c>
      <c r="CC35">
        <v>43.375</v>
      </c>
      <c r="CD35">
        <v>46.561999999999998</v>
      </c>
      <c r="CE35">
        <v>45.061999999999998</v>
      </c>
      <c r="CF35">
        <v>44</v>
      </c>
      <c r="CG35">
        <v>43.061999999999998</v>
      </c>
      <c r="CH35">
        <v>1620.19</v>
      </c>
      <c r="CI35">
        <v>180.01</v>
      </c>
      <c r="CJ35">
        <v>0</v>
      </c>
      <c r="CK35">
        <v>1690232056.2</v>
      </c>
      <c r="CL35">
        <v>0</v>
      </c>
      <c r="CM35">
        <v>1690232077</v>
      </c>
      <c r="CN35" t="s">
        <v>402</v>
      </c>
      <c r="CO35">
        <v>1690232077</v>
      </c>
      <c r="CP35">
        <v>1690232069</v>
      </c>
      <c r="CQ35">
        <v>35</v>
      </c>
      <c r="CR35">
        <v>-1.208</v>
      </c>
      <c r="CS35">
        <v>-1.2999999999999999E-2</v>
      </c>
      <c r="CT35">
        <v>-14.106</v>
      </c>
      <c r="CU35">
        <v>-0.23100000000000001</v>
      </c>
      <c r="CV35">
        <v>1800</v>
      </c>
      <c r="CW35">
        <v>23</v>
      </c>
      <c r="CX35">
        <v>0.28000000000000003</v>
      </c>
      <c r="CY35">
        <v>0.03</v>
      </c>
      <c r="CZ35">
        <v>21.862867995557998</v>
      </c>
      <c r="DA35">
        <v>-1.5063744499924501</v>
      </c>
      <c r="DB35">
        <v>0.17573502712348199</v>
      </c>
      <c r="DC35">
        <v>1</v>
      </c>
      <c r="DD35">
        <v>1799.9933333333299</v>
      </c>
      <c r="DE35">
        <v>3.0389610391333598E-2</v>
      </c>
      <c r="DF35">
        <v>7.1068935905857999E-2</v>
      </c>
      <c r="DG35">
        <v>1</v>
      </c>
      <c r="DH35">
        <v>1800.04238095238</v>
      </c>
      <c r="DI35">
        <v>-0.158049318648428</v>
      </c>
      <c r="DJ35">
        <v>0.149376633664039</v>
      </c>
      <c r="DK35">
        <v>-1</v>
      </c>
      <c r="DL35">
        <v>2</v>
      </c>
      <c r="DM35">
        <v>2</v>
      </c>
      <c r="DN35" t="s">
        <v>348</v>
      </c>
      <c r="DO35">
        <v>2.6511999999999998</v>
      </c>
      <c r="DP35">
        <v>2.8298800000000002</v>
      </c>
      <c r="DQ35">
        <v>0.251305</v>
      </c>
      <c r="DR35">
        <v>0.25251499999999999</v>
      </c>
      <c r="DS35">
        <v>0.119953</v>
      </c>
      <c r="DT35">
        <v>0.11458</v>
      </c>
      <c r="DU35">
        <v>23650.2</v>
      </c>
      <c r="DV35">
        <v>24325.9</v>
      </c>
      <c r="DW35">
        <v>29355.9</v>
      </c>
      <c r="DX35">
        <v>30350.3</v>
      </c>
      <c r="DY35">
        <v>33888.9</v>
      </c>
      <c r="DZ35">
        <v>35076.199999999997</v>
      </c>
      <c r="EA35">
        <v>40337.300000000003</v>
      </c>
      <c r="EB35">
        <v>41911.199999999997</v>
      </c>
      <c r="EC35">
        <v>1.82525</v>
      </c>
      <c r="ED35">
        <v>2.18072</v>
      </c>
      <c r="EE35">
        <v>0.12105</v>
      </c>
      <c r="EF35">
        <v>0</v>
      </c>
      <c r="EG35">
        <v>25.6035</v>
      </c>
      <c r="EH35">
        <v>999.9</v>
      </c>
      <c r="EI35">
        <v>42.956000000000003</v>
      </c>
      <c r="EJ35">
        <v>36.094000000000001</v>
      </c>
      <c r="EK35">
        <v>25.8385</v>
      </c>
      <c r="EL35">
        <v>61.531700000000001</v>
      </c>
      <c r="EM35">
        <v>17.367799999999999</v>
      </c>
      <c r="EN35">
        <v>1</v>
      </c>
      <c r="EO35">
        <v>-5.0510699999999999E-2</v>
      </c>
      <c r="EP35">
        <v>0.293742</v>
      </c>
      <c r="EQ35">
        <v>20.2956</v>
      </c>
      <c r="ER35">
        <v>5.2411000000000003</v>
      </c>
      <c r="ES35">
        <v>11.83</v>
      </c>
      <c r="ET35">
        <v>4.9817499999999999</v>
      </c>
      <c r="EU35">
        <v>3.3</v>
      </c>
      <c r="EV35">
        <v>235.4</v>
      </c>
      <c r="EW35">
        <v>9999</v>
      </c>
      <c r="EX35">
        <v>6989.3</v>
      </c>
      <c r="EY35">
        <v>100.7</v>
      </c>
      <c r="EZ35">
        <v>1.8737600000000001</v>
      </c>
      <c r="FA35">
        <v>1.8794299999999999</v>
      </c>
      <c r="FB35">
        <v>1.8797900000000001</v>
      </c>
      <c r="FC35">
        <v>1.88049</v>
      </c>
      <c r="FD35">
        <v>1.87805</v>
      </c>
      <c r="FE35">
        <v>1.8766799999999999</v>
      </c>
      <c r="FF35">
        <v>1.87744</v>
      </c>
      <c r="FG35">
        <v>1.87521</v>
      </c>
      <c r="FH35">
        <v>0</v>
      </c>
      <c r="FI35">
        <v>0</v>
      </c>
      <c r="FJ35">
        <v>0</v>
      </c>
      <c r="FK35">
        <v>0</v>
      </c>
      <c r="FL35" t="s">
        <v>349</v>
      </c>
      <c r="FM35" t="s">
        <v>350</v>
      </c>
      <c r="FN35" t="s">
        <v>351</v>
      </c>
      <c r="FO35" t="s">
        <v>351</v>
      </c>
      <c r="FP35" t="s">
        <v>351</v>
      </c>
      <c r="FQ35" t="s">
        <v>351</v>
      </c>
      <c r="FR35">
        <v>0</v>
      </c>
      <c r="FS35">
        <v>100</v>
      </c>
      <c r="FT35">
        <v>100</v>
      </c>
      <c r="FU35">
        <v>-14.106</v>
      </c>
      <c r="FV35">
        <v>-0.23100000000000001</v>
      </c>
      <c r="FW35">
        <v>-12.970105388936201</v>
      </c>
      <c r="FX35">
        <v>1.4527828764109799E-4</v>
      </c>
      <c r="FY35">
        <v>-4.3579519040863002E-7</v>
      </c>
      <c r="FZ35">
        <v>2.0799061152897499E-10</v>
      </c>
      <c r="GA35">
        <v>-0.217749999999999</v>
      </c>
      <c r="GB35">
        <v>0</v>
      </c>
      <c r="GC35">
        <v>0</v>
      </c>
      <c r="GD35">
        <v>0</v>
      </c>
      <c r="GE35">
        <v>4</v>
      </c>
      <c r="GF35">
        <v>2147</v>
      </c>
      <c r="GG35">
        <v>-1</v>
      </c>
      <c r="GH35">
        <v>-1</v>
      </c>
      <c r="GI35">
        <v>1.4</v>
      </c>
      <c r="GJ35">
        <v>1.8</v>
      </c>
      <c r="GK35">
        <v>3.5656699999999999</v>
      </c>
      <c r="GL35">
        <v>2.5793499999999998</v>
      </c>
      <c r="GM35">
        <v>1.54541</v>
      </c>
      <c r="GN35">
        <v>2.2729499999999998</v>
      </c>
      <c r="GO35">
        <v>1.5979000000000001</v>
      </c>
      <c r="GP35">
        <v>2.4572799999999999</v>
      </c>
      <c r="GQ35">
        <v>38.061999999999998</v>
      </c>
      <c r="GR35">
        <v>14.6837</v>
      </c>
      <c r="GS35">
        <v>18</v>
      </c>
      <c r="GT35">
        <v>396.63400000000001</v>
      </c>
      <c r="GU35">
        <v>591.87599999999998</v>
      </c>
      <c r="GV35">
        <v>26.1404</v>
      </c>
      <c r="GW35">
        <v>26.3019</v>
      </c>
      <c r="GX35">
        <v>30.0001</v>
      </c>
      <c r="GY35">
        <v>26.3611</v>
      </c>
      <c r="GZ35">
        <v>26.342199999999998</v>
      </c>
      <c r="HA35">
        <v>71.387</v>
      </c>
      <c r="HB35">
        <v>10</v>
      </c>
      <c r="HC35">
        <v>-30</v>
      </c>
      <c r="HD35">
        <v>26.1279</v>
      </c>
      <c r="HE35">
        <v>1800</v>
      </c>
      <c r="HF35">
        <v>0</v>
      </c>
      <c r="HG35">
        <v>100.01300000000001</v>
      </c>
      <c r="HH35">
        <v>97.320599999999999</v>
      </c>
    </row>
    <row r="36" spans="1:216" x14ac:dyDescent="0.2">
      <c r="A36">
        <v>31</v>
      </c>
      <c r="B36">
        <v>1690232180</v>
      </c>
      <c r="C36">
        <v>6451</v>
      </c>
      <c r="D36" t="s">
        <v>403</v>
      </c>
      <c r="E36" t="s">
        <v>404</v>
      </c>
      <c r="F36" t="s">
        <v>342</v>
      </c>
      <c r="G36" t="s">
        <v>343</v>
      </c>
      <c r="H36" t="s">
        <v>344</v>
      </c>
      <c r="I36" t="s">
        <v>345</v>
      </c>
      <c r="J36" t="s">
        <v>346</v>
      </c>
      <c r="K36" t="s">
        <v>347</v>
      </c>
      <c r="L36">
        <v>1690232180</v>
      </c>
      <c r="M36">
        <f t="shared" si="0"/>
        <v>1.9149566286590855E-3</v>
      </c>
      <c r="N36">
        <f t="shared" si="1"/>
        <v>1.9149566286590856</v>
      </c>
      <c r="O36">
        <f t="shared" si="2"/>
        <v>8.0090173778107641</v>
      </c>
      <c r="P36">
        <f t="shared" si="3"/>
        <v>394.036</v>
      </c>
      <c r="Q36">
        <f t="shared" si="4"/>
        <v>269.60154084447561</v>
      </c>
      <c r="R36">
        <f t="shared" si="5"/>
        <v>26.917222195880406</v>
      </c>
      <c r="S36">
        <f t="shared" si="6"/>
        <v>39.340852919288004</v>
      </c>
      <c r="T36">
        <f t="shared" si="7"/>
        <v>0.11267352787818288</v>
      </c>
      <c r="U36">
        <f t="shared" si="8"/>
        <v>3.9103849621830093</v>
      </c>
      <c r="V36">
        <f t="shared" si="9"/>
        <v>0.11090050670072495</v>
      </c>
      <c r="W36">
        <f t="shared" si="10"/>
        <v>6.94697914903145E-2</v>
      </c>
      <c r="X36">
        <f t="shared" si="11"/>
        <v>297.67646399999995</v>
      </c>
      <c r="Y36">
        <f t="shared" si="12"/>
        <v>28.969923171002982</v>
      </c>
      <c r="Z36">
        <f t="shared" si="13"/>
        <v>28.969923171002982</v>
      </c>
      <c r="AA36">
        <f t="shared" si="14"/>
        <v>4.0147785448161635</v>
      </c>
      <c r="AB36">
        <f t="shared" si="15"/>
        <v>61.770252147430625</v>
      </c>
      <c r="AC36">
        <f t="shared" si="16"/>
        <v>2.3457086888309999</v>
      </c>
      <c r="AD36">
        <f t="shared" si="17"/>
        <v>3.7974730671850936</v>
      </c>
      <c r="AE36">
        <f t="shared" si="18"/>
        <v>1.6690698559851636</v>
      </c>
      <c r="AF36">
        <f t="shared" si="19"/>
        <v>-84.449587323865671</v>
      </c>
      <c r="AG36">
        <f t="shared" si="20"/>
        <v>-201.96725860358325</v>
      </c>
      <c r="AH36">
        <f t="shared" si="21"/>
        <v>-11.313485781008701</v>
      </c>
      <c r="AI36">
        <f t="shared" si="22"/>
        <v>-5.3867708457659091E-2</v>
      </c>
      <c r="AJ36">
        <v>0</v>
      </c>
      <c r="AK36">
        <v>0</v>
      </c>
      <c r="AL36">
        <f t="shared" si="23"/>
        <v>1</v>
      </c>
      <c r="AM36">
        <f t="shared" si="24"/>
        <v>0</v>
      </c>
      <c r="AN36">
        <f t="shared" si="25"/>
        <v>52452.42478006817</v>
      </c>
      <c r="AO36">
        <f t="shared" si="26"/>
        <v>1799.84</v>
      </c>
      <c r="AP36">
        <f t="shared" si="27"/>
        <v>1517.2655999999997</v>
      </c>
      <c r="AQ36">
        <f t="shared" si="28"/>
        <v>0.84300026669037242</v>
      </c>
      <c r="AR36">
        <f t="shared" si="29"/>
        <v>0.16539051471241886</v>
      </c>
      <c r="AS36">
        <v>1690232180</v>
      </c>
      <c r="AT36">
        <v>394.036</v>
      </c>
      <c r="AU36">
        <v>399.99299999999999</v>
      </c>
      <c r="AV36">
        <v>23.494499999999999</v>
      </c>
      <c r="AW36">
        <v>22.223400000000002</v>
      </c>
      <c r="AX36">
        <v>402.22</v>
      </c>
      <c r="AY36">
        <v>23.7425</v>
      </c>
      <c r="AZ36">
        <v>400.15</v>
      </c>
      <c r="BA36">
        <v>99.740700000000004</v>
      </c>
      <c r="BB36">
        <v>0.10005799999999999</v>
      </c>
      <c r="BC36">
        <v>28.011900000000001</v>
      </c>
      <c r="BD36">
        <v>27.602599999999999</v>
      </c>
      <c r="BE36">
        <v>999.9</v>
      </c>
      <c r="BF36">
        <v>0</v>
      </c>
      <c r="BG36">
        <v>0</v>
      </c>
      <c r="BH36">
        <v>9978.1200000000008</v>
      </c>
      <c r="BI36">
        <v>0</v>
      </c>
      <c r="BJ36">
        <v>0.80162699999999998</v>
      </c>
      <c r="BK36">
        <v>-11.948499999999999</v>
      </c>
      <c r="BL36">
        <v>397.38799999999998</v>
      </c>
      <c r="BM36">
        <v>409.084</v>
      </c>
      <c r="BN36">
        <v>1.2883500000000001</v>
      </c>
      <c r="BO36">
        <v>399.99299999999999</v>
      </c>
      <c r="BP36">
        <v>22.223400000000002</v>
      </c>
      <c r="BQ36">
        <v>2.3450799999999998</v>
      </c>
      <c r="BR36">
        <v>2.21658</v>
      </c>
      <c r="BS36">
        <v>19.9894</v>
      </c>
      <c r="BT36">
        <v>19.082599999999999</v>
      </c>
      <c r="BU36">
        <v>1799.84</v>
      </c>
      <c r="BV36">
        <v>0.89998999999999996</v>
      </c>
      <c r="BW36">
        <v>0.10001</v>
      </c>
      <c r="BX36">
        <v>0</v>
      </c>
      <c r="BY36">
        <v>2.2746</v>
      </c>
      <c r="BZ36">
        <v>0</v>
      </c>
      <c r="CA36">
        <v>5929.13</v>
      </c>
      <c r="CB36">
        <v>17198</v>
      </c>
      <c r="CC36">
        <v>43.5</v>
      </c>
      <c r="CD36">
        <v>46.625</v>
      </c>
      <c r="CE36">
        <v>44.875</v>
      </c>
      <c r="CF36">
        <v>44</v>
      </c>
      <c r="CG36">
        <v>43.061999999999998</v>
      </c>
      <c r="CH36">
        <v>1619.84</v>
      </c>
      <c r="CI36">
        <v>180</v>
      </c>
      <c r="CJ36">
        <v>0</v>
      </c>
      <c r="CK36">
        <v>1690232187.5999999</v>
      </c>
      <c r="CL36">
        <v>0</v>
      </c>
      <c r="CM36">
        <v>1690232200</v>
      </c>
      <c r="CN36" t="s">
        <v>405</v>
      </c>
      <c r="CO36">
        <v>1690232200</v>
      </c>
      <c r="CP36">
        <v>1690232200</v>
      </c>
      <c r="CQ36">
        <v>36</v>
      </c>
      <c r="CR36">
        <v>5.992</v>
      </c>
      <c r="CS36">
        <v>-1.7000000000000001E-2</v>
      </c>
      <c r="CT36">
        <v>-8.1839999999999993</v>
      </c>
      <c r="CU36">
        <v>-0.248</v>
      </c>
      <c r="CV36">
        <v>400</v>
      </c>
      <c r="CW36">
        <v>22</v>
      </c>
      <c r="CX36">
        <v>0.16</v>
      </c>
      <c r="CY36">
        <v>7.0000000000000007E-2</v>
      </c>
      <c r="CZ36">
        <v>13.890787929160499</v>
      </c>
      <c r="DA36">
        <v>1.78101360044962</v>
      </c>
      <c r="DB36">
        <v>0.191294949064402</v>
      </c>
      <c r="DC36">
        <v>1</v>
      </c>
      <c r="DD36">
        <v>399.96805000000001</v>
      </c>
      <c r="DE36">
        <v>9.4421052631250793E-2</v>
      </c>
      <c r="DF36">
        <v>2.98554433897785E-2</v>
      </c>
      <c r="DG36">
        <v>1</v>
      </c>
      <c r="DH36">
        <v>1799.9838095238099</v>
      </c>
      <c r="DI36">
        <v>0.100013816571123</v>
      </c>
      <c r="DJ36">
        <v>0.15072763801535299</v>
      </c>
      <c r="DK36">
        <v>-1</v>
      </c>
      <c r="DL36">
        <v>2</v>
      </c>
      <c r="DM36">
        <v>2</v>
      </c>
      <c r="DN36" t="s">
        <v>348</v>
      </c>
      <c r="DO36">
        <v>2.6510699999999998</v>
      </c>
      <c r="DP36">
        <v>2.8296399999999999</v>
      </c>
      <c r="DQ36">
        <v>9.3605999999999995E-2</v>
      </c>
      <c r="DR36">
        <v>9.3528500000000001E-2</v>
      </c>
      <c r="DS36">
        <v>0.11827799999999999</v>
      </c>
      <c r="DT36">
        <v>0.112899</v>
      </c>
      <c r="DU36">
        <v>28630.1</v>
      </c>
      <c r="DV36">
        <v>29498.5</v>
      </c>
      <c r="DW36">
        <v>29355.8</v>
      </c>
      <c r="DX36">
        <v>30350.5</v>
      </c>
      <c r="DY36">
        <v>33939</v>
      </c>
      <c r="DZ36">
        <v>35124.1</v>
      </c>
      <c r="EA36">
        <v>40337.5</v>
      </c>
      <c r="EB36">
        <v>41908</v>
      </c>
      <c r="EC36">
        <v>1.8248500000000001</v>
      </c>
      <c r="ED36">
        <v>2.1759300000000001</v>
      </c>
      <c r="EE36">
        <v>0.120714</v>
      </c>
      <c r="EF36">
        <v>0</v>
      </c>
      <c r="EG36">
        <v>25.627300000000002</v>
      </c>
      <c r="EH36">
        <v>999.9</v>
      </c>
      <c r="EI36">
        <v>42.387999999999998</v>
      </c>
      <c r="EJ36">
        <v>36.113999999999997</v>
      </c>
      <c r="EK36">
        <v>25.524699999999999</v>
      </c>
      <c r="EL36">
        <v>61.2117</v>
      </c>
      <c r="EM36">
        <v>17.664300000000001</v>
      </c>
      <c r="EN36">
        <v>1</v>
      </c>
      <c r="EO36">
        <v>-4.7675299999999997E-2</v>
      </c>
      <c r="EP36">
        <v>0.33348</v>
      </c>
      <c r="EQ36">
        <v>20.295500000000001</v>
      </c>
      <c r="ER36">
        <v>5.2398999999999996</v>
      </c>
      <c r="ES36">
        <v>11.8302</v>
      </c>
      <c r="ET36">
        <v>4.9808000000000003</v>
      </c>
      <c r="EU36">
        <v>3.2999000000000001</v>
      </c>
      <c r="EV36">
        <v>235.4</v>
      </c>
      <c r="EW36">
        <v>9999</v>
      </c>
      <c r="EX36">
        <v>6992</v>
      </c>
      <c r="EY36">
        <v>100.7</v>
      </c>
      <c r="EZ36">
        <v>1.87378</v>
      </c>
      <c r="FA36">
        <v>1.8794299999999999</v>
      </c>
      <c r="FB36">
        <v>1.87981</v>
      </c>
      <c r="FC36">
        <v>1.88049</v>
      </c>
      <c r="FD36">
        <v>1.87805</v>
      </c>
      <c r="FE36">
        <v>1.87669</v>
      </c>
      <c r="FF36">
        <v>1.87744</v>
      </c>
      <c r="FG36">
        <v>1.87527</v>
      </c>
      <c r="FH36">
        <v>0</v>
      </c>
      <c r="FI36">
        <v>0</v>
      </c>
      <c r="FJ36">
        <v>0</v>
      </c>
      <c r="FK36">
        <v>0</v>
      </c>
      <c r="FL36" t="s">
        <v>349</v>
      </c>
      <c r="FM36" t="s">
        <v>350</v>
      </c>
      <c r="FN36" t="s">
        <v>351</v>
      </c>
      <c r="FO36" t="s">
        <v>351</v>
      </c>
      <c r="FP36" t="s">
        <v>351</v>
      </c>
      <c r="FQ36" t="s">
        <v>351</v>
      </c>
      <c r="FR36">
        <v>0</v>
      </c>
      <c r="FS36">
        <v>100</v>
      </c>
      <c r="FT36">
        <v>100</v>
      </c>
      <c r="FU36">
        <v>-8.1839999999999993</v>
      </c>
      <c r="FV36">
        <v>-0.248</v>
      </c>
      <c r="FW36">
        <v>-14.177176888934101</v>
      </c>
      <c r="FX36">
        <v>1.4527828764109799E-4</v>
      </c>
      <c r="FY36">
        <v>-4.3579519040863002E-7</v>
      </c>
      <c r="FZ36">
        <v>2.0799061152897499E-10</v>
      </c>
      <c r="GA36">
        <v>-0.230740000000001</v>
      </c>
      <c r="GB36">
        <v>0</v>
      </c>
      <c r="GC36">
        <v>0</v>
      </c>
      <c r="GD36">
        <v>0</v>
      </c>
      <c r="GE36">
        <v>4</v>
      </c>
      <c r="GF36">
        <v>2147</v>
      </c>
      <c r="GG36">
        <v>-1</v>
      </c>
      <c r="GH36">
        <v>-1</v>
      </c>
      <c r="GI36">
        <v>1.7</v>
      </c>
      <c r="GJ36">
        <v>1.9</v>
      </c>
      <c r="GK36">
        <v>1.0546899999999999</v>
      </c>
      <c r="GL36">
        <v>2.5769000000000002</v>
      </c>
      <c r="GM36">
        <v>1.54541</v>
      </c>
      <c r="GN36">
        <v>2.2729499999999998</v>
      </c>
      <c r="GO36">
        <v>1.5979000000000001</v>
      </c>
      <c r="GP36">
        <v>2.4108900000000002</v>
      </c>
      <c r="GQ36">
        <v>38.037700000000001</v>
      </c>
      <c r="GR36">
        <v>14.6486</v>
      </c>
      <c r="GS36">
        <v>18</v>
      </c>
      <c r="GT36">
        <v>396.57900000000001</v>
      </c>
      <c r="GU36">
        <v>588.34900000000005</v>
      </c>
      <c r="GV36">
        <v>26.1493</v>
      </c>
      <c r="GW36">
        <v>26.3308</v>
      </c>
      <c r="GX36">
        <v>30.000299999999999</v>
      </c>
      <c r="GY36">
        <v>26.383600000000001</v>
      </c>
      <c r="GZ36">
        <v>26.364899999999999</v>
      </c>
      <c r="HA36">
        <v>21.1617</v>
      </c>
      <c r="HB36">
        <v>10</v>
      </c>
      <c r="HC36">
        <v>-30</v>
      </c>
      <c r="HD36">
        <v>26.137</v>
      </c>
      <c r="HE36">
        <v>400</v>
      </c>
      <c r="HF36">
        <v>0</v>
      </c>
      <c r="HG36">
        <v>100.01300000000001</v>
      </c>
      <c r="HH36">
        <v>97.316599999999994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Kim Ely</cp:lastModifiedBy>
  <dcterms:created xsi:type="dcterms:W3CDTF">2023-07-24T12:58:16Z</dcterms:created>
  <dcterms:modified xsi:type="dcterms:W3CDTF">2023-07-25T05:50:43Z</dcterms:modified>
</cp:coreProperties>
</file>