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BDB9356A-0945-6547-AC51-1B6380A098DE}" xr6:coauthVersionLast="47" xr6:coauthVersionMax="47" xr10:uidLastSave="{00000000-0000-0000-0000-000000000000}"/>
  <bookViews>
    <workbookView xWindow="240" yWindow="760" windowWidth="20020" windowHeight="127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7" i="1" l="1"/>
  <c r="AQ37" i="1"/>
  <c r="AO37" i="1"/>
  <c r="AP37" i="1" s="1"/>
  <c r="AN37" i="1"/>
  <c r="AL37" i="1"/>
  <c r="AM37" i="1" s="1"/>
  <c r="AD37" i="1"/>
  <c r="AC37" i="1"/>
  <c r="AB37" i="1"/>
  <c r="U37" i="1"/>
  <c r="S37" i="1"/>
  <c r="AR36" i="1"/>
  <c r="X36" i="1" s="1"/>
  <c r="AQ36" i="1"/>
  <c r="AP36" i="1" s="1"/>
  <c r="AO36" i="1"/>
  <c r="AN36" i="1"/>
  <c r="AL36" i="1"/>
  <c r="P36" i="1" s="1"/>
  <c r="AD36" i="1"/>
  <c r="AC36" i="1"/>
  <c r="AB36" i="1"/>
  <c r="U36" i="1"/>
  <c r="S36" i="1"/>
  <c r="AR35" i="1"/>
  <c r="AQ35" i="1"/>
  <c r="AO35" i="1"/>
  <c r="AP35" i="1" s="1"/>
  <c r="AN35" i="1"/>
  <c r="AL35" i="1" s="1"/>
  <c r="AD35" i="1"/>
  <c r="AC35" i="1"/>
  <c r="AB35" i="1" s="1"/>
  <c r="U35" i="1"/>
  <c r="AR34" i="1"/>
  <c r="AQ34" i="1"/>
  <c r="AO34" i="1"/>
  <c r="AP34" i="1" s="1"/>
  <c r="AN34" i="1"/>
  <c r="AL34" i="1" s="1"/>
  <c r="AD34" i="1"/>
  <c r="AC34" i="1"/>
  <c r="AB34" i="1" s="1"/>
  <c r="U34" i="1"/>
  <c r="AR33" i="1"/>
  <c r="AQ33" i="1"/>
  <c r="AO33" i="1"/>
  <c r="AP33" i="1" s="1"/>
  <c r="AN33" i="1"/>
  <c r="AL33" i="1"/>
  <c r="P33" i="1" s="1"/>
  <c r="AD33" i="1"/>
  <c r="AC33" i="1"/>
  <c r="AB33" i="1"/>
  <c r="U33" i="1"/>
  <c r="S33" i="1"/>
  <c r="AR32" i="1"/>
  <c r="AQ32" i="1"/>
  <c r="AO32" i="1"/>
  <c r="AP32" i="1" s="1"/>
  <c r="AN32" i="1"/>
  <c r="AL32" i="1"/>
  <c r="P32" i="1" s="1"/>
  <c r="AD32" i="1"/>
  <c r="AC32" i="1"/>
  <c r="AB32" i="1"/>
  <c r="U32" i="1"/>
  <c r="S32" i="1"/>
  <c r="AR31" i="1"/>
  <c r="AQ31" i="1"/>
  <c r="AO31" i="1"/>
  <c r="AP31" i="1" s="1"/>
  <c r="AN31" i="1"/>
  <c r="AM31" i="1"/>
  <c r="AL31" i="1"/>
  <c r="N31" i="1" s="1"/>
  <c r="M31" i="1" s="1"/>
  <c r="AD31" i="1"/>
  <c r="AC31" i="1"/>
  <c r="AB31" i="1" s="1"/>
  <c r="U31" i="1"/>
  <c r="S31" i="1"/>
  <c r="P31" i="1"/>
  <c r="O31" i="1"/>
  <c r="AR30" i="1"/>
  <c r="AQ30" i="1"/>
  <c r="AO30" i="1"/>
  <c r="AP30" i="1" s="1"/>
  <c r="AN30" i="1"/>
  <c r="AL30" i="1" s="1"/>
  <c r="AD30" i="1"/>
  <c r="AC30" i="1"/>
  <c r="AB30" i="1" s="1"/>
  <c r="U30" i="1"/>
  <c r="AR29" i="1"/>
  <c r="AQ29" i="1"/>
  <c r="AO29" i="1"/>
  <c r="AP29" i="1" s="1"/>
  <c r="AN29" i="1"/>
  <c r="AL29" i="1"/>
  <c r="P29" i="1" s="1"/>
  <c r="AD29" i="1"/>
  <c r="AC29" i="1"/>
  <c r="AB29" i="1"/>
  <c r="U29" i="1"/>
  <c r="S29" i="1"/>
  <c r="AR28" i="1"/>
  <c r="AQ28" i="1"/>
  <c r="AO28" i="1"/>
  <c r="AP28" i="1" s="1"/>
  <c r="AN28" i="1"/>
  <c r="AM28" i="1"/>
  <c r="AL28" i="1"/>
  <c r="P28" i="1" s="1"/>
  <c r="AD28" i="1"/>
  <c r="AC28" i="1"/>
  <c r="AB28" i="1" s="1"/>
  <c r="U28" i="1"/>
  <c r="S28" i="1"/>
  <c r="AR27" i="1"/>
  <c r="AQ27" i="1"/>
  <c r="AO27" i="1"/>
  <c r="AP27" i="1" s="1"/>
  <c r="AN27" i="1"/>
  <c r="AM27" i="1"/>
  <c r="AL27" i="1"/>
  <c r="N27" i="1" s="1"/>
  <c r="M27" i="1" s="1"/>
  <c r="AD27" i="1"/>
  <c r="AC27" i="1"/>
  <c r="AB27" i="1" s="1"/>
  <c r="U27" i="1"/>
  <c r="S27" i="1"/>
  <c r="P27" i="1"/>
  <c r="O27" i="1"/>
  <c r="AR26" i="1"/>
  <c r="AQ26" i="1"/>
  <c r="AO26" i="1"/>
  <c r="AP26" i="1" s="1"/>
  <c r="AN26" i="1"/>
  <c r="AL26" i="1" s="1"/>
  <c r="AM26" i="1" s="1"/>
  <c r="AD26" i="1"/>
  <c r="AC26" i="1"/>
  <c r="AB26" i="1" s="1"/>
  <c r="U26" i="1"/>
  <c r="AR25" i="1"/>
  <c r="AQ25" i="1"/>
  <c r="AO25" i="1"/>
  <c r="AP25" i="1" s="1"/>
  <c r="AN25" i="1"/>
  <c r="AL25" i="1"/>
  <c r="P25" i="1" s="1"/>
  <c r="AD25" i="1"/>
  <c r="AC25" i="1"/>
  <c r="AB25" i="1"/>
  <c r="U25" i="1"/>
  <c r="S25" i="1"/>
  <c r="AR24" i="1"/>
  <c r="AQ24" i="1"/>
  <c r="AO24" i="1"/>
  <c r="AP24" i="1" s="1"/>
  <c r="AN24" i="1"/>
  <c r="AM24" i="1"/>
  <c r="AL24" i="1"/>
  <c r="P24" i="1" s="1"/>
  <c r="AD24" i="1"/>
  <c r="AC24" i="1"/>
  <c r="AB24" i="1"/>
  <c r="U24" i="1"/>
  <c r="S24" i="1"/>
  <c r="AR23" i="1"/>
  <c r="AQ23" i="1"/>
  <c r="AO23" i="1"/>
  <c r="AN23" i="1"/>
  <c r="AM23" i="1"/>
  <c r="AL23" i="1"/>
  <c r="N23" i="1" s="1"/>
  <c r="M23" i="1" s="1"/>
  <c r="AD23" i="1"/>
  <c r="AC23" i="1"/>
  <c r="AB23" i="1" s="1"/>
  <c r="U23" i="1"/>
  <c r="S23" i="1"/>
  <c r="P23" i="1"/>
  <c r="O23" i="1"/>
  <c r="AR22" i="1"/>
  <c r="AQ22" i="1"/>
  <c r="AO22" i="1"/>
  <c r="AP22" i="1" s="1"/>
  <c r="AN22" i="1"/>
  <c r="AL22" i="1" s="1"/>
  <c r="AM22" i="1" s="1"/>
  <c r="AD22" i="1"/>
  <c r="AC22" i="1"/>
  <c r="AB22" i="1" s="1"/>
  <c r="U22" i="1"/>
  <c r="AR21" i="1"/>
  <c r="AQ21" i="1"/>
  <c r="AO21" i="1"/>
  <c r="AP21" i="1" s="1"/>
  <c r="AN21" i="1"/>
  <c r="AL21" i="1"/>
  <c r="AM21" i="1" s="1"/>
  <c r="AD21" i="1"/>
  <c r="AC21" i="1"/>
  <c r="AB21" i="1"/>
  <c r="U21" i="1"/>
  <c r="S21" i="1"/>
  <c r="AR20" i="1"/>
  <c r="AQ20" i="1"/>
  <c r="AO20" i="1"/>
  <c r="AP20" i="1" s="1"/>
  <c r="AN20" i="1"/>
  <c r="AL20" i="1"/>
  <c r="P20" i="1" s="1"/>
  <c r="AD20" i="1"/>
  <c r="AC20" i="1"/>
  <c r="AB20" i="1"/>
  <c r="U20" i="1"/>
  <c r="S20" i="1"/>
  <c r="AR19" i="1"/>
  <c r="AQ19" i="1"/>
  <c r="AO19" i="1"/>
  <c r="AN19" i="1"/>
  <c r="AM19" i="1"/>
  <c r="AL19" i="1"/>
  <c r="N19" i="1" s="1"/>
  <c r="M19" i="1" s="1"/>
  <c r="AD19" i="1"/>
  <c r="AC19" i="1"/>
  <c r="AB19" i="1" s="1"/>
  <c r="U19" i="1"/>
  <c r="S19" i="1"/>
  <c r="P19" i="1"/>
  <c r="O19" i="1"/>
  <c r="AF23" i="1" l="1"/>
  <c r="X19" i="1"/>
  <c r="AP19" i="1"/>
  <c r="X23" i="1"/>
  <c r="AP23" i="1"/>
  <c r="N35" i="1"/>
  <c r="M35" i="1" s="1"/>
  <c r="AM35" i="1"/>
  <c r="S35" i="1"/>
  <c r="P35" i="1"/>
  <c r="O35" i="1"/>
  <c r="S22" i="1"/>
  <c r="N22" i="1"/>
  <c r="M22" i="1" s="1"/>
  <c r="P22" i="1"/>
  <c r="O22" i="1"/>
  <c r="AM34" i="1"/>
  <c r="S34" i="1"/>
  <c r="N34" i="1"/>
  <c r="M34" i="1" s="1"/>
  <c r="P34" i="1"/>
  <c r="O34" i="1"/>
  <c r="AF19" i="1"/>
  <c r="S26" i="1"/>
  <c r="O26" i="1"/>
  <c r="P26" i="1"/>
  <c r="N26" i="1"/>
  <c r="M26" i="1" s="1"/>
  <c r="S30" i="1"/>
  <c r="O30" i="1"/>
  <c r="N30" i="1"/>
  <c r="M30" i="1" s="1"/>
  <c r="AM30" i="1"/>
  <c r="P30" i="1"/>
  <c r="AF31" i="1"/>
  <c r="AF27" i="1"/>
  <c r="X27" i="1"/>
  <c r="AM25" i="1"/>
  <c r="AM29" i="1"/>
  <c r="AM33" i="1"/>
  <c r="N21" i="1"/>
  <c r="M21" i="1" s="1"/>
  <c r="X22" i="1"/>
  <c r="N25" i="1"/>
  <c r="M25" i="1" s="1"/>
  <c r="X26" i="1"/>
  <c r="N29" i="1"/>
  <c r="M29" i="1" s="1"/>
  <c r="X30" i="1"/>
  <c r="N33" i="1"/>
  <c r="M33" i="1" s="1"/>
  <c r="X34" i="1"/>
  <c r="N37" i="1"/>
  <c r="M37" i="1" s="1"/>
  <c r="AM20" i="1"/>
  <c r="O25" i="1"/>
  <c r="O29" i="1"/>
  <c r="AM32" i="1"/>
  <c r="O33" i="1"/>
  <c r="AM36" i="1"/>
  <c r="O37" i="1"/>
  <c r="X31" i="1"/>
  <c r="O21" i="1"/>
  <c r="N20" i="1"/>
  <c r="M20" i="1" s="1"/>
  <c r="P21" i="1"/>
  <c r="X21" i="1"/>
  <c r="N24" i="1"/>
  <c r="M24" i="1" s="1"/>
  <c r="X25" i="1"/>
  <c r="N28" i="1"/>
  <c r="M28" i="1" s="1"/>
  <c r="X29" i="1"/>
  <c r="N32" i="1"/>
  <c r="M32" i="1" s="1"/>
  <c r="X33" i="1"/>
  <c r="N36" i="1"/>
  <c r="M36" i="1" s="1"/>
  <c r="P37" i="1"/>
  <c r="X37" i="1"/>
  <c r="O20" i="1"/>
  <c r="O24" i="1"/>
  <c r="O28" i="1"/>
  <c r="O32" i="1"/>
  <c r="O36" i="1"/>
  <c r="X35" i="1"/>
  <c r="X20" i="1"/>
  <c r="X24" i="1"/>
  <c r="X28" i="1"/>
  <c r="X32" i="1"/>
  <c r="Y30" i="1" l="1"/>
  <c r="Z30" i="1" s="1"/>
  <c r="Y24" i="1"/>
  <c r="Z24" i="1" s="1"/>
  <c r="AF24" i="1"/>
  <c r="V24" i="1"/>
  <c r="T24" i="1" s="1"/>
  <c r="W24" i="1" s="1"/>
  <c r="Q24" i="1" s="1"/>
  <c r="R24" i="1" s="1"/>
  <c r="AF29" i="1"/>
  <c r="AF30" i="1"/>
  <c r="AF35" i="1"/>
  <c r="Y35" i="1"/>
  <c r="Z35" i="1" s="1"/>
  <c r="V35" i="1" s="1"/>
  <c r="T35" i="1" s="1"/>
  <c r="W35" i="1" s="1"/>
  <c r="Q35" i="1" s="1"/>
  <c r="R35" i="1" s="1"/>
  <c r="Y26" i="1"/>
  <c r="Z26" i="1" s="1"/>
  <c r="Y33" i="1"/>
  <c r="Z33" i="1" s="1"/>
  <c r="Y23" i="1"/>
  <c r="Z23" i="1" s="1"/>
  <c r="AF32" i="1"/>
  <c r="AF26" i="1"/>
  <c r="AF37" i="1"/>
  <c r="Y32" i="1"/>
  <c r="Z32" i="1" s="1"/>
  <c r="V32" i="1" s="1"/>
  <c r="T32" i="1" s="1"/>
  <c r="W32" i="1" s="1"/>
  <c r="Q32" i="1" s="1"/>
  <c r="R32" i="1" s="1"/>
  <c r="Y37" i="1"/>
  <c r="Z37" i="1" s="1"/>
  <c r="Y20" i="1"/>
  <c r="Z20" i="1" s="1"/>
  <c r="Y21" i="1"/>
  <c r="Z21" i="1" s="1"/>
  <c r="Y27" i="1"/>
  <c r="Z27" i="1" s="1"/>
  <c r="AF36" i="1"/>
  <c r="V22" i="1"/>
  <c r="T22" i="1" s="1"/>
  <c r="W22" i="1" s="1"/>
  <c r="Q22" i="1" s="1"/>
  <c r="R22" i="1" s="1"/>
  <c r="AF22" i="1"/>
  <c r="AF20" i="1"/>
  <c r="AF25" i="1"/>
  <c r="Y22" i="1"/>
  <c r="Z22" i="1" s="1"/>
  <c r="Y29" i="1"/>
  <c r="Z29" i="1" s="1"/>
  <c r="V29" i="1" s="1"/>
  <c r="T29" i="1" s="1"/>
  <c r="W29" i="1" s="1"/>
  <c r="Q29" i="1" s="1"/>
  <c r="R29" i="1" s="1"/>
  <c r="Y31" i="1"/>
  <c r="Z31" i="1" s="1"/>
  <c r="AF21" i="1"/>
  <c r="V21" i="1"/>
  <c r="T21" i="1" s="1"/>
  <c r="W21" i="1" s="1"/>
  <c r="Q21" i="1" s="1"/>
  <c r="R21" i="1" s="1"/>
  <c r="AF34" i="1"/>
  <c r="Y19" i="1"/>
  <c r="Z19" i="1" s="1"/>
  <c r="AF28" i="1"/>
  <c r="Y34" i="1"/>
  <c r="Z34" i="1" s="1"/>
  <c r="V34" i="1" s="1"/>
  <c r="T34" i="1" s="1"/>
  <c r="W34" i="1" s="1"/>
  <c r="Q34" i="1" s="1"/>
  <c r="R34" i="1" s="1"/>
  <c r="Y28" i="1"/>
  <c r="Z28" i="1" s="1"/>
  <c r="Y25" i="1"/>
  <c r="Z25" i="1" s="1"/>
  <c r="AF33" i="1"/>
  <c r="V33" i="1"/>
  <c r="T33" i="1" s="1"/>
  <c r="W33" i="1" s="1"/>
  <c r="Q33" i="1" s="1"/>
  <c r="R33" i="1" s="1"/>
  <c r="Y36" i="1"/>
  <c r="Z36" i="1" s="1"/>
  <c r="V36" i="1" s="1"/>
  <c r="T36" i="1" s="1"/>
  <c r="W36" i="1" s="1"/>
  <c r="Q36" i="1" s="1"/>
  <c r="R36" i="1" s="1"/>
  <c r="AA20" i="1" l="1"/>
  <c r="AE20" i="1" s="1"/>
  <c r="AH20" i="1"/>
  <c r="AG20" i="1"/>
  <c r="AA26" i="1"/>
  <c r="AE26" i="1" s="1"/>
  <c r="AH26" i="1"/>
  <c r="AG26" i="1"/>
  <c r="AH25" i="1"/>
  <c r="AI25" i="1" s="1"/>
  <c r="AA25" i="1"/>
  <c r="AE25" i="1" s="1"/>
  <c r="AG25" i="1"/>
  <c r="AA28" i="1"/>
  <c r="AE28" i="1" s="1"/>
  <c r="AG28" i="1"/>
  <c r="AH28" i="1"/>
  <c r="AI28" i="1" s="1"/>
  <c r="AH37" i="1"/>
  <c r="AA37" i="1"/>
  <c r="AE37" i="1" s="1"/>
  <c r="AG37" i="1"/>
  <c r="V25" i="1"/>
  <c r="T25" i="1" s="1"/>
  <c r="W25" i="1" s="1"/>
  <c r="Q25" i="1" s="1"/>
  <c r="R25" i="1" s="1"/>
  <c r="AA23" i="1"/>
  <c r="AE23" i="1" s="1"/>
  <c r="AH23" i="1"/>
  <c r="AG23" i="1"/>
  <c r="V23" i="1"/>
  <c r="T23" i="1" s="1"/>
  <c r="W23" i="1" s="1"/>
  <c r="Q23" i="1" s="1"/>
  <c r="R23" i="1" s="1"/>
  <c r="AA24" i="1"/>
  <c r="AE24" i="1" s="1"/>
  <c r="AH24" i="1"/>
  <c r="AG24" i="1"/>
  <c r="AA32" i="1"/>
  <c r="AE32" i="1" s="1"/>
  <c r="AH32" i="1"/>
  <c r="AG32" i="1"/>
  <c r="AA22" i="1"/>
  <c r="AE22" i="1" s="1"/>
  <c r="AH22" i="1"/>
  <c r="AG22" i="1"/>
  <c r="AA34" i="1"/>
  <c r="AE34" i="1" s="1"/>
  <c r="AH34" i="1"/>
  <c r="AG34" i="1"/>
  <c r="AA27" i="1"/>
  <c r="AE27" i="1" s="1"/>
  <c r="AH27" i="1"/>
  <c r="AG27" i="1"/>
  <c r="V27" i="1"/>
  <c r="T27" i="1" s="1"/>
  <c r="W27" i="1" s="1"/>
  <c r="Q27" i="1" s="1"/>
  <c r="R27" i="1" s="1"/>
  <c r="AA30" i="1"/>
  <c r="AE30" i="1" s="1"/>
  <c r="AH30" i="1"/>
  <c r="AG30" i="1"/>
  <c r="AA19" i="1"/>
  <c r="AE19" i="1" s="1"/>
  <c r="AG19" i="1"/>
  <c r="AH19" i="1"/>
  <c r="AI19" i="1" s="1"/>
  <c r="V19" i="1"/>
  <c r="T19" i="1" s="1"/>
  <c r="W19" i="1" s="1"/>
  <c r="Q19" i="1" s="1"/>
  <c r="R19" i="1" s="1"/>
  <c r="AH29" i="1"/>
  <c r="AA29" i="1"/>
  <c r="AE29" i="1" s="1"/>
  <c r="AG29" i="1"/>
  <c r="V26" i="1"/>
  <c r="T26" i="1" s="1"/>
  <c r="W26" i="1" s="1"/>
  <c r="Q26" i="1" s="1"/>
  <c r="R26" i="1" s="1"/>
  <c r="AG35" i="1"/>
  <c r="AA35" i="1"/>
  <c r="AE35" i="1" s="1"/>
  <c r="AH35" i="1"/>
  <c r="AA36" i="1"/>
  <c r="AE36" i="1" s="1"/>
  <c r="AG36" i="1"/>
  <c r="AH36" i="1"/>
  <c r="AI36" i="1" s="1"/>
  <c r="V28" i="1"/>
  <c r="T28" i="1" s="1"/>
  <c r="W28" i="1" s="1"/>
  <c r="Q28" i="1" s="1"/>
  <c r="R28" i="1" s="1"/>
  <c r="V20" i="1"/>
  <c r="T20" i="1" s="1"/>
  <c r="W20" i="1" s="1"/>
  <c r="Q20" i="1" s="1"/>
  <c r="R20" i="1" s="1"/>
  <c r="V37" i="1"/>
  <c r="T37" i="1" s="1"/>
  <c r="W37" i="1" s="1"/>
  <c r="Q37" i="1" s="1"/>
  <c r="R37" i="1" s="1"/>
  <c r="AG31" i="1"/>
  <c r="AA31" i="1"/>
  <c r="AE31" i="1" s="1"/>
  <c r="AH31" i="1"/>
  <c r="AI31" i="1" s="1"/>
  <c r="V31" i="1"/>
  <c r="T31" i="1" s="1"/>
  <c r="W31" i="1" s="1"/>
  <c r="Q31" i="1" s="1"/>
  <c r="R31" i="1" s="1"/>
  <c r="AH21" i="1"/>
  <c r="AA21" i="1"/>
  <c r="AE21" i="1" s="1"/>
  <c r="AG21" i="1"/>
  <c r="AH33" i="1"/>
  <c r="AI33" i="1" s="1"/>
  <c r="AA33" i="1"/>
  <c r="AE33" i="1" s="1"/>
  <c r="AG33" i="1"/>
  <c r="V30" i="1"/>
  <c r="T30" i="1" s="1"/>
  <c r="W30" i="1" s="1"/>
  <c r="Q30" i="1" s="1"/>
  <c r="R30" i="1" s="1"/>
  <c r="AI26" i="1" l="1"/>
  <c r="AI34" i="1"/>
  <c r="AI24" i="1"/>
  <c r="AI21" i="1"/>
  <c r="AI30" i="1"/>
  <c r="AI37" i="1"/>
  <c r="AI23" i="1"/>
  <c r="AI29" i="1"/>
  <c r="AI22" i="1"/>
  <c r="AI35" i="1"/>
  <c r="AI27" i="1"/>
  <c r="AI20" i="1"/>
  <c r="AI32" i="1"/>
</calcChain>
</file>

<file path=xl/sharedStrings.xml><?xml version="1.0" encoding="utf-8"?>
<sst xmlns="http://schemas.openxmlformats.org/spreadsheetml/2006/main" count="1010" uniqueCount="400">
  <si>
    <t>File opened</t>
  </si>
  <si>
    <t>2023-07-10 16:48:43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</si>
  <si>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</si>
  <si>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</si>
  <si>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</si>
  <si>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</si>
  <si>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</si>
  <si>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</si>
  <si>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</si>
  <si>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</si>
  <si>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</si>
  <si>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</si>
  <si>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</si>
  <si>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"0.999464", "flowazero": "0.31009", "flowbzero": "0.29875", "chamberpressurezero": "2.55947",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</si>
  <si>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</si>
  <si>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</si>
  <si>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</si>
  <si>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</si>
  <si>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</si>
  <si>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</si>
  <si>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</si>
  <si>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</si>
  <si>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</si>
  <si>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</si>
  <si>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</si>
  <si>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</si>
  <si>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</si>
  <si>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16:48:43</t>
  </si>
  <si>
    <t>Stability Definition:	ΔH2O (Meas2): Per=20	CO2_r (Meas): Std&lt;0.75 Per=20	A (GasEx): Std&lt;0.2 Per=20	Qin (LeafQ): Per=20</t>
  </si>
  <si>
    <t>16:49:00</t>
  </si>
  <si>
    <t>Stability Definition:	ΔH2O (Meas2): Per=20	CO2_r (Meas): Std&lt;0.75 Per=20	A (GasEx): Std&lt;0.2 Per=20	Qin (LeafQ): Std&lt;1 Per=20</t>
  </si>
  <si>
    <t>16:49:02</t>
  </si>
  <si>
    <t>Stability Definition:	ΔH2O (Meas2): Per=20	CO2_r (Meas): Per=20	A (GasEx): Std&lt;0.2 Per=20	Qin (LeafQ): Std&lt;1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</si>
  <si>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</si>
  <si>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</si>
  <si>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</si>
  <si>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</si>
  <si>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</si>
  <si>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</si>
  <si>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</si>
  <si>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</si>
  <si>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</si>
  <si>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</si>
  <si>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</si>
  <si>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</si>
  <si>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</si>
  <si>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</si>
  <si>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</si>
  <si>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</si>
  <si>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</si>
  <si>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</si>
  <si>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</si>
  <si>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</si>
  <si>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</si>
  <si>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</si>
  <si>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</si>
  <si>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</si>
  <si>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</si>
  <si>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</si>
  <si>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</si>
  <si>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</si>
  <si>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</si>
  <si>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</si>
  <si>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</si>
  <si>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</si>
  <si>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</si>
  <si>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</si>
  <si>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</si>
  <si>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</si>
  <si>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</si>
  <si>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</si>
  <si>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</si>
  <si>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</si>
  <si>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</si>
  <si>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</si>
  <si>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</si>
  <si>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</si>
  <si>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</si>
  <si>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</si>
  <si>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</si>
  <si>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</si>
  <si>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</si>
  <si>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</si>
  <si>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</si>
  <si>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</si>
  <si>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</si>
  <si>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</si>
  <si>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</si>
  <si>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</si>
  <si>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</si>
  <si>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5.68065 80.6682 374.481 617.689 871.043 1080.68 1286.56 1405.56</t>
  </si>
  <si>
    <t>Fs_true</t>
  </si>
  <si>
    <t>0.150776 100.567 404.948 601.556 804.788 1000.66 1202.34 1400.85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</si>
  <si>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</si>
  <si>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</si>
  <si>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</si>
  <si>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</si>
  <si>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</si>
  <si>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</si>
  <si>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</si>
  <si>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</si>
  <si>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</si>
  <si>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</si>
  <si>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</si>
  <si>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</si>
  <si>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</si>
  <si>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</si>
  <si>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</si>
  <si>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</si>
  <si>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</si>
  <si>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</si>
  <si>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</si>
  <si>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</si>
  <si>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</si>
  <si>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</si>
  <si>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</si>
  <si>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</si>
  <si>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</si>
  <si>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</si>
  <si>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</si>
  <si>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</si>
  <si>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</si>
  <si>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</si>
  <si>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</si>
  <si>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</si>
  <si>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</si>
  <si>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</si>
  <si>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</si>
  <si>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</si>
  <si>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</si>
  <si>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</si>
  <si>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</si>
  <si>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</si>
  <si>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</si>
  <si>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</si>
  <si>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</si>
  <si>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</si>
  <si>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</si>
  <si>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</si>
  <si>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</si>
  <si>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</si>
  <si>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</si>
  <si>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</si>
  <si>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</si>
  <si>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</si>
  <si>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</si>
  <si>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</si>
  <si>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</si>
  <si>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</si>
  <si>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</si>
  <si>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</si>
  <si>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</si>
  <si>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</si>
  <si>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</si>
  <si>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</si>
  <si>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</si>
  <si>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</si>
  <si>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</si>
  <si>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</si>
  <si>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</si>
  <si>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</si>
  <si>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</si>
  <si>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</si>
  <si>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</si>
  <si>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</si>
  <si>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</si>
  <si>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</si>
  <si>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</si>
  <si>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</si>
  <si>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</si>
  <si>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</si>
  <si>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</si>
  <si>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</si>
  <si>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</si>
  <si>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</si>
  <si>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</si>
  <si>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</si>
  <si>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</si>
  <si>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</si>
  <si>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</si>
  <si>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</si>
  <si>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</si>
  <si>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</si>
  <si>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</si>
  <si>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</si>
  <si>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</si>
  <si>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</si>
  <si>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</si>
  <si>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</si>
  <si>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</si>
  <si>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</si>
  <si>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</si>
  <si>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</si>
  <si>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</si>
  <si>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</si>
  <si>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</si>
  <si>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</si>
  <si>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</si>
  <si>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</si>
  <si>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</si>
  <si>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</si>
  <si>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</si>
  <si>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</si>
  <si>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</si>
  <si>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</si>
  <si>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</si>
  <si>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</si>
  <si>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</si>
  <si>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</si>
  <si>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</si>
  <si>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</si>
  <si>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</si>
  <si>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</si>
  <si>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</si>
  <si>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</si>
  <si>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</si>
  <si>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ΔH2O:MN</t>
  </si>
  <si>
    <t>ΔH2O:SLP</t>
  </si>
  <si>
    <t>ΔH2O:SD</t>
  </si>
  <si>
    <t>ΔH2O:OK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</si>
  <si>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</si>
  <si>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</si>
  <si>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</si>
  <si>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</si>
  <si>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</si>
  <si>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</si>
  <si>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</si>
  <si>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</si>
  <si>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</si>
  <si>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</si>
  <si>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</si>
  <si>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</si>
  <si>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</si>
  <si>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</si>
  <si>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</si>
  <si>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</si>
  <si>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</si>
  <si>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</si>
  <si>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</si>
  <si>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</si>
  <si>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</si>
  <si>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</si>
  <si>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</si>
  <si>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</si>
  <si>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</si>
  <si>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</si>
  <si>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</si>
  <si>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</si>
  <si>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</si>
  <si>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</si>
  <si>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</si>
  <si>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</si>
  <si>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</si>
  <si>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</si>
  <si>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</si>
  <si>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</si>
  <si>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</si>
  <si>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</si>
  <si>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</si>
  <si>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</si>
  <si>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</si>
  <si>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</si>
  <si>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</si>
  <si>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</si>
  <si>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</si>
  <si>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</si>
  <si>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</si>
  <si>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</si>
  <si>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</si>
  <si>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</si>
  <si>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</si>
  <si>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</si>
  <si>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</si>
  <si>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</si>
  <si>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</si>
  <si>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</si>
  <si>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</si>
  <si>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</si>
  <si>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</si>
  <si>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</si>
  <si>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</si>
  <si>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</si>
  <si>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</si>
  <si>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</si>
  <si>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</si>
  <si>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</si>
  <si>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</si>
  <si>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</si>
  <si>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</si>
  <si>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</si>
  <si>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</si>
  <si>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</si>
  <si>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</si>
  <si>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</si>
  <si>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</si>
  <si>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</si>
  <si>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</si>
  <si>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</si>
  <si>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</si>
  <si>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</si>
  <si>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</si>
  <si>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</si>
  <si>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</si>
  <si>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</si>
  <si>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</si>
  <si>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</si>
  <si>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</si>
  <si>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</si>
  <si>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</si>
  <si>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</si>
  <si>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</si>
  <si>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</si>
  <si>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</si>
  <si>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</si>
  <si>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</si>
  <si>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</si>
  <si>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</si>
  <si>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</si>
  <si>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</si>
  <si>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</si>
  <si>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</si>
  <si>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</si>
  <si>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</si>
  <si>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</si>
  <si>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</si>
  <si>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</si>
  <si>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</si>
  <si>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</si>
  <si>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</si>
  <si>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</si>
  <si>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</si>
  <si>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</si>
  <si>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</si>
  <si>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</si>
  <si>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</si>
  <si>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</si>
  <si>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</si>
  <si>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</si>
  <si>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</si>
  <si>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</si>
  <si>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</si>
  <si>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</si>
  <si>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</si>
  <si>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</si>
  <si>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V</t>
  </si>
  <si>
    <t>mV</t>
  </si>
  <si>
    <t>mg</t>
  </si>
  <si>
    <t>hrs</t>
  </si>
  <si>
    <t>min</t>
  </si>
  <si>
    <t>20230710 16:52:19</t>
  </si>
  <si>
    <t>16:52:19</t>
  </si>
  <si>
    <t>none</t>
  </si>
  <si>
    <t>Picabo</t>
  </si>
  <si>
    <t>20230710</t>
  </si>
  <si>
    <t>kse</t>
  </si>
  <si>
    <t>BNL13443</t>
  </si>
  <si>
    <t>16:49:57</t>
  </si>
  <si>
    <t>2/2</t>
  </si>
  <si>
    <t>00000000</t>
  </si>
  <si>
    <t>iiiiiiii</t>
  </si>
  <si>
    <t>off</t>
  </si>
  <si>
    <t>20230710 16:53:19</t>
  </si>
  <si>
    <t>16:53:19</t>
  </si>
  <si>
    <t>20230710 16:54:20</t>
  </si>
  <si>
    <t>16:54:20</t>
  </si>
  <si>
    <t>20230710 16:55:20</t>
  </si>
  <si>
    <t>16:55:20</t>
  </si>
  <si>
    <t>20230710 16:56:21</t>
  </si>
  <si>
    <t>16:56:21</t>
  </si>
  <si>
    <t>20230710 16:57:21</t>
  </si>
  <si>
    <t>16:57:21</t>
  </si>
  <si>
    <t>20230710 16:58:22</t>
  </si>
  <si>
    <t>16:58:22</t>
  </si>
  <si>
    <t>20230710 16:59:22</t>
  </si>
  <si>
    <t>16:59:22</t>
  </si>
  <si>
    <t>20230710 17:00:23</t>
  </si>
  <si>
    <t>17:00:23</t>
  </si>
  <si>
    <t>20230710 17:01:23</t>
  </si>
  <si>
    <t>17:01:23</t>
  </si>
  <si>
    <t>20230710 17:02:24</t>
  </si>
  <si>
    <t>17:02:24</t>
  </si>
  <si>
    <t>20230710 17:03:24</t>
  </si>
  <si>
    <t>17:03:24</t>
  </si>
  <si>
    <t>20230710 17:04:25</t>
  </si>
  <si>
    <t>17:04:25</t>
  </si>
  <si>
    <t>20230710 17:05:25</t>
  </si>
  <si>
    <t>17:05:25</t>
  </si>
  <si>
    <t>20230710 17:06:26</t>
  </si>
  <si>
    <t>17:06:26</t>
  </si>
  <si>
    <t>20230710 17:07:26</t>
  </si>
  <si>
    <t>17:07:26</t>
  </si>
  <si>
    <t>20230710 17:08:27</t>
  </si>
  <si>
    <t>17:08:27</t>
  </si>
  <si>
    <t>20230710 17:09:27</t>
  </si>
  <si>
    <t>17:09:27</t>
  </si>
  <si>
    <t>20230710 17:11:28</t>
  </si>
  <si>
    <t>17:11:28</t>
  </si>
  <si>
    <t>1/2</t>
  </si>
  <si>
    <t>VAUL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</si>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</sst>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L37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2" spans="1:220" x14ac:dyDescent="0.2">
      <c r="A2" t="s">
        <v>33</v>
      </c>
      <c r="B2" t="s">
        <v>34</v>
      </c>
      <c r="C2" t="s">
        <v>35</v>
      </c>
    </row>
    <row r="3" spans="1:220" x14ac:dyDescent="0.2">
      <c r="B3">
        <v>4</v>
      </c>
      <c r="C3">
        <v>21</v>
      </c>
    </row>
    <row r="4" spans="1:220" x14ac:dyDescent="0.2">
      <c r="A4" t="s">
        <v>36</v>
      </c>
      <c r="B4" t="s">
        <v>37</v>
      </c>
      <c r="C4" t="s">
        <v>38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</row>
    <row r="5" spans="1:220" x14ac:dyDescent="0.2">
      <c r="B5" t="s">
        <v>19</v>
      </c>
      <c r="C5" t="s">
        <v>39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20" x14ac:dyDescent="0.2">
      <c r="A6" t="s">
        <v>48</v>
      </c>
      <c r="B6" t="s">
        <v>49</v>
      </c>
      <c r="C6" t="s">
        <v>50</v>
      </c>
      <c r="D6" t="s">
        <v>51</v>
      </c>
      <c r="E6" t="s">
        <v>53</v>
      </c>
    </row>
    <row r="7" spans="1:220" x14ac:dyDescent="0.2">
      <c r="B7">
        <v>5.45</v>
      </c>
      <c r="C7">
        <v>0.5</v>
      </c>
      <c r="D7" t="s">
        <v>52</v>
      </c>
      <c r="E7">
        <v>2</v>
      </c>
    </row>
    <row r="8" spans="1:220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</row>
    <row r="9" spans="1:220" x14ac:dyDescent="0.2">
      <c r="B9">
        <v>0</v>
      </c>
      <c r="C9">
        <v>0</v>
      </c>
      <c r="D9">
        <v>0</v>
      </c>
      <c r="E9">
        <v>1</v>
      </c>
    </row>
    <row r="10" spans="1:220" x14ac:dyDescent="0.2">
      <c r="A10" t="s">
        <v>59</v>
      </c>
      <c r="B10" t="s">
        <v>60</v>
      </c>
      <c r="C10" t="s">
        <v>62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 spans="1:220" x14ac:dyDescent="0.2">
      <c r="B11" t="s">
        <v>61</v>
      </c>
      <c r="C11" t="s">
        <v>63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20" x14ac:dyDescent="0.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</row>
    <row r="13" spans="1:220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20" x14ac:dyDescent="0.2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91</v>
      </c>
      <c r="H14" t="s">
        <v>93</v>
      </c>
    </row>
    <row r="15" spans="1:220" x14ac:dyDescent="0.2">
      <c r="B15">
        <v>-6276</v>
      </c>
      <c r="C15">
        <v>6.6</v>
      </c>
      <c r="D15">
        <v>1.7090000000000001E-5</v>
      </c>
      <c r="E15">
        <v>3.11</v>
      </c>
      <c r="F15" t="s">
        <v>90</v>
      </c>
      <c r="G15" t="s">
        <v>92</v>
      </c>
      <c r="H15">
        <v>0</v>
      </c>
    </row>
    <row r="16" spans="1:220" x14ac:dyDescent="0.2">
      <c r="A16" t="s">
        <v>94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98</v>
      </c>
      <c r="AP16" t="s">
        <v>98</v>
      </c>
      <c r="AQ16" t="s">
        <v>98</v>
      </c>
      <c r="AR16" t="s">
        <v>98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99</v>
      </c>
      <c r="BA16" t="s">
        <v>99</v>
      </c>
      <c r="BB16" t="s">
        <v>99</v>
      </c>
      <c r="BC16" t="s">
        <v>99</v>
      </c>
      <c r="BD16" t="s">
        <v>99</v>
      </c>
      <c r="BE16" t="s">
        <v>99</v>
      </c>
      <c r="BF16" t="s">
        <v>99</v>
      </c>
      <c r="BG16" t="s">
        <v>99</v>
      </c>
      <c r="BH16" t="s">
        <v>99</v>
      </c>
      <c r="BI16" t="s">
        <v>99</v>
      </c>
      <c r="BJ16" t="s">
        <v>99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t="s">
        <v>101</v>
      </c>
      <c r="CM16" t="s">
        <v>102</v>
      </c>
      <c r="CN16" t="s">
        <v>102</v>
      </c>
      <c r="CO16" t="s">
        <v>102</v>
      </c>
      <c r="CP16" t="s">
        <v>102</v>
      </c>
      <c r="CQ16" t="s">
        <v>102</v>
      </c>
      <c r="CR16" t="s">
        <v>102</v>
      </c>
      <c r="CS16" t="s">
        <v>102</v>
      </c>
      <c r="CT16" t="s">
        <v>102</v>
      </c>
      <c r="CU16" t="s">
        <v>102</v>
      </c>
      <c r="CV16" t="s">
        <v>102</v>
      </c>
      <c r="CW16" t="s">
        <v>102</v>
      </c>
      <c r="CX16" t="s">
        <v>102</v>
      </c>
      <c r="CY16" t="s">
        <v>102</v>
      </c>
      <c r="CZ16" t="s">
        <v>103</v>
      </c>
      <c r="DA16" t="s">
        <v>103</v>
      </c>
      <c r="DB16" t="s">
        <v>103</v>
      </c>
      <c r="DC16" t="s">
        <v>103</v>
      </c>
      <c r="DD16" t="s">
        <v>103</v>
      </c>
      <c r="DE16" t="s">
        <v>103</v>
      </c>
      <c r="DF16" t="s">
        <v>103</v>
      </c>
      <c r="DG16" t="s">
        <v>103</v>
      </c>
      <c r="DH16" t="s">
        <v>103</v>
      </c>
      <c r="DI16" t="s">
        <v>103</v>
      </c>
      <c r="DJ16" t="s">
        <v>103</v>
      </c>
      <c r="DK16" t="s">
        <v>103</v>
      </c>
      <c r="DL16" t="s">
        <v>103</v>
      </c>
      <c r="DM16" t="s">
        <v>103</v>
      </c>
      <c r="DN16" t="s">
        <v>103</v>
      </c>
      <c r="DO16" t="s">
        <v>103</v>
      </c>
      <c r="DP16" t="s">
        <v>103</v>
      </c>
      <c r="DQ16" t="s">
        <v>103</v>
      </c>
      <c r="DR16" t="s">
        <v>103</v>
      </c>
      <c r="DS16" t="s">
        <v>104</v>
      </c>
      <c r="DT16" t="s">
        <v>104</v>
      </c>
      <c r="DU16" t="s">
        <v>104</v>
      </c>
      <c r="DV16" t="s">
        <v>104</v>
      </c>
      <c r="DW16" t="s">
        <v>104</v>
      </c>
      <c r="DX16" t="s">
        <v>104</v>
      </c>
      <c r="DY16" t="s">
        <v>104</v>
      </c>
      <c r="DZ16" t="s">
        <v>104</v>
      </c>
      <c r="EA16" t="s">
        <v>104</v>
      </c>
      <c r="EB16" t="s">
        <v>104</v>
      </c>
      <c r="EC16" t="s">
        <v>104</v>
      </c>
      <c r="ED16" t="s">
        <v>104</v>
      </c>
      <c r="EE16" t="s">
        <v>104</v>
      </c>
      <c r="EF16" t="s">
        <v>104</v>
      </c>
      <c r="EG16" t="s">
        <v>104</v>
      </c>
      <c r="EH16" t="s">
        <v>104</v>
      </c>
      <c r="EI16" t="s">
        <v>104</v>
      </c>
      <c r="EJ16" t="s">
        <v>104</v>
      </c>
      <c r="EK16" t="s">
        <v>105</v>
      </c>
      <c r="EL16" t="s">
        <v>105</v>
      </c>
      <c r="EM16" t="s">
        <v>105</v>
      </c>
      <c r="EN16" t="s">
        <v>105</v>
      </c>
      <c r="EO16" t="s">
        <v>105</v>
      </c>
      <c r="EP16" t="s">
        <v>105</v>
      </c>
      <c r="EQ16" t="s">
        <v>105</v>
      </c>
      <c r="ER16" t="s">
        <v>105</v>
      </c>
      <c r="ES16" t="s">
        <v>105</v>
      </c>
      <c r="ET16" t="s">
        <v>105</v>
      </c>
      <c r="EU16" t="s">
        <v>105</v>
      </c>
      <c r="EV16" t="s">
        <v>105</v>
      </c>
      <c r="EW16" t="s">
        <v>105</v>
      </c>
      <c r="EX16" t="s">
        <v>105</v>
      </c>
      <c r="EY16" t="s">
        <v>105</v>
      </c>
      <c r="EZ16" t="s">
        <v>105</v>
      </c>
      <c r="FA16" t="s">
        <v>105</v>
      </c>
      <c r="FB16" t="s">
        <v>105</v>
      </c>
      <c r="FC16" t="s">
        <v>105</v>
      </c>
      <c r="FD16" t="s">
        <v>106</v>
      </c>
      <c r="FE16" t="s">
        <v>106</v>
      </c>
      <c r="FF16" t="s">
        <v>106</v>
      </c>
      <c r="FG16" t="s">
        <v>106</v>
      </c>
      <c r="FH16" t="s">
        <v>106</v>
      </c>
      <c r="FI16" t="s">
        <v>106</v>
      </c>
      <c r="FJ16" t="s">
        <v>106</v>
      </c>
      <c r="FK16" t="s">
        <v>106</v>
      </c>
      <c r="FL16" t="s">
        <v>106</v>
      </c>
      <c r="FM16" t="s">
        <v>106</v>
      </c>
      <c r="FN16" t="s">
        <v>106</v>
      </c>
      <c r="FO16" t="s">
        <v>106</v>
      </c>
      <c r="FP16" t="s">
        <v>106</v>
      </c>
      <c r="FQ16" t="s">
        <v>106</v>
      </c>
      <c r="FR16" t="s">
        <v>106</v>
      </c>
      <c r="FS16" t="s">
        <v>106</v>
      </c>
      <c r="FT16" t="s">
        <v>106</v>
      </c>
      <c r="FU16" t="s">
        <v>106</v>
      </c>
      <c r="FV16" t="s">
        <v>106</v>
      </c>
      <c r="FW16" t="s">
        <v>107</v>
      </c>
      <c r="FX16" t="s">
        <v>107</v>
      </c>
      <c r="FY16" t="s">
        <v>107</v>
      </c>
      <c r="FZ16" t="s">
        <v>107</v>
      </c>
      <c r="GA16" t="s">
        <v>107</v>
      </c>
      <c r="GB16" t="s">
        <v>107</v>
      </c>
      <c r="GC16" t="s">
        <v>107</v>
      </c>
      <c r="GD16" t="s">
        <v>107</v>
      </c>
      <c r="GE16" t="s">
        <v>107</v>
      </c>
      <c r="GF16" t="s">
        <v>107</v>
      </c>
      <c r="GG16" t="s">
        <v>107</v>
      </c>
      <c r="GH16" t="s">
        <v>107</v>
      </c>
      <c r="GI16" t="s">
        <v>107</v>
      </c>
      <c r="GJ16" t="s">
        <v>107</v>
      </c>
      <c r="GK16" t="s">
        <v>107</v>
      </c>
      <c r="GL16" t="s">
        <v>107</v>
      </c>
      <c r="GM16" t="s">
        <v>107</v>
      </c>
      <c r="GN16" t="s">
        <v>107</v>
      </c>
      <c r="GO16" t="s">
        <v>108</v>
      </c>
      <c r="GP16" t="s">
        <v>108</v>
      </c>
      <c r="GQ16" t="s">
        <v>108</v>
      </c>
      <c r="GR16" t="s">
        <v>108</v>
      </c>
      <c r="GS16" t="s">
        <v>108</v>
      </c>
      <c r="GT16" t="s">
        <v>108</v>
      </c>
      <c r="GU16" t="s">
        <v>108</v>
      </c>
      <c r="GV16" t="s">
        <v>108</v>
      </c>
      <c r="GW16" t="s">
        <v>109</v>
      </c>
      <c r="GX16" t="s">
        <v>109</v>
      </c>
      <c r="GY16" t="s">
        <v>109</v>
      </c>
      <c r="GZ16" t="s">
        <v>109</v>
      </c>
      <c r="HA16" t="s">
        <v>109</v>
      </c>
      <c r="HB16" t="s">
        <v>109</v>
      </c>
      <c r="HC16" t="s">
        <v>109</v>
      </c>
      <c r="HD16" t="s">
        <v>109</v>
      </c>
      <c r="HE16" t="s">
        <v>109</v>
      </c>
      <c r="HF16" t="s">
        <v>109</v>
      </c>
      <c r="HG16" t="s">
        <v>109</v>
      </c>
      <c r="HH16" t="s">
        <v>109</v>
      </c>
      <c r="HI16" t="s">
        <v>109</v>
      </c>
      <c r="HJ16" t="s">
        <v>109</v>
      </c>
      <c r="HK16" t="s">
        <v>109</v>
      </c>
      <c r="HL16" t="s">
        <v>109</v>
      </c>
    </row>
    <row r="17" spans="1:220" x14ac:dyDescent="0.2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399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  <c r="R17" t="s">
        <v>126</v>
      </c>
      <c r="S17" t="s">
        <v>127</v>
      </c>
      <c r="T17" t="s">
        <v>128</v>
      </c>
      <c r="U17" t="s">
        <v>129</v>
      </c>
      <c r="V17" t="s">
        <v>130</v>
      </c>
      <c r="W17" t="s">
        <v>131</v>
      </c>
      <c r="X17" t="s">
        <v>132</v>
      </c>
      <c r="Y17" t="s">
        <v>133</v>
      </c>
      <c r="Z17" t="s">
        <v>134</v>
      </c>
      <c r="AA17" t="s">
        <v>135</v>
      </c>
      <c r="AB17" t="s">
        <v>136</v>
      </c>
      <c r="AC17" t="s">
        <v>137</v>
      </c>
      <c r="AD17" t="s">
        <v>138</v>
      </c>
      <c r="AE17" t="s">
        <v>139</v>
      </c>
      <c r="AF17" t="s">
        <v>140</v>
      </c>
      <c r="AG17" t="s">
        <v>141</v>
      </c>
      <c r="AH17" t="s">
        <v>142</v>
      </c>
      <c r="AI17" t="s">
        <v>143</v>
      </c>
      <c r="AJ17" t="s">
        <v>97</v>
      </c>
      <c r="AK17" t="s">
        <v>144</v>
      </c>
      <c r="AL17" t="s">
        <v>145</v>
      </c>
      <c r="AM17" t="s">
        <v>146</v>
      </c>
      <c r="AN17" t="s">
        <v>147</v>
      </c>
      <c r="AO17" t="s">
        <v>148</v>
      </c>
      <c r="AP17" t="s">
        <v>149</v>
      </c>
      <c r="AQ17" t="s">
        <v>150</v>
      </c>
      <c r="AR17" t="s">
        <v>151</v>
      </c>
      <c r="AS17" t="s">
        <v>120</v>
      </c>
      <c r="AT17" t="s">
        <v>152</v>
      </c>
      <c r="AU17" t="s">
        <v>153</v>
      </c>
      <c r="AV17" t="s">
        <v>154</v>
      </c>
      <c r="AW17" t="s">
        <v>155</v>
      </c>
      <c r="AX17" t="s">
        <v>156</v>
      </c>
      <c r="AY17" t="s">
        <v>157</v>
      </c>
      <c r="AZ17" t="s">
        <v>158</v>
      </c>
      <c r="BA17" t="s">
        <v>159</v>
      </c>
      <c r="BB17" t="s">
        <v>160</v>
      </c>
      <c r="BC17" t="s">
        <v>161</v>
      </c>
      <c r="BD17" t="s">
        <v>162</v>
      </c>
      <c r="BE17" t="s">
        <v>163</v>
      </c>
      <c r="BF17" t="s">
        <v>164</v>
      </c>
      <c r="BG17" t="s">
        <v>165</v>
      </c>
      <c r="BH17" t="s">
        <v>166</v>
      </c>
      <c r="BI17" t="s">
        <v>167</v>
      </c>
      <c r="BJ17" t="s">
        <v>168</v>
      </c>
      <c r="BK17" t="s">
        <v>169</v>
      </c>
      <c r="BL17" t="s">
        <v>170</v>
      </c>
      <c r="BM17" t="s">
        <v>171</v>
      </c>
      <c r="BN17" t="s">
        <v>172</v>
      </c>
      <c r="BO17" t="s">
        <v>173</v>
      </c>
      <c r="BP17" t="s">
        <v>174</v>
      </c>
      <c r="BQ17" t="s">
        <v>175</v>
      </c>
      <c r="BR17" t="s">
        <v>176</v>
      </c>
      <c r="BS17" t="s">
        <v>177</v>
      </c>
      <c r="BT17" t="s">
        <v>178</v>
      </c>
      <c r="BU17" t="s">
        <v>179</v>
      </c>
      <c r="BV17" t="s">
        <v>180</v>
      </c>
      <c r="BW17" t="s">
        <v>181</v>
      </c>
      <c r="BX17" t="s">
        <v>182</v>
      </c>
      <c r="BY17" t="s">
        <v>183</v>
      </c>
      <c r="BZ17" t="s">
        <v>184</v>
      </c>
      <c r="CA17" t="s">
        <v>185</v>
      </c>
      <c r="CB17" t="s">
        <v>186</v>
      </c>
      <c r="CC17" t="s">
        <v>187</v>
      </c>
      <c r="CD17" t="s">
        <v>188</v>
      </c>
      <c r="CE17" t="s">
        <v>189</v>
      </c>
      <c r="CF17" t="s">
        <v>190</v>
      </c>
      <c r="CG17" t="s">
        <v>191</v>
      </c>
      <c r="CH17" t="s">
        <v>192</v>
      </c>
      <c r="CI17" t="s">
        <v>193</v>
      </c>
      <c r="CJ17" t="s">
        <v>194</v>
      </c>
      <c r="CK17" t="s">
        <v>195</v>
      </c>
      <c r="CL17" t="s">
        <v>196</v>
      </c>
      <c r="CM17" t="s">
        <v>111</v>
      </c>
      <c r="CN17" t="s">
        <v>114</v>
      </c>
      <c r="CO17" t="s">
        <v>197</v>
      </c>
      <c r="CP17" t="s">
        <v>198</v>
      </c>
      <c r="CQ17" t="s">
        <v>199</v>
      </c>
      <c r="CR17" t="s">
        <v>200</v>
      </c>
      <c r="CS17" t="s">
        <v>201</v>
      </c>
      <c r="CT17" t="s">
        <v>202</v>
      </c>
      <c r="CU17" t="s">
        <v>203</v>
      </c>
      <c r="CV17" t="s">
        <v>204</v>
      </c>
      <c r="CW17" t="s">
        <v>205</v>
      </c>
      <c r="CX17" t="s">
        <v>206</v>
      </c>
      <c r="CY17" t="s">
        <v>207</v>
      </c>
      <c r="CZ17" t="s">
        <v>208</v>
      </c>
      <c r="DA17" t="s">
        <v>209</v>
      </c>
      <c r="DB17" t="s">
        <v>210</v>
      </c>
      <c r="DC17" t="s">
        <v>211</v>
      </c>
      <c r="DD17" t="s">
        <v>212</v>
      </c>
      <c r="DE17" t="s">
        <v>213</v>
      </c>
      <c r="DF17" t="s">
        <v>214</v>
      </c>
      <c r="DG17" t="s">
        <v>215</v>
      </c>
      <c r="DH17" t="s">
        <v>216</v>
      </c>
      <c r="DI17" t="s">
        <v>217</v>
      </c>
      <c r="DJ17" t="s">
        <v>218</v>
      </c>
      <c r="DK17" t="s">
        <v>219</v>
      </c>
      <c r="DL17" t="s">
        <v>220</v>
      </c>
      <c r="DM17" t="s">
        <v>221</v>
      </c>
      <c r="DN17" t="s">
        <v>222</v>
      </c>
      <c r="DO17" t="s">
        <v>223</v>
      </c>
      <c r="DP17" t="s">
        <v>224</v>
      </c>
      <c r="DQ17" t="s">
        <v>225</v>
      </c>
      <c r="DR17" t="s">
        <v>226</v>
      </c>
      <c r="DS17" t="s">
        <v>227</v>
      </c>
      <c r="DT17" t="s">
        <v>228</v>
      </c>
      <c r="DU17" t="s">
        <v>229</v>
      </c>
      <c r="DV17" t="s">
        <v>230</v>
      </c>
      <c r="DW17" t="s">
        <v>231</v>
      </c>
      <c r="DX17" t="s">
        <v>232</v>
      </c>
      <c r="DY17" t="s">
        <v>233</v>
      </c>
      <c r="DZ17" t="s">
        <v>234</v>
      </c>
      <c r="EA17" t="s">
        <v>235</v>
      </c>
      <c r="EB17" t="s">
        <v>236</v>
      </c>
      <c r="EC17" t="s">
        <v>237</v>
      </c>
      <c r="ED17" t="s">
        <v>238</v>
      </c>
      <c r="EE17" t="s">
        <v>239</v>
      </c>
      <c r="EF17" t="s">
        <v>240</v>
      </c>
      <c r="EG17" t="s">
        <v>241</v>
      </c>
      <c r="EH17" t="s">
        <v>242</v>
      </c>
      <c r="EI17" t="s">
        <v>243</v>
      </c>
      <c r="EJ17" t="s">
        <v>244</v>
      </c>
      <c r="EK17" t="s">
        <v>245</v>
      </c>
      <c r="EL17" t="s">
        <v>246</v>
      </c>
      <c r="EM17" t="s">
        <v>247</v>
      </c>
      <c r="EN17" t="s">
        <v>248</v>
      </c>
      <c r="EO17" t="s">
        <v>249</v>
      </c>
      <c r="EP17" t="s">
        <v>250</v>
      </c>
      <c r="EQ17" t="s">
        <v>251</v>
      </c>
      <c r="ER17" t="s">
        <v>252</v>
      </c>
      <c r="ES17" t="s">
        <v>253</v>
      </c>
      <c r="ET17" t="s">
        <v>254</v>
      </c>
      <c r="EU17" t="s">
        <v>255</v>
      </c>
      <c r="EV17" t="s">
        <v>256</v>
      </c>
      <c r="EW17" t="s">
        <v>257</v>
      </c>
      <c r="EX17" t="s">
        <v>258</v>
      </c>
      <c r="EY17" t="s">
        <v>259</v>
      </c>
      <c r="EZ17" t="s">
        <v>260</v>
      </c>
      <c r="FA17" t="s">
        <v>261</v>
      </c>
      <c r="FB17" t="s">
        <v>262</v>
      </c>
      <c r="FC17" t="s">
        <v>263</v>
      </c>
      <c r="FD17" t="s">
        <v>264</v>
      </c>
      <c r="FE17" t="s">
        <v>265</v>
      </c>
      <c r="FF17" t="s">
        <v>266</v>
      </c>
      <c r="FG17" t="s">
        <v>267</v>
      </c>
      <c r="FH17" t="s">
        <v>268</v>
      </c>
      <c r="FI17" t="s">
        <v>269</v>
      </c>
      <c r="FJ17" t="s">
        <v>270</v>
      </c>
      <c r="FK17" t="s">
        <v>271</v>
      </c>
      <c r="FL17" t="s">
        <v>272</v>
      </c>
      <c r="FM17" t="s">
        <v>273</v>
      </c>
      <c r="FN17" t="s">
        <v>274</v>
      </c>
      <c r="FO17" t="s">
        <v>275</v>
      </c>
      <c r="FP17" t="s">
        <v>276</v>
      </c>
      <c r="FQ17" t="s">
        <v>277</v>
      </c>
      <c r="FR17" t="s">
        <v>278</v>
      </c>
      <c r="FS17" t="s">
        <v>279</v>
      </c>
      <c r="FT17" t="s">
        <v>280</v>
      </c>
      <c r="FU17" t="s">
        <v>281</v>
      </c>
      <c r="FV17" t="s">
        <v>282</v>
      </c>
      <c r="FW17" t="s">
        <v>283</v>
      </c>
      <c r="FX17" t="s">
        <v>284</v>
      </c>
      <c r="FY17" t="s">
        <v>285</v>
      </c>
      <c r="FZ17" t="s">
        <v>286</v>
      </c>
      <c r="GA17" t="s">
        <v>287</v>
      </c>
      <c r="GB17" t="s">
        <v>288</v>
      </c>
      <c r="GC17" t="s">
        <v>289</v>
      </c>
      <c r="GD17" t="s">
        <v>290</v>
      </c>
      <c r="GE17" t="s">
        <v>291</v>
      </c>
      <c r="GF17" t="s">
        <v>292</v>
      </c>
      <c r="GG17" t="s">
        <v>293</v>
      </c>
      <c r="GH17" t="s">
        <v>294</v>
      </c>
      <c r="GI17" t="s">
        <v>295</v>
      </c>
      <c r="GJ17" t="s">
        <v>296</v>
      </c>
      <c r="GK17" t="s">
        <v>297</v>
      </c>
      <c r="GL17" t="s">
        <v>298</v>
      </c>
      <c r="GM17" t="s">
        <v>299</v>
      </c>
      <c r="GN17" t="s">
        <v>300</v>
      </c>
      <c r="GO17" t="s">
        <v>301</v>
      </c>
      <c r="GP17" t="s">
        <v>302</v>
      </c>
      <c r="GQ17" t="s">
        <v>303</v>
      </c>
      <c r="GR17" t="s">
        <v>304</v>
      </c>
      <c r="GS17" t="s">
        <v>305</v>
      </c>
      <c r="GT17" t="s">
        <v>306</v>
      </c>
      <c r="GU17" t="s">
        <v>307</v>
      </c>
      <c r="GV17" t="s">
        <v>308</v>
      </c>
      <c r="GW17" t="s">
        <v>309</v>
      </c>
      <c r="GX17" t="s">
        <v>310</v>
      </c>
      <c r="GY17" t="s">
        <v>311</v>
      </c>
      <c r="GZ17" t="s">
        <v>312</v>
      </c>
      <c r="HA17" t="s">
        <v>313</v>
      </c>
      <c r="HB17" t="s">
        <v>314</v>
      </c>
      <c r="HC17" t="s">
        <v>315</v>
      </c>
      <c r="HD17" t="s">
        <v>316</v>
      </c>
      <c r="HE17" t="s">
        <v>317</v>
      </c>
      <c r="HF17" t="s">
        <v>318</v>
      </c>
      <c r="HG17" t="s">
        <v>319</v>
      </c>
      <c r="HH17" t="s">
        <v>320</v>
      </c>
      <c r="HI17" t="s">
        <v>321</v>
      </c>
      <c r="HJ17" t="s">
        <v>322</v>
      </c>
      <c r="HK17" t="s">
        <v>323</v>
      </c>
      <c r="HL17" t="s">
        <v>324</v>
      </c>
    </row>
    <row r="18" spans="1:220" x14ac:dyDescent="0.2">
      <c r="B18" t="s">
        <v>325</v>
      </c>
      <c r="C18" t="s">
        <v>325</v>
      </c>
      <c r="F18" t="s">
        <v>325</v>
      </c>
      <c r="L18" t="s">
        <v>325</v>
      </c>
      <c r="M18" t="s">
        <v>326</v>
      </c>
      <c r="N18" t="s">
        <v>327</v>
      </c>
      <c r="O18" t="s">
        <v>328</v>
      </c>
      <c r="P18" t="s">
        <v>329</v>
      </c>
      <c r="Q18" t="s">
        <v>329</v>
      </c>
      <c r="R18" t="s">
        <v>159</v>
      </c>
      <c r="S18" t="s">
        <v>159</v>
      </c>
      <c r="T18" t="s">
        <v>326</v>
      </c>
      <c r="U18" t="s">
        <v>326</v>
      </c>
      <c r="V18" t="s">
        <v>326</v>
      </c>
      <c r="W18" t="s">
        <v>326</v>
      </c>
      <c r="X18" t="s">
        <v>330</v>
      </c>
      <c r="Y18" t="s">
        <v>331</v>
      </c>
      <c r="Z18" t="s">
        <v>331</v>
      </c>
      <c r="AA18" t="s">
        <v>332</v>
      </c>
      <c r="AB18" t="s">
        <v>333</v>
      </c>
      <c r="AC18" t="s">
        <v>332</v>
      </c>
      <c r="AD18" t="s">
        <v>332</v>
      </c>
      <c r="AE18" t="s">
        <v>332</v>
      </c>
      <c r="AF18" t="s">
        <v>330</v>
      </c>
      <c r="AG18" t="s">
        <v>330</v>
      </c>
      <c r="AH18" t="s">
        <v>330</v>
      </c>
      <c r="AI18" t="s">
        <v>330</v>
      </c>
      <c r="AJ18" t="s">
        <v>334</v>
      </c>
      <c r="AK18" t="s">
        <v>333</v>
      </c>
      <c r="AM18" t="s">
        <v>333</v>
      </c>
      <c r="AN18" t="s">
        <v>334</v>
      </c>
      <c r="AO18" t="s">
        <v>328</v>
      </c>
      <c r="AP18" t="s">
        <v>328</v>
      </c>
      <c r="AR18" t="s">
        <v>335</v>
      </c>
      <c r="AS18" t="s">
        <v>325</v>
      </c>
      <c r="AT18" t="s">
        <v>329</v>
      </c>
      <c r="AU18" t="s">
        <v>329</v>
      </c>
      <c r="AV18" t="s">
        <v>336</v>
      </c>
      <c r="AW18" t="s">
        <v>336</v>
      </c>
      <c r="AX18" t="s">
        <v>329</v>
      </c>
      <c r="AY18" t="s">
        <v>336</v>
      </c>
      <c r="AZ18" t="s">
        <v>334</v>
      </c>
      <c r="BA18" t="s">
        <v>332</v>
      </c>
      <c r="BB18" t="s">
        <v>332</v>
      </c>
      <c r="BC18" t="s">
        <v>331</v>
      </c>
      <c r="BD18" t="s">
        <v>331</v>
      </c>
      <c r="BE18" t="s">
        <v>331</v>
      </c>
      <c r="BF18" t="s">
        <v>331</v>
      </c>
      <c r="BG18" t="s">
        <v>331</v>
      </c>
      <c r="BH18" t="s">
        <v>337</v>
      </c>
      <c r="BI18" t="s">
        <v>328</v>
      </c>
      <c r="BJ18" t="s">
        <v>328</v>
      </c>
      <c r="BK18" t="s">
        <v>329</v>
      </c>
      <c r="BL18" t="s">
        <v>329</v>
      </c>
      <c r="BM18" t="s">
        <v>329</v>
      </c>
      <c r="BN18" t="s">
        <v>336</v>
      </c>
      <c r="BO18" t="s">
        <v>329</v>
      </c>
      <c r="BP18" t="s">
        <v>336</v>
      </c>
      <c r="BQ18" t="s">
        <v>332</v>
      </c>
      <c r="BR18" t="s">
        <v>332</v>
      </c>
      <c r="BS18" t="s">
        <v>331</v>
      </c>
      <c r="BT18" t="s">
        <v>331</v>
      </c>
      <c r="BU18" t="s">
        <v>328</v>
      </c>
      <c r="BZ18" t="s">
        <v>328</v>
      </c>
      <c r="CC18" t="s">
        <v>331</v>
      </c>
      <c r="CD18" t="s">
        <v>331</v>
      </c>
      <c r="CE18" t="s">
        <v>331</v>
      </c>
      <c r="CF18" t="s">
        <v>331</v>
      </c>
      <c r="CG18" t="s">
        <v>331</v>
      </c>
      <c r="CH18" t="s">
        <v>328</v>
      </c>
      <c r="CI18" t="s">
        <v>328</v>
      </c>
      <c r="CJ18" t="s">
        <v>328</v>
      </c>
      <c r="CK18" t="s">
        <v>325</v>
      </c>
      <c r="CM18" t="s">
        <v>338</v>
      </c>
      <c r="CO18" t="s">
        <v>325</v>
      </c>
      <c r="CP18" t="s">
        <v>325</v>
      </c>
      <c r="CR18" t="s">
        <v>339</v>
      </c>
      <c r="CS18" t="s">
        <v>340</v>
      </c>
      <c r="CT18" t="s">
        <v>339</v>
      </c>
      <c r="CU18" t="s">
        <v>340</v>
      </c>
      <c r="CV18" t="s">
        <v>339</v>
      </c>
      <c r="CW18" t="s">
        <v>340</v>
      </c>
      <c r="CX18" t="s">
        <v>333</v>
      </c>
      <c r="CY18" t="s">
        <v>333</v>
      </c>
      <c r="CZ18" t="s">
        <v>328</v>
      </c>
      <c r="DA18" t="s">
        <v>341</v>
      </c>
      <c r="DB18" t="s">
        <v>328</v>
      </c>
      <c r="DD18" t="s">
        <v>329</v>
      </c>
      <c r="DE18" t="s">
        <v>342</v>
      </c>
      <c r="DF18" t="s">
        <v>329</v>
      </c>
      <c r="DH18" t="s">
        <v>336</v>
      </c>
      <c r="DI18" t="s">
        <v>343</v>
      </c>
      <c r="DJ18" t="s">
        <v>336</v>
      </c>
      <c r="DL18" t="s">
        <v>328</v>
      </c>
      <c r="DM18" t="s">
        <v>341</v>
      </c>
      <c r="DN18" t="s">
        <v>328</v>
      </c>
      <c r="DS18" t="s">
        <v>344</v>
      </c>
      <c r="DT18" t="s">
        <v>344</v>
      </c>
      <c r="EG18" t="s">
        <v>344</v>
      </c>
      <c r="EH18" t="s">
        <v>344</v>
      </c>
      <c r="EI18" t="s">
        <v>345</v>
      </c>
      <c r="EJ18" t="s">
        <v>345</v>
      </c>
      <c r="EK18" t="s">
        <v>331</v>
      </c>
      <c r="EL18" t="s">
        <v>331</v>
      </c>
      <c r="EM18" t="s">
        <v>333</v>
      </c>
      <c r="EN18" t="s">
        <v>331</v>
      </c>
      <c r="EO18" t="s">
        <v>336</v>
      </c>
      <c r="EP18" t="s">
        <v>333</v>
      </c>
      <c r="EQ18" t="s">
        <v>333</v>
      </c>
      <c r="ES18" t="s">
        <v>344</v>
      </c>
      <c r="ET18" t="s">
        <v>344</v>
      </c>
      <c r="EU18" t="s">
        <v>344</v>
      </c>
      <c r="EV18" t="s">
        <v>344</v>
      </c>
      <c r="EW18" t="s">
        <v>344</v>
      </c>
      <c r="EX18" t="s">
        <v>344</v>
      </c>
      <c r="EY18" t="s">
        <v>344</v>
      </c>
      <c r="EZ18" t="s">
        <v>346</v>
      </c>
      <c r="FA18" t="s">
        <v>346</v>
      </c>
      <c r="FB18" t="s">
        <v>346</v>
      </c>
      <c r="FC18" t="s">
        <v>347</v>
      </c>
      <c r="FD18" t="s">
        <v>344</v>
      </c>
      <c r="FE18" t="s">
        <v>344</v>
      </c>
      <c r="FF18" t="s">
        <v>344</v>
      </c>
      <c r="FG18" t="s">
        <v>344</v>
      </c>
      <c r="FH18" t="s">
        <v>344</v>
      </c>
      <c r="FI18" t="s">
        <v>344</v>
      </c>
      <c r="FJ18" t="s">
        <v>344</v>
      </c>
      <c r="FK18" t="s">
        <v>344</v>
      </c>
      <c r="FL18" t="s">
        <v>344</v>
      </c>
      <c r="FM18" t="s">
        <v>344</v>
      </c>
      <c r="FN18" t="s">
        <v>344</v>
      </c>
      <c r="FO18" t="s">
        <v>344</v>
      </c>
      <c r="FV18" t="s">
        <v>344</v>
      </c>
      <c r="FW18" t="s">
        <v>333</v>
      </c>
      <c r="FX18" t="s">
        <v>333</v>
      </c>
      <c r="FY18" t="s">
        <v>339</v>
      </c>
      <c r="FZ18" t="s">
        <v>340</v>
      </c>
      <c r="GA18" t="s">
        <v>340</v>
      </c>
      <c r="GE18" t="s">
        <v>340</v>
      </c>
      <c r="GI18" t="s">
        <v>329</v>
      </c>
      <c r="GJ18" t="s">
        <v>329</v>
      </c>
      <c r="GK18" t="s">
        <v>336</v>
      </c>
      <c r="GL18" t="s">
        <v>336</v>
      </c>
      <c r="GM18" t="s">
        <v>348</v>
      </c>
      <c r="GN18" t="s">
        <v>348</v>
      </c>
      <c r="GO18" t="s">
        <v>344</v>
      </c>
      <c r="GP18" t="s">
        <v>344</v>
      </c>
      <c r="GQ18" t="s">
        <v>344</v>
      </c>
      <c r="GR18" t="s">
        <v>344</v>
      </c>
      <c r="GS18" t="s">
        <v>344</v>
      </c>
      <c r="GT18" t="s">
        <v>344</v>
      </c>
      <c r="GU18" t="s">
        <v>331</v>
      </c>
      <c r="GV18" t="s">
        <v>344</v>
      </c>
      <c r="GX18" t="s">
        <v>334</v>
      </c>
      <c r="GY18" t="s">
        <v>334</v>
      </c>
      <c r="GZ18" t="s">
        <v>331</v>
      </c>
      <c r="HA18" t="s">
        <v>331</v>
      </c>
      <c r="HB18" t="s">
        <v>331</v>
      </c>
      <c r="HC18" t="s">
        <v>331</v>
      </c>
      <c r="HD18" t="s">
        <v>331</v>
      </c>
      <c r="HE18" t="s">
        <v>333</v>
      </c>
      <c r="HF18" t="s">
        <v>333</v>
      </c>
      <c r="HG18" t="s">
        <v>333</v>
      </c>
      <c r="HH18" t="s">
        <v>331</v>
      </c>
      <c r="HI18" t="s">
        <v>329</v>
      </c>
      <c r="HJ18" t="s">
        <v>336</v>
      </c>
      <c r="HK18" t="s">
        <v>333</v>
      </c>
      <c r="HL18" t="s">
        <v>333</v>
      </c>
    </row>
    <row r="19" spans="1:220" x14ac:dyDescent="0.2">
      <c r="A19">
        <v>1</v>
      </c>
      <c r="B19">
        <v>1689036739.0999999</v>
      </c>
      <c r="C19">
        <v>0</v>
      </c>
      <c r="D19" t="s">
        <v>349</v>
      </c>
      <c r="E19" t="s">
        <v>350</v>
      </c>
      <c r="F19" t="s">
        <v>351</v>
      </c>
      <c r="G19" t="s">
        <v>352</v>
      </c>
      <c r="H19" t="s">
        <v>353</v>
      </c>
      <c r="I19" t="s">
        <v>354</v>
      </c>
      <c r="J19" t="s">
        <v>398</v>
      </c>
      <c r="K19" t="s">
        <v>355</v>
      </c>
      <c r="L19">
        <v>1689036739.0999999</v>
      </c>
      <c r="M19">
        <f t="shared" ref="M19:M37" si="0">(N19)/1000</f>
        <v>1.7595661633076349E-3</v>
      </c>
      <c r="N19">
        <f t="shared" ref="N19:N37" si="1">1000*AZ19*AL19*(AV19-AW19)/(100*$B$7*(1000-AL19*AV19))</f>
        <v>1.7595661633076349</v>
      </c>
      <c r="O19">
        <f t="shared" ref="O19:O37" si="2">AZ19*AL19*(AU19-AT19*(1000-AL19*AW19)/(1000-AL19*AV19))/(100*$B$7)</f>
        <v>15.61101272329611</v>
      </c>
      <c r="P19">
        <f t="shared" ref="P19:P37" si="3">AT19 - IF(AL19&gt;1, O19*$B$7*100/(AN19*BH19), 0)</f>
        <v>399.96699999999998</v>
      </c>
      <c r="Q19">
        <f t="shared" ref="Q19:Q37" si="4">((W19-M19/2)*P19-O19)/(W19+M19/2)</f>
        <v>265.16419292218308</v>
      </c>
      <c r="R19">
        <f t="shared" ref="R19:R37" si="5">Q19*(BA19+BB19)/1000</f>
        <v>26.504724225489472</v>
      </c>
      <c r="S19">
        <f t="shared" ref="S19:S37" si="6">(AT19 - IF(AL19&gt;1, O19*$B$7*100/(AN19*BH19), 0))*(BA19+BB19)/1000</f>
        <v>39.979059455464991</v>
      </c>
      <c r="T19">
        <f t="shared" ref="T19:T37" si="7">2/((1/V19-1/U19)+SIGN(V19)*SQRT((1/V19-1/U19)*(1/V19-1/U19) + 4*$C$7/(($C$7+1)*($C$7+1))*(2*1/V19*1/U19-1/U19*1/U19)))</f>
        <v>0.19821039275861307</v>
      </c>
      <c r="U19">
        <f t="shared" ref="U19:U37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3.0262559033710539</v>
      </c>
      <c r="V19">
        <f t="shared" ref="V19:V37" si="9">M19*(1000-(1000*0.61365*EXP(17.502*Z19/(240.97+Z19))/(BA19+BB19)+AV19)/2)/(1000*0.61365*EXP(17.502*Z19/(240.97+Z19))/(BA19+BB19)-AV19)</f>
        <v>0.19127029489617794</v>
      </c>
      <c r="W19">
        <f t="shared" ref="W19:W37" si="10">1/(($C$7+1)/(T19/1.6)+1/(U19/1.37)) + $C$7/(($C$7+1)/(T19/1.6) + $C$7/(U19/1.37))</f>
        <v>0.12014723020240804</v>
      </c>
      <c r="X19">
        <f t="shared" ref="X19:X37" si="11">(AO19*AR19)</f>
        <v>330.76403999999997</v>
      </c>
      <c r="Y19">
        <f t="shared" ref="Y19:Y37" si="12">(BC19+(X19+2*0.95*0.0000000567*(((BC19+$B$9)+273)^4-(BC19+273)^4)-44100*M19)/(1.84*29.3*U19+8*0.95*0.0000000567*(BC19+273)^3))</f>
        <v>21.248652614716967</v>
      </c>
      <c r="Z19">
        <f t="shared" ref="Z19:Z37" si="13">($C$9*BD19+$D$9*BE19+$E$9*Y19)</f>
        <v>21.248652614716967</v>
      </c>
      <c r="AA19">
        <f t="shared" ref="AA19:AA37" si="14">0.61365*EXP(17.502*Z19/(240.97+Z19))</f>
        <v>2.534327405911978</v>
      </c>
      <c r="AB19">
        <f t="shared" ref="AB19:AB37" si="15">(AC19/AD19*100)</f>
        <v>70.528234152997811</v>
      </c>
      <c r="AC19">
        <f t="shared" ref="AC19:AC37" si="16">AV19*(BA19+BB19)/1000</f>
        <v>1.6339690199754999</v>
      </c>
      <c r="AD19">
        <f t="shared" ref="AD19:AD37" si="17">0.61365*EXP(17.502*BC19/(240.97+BC19))</f>
        <v>2.3167587273359342</v>
      </c>
      <c r="AE19">
        <f t="shared" ref="AE19:AE37" si="18">(AA19-AV19*(BA19+BB19)/1000)</f>
        <v>0.9003583859364781</v>
      </c>
      <c r="AF19">
        <f t="shared" ref="AF19:AF37" si="19">(-M19*44100)</f>
        <v>-77.596867801866708</v>
      </c>
      <c r="AG19">
        <f t="shared" ref="AG19:AG37" si="20">2*29.3*U19*0.92*(BC19-Z19)</f>
        <v>-237.42665899407888</v>
      </c>
      <c r="AH19">
        <f t="shared" ref="AH19:AH37" si="21">2*0.95*0.0000000567*(((BC19+$B$9)+273)^4-(Z19+273)^4)</f>
        <v>-15.858253652830088</v>
      </c>
      <c r="AI19">
        <f t="shared" ref="AI19:AI37" si="22">X19+AH19+AF19+AG19</f>
        <v>-0.11774044877574852</v>
      </c>
      <c r="AJ19">
        <v>0</v>
      </c>
      <c r="AK19">
        <v>0</v>
      </c>
      <c r="AL19">
        <f t="shared" ref="AL19:AL37" si="23">IF(AJ19*$H$15&gt;=AN19,1,(AN19/(AN19-AJ19*$H$15)))</f>
        <v>1</v>
      </c>
      <c r="AM19">
        <f t="shared" ref="AM19:AM37" si="24">(AL19-1)*100</f>
        <v>0</v>
      </c>
      <c r="AN19">
        <f t="shared" ref="AN19:AN37" si="25">MAX(0,($B$15+$C$15*BH19)/(1+$D$15*BH19)*BA19/(BC19+273)*$E$15)</f>
        <v>53838.82229505093</v>
      </c>
      <c r="AO19">
        <f t="shared" ref="AO19:AO37" si="26">$B$13*BI19+$C$13*BJ19+$F$13*BU19*(1-BX19)</f>
        <v>1999.9</v>
      </c>
      <c r="AP19">
        <f t="shared" ref="AP19:AP37" si="27">AO19*AQ19</f>
        <v>1685.9160000000002</v>
      </c>
      <c r="AQ19">
        <f t="shared" ref="AQ19:AQ37" si="28">($B$13*$D$11+$C$13*$D$11+$F$13*((CH19+BZ19)/MAX(CH19+BZ19+CI19, 0.1)*$I$11+CI19/MAX(CH19+BZ19+CI19, 0.1)*$J$11))/($B$13+$C$13+$F$13)</f>
        <v>0.84300015000750039</v>
      </c>
      <c r="AR19">
        <f t="shared" ref="AR19:AR37" si="29">($B$13*$K$11+$C$13*$K$11+$F$13*((CH19+BZ19)/MAX(CH19+BZ19+CI19, 0.1)*$P$11+CI19/MAX(CH19+BZ19+CI19, 0.1)*$Q$11))/($B$13+$C$13+$F$13)</f>
        <v>0.16539028951447571</v>
      </c>
      <c r="AS19">
        <v>1689036739.0999999</v>
      </c>
      <c r="AT19">
        <v>399.96699999999998</v>
      </c>
      <c r="AU19">
        <v>422.19099999999997</v>
      </c>
      <c r="AV19">
        <v>16.346900000000002</v>
      </c>
      <c r="AW19">
        <v>13.9892</v>
      </c>
      <c r="AX19">
        <v>401.995</v>
      </c>
      <c r="AY19">
        <v>16.331199999999999</v>
      </c>
      <c r="AZ19">
        <v>400.08800000000002</v>
      </c>
      <c r="BA19">
        <v>99.755700000000004</v>
      </c>
      <c r="BB19">
        <v>0.20019500000000001</v>
      </c>
      <c r="BC19">
        <v>19.793399999999998</v>
      </c>
      <c r="BD19">
        <v>19.005600000000001</v>
      </c>
      <c r="BE19">
        <v>999.9</v>
      </c>
      <c r="BF19">
        <v>0</v>
      </c>
      <c r="BG19">
        <v>0</v>
      </c>
      <c r="BH19">
        <v>9960</v>
      </c>
      <c r="BI19">
        <v>0</v>
      </c>
      <c r="BJ19">
        <v>2.2782300000000002</v>
      </c>
      <c r="BK19">
        <v>-22.223400000000002</v>
      </c>
      <c r="BL19">
        <v>406.61399999999998</v>
      </c>
      <c r="BM19">
        <v>428.18099999999998</v>
      </c>
      <c r="BN19">
        <v>2.3577300000000001</v>
      </c>
      <c r="BO19">
        <v>422.19099999999997</v>
      </c>
      <c r="BP19">
        <v>13.9892</v>
      </c>
      <c r="BQ19">
        <v>1.63069</v>
      </c>
      <c r="BR19">
        <v>1.3955</v>
      </c>
      <c r="BS19">
        <v>14.251899999999999</v>
      </c>
      <c r="BT19">
        <v>11.8688</v>
      </c>
      <c r="BU19">
        <v>1999.9</v>
      </c>
      <c r="BV19">
        <v>0.89999700000000005</v>
      </c>
      <c r="BW19">
        <v>0.10000299999999999</v>
      </c>
      <c r="BX19">
        <v>0</v>
      </c>
      <c r="BY19">
        <v>2.5095000000000001</v>
      </c>
      <c r="BZ19">
        <v>0</v>
      </c>
      <c r="CA19">
        <v>11677.6</v>
      </c>
      <c r="CB19">
        <v>16221.8</v>
      </c>
      <c r="CC19">
        <v>39.625</v>
      </c>
      <c r="CD19">
        <v>40.686999999999998</v>
      </c>
      <c r="CE19">
        <v>39.75</v>
      </c>
      <c r="CF19">
        <v>39.311999999999998</v>
      </c>
      <c r="CG19">
        <v>38.561999999999998</v>
      </c>
      <c r="CH19">
        <v>1799.9</v>
      </c>
      <c r="CI19">
        <v>200</v>
      </c>
      <c r="CJ19">
        <v>0</v>
      </c>
      <c r="CK19">
        <v>1689036741.7</v>
      </c>
      <c r="CL19">
        <v>0</v>
      </c>
      <c r="CM19">
        <v>1689036597.0999999</v>
      </c>
      <c r="CN19" t="s">
        <v>356</v>
      </c>
      <c r="CO19">
        <v>1689036591.0999999</v>
      </c>
      <c r="CP19">
        <v>1689036597.0999999</v>
      </c>
      <c r="CQ19">
        <v>46</v>
      </c>
      <c r="CR19">
        <v>7.3999999999999996E-2</v>
      </c>
      <c r="CS19">
        <v>5.0000000000000001E-3</v>
      </c>
      <c r="CT19">
        <v>-2.097</v>
      </c>
      <c r="CU19">
        <v>1.6E-2</v>
      </c>
      <c r="CV19">
        <v>422</v>
      </c>
      <c r="CW19">
        <v>14</v>
      </c>
      <c r="CX19">
        <v>0.09</v>
      </c>
      <c r="CY19">
        <v>0.06</v>
      </c>
      <c r="CZ19">
        <v>21.195176415080031</v>
      </c>
      <c r="DA19">
        <v>0.22612066587144339</v>
      </c>
      <c r="DB19">
        <v>4.5370803112951531E-2</v>
      </c>
      <c r="DC19">
        <v>1</v>
      </c>
      <c r="DD19">
        <v>422.10359999999997</v>
      </c>
      <c r="DE19">
        <v>0.17646529080584461</v>
      </c>
      <c r="DF19">
        <v>3.1208011791850392E-2</v>
      </c>
      <c r="DG19">
        <v>-1</v>
      </c>
      <c r="DH19">
        <v>2.3564020000000001</v>
      </c>
      <c r="DI19">
        <v>-3.6767729831121269E-3</v>
      </c>
      <c r="DJ19">
        <v>7.6707300825932904E-4</v>
      </c>
      <c r="DK19">
        <v>-1</v>
      </c>
      <c r="DL19">
        <v>1999.961</v>
      </c>
      <c r="DM19">
        <v>0.1084985075166349</v>
      </c>
      <c r="DN19">
        <v>9.5283786658581726E-2</v>
      </c>
      <c r="DO19">
        <v>1</v>
      </c>
      <c r="DP19">
        <v>2</v>
      </c>
      <c r="DQ19">
        <v>2</v>
      </c>
      <c r="DR19" t="s">
        <v>357</v>
      </c>
      <c r="DS19">
        <v>2.6888000000000001</v>
      </c>
      <c r="DT19">
        <v>2.8067299999999999</v>
      </c>
      <c r="DU19">
        <v>9.3334500000000001E-2</v>
      </c>
      <c r="DV19">
        <v>9.64058E-2</v>
      </c>
      <c r="DW19">
        <v>8.6608299999999999E-2</v>
      </c>
      <c r="DX19">
        <v>7.6546699999999995E-2</v>
      </c>
      <c r="DY19">
        <v>27375.7</v>
      </c>
      <c r="DZ19">
        <v>30815.7</v>
      </c>
      <c r="EA19">
        <v>28420.799999999999</v>
      </c>
      <c r="EB19">
        <v>32707.7</v>
      </c>
      <c r="EC19">
        <v>36079.300000000003</v>
      </c>
      <c r="ED19">
        <v>41042</v>
      </c>
      <c r="EE19">
        <v>41705.4</v>
      </c>
      <c r="EF19">
        <v>47316.4</v>
      </c>
      <c r="EG19">
        <v>1.8029500000000001</v>
      </c>
      <c r="EH19">
        <v>2.1778200000000001</v>
      </c>
      <c r="EI19">
        <v>5.9351300000000003E-2</v>
      </c>
      <c r="EJ19">
        <v>0</v>
      </c>
      <c r="EK19">
        <v>18.0213</v>
      </c>
      <c r="EL19">
        <v>999.9</v>
      </c>
      <c r="EM19">
        <v>65.400000000000006</v>
      </c>
      <c r="EN19">
        <v>21.4</v>
      </c>
      <c r="EO19">
        <v>16.771599999999999</v>
      </c>
      <c r="EP19">
        <v>64.043300000000002</v>
      </c>
      <c r="EQ19">
        <v>16.450299999999999</v>
      </c>
      <c r="ER19">
        <v>1</v>
      </c>
      <c r="ES19">
        <v>-0.15022099999999999</v>
      </c>
      <c r="ET19">
        <v>2.2189399999999999</v>
      </c>
      <c r="EU19">
        <v>20.218499999999999</v>
      </c>
      <c r="EV19">
        <v>5.2270200000000004</v>
      </c>
      <c r="EW19">
        <v>12.0099</v>
      </c>
      <c r="EX19">
        <v>4.9897999999999998</v>
      </c>
      <c r="EY19">
        <v>3.3050000000000002</v>
      </c>
      <c r="EZ19">
        <v>2612.5</v>
      </c>
      <c r="FA19">
        <v>462.9</v>
      </c>
      <c r="FB19">
        <v>49</v>
      </c>
      <c r="FC19">
        <v>6.3</v>
      </c>
      <c r="FD19">
        <v>1.8524</v>
      </c>
      <c r="FE19">
        <v>1.86141</v>
      </c>
      <c r="FF19">
        <v>1.8603499999999999</v>
      </c>
      <c r="FG19">
        <v>1.8563799999999999</v>
      </c>
      <c r="FH19">
        <v>1.86076</v>
      </c>
      <c r="FI19">
        <v>1.8570800000000001</v>
      </c>
      <c r="FJ19">
        <v>1.8591299999999999</v>
      </c>
      <c r="FK19">
        <v>1.86202</v>
      </c>
      <c r="FL19">
        <v>0</v>
      </c>
      <c r="FM19">
        <v>0</v>
      </c>
      <c r="FN19">
        <v>0</v>
      </c>
      <c r="FO19">
        <v>0</v>
      </c>
      <c r="FP19" t="s">
        <v>358</v>
      </c>
      <c r="FQ19" t="s">
        <v>359</v>
      </c>
      <c r="FR19" t="s">
        <v>360</v>
      </c>
      <c r="FS19" t="s">
        <v>360</v>
      </c>
      <c r="FT19" t="s">
        <v>360</v>
      </c>
      <c r="FU19" t="s">
        <v>360</v>
      </c>
      <c r="FV19">
        <v>0</v>
      </c>
      <c r="FW19">
        <v>100</v>
      </c>
      <c r="FX19">
        <v>100</v>
      </c>
      <c r="FY19">
        <v>-2.028</v>
      </c>
      <c r="FZ19">
        <v>1.5699999999999999E-2</v>
      </c>
      <c r="GA19">
        <v>-0.58474170270543158</v>
      </c>
      <c r="GB19">
        <v>-4.0117494158234393E-3</v>
      </c>
      <c r="GC19">
        <v>1.087516141204025E-6</v>
      </c>
      <c r="GD19">
        <v>-8.657206703991749E-11</v>
      </c>
      <c r="GE19">
        <v>1.5670000000000069E-2</v>
      </c>
      <c r="GF19">
        <v>0</v>
      </c>
      <c r="GG19">
        <v>0</v>
      </c>
      <c r="GH19">
        <v>0</v>
      </c>
      <c r="GI19">
        <v>4</v>
      </c>
      <c r="GJ19">
        <v>2094</v>
      </c>
      <c r="GK19">
        <v>-1</v>
      </c>
      <c r="GL19">
        <v>-1</v>
      </c>
      <c r="GM19">
        <v>2.5</v>
      </c>
      <c r="GN19">
        <v>2.4</v>
      </c>
      <c r="GO19">
        <v>1.03149</v>
      </c>
      <c r="GP19">
        <v>2.34985</v>
      </c>
      <c r="GQ19">
        <v>1.5942400000000001</v>
      </c>
      <c r="GR19">
        <v>2.34741</v>
      </c>
      <c r="GS19">
        <v>1.40015</v>
      </c>
      <c r="GT19">
        <v>2.2741699999999998</v>
      </c>
      <c r="GU19">
        <v>24.612400000000001</v>
      </c>
      <c r="GV19">
        <v>15.804399999999999</v>
      </c>
      <c r="GW19">
        <v>18</v>
      </c>
      <c r="GX19">
        <v>395.55399999999997</v>
      </c>
      <c r="GY19">
        <v>695.92899999999997</v>
      </c>
      <c r="GZ19">
        <v>16.9878</v>
      </c>
      <c r="HA19">
        <v>25.014399999999998</v>
      </c>
      <c r="HB19">
        <v>30.0001</v>
      </c>
      <c r="HC19">
        <v>25.201499999999999</v>
      </c>
      <c r="HD19">
        <v>25.2014</v>
      </c>
      <c r="HE19">
        <v>20.701499999999999</v>
      </c>
      <c r="HF19">
        <v>15</v>
      </c>
      <c r="HG19">
        <v>-30</v>
      </c>
      <c r="HH19">
        <v>16.983899999999998</v>
      </c>
      <c r="HI19">
        <v>422.15300000000002</v>
      </c>
      <c r="HJ19">
        <v>15.726599999999999</v>
      </c>
      <c r="HK19">
        <v>104.334</v>
      </c>
      <c r="HL19">
        <v>104.095</v>
      </c>
    </row>
    <row r="20" spans="1:220" x14ac:dyDescent="0.2">
      <c r="A20">
        <v>2</v>
      </c>
      <c r="B20">
        <v>1689036799.5999999</v>
      </c>
      <c r="C20">
        <v>60.5</v>
      </c>
      <c r="D20" t="s">
        <v>361</v>
      </c>
      <c r="E20" t="s">
        <v>362</v>
      </c>
      <c r="F20" t="s">
        <v>351</v>
      </c>
      <c r="G20" t="s">
        <v>352</v>
      </c>
      <c r="H20" t="s">
        <v>353</v>
      </c>
      <c r="I20" t="s">
        <v>354</v>
      </c>
      <c r="J20" t="s">
        <v>398</v>
      </c>
      <c r="K20" t="s">
        <v>355</v>
      </c>
      <c r="L20">
        <v>1689036799.5999999</v>
      </c>
      <c r="M20">
        <f t="shared" si="0"/>
        <v>1.7758335155718188E-3</v>
      </c>
      <c r="N20">
        <f t="shared" si="1"/>
        <v>1.7758335155718188</v>
      </c>
      <c r="O20">
        <f t="shared" si="2"/>
        <v>15.304362546020185</v>
      </c>
      <c r="P20">
        <f t="shared" si="3"/>
        <v>400.03500000000003</v>
      </c>
      <c r="Q20">
        <f t="shared" si="4"/>
        <v>273.9612100898849</v>
      </c>
      <c r="R20">
        <f t="shared" si="5"/>
        <v>27.384098769206116</v>
      </c>
      <c r="S20">
        <f t="shared" si="6"/>
        <v>39.985945264095001</v>
      </c>
      <c r="T20">
        <f t="shared" si="7"/>
        <v>0.20839852589138649</v>
      </c>
      <c r="U20">
        <f t="shared" si="8"/>
        <v>3.0346504789033748</v>
      </c>
      <c r="V20">
        <f t="shared" si="9"/>
        <v>0.20076181416737737</v>
      </c>
      <c r="W20">
        <f t="shared" si="10"/>
        <v>0.12613894677855855</v>
      </c>
      <c r="X20">
        <f t="shared" si="11"/>
        <v>297.66892199999995</v>
      </c>
      <c r="Y20">
        <f t="shared" si="12"/>
        <v>21.040029101042716</v>
      </c>
      <c r="Z20">
        <f t="shared" si="13"/>
        <v>21.040029101042716</v>
      </c>
      <c r="AA20">
        <f t="shared" si="14"/>
        <v>2.5020783359052068</v>
      </c>
      <c r="AB20">
        <f t="shared" si="15"/>
        <v>70.673670043149755</v>
      </c>
      <c r="AC20">
        <f t="shared" si="16"/>
        <v>1.6362216616198</v>
      </c>
      <c r="AD20">
        <f t="shared" si="17"/>
        <v>2.315178567379911</v>
      </c>
      <c r="AE20">
        <f t="shared" si="18"/>
        <v>0.8658566742854068</v>
      </c>
      <c r="AF20">
        <f t="shared" si="19"/>
        <v>-78.314258036717206</v>
      </c>
      <c r="AG20">
        <f t="shared" si="20"/>
        <v>-205.75324780482242</v>
      </c>
      <c r="AH20">
        <f t="shared" si="21"/>
        <v>-13.689303476367149</v>
      </c>
      <c r="AI20">
        <f t="shared" si="22"/>
        <v>-8.7887317906847784E-2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54074.511817883664</v>
      </c>
      <c r="AO20">
        <f t="shared" si="26"/>
        <v>1799.8</v>
      </c>
      <c r="AP20">
        <f t="shared" si="27"/>
        <v>1517.2313999999999</v>
      </c>
      <c r="AQ20">
        <f t="shared" si="28"/>
        <v>0.84299999999999997</v>
      </c>
      <c r="AR20">
        <f t="shared" si="29"/>
        <v>0.16538999999999998</v>
      </c>
      <c r="AS20">
        <v>1689036799.5999999</v>
      </c>
      <c r="AT20">
        <v>400.03500000000003</v>
      </c>
      <c r="AU20">
        <v>421.84899999999999</v>
      </c>
      <c r="AV20">
        <v>16.369399999999999</v>
      </c>
      <c r="AW20">
        <v>13.9901</v>
      </c>
      <c r="AX20">
        <v>402.06200000000001</v>
      </c>
      <c r="AY20">
        <v>16.3537</v>
      </c>
      <c r="AZ20">
        <v>400.11200000000002</v>
      </c>
      <c r="BA20">
        <v>99.756200000000007</v>
      </c>
      <c r="BB20">
        <v>0.19991700000000001</v>
      </c>
      <c r="BC20">
        <v>19.782399999999999</v>
      </c>
      <c r="BD20">
        <v>18.9819</v>
      </c>
      <c r="BE20">
        <v>999.9</v>
      </c>
      <c r="BF20">
        <v>0</v>
      </c>
      <c r="BG20">
        <v>0</v>
      </c>
      <c r="BH20">
        <v>10005</v>
      </c>
      <c r="BI20">
        <v>0</v>
      </c>
      <c r="BJ20">
        <v>2.21828</v>
      </c>
      <c r="BK20">
        <v>-21.8142</v>
      </c>
      <c r="BL20">
        <v>406.69200000000001</v>
      </c>
      <c r="BM20">
        <v>427.83499999999998</v>
      </c>
      <c r="BN20">
        <v>2.37927</v>
      </c>
      <c r="BO20">
        <v>421.84899999999999</v>
      </c>
      <c r="BP20">
        <v>13.9901</v>
      </c>
      <c r="BQ20">
        <v>1.6329499999999999</v>
      </c>
      <c r="BR20">
        <v>1.3956</v>
      </c>
      <c r="BS20">
        <v>14.273300000000001</v>
      </c>
      <c r="BT20">
        <v>11.869899999999999</v>
      </c>
      <c r="BU20">
        <v>1799.8</v>
      </c>
      <c r="BV20">
        <v>0.9</v>
      </c>
      <c r="BW20">
        <v>9.99998E-2</v>
      </c>
      <c r="BX20">
        <v>0</v>
      </c>
      <c r="BY20">
        <v>2.1880000000000002</v>
      </c>
      <c r="BZ20">
        <v>0</v>
      </c>
      <c r="CA20">
        <v>10569</v>
      </c>
      <c r="CB20">
        <v>14598.7</v>
      </c>
      <c r="CC20">
        <v>40.436999999999998</v>
      </c>
      <c r="CD20">
        <v>41.311999999999998</v>
      </c>
      <c r="CE20">
        <v>40.561999999999998</v>
      </c>
      <c r="CF20">
        <v>40.186999999999998</v>
      </c>
      <c r="CG20">
        <v>39.311999999999998</v>
      </c>
      <c r="CH20">
        <v>1619.82</v>
      </c>
      <c r="CI20">
        <v>179.98</v>
      </c>
      <c r="CJ20">
        <v>0</v>
      </c>
      <c r="CK20">
        <v>1689036802.3</v>
      </c>
      <c r="CL20">
        <v>0</v>
      </c>
      <c r="CM20">
        <v>1689036597.0999999</v>
      </c>
      <c r="CN20" t="s">
        <v>356</v>
      </c>
      <c r="CO20">
        <v>1689036591.0999999</v>
      </c>
      <c r="CP20">
        <v>1689036597.0999999</v>
      </c>
      <c r="CQ20">
        <v>46</v>
      </c>
      <c r="CR20">
        <v>7.3999999999999996E-2</v>
      </c>
      <c r="CS20">
        <v>5.0000000000000001E-3</v>
      </c>
      <c r="CT20">
        <v>-2.097</v>
      </c>
      <c r="CU20">
        <v>1.6E-2</v>
      </c>
      <c r="CV20">
        <v>422</v>
      </c>
      <c r="CW20">
        <v>14</v>
      </c>
      <c r="CX20">
        <v>0.09</v>
      </c>
      <c r="CY20">
        <v>0.06</v>
      </c>
      <c r="CZ20">
        <v>20.854108408969999</v>
      </c>
      <c r="DA20">
        <v>0.57444322633922529</v>
      </c>
      <c r="DB20">
        <v>7.5020383496862242E-2</v>
      </c>
      <c r="DC20">
        <v>1</v>
      </c>
      <c r="DD20">
        <v>421.84022499999992</v>
      </c>
      <c r="DE20">
        <v>0.28490431519559523</v>
      </c>
      <c r="DF20">
        <v>3.7423580467398729E-2</v>
      </c>
      <c r="DG20">
        <v>-1</v>
      </c>
      <c r="DH20">
        <v>2.3762197500000002</v>
      </c>
      <c r="DI20">
        <v>1.1855572232640939E-2</v>
      </c>
      <c r="DJ20">
        <v>1.3429156479466721E-3</v>
      </c>
      <c r="DK20">
        <v>-1</v>
      </c>
      <c r="DL20">
        <v>1799.998048780488</v>
      </c>
      <c r="DM20">
        <v>3.1598759188177311E-2</v>
      </c>
      <c r="DN20">
        <v>0.11144766927271391</v>
      </c>
      <c r="DO20">
        <v>1</v>
      </c>
      <c r="DP20">
        <v>2</v>
      </c>
      <c r="DQ20">
        <v>2</v>
      </c>
      <c r="DR20" t="s">
        <v>357</v>
      </c>
      <c r="DS20">
        <v>2.6888999999999998</v>
      </c>
      <c r="DT20">
        <v>2.8068499999999998</v>
      </c>
      <c r="DU20">
        <v>9.3349399999999999E-2</v>
      </c>
      <c r="DV20">
        <v>9.6349099999999993E-2</v>
      </c>
      <c r="DW20">
        <v>8.66981E-2</v>
      </c>
      <c r="DX20">
        <v>7.6552200000000001E-2</v>
      </c>
      <c r="DY20">
        <v>27375.5</v>
      </c>
      <c r="DZ20">
        <v>30817.7</v>
      </c>
      <c r="EA20">
        <v>28421</v>
      </c>
      <c r="EB20">
        <v>32707.7</v>
      </c>
      <c r="EC20">
        <v>36075.5</v>
      </c>
      <c r="ED20">
        <v>41042</v>
      </c>
      <c r="EE20">
        <v>41705.1</v>
      </c>
      <c r="EF20">
        <v>47316.6</v>
      </c>
      <c r="EG20">
        <v>1.8033300000000001</v>
      </c>
      <c r="EH20">
        <v>2.1782300000000001</v>
      </c>
      <c r="EI20">
        <v>6.3661499999999996E-2</v>
      </c>
      <c r="EJ20">
        <v>0</v>
      </c>
      <c r="EK20">
        <v>17.925999999999998</v>
      </c>
      <c r="EL20">
        <v>999.9</v>
      </c>
      <c r="EM20">
        <v>65.400000000000006</v>
      </c>
      <c r="EN20">
        <v>21.4</v>
      </c>
      <c r="EO20">
        <v>16.771000000000001</v>
      </c>
      <c r="EP20">
        <v>64.043300000000002</v>
      </c>
      <c r="EQ20">
        <v>15.8093</v>
      </c>
      <c r="ER20">
        <v>1</v>
      </c>
      <c r="ES20">
        <v>-0.15321100000000001</v>
      </c>
      <c r="ET20">
        <v>1.63887</v>
      </c>
      <c r="EU20">
        <v>20.226500000000001</v>
      </c>
      <c r="EV20">
        <v>5.2274700000000003</v>
      </c>
      <c r="EW20">
        <v>12.0099</v>
      </c>
      <c r="EX20">
        <v>4.9895500000000004</v>
      </c>
      <c r="EY20">
        <v>3.3050000000000002</v>
      </c>
      <c r="EZ20">
        <v>2614.1</v>
      </c>
      <c r="FA20">
        <v>466</v>
      </c>
      <c r="FB20">
        <v>49</v>
      </c>
      <c r="FC20">
        <v>6.4</v>
      </c>
      <c r="FD20">
        <v>1.8524099999999999</v>
      </c>
      <c r="FE20">
        <v>1.8614200000000001</v>
      </c>
      <c r="FF20">
        <v>1.8603499999999999</v>
      </c>
      <c r="FG20">
        <v>1.8563799999999999</v>
      </c>
      <c r="FH20">
        <v>1.8608</v>
      </c>
      <c r="FI20">
        <v>1.8571200000000001</v>
      </c>
      <c r="FJ20">
        <v>1.8591299999999999</v>
      </c>
      <c r="FK20">
        <v>1.8620300000000001</v>
      </c>
      <c r="FL20">
        <v>0</v>
      </c>
      <c r="FM20">
        <v>0</v>
      </c>
      <c r="FN20">
        <v>0</v>
      </c>
      <c r="FO20">
        <v>0</v>
      </c>
      <c r="FP20" t="s">
        <v>358</v>
      </c>
      <c r="FQ20" t="s">
        <v>359</v>
      </c>
      <c r="FR20" t="s">
        <v>360</v>
      </c>
      <c r="FS20" t="s">
        <v>360</v>
      </c>
      <c r="FT20" t="s">
        <v>360</v>
      </c>
      <c r="FU20" t="s">
        <v>360</v>
      </c>
      <c r="FV20">
        <v>0</v>
      </c>
      <c r="FW20">
        <v>100</v>
      </c>
      <c r="FX20">
        <v>100</v>
      </c>
      <c r="FY20">
        <v>-2.0270000000000001</v>
      </c>
      <c r="FZ20">
        <v>1.5699999999999999E-2</v>
      </c>
      <c r="GA20">
        <v>-0.58474170270543158</v>
      </c>
      <c r="GB20">
        <v>-4.0117494158234393E-3</v>
      </c>
      <c r="GC20">
        <v>1.087516141204025E-6</v>
      </c>
      <c r="GD20">
        <v>-8.657206703991749E-11</v>
      </c>
      <c r="GE20">
        <v>1.5670000000000069E-2</v>
      </c>
      <c r="GF20">
        <v>0</v>
      </c>
      <c r="GG20">
        <v>0</v>
      </c>
      <c r="GH20">
        <v>0</v>
      </c>
      <c r="GI20">
        <v>4</v>
      </c>
      <c r="GJ20">
        <v>2094</v>
      </c>
      <c r="GK20">
        <v>-1</v>
      </c>
      <c r="GL20">
        <v>-1</v>
      </c>
      <c r="GM20">
        <v>3.5</v>
      </c>
      <c r="GN20">
        <v>3.4</v>
      </c>
      <c r="GO20">
        <v>1.03027</v>
      </c>
      <c r="GP20">
        <v>2.34253</v>
      </c>
      <c r="GQ20">
        <v>1.5942400000000001</v>
      </c>
      <c r="GR20">
        <v>2.34741</v>
      </c>
      <c r="GS20">
        <v>1.40015</v>
      </c>
      <c r="GT20">
        <v>2.3645</v>
      </c>
      <c r="GU20">
        <v>24.591999999999999</v>
      </c>
      <c r="GV20">
        <v>15.821899999999999</v>
      </c>
      <c r="GW20">
        <v>18</v>
      </c>
      <c r="GX20">
        <v>395.69</v>
      </c>
      <c r="GY20">
        <v>696.21100000000001</v>
      </c>
      <c r="GZ20">
        <v>17.325800000000001</v>
      </c>
      <c r="HA20">
        <v>24.997699999999998</v>
      </c>
      <c r="HB20">
        <v>29.9999</v>
      </c>
      <c r="HC20">
        <v>25.192599999999999</v>
      </c>
      <c r="HD20">
        <v>25.195</v>
      </c>
      <c r="HE20">
        <v>20.693899999999999</v>
      </c>
      <c r="HF20">
        <v>15</v>
      </c>
      <c r="HG20">
        <v>-30</v>
      </c>
      <c r="HH20">
        <v>17.337199999999999</v>
      </c>
      <c r="HI20">
        <v>421.767</v>
      </c>
      <c r="HJ20">
        <v>15.726599999999999</v>
      </c>
      <c r="HK20">
        <v>104.334</v>
      </c>
      <c r="HL20">
        <v>104.095</v>
      </c>
    </row>
    <row r="21" spans="1:220" x14ac:dyDescent="0.2">
      <c r="A21">
        <v>3</v>
      </c>
      <c r="B21">
        <v>1689036860.0999999</v>
      </c>
      <c r="C21">
        <v>121</v>
      </c>
      <c r="D21" t="s">
        <v>363</v>
      </c>
      <c r="E21" t="s">
        <v>364</v>
      </c>
      <c r="F21" t="s">
        <v>351</v>
      </c>
      <c r="G21" t="s">
        <v>352</v>
      </c>
      <c r="H21" t="s">
        <v>353</v>
      </c>
      <c r="I21" t="s">
        <v>354</v>
      </c>
      <c r="J21" t="s">
        <v>398</v>
      </c>
      <c r="K21" t="s">
        <v>355</v>
      </c>
      <c r="L21">
        <v>1689036860.0999999</v>
      </c>
      <c r="M21">
        <f t="shared" si="0"/>
        <v>1.7051018964581964E-3</v>
      </c>
      <c r="N21">
        <f t="shared" si="1"/>
        <v>1.7051018964581963</v>
      </c>
      <c r="O21">
        <f t="shared" si="2"/>
        <v>14.879421943563253</v>
      </c>
      <c r="P21">
        <f t="shared" si="3"/>
        <v>400.01900000000001</v>
      </c>
      <c r="Q21">
        <f t="shared" si="4"/>
        <v>276.31439861199794</v>
      </c>
      <c r="R21">
        <f t="shared" si="5"/>
        <v>27.619370171954021</v>
      </c>
      <c r="S21">
        <f t="shared" si="6"/>
        <v>39.984426770060999</v>
      </c>
      <c r="T21">
        <f t="shared" si="7"/>
        <v>0.20636782924227243</v>
      </c>
      <c r="U21">
        <f t="shared" si="8"/>
        <v>3.0306956375578786</v>
      </c>
      <c r="V21">
        <f t="shared" si="9"/>
        <v>0.19886694974608446</v>
      </c>
      <c r="W21">
        <f t="shared" si="10"/>
        <v>0.12494305345514807</v>
      </c>
      <c r="X21">
        <f t="shared" si="11"/>
        <v>248.08499999999998</v>
      </c>
      <c r="Y21">
        <f t="shared" si="12"/>
        <v>20.812821835041802</v>
      </c>
      <c r="Z21">
        <f t="shared" si="13"/>
        <v>20.812821835041802</v>
      </c>
      <c r="AA21">
        <f t="shared" si="14"/>
        <v>2.4673659409328139</v>
      </c>
      <c r="AB21">
        <f t="shared" si="15"/>
        <v>70.148221726605811</v>
      </c>
      <c r="AC21">
        <f t="shared" si="16"/>
        <v>1.6278886112340001</v>
      </c>
      <c r="AD21">
        <f t="shared" si="17"/>
        <v>2.320641309452574</v>
      </c>
      <c r="AE21">
        <f t="shared" si="18"/>
        <v>0.83947732969881383</v>
      </c>
      <c r="AF21">
        <f t="shared" si="19"/>
        <v>-75.194993633806462</v>
      </c>
      <c r="AG21">
        <f t="shared" si="20"/>
        <v>-162.1526602979375</v>
      </c>
      <c r="AH21">
        <f t="shared" si="21"/>
        <v>-10.792055749291814</v>
      </c>
      <c r="AI21">
        <f t="shared" si="22"/>
        <v>-5.470968103580276E-2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53957.385836802649</v>
      </c>
      <c r="AO21">
        <f t="shared" si="26"/>
        <v>1500</v>
      </c>
      <c r="AP21">
        <f t="shared" si="27"/>
        <v>1264.5</v>
      </c>
      <c r="AQ21">
        <f t="shared" si="28"/>
        <v>0.84299999999999997</v>
      </c>
      <c r="AR21">
        <f t="shared" si="29"/>
        <v>0.16538999999999998</v>
      </c>
      <c r="AS21">
        <v>1689036860.0999999</v>
      </c>
      <c r="AT21">
        <v>400.01900000000001</v>
      </c>
      <c r="AU21">
        <v>421.22</v>
      </c>
      <c r="AV21">
        <v>16.286000000000001</v>
      </c>
      <c r="AW21">
        <v>14.0008</v>
      </c>
      <c r="AX21">
        <v>402.04599999999999</v>
      </c>
      <c r="AY21">
        <v>16.270299999999999</v>
      </c>
      <c r="AZ21">
        <v>400.029</v>
      </c>
      <c r="BA21">
        <v>99.756299999999996</v>
      </c>
      <c r="BB21">
        <v>0.200019</v>
      </c>
      <c r="BC21">
        <v>19.820399999999999</v>
      </c>
      <c r="BD21">
        <v>19.012699999999999</v>
      </c>
      <c r="BE21">
        <v>999.9</v>
      </c>
      <c r="BF21">
        <v>0</v>
      </c>
      <c r="BG21">
        <v>0</v>
      </c>
      <c r="BH21">
        <v>9983.75</v>
      </c>
      <c r="BI21">
        <v>0</v>
      </c>
      <c r="BJ21">
        <v>2.0983700000000001</v>
      </c>
      <c r="BK21">
        <v>-21.200800000000001</v>
      </c>
      <c r="BL21">
        <v>406.64100000000002</v>
      </c>
      <c r="BM21">
        <v>427.20100000000002</v>
      </c>
      <c r="BN21">
        <v>2.2851599999999999</v>
      </c>
      <c r="BO21">
        <v>421.22</v>
      </c>
      <c r="BP21">
        <v>14.0008</v>
      </c>
      <c r="BQ21">
        <v>1.62463</v>
      </c>
      <c r="BR21">
        <v>1.3966700000000001</v>
      </c>
      <c r="BS21">
        <v>14.1944</v>
      </c>
      <c r="BT21">
        <v>11.881600000000001</v>
      </c>
      <c r="BU21">
        <v>1500</v>
      </c>
      <c r="BV21">
        <v>0.89999799999999996</v>
      </c>
      <c r="BW21">
        <v>0.10000199999999999</v>
      </c>
      <c r="BX21">
        <v>0</v>
      </c>
      <c r="BY21">
        <v>2.4222999999999999</v>
      </c>
      <c r="BZ21">
        <v>0</v>
      </c>
      <c r="CA21">
        <v>8934.2999999999993</v>
      </c>
      <c r="CB21">
        <v>12167</v>
      </c>
      <c r="CC21">
        <v>40.936999999999998</v>
      </c>
      <c r="CD21">
        <v>41.875</v>
      </c>
      <c r="CE21">
        <v>41.25</v>
      </c>
      <c r="CF21">
        <v>40.875</v>
      </c>
      <c r="CG21">
        <v>39.936999999999998</v>
      </c>
      <c r="CH21">
        <v>1350</v>
      </c>
      <c r="CI21">
        <v>150</v>
      </c>
      <c r="CJ21">
        <v>0</v>
      </c>
      <c r="CK21">
        <v>1689036862.9000001</v>
      </c>
      <c r="CL21">
        <v>0</v>
      </c>
      <c r="CM21">
        <v>1689036597.0999999</v>
      </c>
      <c r="CN21" t="s">
        <v>356</v>
      </c>
      <c r="CO21">
        <v>1689036591.0999999</v>
      </c>
      <c r="CP21">
        <v>1689036597.0999999</v>
      </c>
      <c r="CQ21">
        <v>46</v>
      </c>
      <c r="CR21">
        <v>7.3999999999999996E-2</v>
      </c>
      <c r="CS21">
        <v>5.0000000000000001E-3</v>
      </c>
      <c r="CT21">
        <v>-2.097</v>
      </c>
      <c r="CU21">
        <v>1.6E-2</v>
      </c>
      <c r="CV21">
        <v>422</v>
      </c>
      <c r="CW21">
        <v>14</v>
      </c>
      <c r="CX21">
        <v>0.09</v>
      </c>
      <c r="CY21">
        <v>0.06</v>
      </c>
      <c r="CZ21">
        <v>20.259357171400001</v>
      </c>
      <c r="DA21">
        <v>-8.9213569544156403E-3</v>
      </c>
      <c r="DB21">
        <v>5.045525485335698E-2</v>
      </c>
      <c r="DC21">
        <v>1</v>
      </c>
      <c r="DD21">
        <v>421.27100000000007</v>
      </c>
      <c r="DE21">
        <v>-0.22140337711099289</v>
      </c>
      <c r="DF21">
        <v>4.1209828924659041E-2</v>
      </c>
      <c r="DG21">
        <v>-1</v>
      </c>
      <c r="DH21">
        <v>2.3034875000000001</v>
      </c>
      <c r="DI21">
        <v>-5.4110093808633977E-2</v>
      </c>
      <c r="DJ21">
        <v>5.3926750087502978E-3</v>
      </c>
      <c r="DK21">
        <v>-1</v>
      </c>
      <c r="DL21">
        <v>1499.9907499999999</v>
      </c>
      <c r="DM21">
        <v>1.0275594545046569E-2</v>
      </c>
      <c r="DN21">
        <v>0.1266172875242422</v>
      </c>
      <c r="DO21">
        <v>1</v>
      </c>
      <c r="DP21">
        <v>2</v>
      </c>
      <c r="DQ21">
        <v>2</v>
      </c>
      <c r="DR21" t="s">
        <v>357</v>
      </c>
      <c r="DS21">
        <v>2.6886999999999999</v>
      </c>
      <c r="DT21">
        <v>2.8067600000000001</v>
      </c>
      <c r="DU21">
        <v>9.3349600000000005E-2</v>
      </c>
      <c r="DV21">
        <v>9.6243999999999996E-2</v>
      </c>
      <c r="DW21">
        <v>8.6377399999999993E-2</v>
      </c>
      <c r="DX21">
        <v>7.6597799999999994E-2</v>
      </c>
      <c r="DY21">
        <v>27376.5</v>
      </c>
      <c r="DZ21">
        <v>30822.1</v>
      </c>
      <c r="EA21">
        <v>28421.9</v>
      </c>
      <c r="EB21">
        <v>32708.5</v>
      </c>
      <c r="EC21">
        <v>36089.4</v>
      </c>
      <c r="ED21">
        <v>41041.199999999997</v>
      </c>
      <c r="EE21">
        <v>41706.400000000001</v>
      </c>
      <c r="EF21">
        <v>47318</v>
      </c>
      <c r="EG21">
        <v>1.8031299999999999</v>
      </c>
      <c r="EH21">
        <v>2.17862</v>
      </c>
      <c r="EI21">
        <v>6.7874799999999999E-2</v>
      </c>
      <c r="EJ21">
        <v>0</v>
      </c>
      <c r="EK21">
        <v>17.886900000000001</v>
      </c>
      <c r="EL21">
        <v>999.9</v>
      </c>
      <c r="EM21">
        <v>65.5</v>
      </c>
      <c r="EN21">
        <v>21.4</v>
      </c>
      <c r="EO21">
        <v>16.7957</v>
      </c>
      <c r="EP21">
        <v>63.763300000000001</v>
      </c>
      <c r="EQ21">
        <v>15.993600000000001</v>
      </c>
      <c r="ER21">
        <v>1</v>
      </c>
      <c r="ES21">
        <v>-0.15231700000000001</v>
      </c>
      <c r="ET21">
        <v>2.2221000000000002</v>
      </c>
      <c r="EU21">
        <v>20.222000000000001</v>
      </c>
      <c r="EV21">
        <v>5.2273199999999997</v>
      </c>
      <c r="EW21">
        <v>12.0099</v>
      </c>
      <c r="EX21">
        <v>4.99</v>
      </c>
      <c r="EY21">
        <v>3.3050000000000002</v>
      </c>
      <c r="EZ21">
        <v>2615.6</v>
      </c>
      <c r="FA21">
        <v>469.1</v>
      </c>
      <c r="FB21">
        <v>49</v>
      </c>
      <c r="FC21">
        <v>6.4</v>
      </c>
      <c r="FD21">
        <v>1.8524099999999999</v>
      </c>
      <c r="FE21">
        <v>1.8614200000000001</v>
      </c>
      <c r="FF21">
        <v>1.86036</v>
      </c>
      <c r="FG21">
        <v>1.8563799999999999</v>
      </c>
      <c r="FH21">
        <v>1.8608100000000001</v>
      </c>
      <c r="FI21">
        <v>1.85714</v>
      </c>
      <c r="FJ21">
        <v>1.8591500000000001</v>
      </c>
      <c r="FK21">
        <v>1.8620300000000001</v>
      </c>
      <c r="FL21">
        <v>0</v>
      </c>
      <c r="FM21">
        <v>0</v>
      </c>
      <c r="FN21">
        <v>0</v>
      </c>
      <c r="FO21">
        <v>0</v>
      </c>
      <c r="FP21" t="s">
        <v>358</v>
      </c>
      <c r="FQ21" t="s">
        <v>359</v>
      </c>
      <c r="FR21" t="s">
        <v>360</v>
      </c>
      <c r="FS21" t="s">
        <v>360</v>
      </c>
      <c r="FT21" t="s">
        <v>360</v>
      </c>
      <c r="FU21" t="s">
        <v>360</v>
      </c>
      <c r="FV21">
        <v>0</v>
      </c>
      <c r="FW21">
        <v>100</v>
      </c>
      <c r="FX21">
        <v>100</v>
      </c>
      <c r="FY21">
        <v>-2.0270000000000001</v>
      </c>
      <c r="FZ21">
        <v>1.5699999999999999E-2</v>
      </c>
      <c r="GA21">
        <v>-0.58474170270543158</v>
      </c>
      <c r="GB21">
        <v>-4.0117494158234393E-3</v>
      </c>
      <c r="GC21">
        <v>1.087516141204025E-6</v>
      </c>
      <c r="GD21">
        <v>-8.657206703991749E-11</v>
      </c>
      <c r="GE21">
        <v>1.5670000000000069E-2</v>
      </c>
      <c r="GF21">
        <v>0</v>
      </c>
      <c r="GG21">
        <v>0</v>
      </c>
      <c r="GH21">
        <v>0</v>
      </c>
      <c r="GI21">
        <v>4</v>
      </c>
      <c r="GJ21">
        <v>2094</v>
      </c>
      <c r="GK21">
        <v>-1</v>
      </c>
      <c r="GL21">
        <v>-1</v>
      </c>
      <c r="GM21">
        <v>4.5</v>
      </c>
      <c r="GN21">
        <v>4.4000000000000004</v>
      </c>
      <c r="GO21">
        <v>1.02905</v>
      </c>
      <c r="GP21">
        <v>2.33887</v>
      </c>
      <c r="GQ21">
        <v>1.5942400000000001</v>
      </c>
      <c r="GR21">
        <v>2.34741</v>
      </c>
      <c r="GS21">
        <v>1.40015</v>
      </c>
      <c r="GT21">
        <v>2.2631800000000002</v>
      </c>
      <c r="GU21">
        <v>24.591999999999999</v>
      </c>
      <c r="GV21">
        <v>15.8132</v>
      </c>
      <c r="GW21">
        <v>18</v>
      </c>
      <c r="GX21">
        <v>395.47300000000001</v>
      </c>
      <c r="GY21">
        <v>696.40599999999995</v>
      </c>
      <c r="GZ21">
        <v>17.311599999999999</v>
      </c>
      <c r="HA21">
        <v>24.973299999999998</v>
      </c>
      <c r="HB21">
        <v>30.0014</v>
      </c>
      <c r="HC21">
        <v>25.177</v>
      </c>
      <c r="HD21">
        <v>25.182400000000001</v>
      </c>
      <c r="HE21">
        <v>20.668399999999998</v>
      </c>
      <c r="HF21">
        <v>15</v>
      </c>
      <c r="HG21">
        <v>-30</v>
      </c>
      <c r="HH21">
        <v>17.255099999999999</v>
      </c>
      <c r="HI21">
        <v>421.33499999999998</v>
      </c>
      <c r="HJ21">
        <v>15.726599999999999</v>
      </c>
      <c r="HK21">
        <v>104.337</v>
      </c>
      <c r="HL21">
        <v>104.098</v>
      </c>
    </row>
    <row r="22" spans="1:220" x14ac:dyDescent="0.2">
      <c r="A22">
        <v>4</v>
      </c>
      <c r="B22">
        <v>1689036920.5999999</v>
      </c>
      <c r="C22">
        <v>181.5</v>
      </c>
      <c r="D22" t="s">
        <v>365</v>
      </c>
      <c r="E22" t="s">
        <v>366</v>
      </c>
      <c r="F22" t="s">
        <v>351</v>
      </c>
      <c r="G22" t="s">
        <v>352</v>
      </c>
      <c r="H22" t="s">
        <v>353</v>
      </c>
      <c r="I22" t="s">
        <v>354</v>
      </c>
      <c r="J22" t="s">
        <v>398</v>
      </c>
      <c r="K22" t="s">
        <v>355</v>
      </c>
      <c r="L22">
        <v>1689036920.5999999</v>
      </c>
      <c r="M22">
        <f t="shared" si="0"/>
        <v>1.6618982796287505E-3</v>
      </c>
      <c r="N22">
        <f t="shared" si="1"/>
        <v>1.6618982796287505</v>
      </c>
      <c r="O22">
        <f t="shared" si="2"/>
        <v>14.344471965077409</v>
      </c>
      <c r="P22">
        <f t="shared" si="3"/>
        <v>400.06</v>
      </c>
      <c r="Q22">
        <f t="shared" si="4"/>
        <v>282.55960212066981</v>
      </c>
      <c r="R22">
        <f t="shared" si="5"/>
        <v>28.243411457577199</v>
      </c>
      <c r="S22">
        <f t="shared" si="6"/>
        <v>39.988232935340001</v>
      </c>
      <c r="T22">
        <f t="shared" si="7"/>
        <v>0.2097095065795688</v>
      </c>
      <c r="U22">
        <f t="shared" si="8"/>
        <v>3.034862558606612</v>
      </c>
      <c r="V22">
        <f t="shared" si="9"/>
        <v>0.20197884760992407</v>
      </c>
      <c r="W22">
        <f t="shared" si="10"/>
        <v>0.12690760546695279</v>
      </c>
      <c r="X22">
        <f t="shared" si="11"/>
        <v>206.764194</v>
      </c>
      <c r="Y22">
        <f t="shared" si="12"/>
        <v>20.557496090771071</v>
      </c>
      <c r="Z22">
        <f t="shared" si="13"/>
        <v>20.557496090771071</v>
      </c>
      <c r="AA22">
        <f t="shared" si="14"/>
        <v>2.4288616252689152</v>
      </c>
      <c r="AB22">
        <f t="shared" si="15"/>
        <v>70.063385182690922</v>
      </c>
      <c r="AC22">
        <f t="shared" si="16"/>
        <v>1.6230888497409</v>
      </c>
      <c r="AD22">
        <f t="shared" si="17"/>
        <v>2.3166006688210694</v>
      </c>
      <c r="AE22">
        <f t="shared" si="18"/>
        <v>0.80577277552801529</v>
      </c>
      <c r="AF22">
        <f t="shared" si="19"/>
        <v>-73.289714131627889</v>
      </c>
      <c r="AG22">
        <f t="shared" si="20"/>
        <v>-125.19794884015961</v>
      </c>
      <c r="AH22">
        <f t="shared" si="21"/>
        <v>-8.3090329620909582</v>
      </c>
      <c r="AI22">
        <f t="shared" si="22"/>
        <v>-3.2501933878450018E-2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54078.577674989501</v>
      </c>
      <c r="AO22">
        <f t="shared" si="26"/>
        <v>1250.1600000000001</v>
      </c>
      <c r="AP22">
        <f t="shared" si="27"/>
        <v>1053.885</v>
      </c>
      <c r="AQ22">
        <f t="shared" si="28"/>
        <v>0.84300009598771353</v>
      </c>
      <c r="AR22">
        <f t="shared" si="29"/>
        <v>0.16539018525628718</v>
      </c>
      <c r="AS22">
        <v>1689036920.5999999</v>
      </c>
      <c r="AT22">
        <v>400.06</v>
      </c>
      <c r="AU22">
        <v>420.505</v>
      </c>
      <c r="AV22">
        <v>16.238099999999999</v>
      </c>
      <c r="AW22">
        <v>14.011100000000001</v>
      </c>
      <c r="AX22">
        <v>402.08699999999999</v>
      </c>
      <c r="AY22">
        <v>16.2224</v>
      </c>
      <c r="AZ22">
        <v>400.10199999999998</v>
      </c>
      <c r="BA22">
        <v>99.755600000000001</v>
      </c>
      <c r="BB22">
        <v>0.199989</v>
      </c>
      <c r="BC22">
        <v>19.792300000000001</v>
      </c>
      <c r="BD22">
        <v>18.982800000000001</v>
      </c>
      <c r="BE22">
        <v>999.9</v>
      </c>
      <c r="BF22">
        <v>0</v>
      </c>
      <c r="BG22">
        <v>0</v>
      </c>
      <c r="BH22">
        <v>10006.200000000001</v>
      </c>
      <c r="BI22">
        <v>0</v>
      </c>
      <c r="BJ22">
        <v>2.0384199999999999</v>
      </c>
      <c r="BK22">
        <v>-20.4453</v>
      </c>
      <c r="BL22">
        <v>406.66300000000001</v>
      </c>
      <c r="BM22">
        <v>426.48099999999999</v>
      </c>
      <c r="BN22">
        <v>2.2270300000000001</v>
      </c>
      <c r="BO22">
        <v>420.505</v>
      </c>
      <c r="BP22">
        <v>14.011100000000001</v>
      </c>
      <c r="BQ22">
        <v>1.6198399999999999</v>
      </c>
      <c r="BR22">
        <v>1.39768</v>
      </c>
      <c r="BS22">
        <v>14.148899999999999</v>
      </c>
      <c r="BT22">
        <v>11.8925</v>
      </c>
      <c r="BU22">
        <v>1250.1600000000001</v>
      </c>
      <c r="BV22">
        <v>0.89999700000000005</v>
      </c>
      <c r="BW22">
        <v>0.10000299999999999</v>
      </c>
      <c r="BX22">
        <v>0</v>
      </c>
      <c r="BY22">
        <v>2.4811999999999999</v>
      </c>
      <c r="BZ22">
        <v>0</v>
      </c>
      <c r="CA22">
        <v>7660.15</v>
      </c>
      <c r="CB22">
        <v>10140.5</v>
      </c>
      <c r="CC22">
        <v>39.875</v>
      </c>
      <c r="CD22">
        <v>40.936999999999998</v>
      </c>
      <c r="CE22">
        <v>40.375</v>
      </c>
      <c r="CF22">
        <v>39.25</v>
      </c>
      <c r="CG22">
        <v>38.875</v>
      </c>
      <c r="CH22">
        <v>1125.1400000000001</v>
      </c>
      <c r="CI22">
        <v>125.02</v>
      </c>
      <c r="CJ22">
        <v>0</v>
      </c>
      <c r="CK22">
        <v>1689036923.5</v>
      </c>
      <c r="CL22">
        <v>0</v>
      </c>
      <c r="CM22">
        <v>1689036597.0999999</v>
      </c>
      <c r="CN22" t="s">
        <v>356</v>
      </c>
      <c r="CO22">
        <v>1689036591.0999999</v>
      </c>
      <c r="CP22">
        <v>1689036597.0999999</v>
      </c>
      <c r="CQ22">
        <v>46</v>
      </c>
      <c r="CR22">
        <v>7.3999999999999996E-2</v>
      </c>
      <c r="CS22">
        <v>5.0000000000000001E-3</v>
      </c>
      <c r="CT22">
        <v>-2.097</v>
      </c>
      <c r="CU22">
        <v>1.6E-2</v>
      </c>
      <c r="CV22">
        <v>422</v>
      </c>
      <c r="CW22">
        <v>14</v>
      </c>
      <c r="CX22">
        <v>0.09</v>
      </c>
      <c r="CY22">
        <v>0.06</v>
      </c>
      <c r="CZ22">
        <v>19.58675829863116</v>
      </c>
      <c r="DA22">
        <v>-0.68170380245184581</v>
      </c>
      <c r="DB22">
        <v>8.7197837990539748E-2</v>
      </c>
      <c r="DC22">
        <v>1</v>
      </c>
      <c r="DD22">
        <v>420.55339024390241</v>
      </c>
      <c r="DE22">
        <v>-0.36336585365755941</v>
      </c>
      <c r="DF22">
        <v>5.9222555874686313E-2</v>
      </c>
      <c r="DG22">
        <v>-1</v>
      </c>
      <c r="DH22">
        <v>2.228805609756098</v>
      </c>
      <c r="DI22">
        <v>3.2036236933800409E-3</v>
      </c>
      <c r="DJ22">
        <v>1.324751331991078E-3</v>
      </c>
      <c r="DK22">
        <v>-1</v>
      </c>
      <c r="DL22">
        <v>1250.0587804878051</v>
      </c>
      <c r="DM22">
        <v>-0.1658875544727906</v>
      </c>
      <c r="DN22">
        <v>0.1000778994620523</v>
      </c>
      <c r="DO22">
        <v>1</v>
      </c>
      <c r="DP22">
        <v>2</v>
      </c>
      <c r="DQ22">
        <v>2</v>
      </c>
      <c r="DR22" t="s">
        <v>357</v>
      </c>
      <c r="DS22">
        <v>2.6889500000000002</v>
      </c>
      <c r="DT22">
        <v>2.80694</v>
      </c>
      <c r="DU22">
        <v>9.3359600000000001E-2</v>
      </c>
      <c r="DV22">
        <v>9.6123399999999998E-2</v>
      </c>
      <c r="DW22">
        <v>8.6193800000000001E-2</v>
      </c>
      <c r="DX22">
        <v>7.6641000000000001E-2</v>
      </c>
      <c r="DY22">
        <v>27376.799999999999</v>
      </c>
      <c r="DZ22">
        <v>30826.5</v>
      </c>
      <c r="EA22">
        <v>28422.5</v>
      </c>
      <c r="EB22">
        <v>32708.7</v>
      </c>
      <c r="EC22">
        <v>36097.1</v>
      </c>
      <c r="ED22">
        <v>41039.800000000003</v>
      </c>
      <c r="EE22">
        <v>41706.800000000003</v>
      </c>
      <c r="EF22">
        <v>47318.6</v>
      </c>
      <c r="EG22">
        <v>1.8037799999999999</v>
      </c>
      <c r="EH22">
        <v>2.1789299999999998</v>
      </c>
      <c r="EI22">
        <v>6.5632200000000002E-2</v>
      </c>
      <c r="EJ22">
        <v>0</v>
      </c>
      <c r="EK22">
        <v>17.894200000000001</v>
      </c>
      <c r="EL22">
        <v>999.9</v>
      </c>
      <c r="EM22">
        <v>65.5</v>
      </c>
      <c r="EN22">
        <v>21.3</v>
      </c>
      <c r="EO22">
        <v>16.693100000000001</v>
      </c>
      <c r="EP22">
        <v>63.883299999999998</v>
      </c>
      <c r="EQ22">
        <v>15.7372</v>
      </c>
      <c r="ER22">
        <v>1</v>
      </c>
      <c r="ES22">
        <v>-0.156613</v>
      </c>
      <c r="ET22">
        <v>1.6294999999999999</v>
      </c>
      <c r="EU22">
        <v>20.229600000000001</v>
      </c>
      <c r="EV22">
        <v>5.2273199999999997</v>
      </c>
      <c r="EW22">
        <v>12.0099</v>
      </c>
      <c r="EX22">
        <v>4.9894999999999996</v>
      </c>
      <c r="EY22">
        <v>3.3050000000000002</v>
      </c>
      <c r="EZ22">
        <v>2617.1</v>
      </c>
      <c r="FA22">
        <v>472.2</v>
      </c>
      <c r="FB22">
        <v>49</v>
      </c>
      <c r="FC22">
        <v>6.4</v>
      </c>
      <c r="FD22">
        <v>1.85242</v>
      </c>
      <c r="FE22">
        <v>1.8614200000000001</v>
      </c>
      <c r="FF22">
        <v>1.86036</v>
      </c>
      <c r="FG22">
        <v>1.8563799999999999</v>
      </c>
      <c r="FH22">
        <v>1.8608</v>
      </c>
      <c r="FI22">
        <v>1.8571299999999999</v>
      </c>
      <c r="FJ22">
        <v>1.8591500000000001</v>
      </c>
      <c r="FK22">
        <v>1.8620300000000001</v>
      </c>
      <c r="FL22">
        <v>0</v>
      </c>
      <c r="FM22">
        <v>0</v>
      </c>
      <c r="FN22">
        <v>0</v>
      </c>
      <c r="FO22">
        <v>0</v>
      </c>
      <c r="FP22" t="s">
        <v>358</v>
      </c>
      <c r="FQ22" t="s">
        <v>359</v>
      </c>
      <c r="FR22" t="s">
        <v>360</v>
      </c>
      <c r="FS22" t="s">
        <v>360</v>
      </c>
      <c r="FT22" t="s">
        <v>360</v>
      </c>
      <c r="FU22" t="s">
        <v>360</v>
      </c>
      <c r="FV22">
        <v>0</v>
      </c>
      <c r="FW22">
        <v>100</v>
      </c>
      <c r="FX22">
        <v>100</v>
      </c>
      <c r="FY22">
        <v>-2.0270000000000001</v>
      </c>
      <c r="FZ22">
        <v>1.5699999999999999E-2</v>
      </c>
      <c r="GA22">
        <v>-0.58474170270543158</v>
      </c>
      <c r="GB22">
        <v>-4.0117494158234393E-3</v>
      </c>
      <c r="GC22">
        <v>1.087516141204025E-6</v>
      </c>
      <c r="GD22">
        <v>-8.657206703991749E-11</v>
      </c>
      <c r="GE22">
        <v>1.5670000000000069E-2</v>
      </c>
      <c r="GF22">
        <v>0</v>
      </c>
      <c r="GG22">
        <v>0</v>
      </c>
      <c r="GH22">
        <v>0</v>
      </c>
      <c r="GI22">
        <v>4</v>
      </c>
      <c r="GJ22">
        <v>2094</v>
      </c>
      <c r="GK22">
        <v>-1</v>
      </c>
      <c r="GL22">
        <v>-1</v>
      </c>
      <c r="GM22">
        <v>5.5</v>
      </c>
      <c r="GN22">
        <v>5.4</v>
      </c>
      <c r="GO22">
        <v>1.02783</v>
      </c>
      <c r="GP22">
        <v>2.33643</v>
      </c>
      <c r="GQ22">
        <v>1.5942400000000001</v>
      </c>
      <c r="GR22">
        <v>2.34619</v>
      </c>
      <c r="GS22">
        <v>1.40015</v>
      </c>
      <c r="GT22">
        <v>2.36816</v>
      </c>
      <c r="GU22">
        <v>24.591999999999999</v>
      </c>
      <c r="GV22">
        <v>15.821899999999999</v>
      </c>
      <c r="GW22">
        <v>18</v>
      </c>
      <c r="GX22">
        <v>395.70600000000002</v>
      </c>
      <c r="GY22">
        <v>696.51</v>
      </c>
      <c r="GZ22">
        <v>17.404599999999999</v>
      </c>
      <c r="HA22">
        <v>24.9514</v>
      </c>
      <c r="HB22">
        <v>30</v>
      </c>
      <c r="HC22">
        <v>25.161300000000001</v>
      </c>
      <c r="HD22">
        <v>25.169699999999999</v>
      </c>
      <c r="HE22">
        <v>20.6373</v>
      </c>
      <c r="HF22">
        <v>15</v>
      </c>
      <c r="HG22">
        <v>-30</v>
      </c>
      <c r="HH22">
        <v>17.403300000000002</v>
      </c>
      <c r="HI22">
        <v>420.43099999999998</v>
      </c>
      <c r="HJ22">
        <v>15.726599999999999</v>
      </c>
      <c r="HK22">
        <v>104.339</v>
      </c>
      <c r="HL22">
        <v>104.099</v>
      </c>
    </row>
    <row r="23" spans="1:220" x14ac:dyDescent="0.2">
      <c r="A23">
        <v>5</v>
      </c>
      <c r="B23">
        <v>1689036981.0999999</v>
      </c>
      <c r="C23">
        <v>242</v>
      </c>
      <c r="D23" t="s">
        <v>367</v>
      </c>
      <c r="E23" t="s">
        <v>368</v>
      </c>
      <c r="F23" t="s">
        <v>351</v>
      </c>
      <c r="G23" t="s">
        <v>352</v>
      </c>
      <c r="H23" t="s">
        <v>353</v>
      </c>
      <c r="I23" t="s">
        <v>354</v>
      </c>
      <c r="J23" t="s">
        <v>398</v>
      </c>
      <c r="K23" t="s">
        <v>355</v>
      </c>
      <c r="L23">
        <v>1689036981.0999999</v>
      </c>
      <c r="M23">
        <f t="shared" si="0"/>
        <v>1.6143775043920771E-3</v>
      </c>
      <c r="N23">
        <f t="shared" si="1"/>
        <v>1.6143775043920772</v>
      </c>
      <c r="O23">
        <f t="shared" si="2"/>
        <v>13.713374384034623</v>
      </c>
      <c r="P23">
        <f t="shared" si="3"/>
        <v>400.03199999999998</v>
      </c>
      <c r="Q23">
        <f t="shared" si="4"/>
        <v>289.53375142267561</v>
      </c>
      <c r="R23">
        <f t="shared" si="5"/>
        <v>28.940893342243729</v>
      </c>
      <c r="S23">
        <f t="shared" si="6"/>
        <v>39.985954620480001</v>
      </c>
      <c r="T23">
        <f t="shared" si="7"/>
        <v>0.21353200019474597</v>
      </c>
      <c r="U23">
        <f t="shared" si="8"/>
        <v>3.0318692582303828</v>
      </c>
      <c r="V23">
        <f t="shared" si="9"/>
        <v>0.20551515174040738</v>
      </c>
      <c r="W23">
        <f t="shared" si="10"/>
        <v>0.1291421745250268</v>
      </c>
      <c r="X23">
        <f t="shared" si="11"/>
        <v>165.40175099999999</v>
      </c>
      <c r="Y23">
        <f t="shared" si="12"/>
        <v>20.275803259165073</v>
      </c>
      <c r="Z23">
        <f t="shared" si="13"/>
        <v>20.275803259165073</v>
      </c>
      <c r="AA23">
        <f t="shared" si="14"/>
        <v>2.3869926651702156</v>
      </c>
      <c r="AB23">
        <f t="shared" si="15"/>
        <v>70.071309220443084</v>
      </c>
      <c r="AC23">
        <f t="shared" si="16"/>
        <v>1.6175323810470001</v>
      </c>
      <c r="AD23">
        <f t="shared" si="17"/>
        <v>2.3084089608748029</v>
      </c>
      <c r="AE23">
        <f t="shared" si="18"/>
        <v>0.76946028412321543</v>
      </c>
      <c r="AF23">
        <f t="shared" si="19"/>
        <v>-71.194047943690606</v>
      </c>
      <c r="AG23">
        <f t="shared" si="20"/>
        <v>-88.36383834812618</v>
      </c>
      <c r="AH23">
        <f t="shared" si="21"/>
        <v>-5.8600727192827833</v>
      </c>
      <c r="AI23">
        <f t="shared" si="22"/>
        <v>-1.6208011099578812E-2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54005.778065507569</v>
      </c>
      <c r="AO23">
        <f t="shared" si="26"/>
        <v>1000.07</v>
      </c>
      <c r="AP23">
        <f t="shared" si="27"/>
        <v>843.05909999999994</v>
      </c>
      <c r="AQ23">
        <f t="shared" si="28"/>
        <v>0.84300008999370035</v>
      </c>
      <c r="AR23">
        <f t="shared" si="29"/>
        <v>0.16539017368784184</v>
      </c>
      <c r="AS23">
        <v>1689036981.0999999</v>
      </c>
      <c r="AT23">
        <v>400.03199999999998</v>
      </c>
      <c r="AU23">
        <v>419.59100000000001</v>
      </c>
      <c r="AV23">
        <v>16.182300000000001</v>
      </c>
      <c r="AW23">
        <v>14.0189</v>
      </c>
      <c r="AX23">
        <v>402.06</v>
      </c>
      <c r="AY23">
        <v>16.166699999999999</v>
      </c>
      <c r="AZ23">
        <v>400.11</v>
      </c>
      <c r="BA23">
        <v>99.756799999999998</v>
      </c>
      <c r="BB23">
        <v>0.20008999999999999</v>
      </c>
      <c r="BC23">
        <v>19.735199999999999</v>
      </c>
      <c r="BD23">
        <v>18.9802</v>
      </c>
      <c r="BE23">
        <v>999.9</v>
      </c>
      <c r="BF23">
        <v>0</v>
      </c>
      <c r="BG23">
        <v>0</v>
      </c>
      <c r="BH23">
        <v>9990</v>
      </c>
      <c r="BI23">
        <v>0</v>
      </c>
      <c r="BJ23">
        <v>2.0384199999999999</v>
      </c>
      <c r="BK23">
        <v>-19.559000000000001</v>
      </c>
      <c r="BL23">
        <v>406.61200000000002</v>
      </c>
      <c r="BM23">
        <v>425.55700000000002</v>
      </c>
      <c r="BN23">
        <v>2.16343</v>
      </c>
      <c r="BO23">
        <v>419.59100000000001</v>
      </c>
      <c r="BP23">
        <v>14.0189</v>
      </c>
      <c r="BQ23">
        <v>1.6143000000000001</v>
      </c>
      <c r="BR23">
        <v>1.3984799999999999</v>
      </c>
      <c r="BS23">
        <v>14.096</v>
      </c>
      <c r="BT23">
        <v>11.901199999999999</v>
      </c>
      <c r="BU23">
        <v>1000.07</v>
      </c>
      <c r="BV23">
        <v>0.89999799999999996</v>
      </c>
      <c r="BW23">
        <v>0.10000199999999999</v>
      </c>
      <c r="BX23">
        <v>0</v>
      </c>
      <c r="BY23">
        <v>1.8475999999999999</v>
      </c>
      <c r="BZ23">
        <v>0</v>
      </c>
      <c r="CA23">
        <v>6395.25</v>
      </c>
      <c r="CB23">
        <v>8111.85</v>
      </c>
      <c r="CC23">
        <v>37.875</v>
      </c>
      <c r="CD23">
        <v>39.375</v>
      </c>
      <c r="CE23">
        <v>38.75</v>
      </c>
      <c r="CF23">
        <v>37.375</v>
      </c>
      <c r="CG23">
        <v>37.125</v>
      </c>
      <c r="CH23">
        <v>900.06</v>
      </c>
      <c r="CI23">
        <v>100.01</v>
      </c>
      <c r="CJ23">
        <v>0</v>
      </c>
      <c r="CK23">
        <v>1689036984.0999999</v>
      </c>
      <c r="CL23">
        <v>0</v>
      </c>
      <c r="CM23">
        <v>1689036597.0999999</v>
      </c>
      <c r="CN23" t="s">
        <v>356</v>
      </c>
      <c r="CO23">
        <v>1689036591.0999999</v>
      </c>
      <c r="CP23">
        <v>1689036597.0999999</v>
      </c>
      <c r="CQ23">
        <v>46</v>
      </c>
      <c r="CR23">
        <v>7.3999999999999996E-2</v>
      </c>
      <c r="CS23">
        <v>5.0000000000000001E-3</v>
      </c>
      <c r="CT23">
        <v>-2.097</v>
      </c>
      <c r="CU23">
        <v>1.6E-2</v>
      </c>
      <c r="CV23">
        <v>422</v>
      </c>
      <c r="CW23">
        <v>14</v>
      </c>
      <c r="CX23">
        <v>0.09</v>
      </c>
      <c r="CY23">
        <v>0.06</v>
      </c>
      <c r="CZ23">
        <v>18.69055361806938</v>
      </c>
      <c r="DA23">
        <v>-1.0337514337099511E-2</v>
      </c>
      <c r="DB23">
        <v>7.0352737229259665E-2</v>
      </c>
      <c r="DC23">
        <v>1</v>
      </c>
      <c r="DD23">
        <v>419.60187804878052</v>
      </c>
      <c r="DE23">
        <v>2.452264808416052E-2</v>
      </c>
      <c r="DF23">
        <v>4.1410612002684852E-2</v>
      </c>
      <c r="DG23">
        <v>-1</v>
      </c>
      <c r="DH23">
        <v>2.167007804878049</v>
      </c>
      <c r="DI23">
        <v>-3.2219372822301882E-2</v>
      </c>
      <c r="DJ23">
        <v>3.2315853635526432E-3</v>
      </c>
      <c r="DK23">
        <v>-1</v>
      </c>
      <c r="DL23">
        <v>1000.028390243902</v>
      </c>
      <c r="DM23">
        <v>-0.2418580547049414</v>
      </c>
      <c r="DN23">
        <v>0.11027545954558129</v>
      </c>
      <c r="DO23">
        <v>1</v>
      </c>
      <c r="DP23">
        <v>2</v>
      </c>
      <c r="DQ23">
        <v>2</v>
      </c>
      <c r="DR23" t="s">
        <v>357</v>
      </c>
      <c r="DS23">
        <v>2.6890000000000001</v>
      </c>
      <c r="DT23">
        <v>2.8068900000000001</v>
      </c>
      <c r="DU23">
        <v>9.3359200000000003E-2</v>
      </c>
      <c r="DV23">
        <v>9.59705E-2</v>
      </c>
      <c r="DW23">
        <v>8.5981000000000002E-2</v>
      </c>
      <c r="DX23">
        <v>7.6676099999999997E-2</v>
      </c>
      <c r="DY23">
        <v>27377.8</v>
      </c>
      <c r="DZ23">
        <v>30831.9</v>
      </c>
      <c r="EA23">
        <v>28423.5</v>
      </c>
      <c r="EB23">
        <v>32708.799999999999</v>
      </c>
      <c r="EC23">
        <v>36107.5</v>
      </c>
      <c r="ED23">
        <v>41038.699999999997</v>
      </c>
      <c r="EE23">
        <v>41708.9</v>
      </c>
      <c r="EF23">
        <v>47319</v>
      </c>
      <c r="EG23">
        <v>1.8037799999999999</v>
      </c>
      <c r="EH23">
        <v>2.1794799999999999</v>
      </c>
      <c r="EI23">
        <v>6.5282000000000007E-2</v>
      </c>
      <c r="EJ23">
        <v>0</v>
      </c>
      <c r="EK23">
        <v>17.897400000000001</v>
      </c>
      <c r="EL23">
        <v>999.9</v>
      </c>
      <c r="EM23">
        <v>65.599999999999994</v>
      </c>
      <c r="EN23">
        <v>21.3</v>
      </c>
      <c r="EO23">
        <v>16.718399999999999</v>
      </c>
      <c r="EP23">
        <v>63.783299999999997</v>
      </c>
      <c r="EQ23">
        <v>16.234000000000002</v>
      </c>
      <c r="ER23">
        <v>1</v>
      </c>
      <c r="ES23">
        <v>-0.15843699999999999</v>
      </c>
      <c r="ET23">
        <v>1.4423299999999999</v>
      </c>
      <c r="EU23">
        <v>20.233599999999999</v>
      </c>
      <c r="EV23">
        <v>5.2273199999999997</v>
      </c>
      <c r="EW23">
        <v>12.0099</v>
      </c>
      <c r="EX23">
        <v>4.9897</v>
      </c>
      <c r="EY23">
        <v>3.3050000000000002</v>
      </c>
      <c r="EZ23">
        <v>2618.4</v>
      </c>
      <c r="FA23">
        <v>474.8</v>
      </c>
      <c r="FB23">
        <v>49</v>
      </c>
      <c r="FC23">
        <v>6.4</v>
      </c>
      <c r="FD23">
        <v>1.8524099999999999</v>
      </c>
      <c r="FE23">
        <v>1.86141</v>
      </c>
      <c r="FF23">
        <v>1.8603499999999999</v>
      </c>
      <c r="FG23">
        <v>1.8563799999999999</v>
      </c>
      <c r="FH23">
        <v>1.8608</v>
      </c>
      <c r="FI23">
        <v>1.85714</v>
      </c>
      <c r="FJ23">
        <v>1.8591299999999999</v>
      </c>
      <c r="FK23">
        <v>1.8620300000000001</v>
      </c>
      <c r="FL23">
        <v>0</v>
      </c>
      <c r="FM23">
        <v>0</v>
      </c>
      <c r="FN23">
        <v>0</v>
      </c>
      <c r="FO23">
        <v>0</v>
      </c>
      <c r="FP23" t="s">
        <v>358</v>
      </c>
      <c r="FQ23" t="s">
        <v>359</v>
      </c>
      <c r="FR23" t="s">
        <v>360</v>
      </c>
      <c r="FS23" t="s">
        <v>360</v>
      </c>
      <c r="FT23" t="s">
        <v>360</v>
      </c>
      <c r="FU23" t="s">
        <v>360</v>
      </c>
      <c r="FV23">
        <v>0</v>
      </c>
      <c r="FW23">
        <v>100</v>
      </c>
      <c r="FX23">
        <v>100</v>
      </c>
      <c r="FY23">
        <v>-2.028</v>
      </c>
      <c r="FZ23">
        <v>1.5599999999999999E-2</v>
      </c>
      <c r="GA23">
        <v>-0.58474170270543158</v>
      </c>
      <c r="GB23">
        <v>-4.0117494158234393E-3</v>
      </c>
      <c r="GC23">
        <v>1.087516141204025E-6</v>
      </c>
      <c r="GD23">
        <v>-8.657206703991749E-11</v>
      </c>
      <c r="GE23">
        <v>1.5670000000000069E-2</v>
      </c>
      <c r="GF23">
        <v>0</v>
      </c>
      <c r="GG23">
        <v>0</v>
      </c>
      <c r="GH23">
        <v>0</v>
      </c>
      <c r="GI23">
        <v>4</v>
      </c>
      <c r="GJ23">
        <v>2094</v>
      </c>
      <c r="GK23">
        <v>-1</v>
      </c>
      <c r="GL23">
        <v>-1</v>
      </c>
      <c r="GM23">
        <v>6.5</v>
      </c>
      <c r="GN23">
        <v>6.4</v>
      </c>
      <c r="GO23">
        <v>1.02661</v>
      </c>
      <c r="GP23">
        <v>2.34009</v>
      </c>
      <c r="GQ23">
        <v>1.5942400000000001</v>
      </c>
      <c r="GR23">
        <v>2.34619</v>
      </c>
      <c r="GS23">
        <v>1.40015</v>
      </c>
      <c r="GT23">
        <v>2.36084</v>
      </c>
      <c r="GU23">
        <v>24.612400000000001</v>
      </c>
      <c r="GV23">
        <v>15.821899999999999</v>
      </c>
      <c r="GW23">
        <v>18</v>
      </c>
      <c r="GX23">
        <v>395.58699999999999</v>
      </c>
      <c r="GY23">
        <v>696.81500000000005</v>
      </c>
      <c r="GZ23">
        <v>17.581399999999999</v>
      </c>
      <c r="HA23">
        <v>24.9297</v>
      </c>
      <c r="HB23">
        <v>30</v>
      </c>
      <c r="HC23">
        <v>25.144400000000001</v>
      </c>
      <c r="HD23">
        <v>25.154900000000001</v>
      </c>
      <c r="HE23">
        <v>20.598099999999999</v>
      </c>
      <c r="HF23">
        <v>15</v>
      </c>
      <c r="HG23">
        <v>-30</v>
      </c>
      <c r="HH23">
        <v>17.5898</v>
      </c>
      <c r="HI23">
        <v>419.4</v>
      </c>
      <c r="HJ23">
        <v>15.726599999999999</v>
      </c>
      <c r="HK23">
        <v>104.343</v>
      </c>
      <c r="HL23">
        <v>104.099</v>
      </c>
    </row>
    <row r="24" spans="1:220" x14ac:dyDescent="0.2">
      <c r="A24">
        <v>6</v>
      </c>
      <c r="B24">
        <v>1689037041.5999999</v>
      </c>
      <c r="C24">
        <v>302.5</v>
      </c>
      <c r="D24" t="s">
        <v>369</v>
      </c>
      <c r="E24" t="s">
        <v>370</v>
      </c>
      <c r="F24" t="s">
        <v>351</v>
      </c>
      <c r="G24" t="s">
        <v>352</v>
      </c>
      <c r="H24" t="s">
        <v>353</v>
      </c>
      <c r="I24" t="s">
        <v>354</v>
      </c>
      <c r="J24" t="s">
        <v>398</v>
      </c>
      <c r="K24" t="s">
        <v>355</v>
      </c>
      <c r="L24">
        <v>1689037041.5999999</v>
      </c>
      <c r="M24">
        <f t="shared" si="0"/>
        <v>1.5599670746142286E-3</v>
      </c>
      <c r="N24">
        <f t="shared" si="1"/>
        <v>1.5599670746142287</v>
      </c>
      <c r="O24">
        <f t="shared" si="2"/>
        <v>12.613537571132467</v>
      </c>
      <c r="P24">
        <f t="shared" si="3"/>
        <v>400.05200000000002</v>
      </c>
      <c r="Q24">
        <f t="shared" si="4"/>
        <v>300.01294019666727</v>
      </c>
      <c r="R24">
        <f t="shared" si="5"/>
        <v>29.988574671054149</v>
      </c>
      <c r="S24">
        <f t="shared" si="6"/>
        <v>39.988239395408002</v>
      </c>
      <c r="T24">
        <f t="shared" si="7"/>
        <v>0.21763033690872804</v>
      </c>
      <c r="U24">
        <f t="shared" si="8"/>
        <v>3.0353798625726438</v>
      </c>
      <c r="V24">
        <f t="shared" si="9"/>
        <v>0.2093184773081774</v>
      </c>
      <c r="W24">
        <f t="shared" si="10"/>
        <v>0.13154438601684426</v>
      </c>
      <c r="X24">
        <f t="shared" si="11"/>
        <v>124.03636394768387</v>
      </c>
      <c r="Y24">
        <f t="shared" si="12"/>
        <v>19.965474134748753</v>
      </c>
      <c r="Z24">
        <f t="shared" si="13"/>
        <v>19.965474134748753</v>
      </c>
      <c r="AA24">
        <f t="shared" si="14"/>
        <v>2.3416006593786567</v>
      </c>
      <c r="AB24">
        <f t="shared" si="15"/>
        <v>70.180443687772865</v>
      </c>
      <c r="AC24">
        <f t="shared" si="16"/>
        <v>1.6113865468027999</v>
      </c>
      <c r="AD24">
        <f t="shared" si="17"/>
        <v>2.2960620681905755</v>
      </c>
      <c r="AE24">
        <f t="shared" si="18"/>
        <v>0.73021411257585678</v>
      </c>
      <c r="AF24">
        <f t="shared" si="19"/>
        <v>-68.794547990487487</v>
      </c>
      <c r="AG24">
        <f t="shared" si="20"/>
        <v>-51.82163183349271</v>
      </c>
      <c r="AH24">
        <f t="shared" si="21"/>
        <v>-3.4257395816110416</v>
      </c>
      <c r="AI24">
        <f t="shared" si="22"/>
        <v>-5.5554579073699983E-3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54119.552949245859</v>
      </c>
      <c r="AO24">
        <f t="shared" si="26"/>
        <v>749.96500000000003</v>
      </c>
      <c r="AP24">
        <f t="shared" si="27"/>
        <v>632.22031499879995</v>
      </c>
      <c r="AQ24">
        <f t="shared" si="28"/>
        <v>0.84299975998719923</v>
      </c>
      <c r="AR24">
        <f t="shared" si="29"/>
        <v>0.16538953677529467</v>
      </c>
      <c r="AS24">
        <v>1689037041.5999999</v>
      </c>
      <c r="AT24">
        <v>400.05200000000002</v>
      </c>
      <c r="AU24">
        <v>418.084</v>
      </c>
      <c r="AV24">
        <v>16.120699999999999</v>
      </c>
      <c r="AW24">
        <v>14.03</v>
      </c>
      <c r="AX24">
        <v>402.08</v>
      </c>
      <c r="AY24">
        <v>16.1051</v>
      </c>
      <c r="AZ24">
        <v>400.09399999999999</v>
      </c>
      <c r="BA24">
        <v>99.757400000000004</v>
      </c>
      <c r="BB24">
        <v>0.20020399999999999</v>
      </c>
      <c r="BC24">
        <v>19.648800000000001</v>
      </c>
      <c r="BD24">
        <v>18.959299999999999</v>
      </c>
      <c r="BE24">
        <v>999.9</v>
      </c>
      <c r="BF24">
        <v>0</v>
      </c>
      <c r="BG24">
        <v>0</v>
      </c>
      <c r="BH24">
        <v>10008.799999999999</v>
      </c>
      <c r="BI24">
        <v>0</v>
      </c>
      <c r="BJ24">
        <v>1.9979499999999999</v>
      </c>
      <c r="BK24">
        <v>-18.032</v>
      </c>
      <c r="BL24">
        <v>406.60700000000003</v>
      </c>
      <c r="BM24">
        <v>424.03399999999999</v>
      </c>
      <c r="BN24">
        <v>2.09076</v>
      </c>
      <c r="BO24">
        <v>418.084</v>
      </c>
      <c r="BP24">
        <v>14.03</v>
      </c>
      <c r="BQ24">
        <v>1.60816</v>
      </c>
      <c r="BR24">
        <v>1.3995899999999999</v>
      </c>
      <c r="BS24">
        <v>14.0372</v>
      </c>
      <c r="BT24">
        <v>11.9132</v>
      </c>
      <c r="BU24">
        <v>749.96500000000003</v>
      </c>
      <c r="BV24">
        <v>0.90000199999999997</v>
      </c>
      <c r="BW24">
        <v>9.9997699999999995E-2</v>
      </c>
      <c r="BX24">
        <v>0</v>
      </c>
      <c r="BY24">
        <v>2.4262999999999999</v>
      </c>
      <c r="BZ24">
        <v>0</v>
      </c>
      <c r="CA24">
        <v>5152.0200000000004</v>
      </c>
      <c r="CB24">
        <v>6083.2</v>
      </c>
      <c r="CC24">
        <v>36</v>
      </c>
      <c r="CD24">
        <v>38.125</v>
      </c>
      <c r="CE24">
        <v>37.186999999999998</v>
      </c>
      <c r="CF24">
        <v>36.061999999999998</v>
      </c>
      <c r="CG24">
        <v>35.561999999999998</v>
      </c>
      <c r="CH24">
        <v>674.97</v>
      </c>
      <c r="CI24">
        <v>74.989999999999995</v>
      </c>
      <c r="CJ24">
        <v>0</v>
      </c>
      <c r="CK24">
        <v>1689037044.7</v>
      </c>
      <c r="CL24">
        <v>0</v>
      </c>
      <c r="CM24">
        <v>1689036597.0999999</v>
      </c>
      <c r="CN24" t="s">
        <v>356</v>
      </c>
      <c r="CO24">
        <v>1689036591.0999999</v>
      </c>
      <c r="CP24">
        <v>1689036597.0999999</v>
      </c>
      <c r="CQ24">
        <v>46</v>
      </c>
      <c r="CR24">
        <v>7.3999999999999996E-2</v>
      </c>
      <c r="CS24">
        <v>5.0000000000000001E-3</v>
      </c>
      <c r="CT24">
        <v>-2.097</v>
      </c>
      <c r="CU24">
        <v>1.6E-2</v>
      </c>
      <c r="CV24">
        <v>422</v>
      </c>
      <c r="CW24">
        <v>14</v>
      </c>
      <c r="CX24">
        <v>0.09</v>
      </c>
      <c r="CY24">
        <v>0.06</v>
      </c>
      <c r="CZ24">
        <v>17.21795963084152</v>
      </c>
      <c r="DA24">
        <v>0.65151766476219974</v>
      </c>
      <c r="DB24">
        <v>8.7637473496226664E-2</v>
      </c>
      <c r="DC24">
        <v>1</v>
      </c>
      <c r="DD24">
        <v>418.11857500000008</v>
      </c>
      <c r="DE24">
        <v>0.31095309568290991</v>
      </c>
      <c r="DF24">
        <v>5.0784784876965187E-2</v>
      </c>
      <c r="DG24">
        <v>-1</v>
      </c>
      <c r="DH24">
        <v>2.09426925</v>
      </c>
      <c r="DI24">
        <v>-1.447125703565222E-2</v>
      </c>
      <c r="DJ24">
        <v>1.7205135679499641E-3</v>
      </c>
      <c r="DK24">
        <v>-1</v>
      </c>
      <c r="DL24">
        <v>750.00365853658536</v>
      </c>
      <c r="DM24">
        <v>-0.16988834809917691</v>
      </c>
      <c r="DN24">
        <v>0.1415712541023238</v>
      </c>
      <c r="DO24">
        <v>1</v>
      </c>
      <c r="DP24">
        <v>2</v>
      </c>
      <c r="DQ24">
        <v>2</v>
      </c>
      <c r="DR24" t="s">
        <v>357</v>
      </c>
      <c r="DS24">
        <v>2.6890000000000001</v>
      </c>
      <c r="DT24">
        <v>2.8071700000000002</v>
      </c>
      <c r="DU24">
        <v>9.3367400000000003E-2</v>
      </c>
      <c r="DV24">
        <v>9.5715300000000003E-2</v>
      </c>
      <c r="DW24">
        <v>8.5745100000000005E-2</v>
      </c>
      <c r="DX24">
        <v>7.6724399999999998E-2</v>
      </c>
      <c r="DY24">
        <v>27378.6</v>
      </c>
      <c r="DZ24">
        <v>30842.2</v>
      </c>
      <c r="EA24">
        <v>28424.400000000001</v>
      </c>
      <c r="EB24">
        <v>32710.400000000001</v>
      </c>
      <c r="EC24">
        <v>36117.699999999997</v>
      </c>
      <c r="ED24">
        <v>41038.400000000001</v>
      </c>
      <c r="EE24">
        <v>41709.699999999997</v>
      </c>
      <c r="EF24">
        <v>47321.2</v>
      </c>
      <c r="EG24">
        <v>1.8039700000000001</v>
      </c>
      <c r="EH24">
        <v>2.1795200000000001</v>
      </c>
      <c r="EI24">
        <v>6.6377199999999997E-2</v>
      </c>
      <c r="EJ24">
        <v>0</v>
      </c>
      <c r="EK24">
        <v>17.8583</v>
      </c>
      <c r="EL24">
        <v>999.9</v>
      </c>
      <c r="EM24">
        <v>65.599999999999994</v>
      </c>
      <c r="EN24">
        <v>21.3</v>
      </c>
      <c r="EO24">
        <v>16.7163</v>
      </c>
      <c r="EP24">
        <v>63.3033</v>
      </c>
      <c r="EQ24">
        <v>15.8133</v>
      </c>
      <c r="ER24">
        <v>1</v>
      </c>
      <c r="ES24">
        <v>-0.16090399999999999</v>
      </c>
      <c r="ET24">
        <v>1.1675</v>
      </c>
      <c r="EU24">
        <v>20.238199999999999</v>
      </c>
      <c r="EV24">
        <v>5.2268699999999999</v>
      </c>
      <c r="EW24">
        <v>12.0099</v>
      </c>
      <c r="EX24">
        <v>4.9897</v>
      </c>
      <c r="EY24">
        <v>3.3050000000000002</v>
      </c>
      <c r="EZ24">
        <v>2619.9</v>
      </c>
      <c r="FA24">
        <v>478</v>
      </c>
      <c r="FB24">
        <v>49</v>
      </c>
      <c r="FC24">
        <v>6.4</v>
      </c>
      <c r="FD24">
        <v>1.8523799999999999</v>
      </c>
      <c r="FE24">
        <v>1.86141</v>
      </c>
      <c r="FF24">
        <v>1.8603499999999999</v>
      </c>
      <c r="FG24">
        <v>1.8563799999999999</v>
      </c>
      <c r="FH24">
        <v>1.86077</v>
      </c>
      <c r="FI24">
        <v>1.8570899999999999</v>
      </c>
      <c r="FJ24">
        <v>1.8591299999999999</v>
      </c>
      <c r="FK24">
        <v>1.8620300000000001</v>
      </c>
      <c r="FL24">
        <v>0</v>
      </c>
      <c r="FM24">
        <v>0</v>
      </c>
      <c r="FN24">
        <v>0</v>
      </c>
      <c r="FO24">
        <v>0</v>
      </c>
      <c r="FP24" t="s">
        <v>358</v>
      </c>
      <c r="FQ24" t="s">
        <v>359</v>
      </c>
      <c r="FR24" t="s">
        <v>360</v>
      </c>
      <c r="FS24" t="s">
        <v>360</v>
      </c>
      <c r="FT24" t="s">
        <v>360</v>
      </c>
      <c r="FU24" t="s">
        <v>360</v>
      </c>
      <c r="FV24">
        <v>0</v>
      </c>
      <c r="FW24">
        <v>100</v>
      </c>
      <c r="FX24">
        <v>100</v>
      </c>
      <c r="FY24">
        <v>-2.028</v>
      </c>
      <c r="FZ24">
        <v>1.5599999999999999E-2</v>
      </c>
      <c r="GA24">
        <v>-0.58474170270543158</v>
      </c>
      <c r="GB24">
        <v>-4.0117494158234393E-3</v>
      </c>
      <c r="GC24">
        <v>1.087516141204025E-6</v>
      </c>
      <c r="GD24">
        <v>-8.657206703991749E-11</v>
      </c>
      <c r="GE24">
        <v>1.5670000000000069E-2</v>
      </c>
      <c r="GF24">
        <v>0</v>
      </c>
      <c r="GG24">
        <v>0</v>
      </c>
      <c r="GH24">
        <v>0</v>
      </c>
      <c r="GI24">
        <v>4</v>
      </c>
      <c r="GJ24">
        <v>2094</v>
      </c>
      <c r="GK24">
        <v>-1</v>
      </c>
      <c r="GL24">
        <v>-1</v>
      </c>
      <c r="GM24">
        <v>7.5</v>
      </c>
      <c r="GN24">
        <v>7.4</v>
      </c>
      <c r="GO24">
        <v>1.02295</v>
      </c>
      <c r="GP24">
        <v>2.33887</v>
      </c>
      <c r="GQ24">
        <v>1.5942400000000001</v>
      </c>
      <c r="GR24">
        <v>2.34741</v>
      </c>
      <c r="GS24">
        <v>1.40015</v>
      </c>
      <c r="GT24">
        <v>2.35229</v>
      </c>
      <c r="GU24">
        <v>24.612400000000001</v>
      </c>
      <c r="GV24">
        <v>15.821899999999999</v>
      </c>
      <c r="GW24">
        <v>18</v>
      </c>
      <c r="GX24">
        <v>395.55900000000003</v>
      </c>
      <c r="GY24">
        <v>696.62800000000004</v>
      </c>
      <c r="GZ24">
        <v>17.854700000000001</v>
      </c>
      <c r="HA24">
        <v>24.906400000000001</v>
      </c>
      <c r="HB24">
        <v>30</v>
      </c>
      <c r="HC24">
        <v>25.125399999999999</v>
      </c>
      <c r="HD24">
        <v>25.137699999999999</v>
      </c>
      <c r="HE24">
        <v>20.543700000000001</v>
      </c>
      <c r="HF24">
        <v>15</v>
      </c>
      <c r="HG24">
        <v>-30</v>
      </c>
      <c r="HH24">
        <v>17.8645</v>
      </c>
      <c r="HI24">
        <v>418.13200000000001</v>
      </c>
      <c r="HJ24">
        <v>15.726599999999999</v>
      </c>
      <c r="HK24">
        <v>104.346</v>
      </c>
      <c r="HL24">
        <v>104.104</v>
      </c>
    </row>
    <row r="25" spans="1:220" x14ac:dyDescent="0.2">
      <c r="A25">
        <v>7</v>
      </c>
      <c r="B25">
        <v>1689037102.0999999</v>
      </c>
      <c r="C25">
        <v>363</v>
      </c>
      <c r="D25" t="s">
        <v>371</v>
      </c>
      <c r="E25" t="s">
        <v>372</v>
      </c>
      <c r="F25" t="s">
        <v>351</v>
      </c>
      <c r="G25" t="s">
        <v>352</v>
      </c>
      <c r="H25" t="s">
        <v>353</v>
      </c>
      <c r="I25" t="s">
        <v>354</v>
      </c>
      <c r="J25" t="s">
        <v>398</v>
      </c>
      <c r="K25" t="s">
        <v>355</v>
      </c>
      <c r="L25">
        <v>1689037102.0999999</v>
      </c>
      <c r="M25">
        <f t="shared" si="0"/>
        <v>1.4915930736245889E-3</v>
      </c>
      <c r="N25">
        <f t="shared" si="1"/>
        <v>1.4915930736245888</v>
      </c>
      <c r="O25">
        <f t="shared" si="2"/>
        <v>11.761105995037919</v>
      </c>
      <c r="P25">
        <f t="shared" si="3"/>
        <v>399.99200000000002</v>
      </c>
      <c r="Q25">
        <f t="shared" si="4"/>
        <v>303.98604782534824</v>
      </c>
      <c r="R25">
        <f t="shared" si="5"/>
        <v>30.386378463691287</v>
      </c>
      <c r="S25">
        <f t="shared" si="6"/>
        <v>39.983112321760004</v>
      </c>
      <c r="T25">
        <f t="shared" si="7"/>
        <v>0.21152610475506675</v>
      </c>
      <c r="U25">
        <f t="shared" si="8"/>
        <v>3.0354246567292931</v>
      </c>
      <c r="V25">
        <f t="shared" si="9"/>
        <v>0.20366503142882206</v>
      </c>
      <c r="W25">
        <f t="shared" si="10"/>
        <v>0.12797259031135172</v>
      </c>
      <c r="X25">
        <f t="shared" si="11"/>
        <v>99.213748173764316</v>
      </c>
      <c r="Y25">
        <f t="shared" si="12"/>
        <v>19.820863222567855</v>
      </c>
      <c r="Z25">
        <f t="shared" si="13"/>
        <v>19.820863222567855</v>
      </c>
      <c r="AA25">
        <f t="shared" si="14"/>
        <v>2.3207079702724553</v>
      </c>
      <c r="AB25">
        <f t="shared" si="15"/>
        <v>69.899992628049972</v>
      </c>
      <c r="AC25">
        <f t="shared" si="16"/>
        <v>1.6029950159919999</v>
      </c>
      <c r="AD25">
        <f t="shared" si="17"/>
        <v>2.2932692203872116</v>
      </c>
      <c r="AE25">
        <f t="shared" si="18"/>
        <v>0.71771295428045545</v>
      </c>
      <c r="AF25">
        <f t="shared" si="19"/>
        <v>-65.779254546844371</v>
      </c>
      <c r="AG25">
        <f t="shared" si="20"/>
        <v>-31.364884088917346</v>
      </c>
      <c r="AH25">
        <f t="shared" si="21"/>
        <v>-2.0716437228967903</v>
      </c>
      <c r="AI25">
        <f t="shared" si="22"/>
        <v>-2.034184894196045E-3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54124.479935913092</v>
      </c>
      <c r="AO25">
        <f t="shared" si="26"/>
        <v>599.87300000000005</v>
      </c>
      <c r="AP25">
        <f t="shared" si="27"/>
        <v>505.69332900195042</v>
      </c>
      <c r="AQ25">
        <f t="shared" si="28"/>
        <v>0.84300065014086378</v>
      </c>
      <c r="AR25">
        <f t="shared" si="29"/>
        <v>0.16539125477186722</v>
      </c>
      <c r="AS25">
        <v>1689037102.0999999</v>
      </c>
      <c r="AT25">
        <v>399.99200000000002</v>
      </c>
      <c r="AU25">
        <v>416.82600000000002</v>
      </c>
      <c r="AV25">
        <v>16.0364</v>
      </c>
      <c r="AW25">
        <v>14.037100000000001</v>
      </c>
      <c r="AX25">
        <v>402.01900000000001</v>
      </c>
      <c r="AY25">
        <v>16.020800000000001</v>
      </c>
      <c r="AZ25">
        <v>400.08100000000002</v>
      </c>
      <c r="BA25">
        <v>99.759799999999998</v>
      </c>
      <c r="BB25">
        <v>0.19997999999999999</v>
      </c>
      <c r="BC25">
        <v>19.629200000000001</v>
      </c>
      <c r="BD25">
        <v>18.988499999999998</v>
      </c>
      <c r="BE25">
        <v>999.9</v>
      </c>
      <c r="BF25">
        <v>0</v>
      </c>
      <c r="BG25">
        <v>0</v>
      </c>
      <c r="BH25">
        <v>10008.799999999999</v>
      </c>
      <c r="BI25">
        <v>0</v>
      </c>
      <c r="BJ25">
        <v>2.0354199999999998</v>
      </c>
      <c r="BK25">
        <v>-16.833600000000001</v>
      </c>
      <c r="BL25">
        <v>406.51100000000002</v>
      </c>
      <c r="BM25">
        <v>422.76</v>
      </c>
      <c r="BN25">
        <v>1.99929</v>
      </c>
      <c r="BO25">
        <v>416.82600000000002</v>
      </c>
      <c r="BP25">
        <v>14.037100000000001</v>
      </c>
      <c r="BQ25">
        <v>1.59979</v>
      </c>
      <c r="BR25">
        <v>1.4003399999999999</v>
      </c>
      <c r="BS25">
        <v>13.956799999999999</v>
      </c>
      <c r="BT25">
        <v>11.9213</v>
      </c>
      <c r="BU25">
        <v>599.87300000000005</v>
      </c>
      <c r="BV25">
        <v>0.89998100000000003</v>
      </c>
      <c r="BW25">
        <v>0.100019</v>
      </c>
      <c r="BX25">
        <v>0</v>
      </c>
      <c r="BY25">
        <v>2.4116</v>
      </c>
      <c r="BZ25">
        <v>0</v>
      </c>
      <c r="CA25">
        <v>4456.05</v>
      </c>
      <c r="CB25">
        <v>4865.7299999999996</v>
      </c>
      <c r="CC25">
        <v>36</v>
      </c>
      <c r="CD25">
        <v>38.936999999999998</v>
      </c>
      <c r="CE25">
        <v>37.686999999999998</v>
      </c>
      <c r="CF25">
        <v>36.936999999999998</v>
      </c>
      <c r="CG25">
        <v>35.875</v>
      </c>
      <c r="CH25">
        <v>539.87</v>
      </c>
      <c r="CI25">
        <v>60</v>
      </c>
      <c r="CJ25">
        <v>0</v>
      </c>
      <c r="CK25">
        <v>1689037104.7</v>
      </c>
      <c r="CL25">
        <v>0</v>
      </c>
      <c r="CM25">
        <v>1689036597.0999999</v>
      </c>
      <c r="CN25" t="s">
        <v>356</v>
      </c>
      <c r="CO25">
        <v>1689036591.0999999</v>
      </c>
      <c r="CP25">
        <v>1689036597.0999999</v>
      </c>
      <c r="CQ25">
        <v>46</v>
      </c>
      <c r="CR25">
        <v>7.3999999999999996E-2</v>
      </c>
      <c r="CS25">
        <v>5.0000000000000001E-3</v>
      </c>
      <c r="CT25">
        <v>-2.097</v>
      </c>
      <c r="CU25">
        <v>1.6E-2</v>
      </c>
      <c r="CV25">
        <v>422</v>
      </c>
      <c r="CW25">
        <v>14</v>
      </c>
      <c r="CX25">
        <v>0.09</v>
      </c>
      <c r="CY25">
        <v>0.06</v>
      </c>
      <c r="CZ25">
        <v>15.903127329175531</v>
      </c>
      <c r="DA25">
        <v>0.79574308599869825</v>
      </c>
      <c r="DB25">
        <v>8.3088410336789612E-2</v>
      </c>
      <c r="DC25">
        <v>1</v>
      </c>
      <c r="DD25">
        <v>416.77582926829263</v>
      </c>
      <c r="DE25">
        <v>0.4115121951220122</v>
      </c>
      <c r="DF25">
        <v>4.6375930699503722E-2</v>
      </c>
      <c r="DG25">
        <v>-1</v>
      </c>
      <c r="DH25">
        <v>2.0479180487804882</v>
      </c>
      <c r="DI25">
        <v>-5.8865644599306252E-2</v>
      </c>
      <c r="DJ25">
        <v>8.1813536418037288E-3</v>
      </c>
      <c r="DK25">
        <v>-1</v>
      </c>
      <c r="DL25">
        <v>600.00351219512197</v>
      </c>
      <c r="DM25">
        <v>-7.9899266123689028E-2</v>
      </c>
      <c r="DN25">
        <v>0.1349820443255457</v>
      </c>
      <c r="DO25">
        <v>1</v>
      </c>
      <c r="DP25">
        <v>2</v>
      </c>
      <c r="DQ25">
        <v>2</v>
      </c>
      <c r="DR25" t="s">
        <v>357</v>
      </c>
      <c r="DS25">
        <v>2.6890000000000001</v>
      </c>
      <c r="DT25">
        <v>2.80694</v>
      </c>
      <c r="DU25">
        <v>9.3363100000000004E-2</v>
      </c>
      <c r="DV25">
        <v>9.5504800000000001E-2</v>
      </c>
      <c r="DW25">
        <v>8.5422100000000001E-2</v>
      </c>
      <c r="DX25">
        <v>7.6758900000000005E-2</v>
      </c>
      <c r="DY25">
        <v>27379.3</v>
      </c>
      <c r="DZ25">
        <v>30849.599999999999</v>
      </c>
      <c r="EA25">
        <v>28424.9</v>
      </c>
      <c r="EB25">
        <v>32710.6</v>
      </c>
      <c r="EC25">
        <v>36131.599999999999</v>
      </c>
      <c r="ED25">
        <v>41037</v>
      </c>
      <c r="EE25">
        <v>41710.699999999997</v>
      </c>
      <c r="EF25">
        <v>47321.3</v>
      </c>
      <c r="EG25">
        <v>1.8039499999999999</v>
      </c>
      <c r="EH25">
        <v>2.18018</v>
      </c>
      <c r="EI25">
        <v>7.0080199999999995E-2</v>
      </c>
      <c r="EJ25">
        <v>0</v>
      </c>
      <c r="EK25">
        <v>17.8261</v>
      </c>
      <c r="EL25">
        <v>999.9</v>
      </c>
      <c r="EM25">
        <v>65.7</v>
      </c>
      <c r="EN25">
        <v>21.3</v>
      </c>
      <c r="EO25">
        <v>16.743300000000001</v>
      </c>
      <c r="EP25">
        <v>63.473300000000002</v>
      </c>
      <c r="EQ25">
        <v>16.085699999999999</v>
      </c>
      <c r="ER25">
        <v>1</v>
      </c>
      <c r="ES25">
        <v>-0.158862</v>
      </c>
      <c r="ET25">
        <v>1.8191900000000001</v>
      </c>
      <c r="EU25">
        <v>20.234400000000001</v>
      </c>
      <c r="EV25">
        <v>5.2273199999999997</v>
      </c>
      <c r="EW25">
        <v>12.0099</v>
      </c>
      <c r="EX25">
        <v>4.9898999999999996</v>
      </c>
      <c r="EY25">
        <v>3.3050000000000002</v>
      </c>
      <c r="EZ25">
        <v>2621.4</v>
      </c>
      <c r="FA25">
        <v>481.1</v>
      </c>
      <c r="FB25">
        <v>49</v>
      </c>
      <c r="FC25">
        <v>6.4</v>
      </c>
      <c r="FD25">
        <v>1.85242</v>
      </c>
      <c r="FE25">
        <v>1.86141</v>
      </c>
      <c r="FF25">
        <v>1.8603499999999999</v>
      </c>
      <c r="FG25">
        <v>1.8563799999999999</v>
      </c>
      <c r="FH25">
        <v>1.8608100000000001</v>
      </c>
      <c r="FI25">
        <v>1.85714</v>
      </c>
      <c r="FJ25">
        <v>1.85914</v>
      </c>
      <c r="FK25">
        <v>1.8620300000000001</v>
      </c>
      <c r="FL25">
        <v>0</v>
      </c>
      <c r="FM25">
        <v>0</v>
      </c>
      <c r="FN25">
        <v>0</v>
      </c>
      <c r="FO25">
        <v>0</v>
      </c>
      <c r="FP25" t="s">
        <v>358</v>
      </c>
      <c r="FQ25" t="s">
        <v>359</v>
      </c>
      <c r="FR25" t="s">
        <v>360</v>
      </c>
      <c r="FS25" t="s">
        <v>360</v>
      </c>
      <c r="FT25" t="s">
        <v>360</v>
      </c>
      <c r="FU25" t="s">
        <v>360</v>
      </c>
      <c r="FV25">
        <v>0</v>
      </c>
      <c r="FW25">
        <v>100</v>
      </c>
      <c r="FX25">
        <v>100</v>
      </c>
      <c r="FY25">
        <v>-2.0270000000000001</v>
      </c>
      <c r="FZ25">
        <v>1.5599999999999999E-2</v>
      </c>
      <c r="GA25">
        <v>-0.58474170270543158</v>
      </c>
      <c r="GB25">
        <v>-4.0117494158234393E-3</v>
      </c>
      <c r="GC25">
        <v>1.087516141204025E-6</v>
      </c>
      <c r="GD25">
        <v>-8.657206703991749E-11</v>
      </c>
      <c r="GE25">
        <v>1.5670000000000069E-2</v>
      </c>
      <c r="GF25">
        <v>0</v>
      </c>
      <c r="GG25">
        <v>0</v>
      </c>
      <c r="GH25">
        <v>0</v>
      </c>
      <c r="GI25">
        <v>4</v>
      </c>
      <c r="GJ25">
        <v>2094</v>
      </c>
      <c r="GK25">
        <v>-1</v>
      </c>
      <c r="GL25">
        <v>-1</v>
      </c>
      <c r="GM25">
        <v>8.5</v>
      </c>
      <c r="GN25">
        <v>8.4</v>
      </c>
      <c r="GO25">
        <v>1.02051</v>
      </c>
      <c r="GP25">
        <v>2.34253</v>
      </c>
      <c r="GQ25">
        <v>1.5942400000000001</v>
      </c>
      <c r="GR25">
        <v>2.34619</v>
      </c>
      <c r="GS25">
        <v>1.40015</v>
      </c>
      <c r="GT25">
        <v>2.2790499999999998</v>
      </c>
      <c r="GU25">
        <v>24.6328</v>
      </c>
      <c r="GV25">
        <v>15.8132</v>
      </c>
      <c r="GW25">
        <v>18</v>
      </c>
      <c r="GX25">
        <v>395.39299999999997</v>
      </c>
      <c r="GY25">
        <v>696.94299999999998</v>
      </c>
      <c r="GZ25">
        <v>17.676600000000001</v>
      </c>
      <c r="HA25">
        <v>24.879000000000001</v>
      </c>
      <c r="HB25">
        <v>30.001000000000001</v>
      </c>
      <c r="HC25">
        <v>25.103999999999999</v>
      </c>
      <c r="HD25">
        <v>25.117000000000001</v>
      </c>
      <c r="HE25">
        <v>20.491199999999999</v>
      </c>
      <c r="HF25">
        <v>15</v>
      </c>
      <c r="HG25">
        <v>-30</v>
      </c>
      <c r="HH25">
        <v>17.7346</v>
      </c>
      <c r="HI25">
        <v>416.75400000000002</v>
      </c>
      <c r="HJ25">
        <v>15.726599999999999</v>
      </c>
      <c r="HK25">
        <v>104.348</v>
      </c>
      <c r="HL25">
        <v>104.105</v>
      </c>
    </row>
    <row r="26" spans="1:220" x14ac:dyDescent="0.2">
      <c r="A26">
        <v>8</v>
      </c>
      <c r="B26">
        <v>1689037162.5999999</v>
      </c>
      <c r="C26">
        <v>423.5</v>
      </c>
      <c r="D26" t="s">
        <v>373</v>
      </c>
      <c r="E26" t="s">
        <v>374</v>
      </c>
      <c r="F26" t="s">
        <v>351</v>
      </c>
      <c r="G26" t="s">
        <v>352</v>
      </c>
      <c r="H26" t="s">
        <v>353</v>
      </c>
      <c r="I26" t="s">
        <v>354</v>
      </c>
      <c r="J26" t="s">
        <v>398</v>
      </c>
      <c r="K26" t="s">
        <v>355</v>
      </c>
      <c r="L26">
        <v>1689037162.5999999</v>
      </c>
      <c r="M26">
        <f t="shared" si="0"/>
        <v>1.5019690271295067E-3</v>
      </c>
      <c r="N26">
        <f t="shared" si="1"/>
        <v>1.5019690271295068</v>
      </c>
      <c r="O26">
        <f t="shared" si="2"/>
        <v>10.927379993354629</v>
      </c>
      <c r="P26">
        <f t="shared" si="3"/>
        <v>399.99599999999998</v>
      </c>
      <c r="Q26">
        <f t="shared" si="4"/>
        <v>313.59010227556712</v>
      </c>
      <c r="R26">
        <f t="shared" si="5"/>
        <v>31.346143312070247</v>
      </c>
      <c r="S26">
        <f t="shared" si="6"/>
        <v>39.983187764123997</v>
      </c>
      <c r="T26">
        <f t="shared" si="7"/>
        <v>0.21954770192133899</v>
      </c>
      <c r="U26">
        <f t="shared" si="8"/>
        <v>3.0372731484427336</v>
      </c>
      <c r="V26">
        <f t="shared" si="9"/>
        <v>0.21109685210017151</v>
      </c>
      <c r="W26">
        <f t="shared" si="10"/>
        <v>0.13266770448722695</v>
      </c>
      <c r="X26">
        <f t="shared" si="11"/>
        <v>82.691998055211101</v>
      </c>
      <c r="Y26">
        <f t="shared" si="12"/>
        <v>19.693377163643476</v>
      </c>
      <c r="Z26">
        <f t="shared" si="13"/>
        <v>19.693377163643476</v>
      </c>
      <c r="AA26">
        <f t="shared" si="14"/>
        <v>2.3024250698086464</v>
      </c>
      <c r="AB26">
        <f t="shared" si="15"/>
        <v>70.123239538086082</v>
      </c>
      <c r="AC26">
        <f t="shared" si="16"/>
        <v>1.6051111365113002</v>
      </c>
      <c r="AD26">
        <f t="shared" si="17"/>
        <v>2.2889860010524972</v>
      </c>
      <c r="AE26">
        <f t="shared" si="18"/>
        <v>0.69731393329734614</v>
      </c>
      <c r="AF26">
        <f t="shared" si="19"/>
        <v>-66.236834096411243</v>
      </c>
      <c r="AG26">
        <f t="shared" si="20"/>
        <v>-15.437458469073359</v>
      </c>
      <c r="AH26">
        <f t="shared" si="21"/>
        <v>-1.0181974614980218</v>
      </c>
      <c r="AI26">
        <f t="shared" si="22"/>
        <v>-4.9197177152038307E-4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54181.574845980067</v>
      </c>
      <c r="AO26">
        <f t="shared" si="26"/>
        <v>499.98500000000001</v>
      </c>
      <c r="AP26">
        <f t="shared" si="27"/>
        <v>421.48708500270004</v>
      </c>
      <c r="AQ26">
        <f t="shared" si="28"/>
        <v>0.84299945998919978</v>
      </c>
      <c r="AR26">
        <f t="shared" si="29"/>
        <v>0.16538895777915558</v>
      </c>
      <c r="AS26">
        <v>1689037162.5999999</v>
      </c>
      <c r="AT26">
        <v>399.99599999999998</v>
      </c>
      <c r="AU26">
        <v>415.70100000000002</v>
      </c>
      <c r="AV26">
        <v>16.057700000000001</v>
      </c>
      <c r="AW26">
        <v>14.0444</v>
      </c>
      <c r="AX26">
        <v>402.02300000000002</v>
      </c>
      <c r="AY26">
        <v>16.042100000000001</v>
      </c>
      <c r="AZ26">
        <v>400.05399999999997</v>
      </c>
      <c r="BA26">
        <v>99.759200000000007</v>
      </c>
      <c r="BB26">
        <v>0.199769</v>
      </c>
      <c r="BC26">
        <v>19.5991</v>
      </c>
      <c r="BD26">
        <v>18.969200000000001</v>
      </c>
      <c r="BE26">
        <v>999.9</v>
      </c>
      <c r="BF26">
        <v>0</v>
      </c>
      <c r="BG26">
        <v>0</v>
      </c>
      <c r="BH26">
        <v>10018.799999999999</v>
      </c>
      <c r="BI26">
        <v>0</v>
      </c>
      <c r="BJ26">
        <v>1.9784600000000001</v>
      </c>
      <c r="BK26">
        <v>-15.7052</v>
      </c>
      <c r="BL26">
        <v>406.52300000000002</v>
      </c>
      <c r="BM26">
        <v>421.62200000000001</v>
      </c>
      <c r="BN26">
        <v>2.01328</v>
      </c>
      <c r="BO26">
        <v>415.70100000000002</v>
      </c>
      <c r="BP26">
        <v>14.0444</v>
      </c>
      <c r="BQ26">
        <v>1.6019099999999999</v>
      </c>
      <c r="BR26">
        <v>1.40106</v>
      </c>
      <c r="BS26">
        <v>13.9771</v>
      </c>
      <c r="BT26">
        <v>11.9291</v>
      </c>
      <c r="BU26">
        <v>499.98500000000001</v>
      </c>
      <c r="BV26">
        <v>0.90001799999999998</v>
      </c>
      <c r="BW26">
        <v>9.9982100000000004E-2</v>
      </c>
      <c r="BX26">
        <v>0</v>
      </c>
      <c r="BY26">
        <v>2.6454</v>
      </c>
      <c r="BZ26">
        <v>0</v>
      </c>
      <c r="CA26">
        <v>3994.49</v>
      </c>
      <c r="CB26">
        <v>4055.55</v>
      </c>
      <c r="CC26">
        <v>36.186999999999998</v>
      </c>
      <c r="CD26">
        <v>39.811999999999998</v>
      </c>
      <c r="CE26">
        <v>38.186999999999998</v>
      </c>
      <c r="CF26">
        <v>38</v>
      </c>
      <c r="CG26">
        <v>36.186999999999998</v>
      </c>
      <c r="CH26">
        <v>450</v>
      </c>
      <c r="CI26">
        <v>49.99</v>
      </c>
      <c r="CJ26">
        <v>0</v>
      </c>
      <c r="CK26">
        <v>1689037165.3</v>
      </c>
      <c r="CL26">
        <v>0</v>
      </c>
      <c r="CM26">
        <v>1689036597.0999999</v>
      </c>
      <c r="CN26" t="s">
        <v>356</v>
      </c>
      <c r="CO26">
        <v>1689036591.0999999</v>
      </c>
      <c r="CP26">
        <v>1689036597.0999999</v>
      </c>
      <c r="CQ26">
        <v>46</v>
      </c>
      <c r="CR26">
        <v>7.3999999999999996E-2</v>
      </c>
      <c r="CS26">
        <v>5.0000000000000001E-3</v>
      </c>
      <c r="CT26">
        <v>-2.097</v>
      </c>
      <c r="CU26">
        <v>1.6E-2</v>
      </c>
      <c r="CV26">
        <v>422</v>
      </c>
      <c r="CW26">
        <v>14</v>
      </c>
      <c r="CX26">
        <v>0.09</v>
      </c>
      <c r="CY26">
        <v>0.06</v>
      </c>
      <c r="CZ26">
        <v>14.832663115273681</v>
      </c>
      <c r="DA26">
        <v>6.733725356847578E-2</v>
      </c>
      <c r="DB26">
        <v>3.7225823694885557E-2</v>
      </c>
      <c r="DC26">
        <v>1</v>
      </c>
      <c r="DD26">
        <v>415.69132500000012</v>
      </c>
      <c r="DE26">
        <v>-2.2750469043954509E-2</v>
      </c>
      <c r="DF26">
        <v>2.0336405164137671E-2</v>
      </c>
      <c r="DG26">
        <v>-1</v>
      </c>
      <c r="DH26">
        <v>2.0139367500000001</v>
      </c>
      <c r="DI26">
        <v>1.1730619136963121E-2</v>
      </c>
      <c r="DJ26">
        <v>1.9981371167915899E-3</v>
      </c>
      <c r="DK26">
        <v>-1</v>
      </c>
      <c r="DL26">
        <v>499.99482926829268</v>
      </c>
      <c r="DM26">
        <v>-6.5252881644208061E-2</v>
      </c>
      <c r="DN26">
        <v>4.6869774148514509E-2</v>
      </c>
      <c r="DO26">
        <v>1</v>
      </c>
      <c r="DP26">
        <v>2</v>
      </c>
      <c r="DQ26">
        <v>2</v>
      </c>
      <c r="DR26" t="s">
        <v>357</v>
      </c>
      <c r="DS26">
        <v>2.6889699999999999</v>
      </c>
      <c r="DT26">
        <v>2.8068200000000001</v>
      </c>
      <c r="DU26">
        <v>9.3369300000000002E-2</v>
      </c>
      <c r="DV26">
        <v>9.5314999999999997E-2</v>
      </c>
      <c r="DW26">
        <v>8.5510000000000003E-2</v>
      </c>
      <c r="DX26">
        <v>7.6791999999999999E-2</v>
      </c>
      <c r="DY26">
        <v>27380.3</v>
      </c>
      <c r="DZ26">
        <v>30858.3</v>
      </c>
      <c r="EA26">
        <v>28426</v>
      </c>
      <c r="EB26">
        <v>32712.799999999999</v>
      </c>
      <c r="EC26">
        <v>36129.5</v>
      </c>
      <c r="ED26">
        <v>41038.400000000001</v>
      </c>
      <c r="EE26">
        <v>41712.5</v>
      </c>
      <c r="EF26">
        <v>47324.6</v>
      </c>
      <c r="EG26">
        <v>1.8043199999999999</v>
      </c>
      <c r="EH26">
        <v>2.1804700000000001</v>
      </c>
      <c r="EI26">
        <v>7.0132299999999995E-2</v>
      </c>
      <c r="EJ26">
        <v>0</v>
      </c>
      <c r="EK26">
        <v>17.805900000000001</v>
      </c>
      <c r="EL26">
        <v>999.9</v>
      </c>
      <c r="EM26">
        <v>65.7</v>
      </c>
      <c r="EN26">
        <v>21.4</v>
      </c>
      <c r="EO26">
        <v>16.847200000000001</v>
      </c>
      <c r="EP26">
        <v>63.203299999999999</v>
      </c>
      <c r="EQ26">
        <v>16.242000000000001</v>
      </c>
      <c r="ER26">
        <v>1</v>
      </c>
      <c r="ES26">
        <v>-0.16522899999999999</v>
      </c>
      <c r="ET26">
        <v>0.91479299999999997</v>
      </c>
      <c r="EU26">
        <v>20.2437</v>
      </c>
      <c r="EV26">
        <v>5.2271700000000001</v>
      </c>
      <c r="EW26">
        <v>12.010199999999999</v>
      </c>
      <c r="EX26">
        <v>4.9897499999999999</v>
      </c>
      <c r="EY26">
        <v>3.3050000000000002</v>
      </c>
      <c r="EZ26">
        <v>2622.9</v>
      </c>
      <c r="FA26">
        <v>484.2</v>
      </c>
      <c r="FB26">
        <v>49</v>
      </c>
      <c r="FC26">
        <v>6.5</v>
      </c>
      <c r="FD26">
        <v>1.85242</v>
      </c>
      <c r="FE26">
        <v>1.86141</v>
      </c>
      <c r="FF26">
        <v>1.86036</v>
      </c>
      <c r="FG26">
        <v>1.8563799999999999</v>
      </c>
      <c r="FH26">
        <v>1.8608100000000001</v>
      </c>
      <c r="FI26">
        <v>1.8571500000000001</v>
      </c>
      <c r="FJ26">
        <v>1.8591599999999999</v>
      </c>
      <c r="FK26">
        <v>1.8620399999999999</v>
      </c>
      <c r="FL26">
        <v>0</v>
      </c>
      <c r="FM26">
        <v>0</v>
      </c>
      <c r="FN26">
        <v>0</v>
      </c>
      <c r="FO26">
        <v>0</v>
      </c>
      <c r="FP26" t="s">
        <v>358</v>
      </c>
      <c r="FQ26" t="s">
        <v>359</v>
      </c>
      <c r="FR26" t="s">
        <v>360</v>
      </c>
      <c r="FS26" t="s">
        <v>360</v>
      </c>
      <c r="FT26" t="s">
        <v>360</v>
      </c>
      <c r="FU26" t="s">
        <v>360</v>
      </c>
      <c r="FV26">
        <v>0</v>
      </c>
      <c r="FW26">
        <v>100</v>
      </c>
      <c r="FX26">
        <v>100</v>
      </c>
      <c r="FY26">
        <v>-2.0270000000000001</v>
      </c>
      <c r="FZ26">
        <v>1.5599999999999999E-2</v>
      </c>
      <c r="GA26">
        <v>-0.58474170270543158</v>
      </c>
      <c r="GB26">
        <v>-4.0117494158234393E-3</v>
      </c>
      <c r="GC26">
        <v>1.087516141204025E-6</v>
      </c>
      <c r="GD26">
        <v>-8.657206703991749E-11</v>
      </c>
      <c r="GE26">
        <v>1.5670000000000069E-2</v>
      </c>
      <c r="GF26">
        <v>0</v>
      </c>
      <c r="GG26">
        <v>0</v>
      </c>
      <c r="GH26">
        <v>0</v>
      </c>
      <c r="GI26">
        <v>4</v>
      </c>
      <c r="GJ26">
        <v>2094</v>
      </c>
      <c r="GK26">
        <v>-1</v>
      </c>
      <c r="GL26">
        <v>-1</v>
      </c>
      <c r="GM26">
        <v>9.5</v>
      </c>
      <c r="GN26">
        <v>9.4</v>
      </c>
      <c r="GO26">
        <v>1.01807</v>
      </c>
      <c r="GP26">
        <v>2.34009</v>
      </c>
      <c r="GQ26">
        <v>1.5942400000000001</v>
      </c>
      <c r="GR26">
        <v>2.34863</v>
      </c>
      <c r="GS26">
        <v>1.40015</v>
      </c>
      <c r="GT26">
        <v>2.34253</v>
      </c>
      <c r="GU26">
        <v>24.6328</v>
      </c>
      <c r="GV26">
        <v>15.8307</v>
      </c>
      <c r="GW26">
        <v>18</v>
      </c>
      <c r="GX26">
        <v>395.41800000000001</v>
      </c>
      <c r="GY26">
        <v>696.91499999999996</v>
      </c>
      <c r="GZ26">
        <v>18.0883</v>
      </c>
      <c r="HA26">
        <v>24.849499999999999</v>
      </c>
      <c r="HB26">
        <v>29.9999</v>
      </c>
      <c r="HC26">
        <v>25.079499999999999</v>
      </c>
      <c r="HD26">
        <v>25.0945</v>
      </c>
      <c r="HE26">
        <v>20.4437</v>
      </c>
      <c r="HF26">
        <v>15</v>
      </c>
      <c r="HG26">
        <v>-30</v>
      </c>
      <c r="HH26">
        <v>18.101199999999999</v>
      </c>
      <c r="HI26">
        <v>415.68299999999999</v>
      </c>
      <c r="HJ26">
        <v>15.726599999999999</v>
      </c>
      <c r="HK26">
        <v>104.35299999999999</v>
      </c>
      <c r="HL26">
        <v>104.11199999999999</v>
      </c>
    </row>
    <row r="27" spans="1:220" x14ac:dyDescent="0.2">
      <c r="A27">
        <v>9</v>
      </c>
      <c r="B27">
        <v>1689037223.0999999</v>
      </c>
      <c r="C27">
        <v>484</v>
      </c>
      <c r="D27" t="s">
        <v>375</v>
      </c>
      <c r="E27" t="s">
        <v>376</v>
      </c>
      <c r="F27" t="s">
        <v>351</v>
      </c>
      <c r="G27" t="s">
        <v>352</v>
      </c>
      <c r="H27" t="s">
        <v>353</v>
      </c>
      <c r="I27" t="s">
        <v>354</v>
      </c>
      <c r="J27" t="s">
        <v>398</v>
      </c>
      <c r="K27" t="s">
        <v>355</v>
      </c>
      <c r="L27">
        <v>1689037223.0999999</v>
      </c>
      <c r="M27">
        <f t="shared" si="0"/>
        <v>1.4553952024434031E-3</v>
      </c>
      <c r="N27">
        <f t="shared" si="1"/>
        <v>1.4553952024434031</v>
      </c>
      <c r="O27">
        <f t="shared" si="2"/>
        <v>9.35199458473536</v>
      </c>
      <c r="P27">
        <f t="shared" si="3"/>
        <v>400.04300000000001</v>
      </c>
      <c r="Q27">
        <f t="shared" si="4"/>
        <v>324.15754107494678</v>
      </c>
      <c r="R27">
        <f t="shared" si="5"/>
        <v>32.402700607473136</v>
      </c>
      <c r="S27">
        <f t="shared" si="6"/>
        <v>39.988190668432999</v>
      </c>
      <c r="T27">
        <f t="shared" si="7"/>
        <v>0.21531700506190229</v>
      </c>
      <c r="U27">
        <f t="shared" si="8"/>
        <v>3.0292419462062412</v>
      </c>
      <c r="V27">
        <f t="shared" si="9"/>
        <v>0.20716153526930933</v>
      </c>
      <c r="W27">
        <f t="shared" si="10"/>
        <v>0.13018295891227147</v>
      </c>
      <c r="X27">
        <f t="shared" si="11"/>
        <v>62.044859483054786</v>
      </c>
      <c r="Y27">
        <f t="shared" si="12"/>
        <v>19.594319879961336</v>
      </c>
      <c r="Z27">
        <f t="shared" si="13"/>
        <v>19.594319879961336</v>
      </c>
      <c r="AA27">
        <f t="shared" si="14"/>
        <v>2.2883064372116002</v>
      </c>
      <c r="AB27">
        <f t="shared" si="15"/>
        <v>69.854533500423102</v>
      </c>
      <c r="AC27">
        <f t="shared" si="16"/>
        <v>1.5997055550585</v>
      </c>
      <c r="AD27">
        <f t="shared" si="17"/>
        <v>2.2900525920036539</v>
      </c>
      <c r="AE27">
        <f t="shared" si="18"/>
        <v>0.68860088215310022</v>
      </c>
      <c r="AF27">
        <f t="shared" si="19"/>
        <v>-64.182928427754078</v>
      </c>
      <c r="AG27">
        <f t="shared" si="20"/>
        <v>2.0054970031648596</v>
      </c>
      <c r="AH27">
        <f t="shared" si="21"/>
        <v>0.13256359609459023</v>
      </c>
      <c r="AI27">
        <f t="shared" si="22"/>
        <v>-8.3454398405180541E-6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53956.400060254549</v>
      </c>
      <c r="AO27">
        <f t="shared" si="26"/>
        <v>375.14100000000002</v>
      </c>
      <c r="AP27">
        <f t="shared" si="27"/>
        <v>316.24401299640147</v>
      </c>
      <c r="AQ27">
        <f t="shared" si="28"/>
        <v>0.84300039984006403</v>
      </c>
      <c r="AR27">
        <f t="shared" si="29"/>
        <v>0.16539077169132349</v>
      </c>
      <c r="AS27">
        <v>1689037223.0999999</v>
      </c>
      <c r="AT27">
        <v>400.04300000000001</v>
      </c>
      <c r="AU27">
        <v>413.57600000000002</v>
      </c>
      <c r="AV27">
        <v>16.003499999999999</v>
      </c>
      <c r="AW27">
        <v>14.0526</v>
      </c>
      <c r="AX27">
        <v>402.07100000000003</v>
      </c>
      <c r="AY27">
        <v>15.9878</v>
      </c>
      <c r="AZ27">
        <v>400.07</v>
      </c>
      <c r="BA27">
        <v>99.759600000000006</v>
      </c>
      <c r="BB27">
        <v>0.200131</v>
      </c>
      <c r="BC27">
        <v>19.6066</v>
      </c>
      <c r="BD27">
        <v>18.9908</v>
      </c>
      <c r="BE27">
        <v>999.9</v>
      </c>
      <c r="BF27">
        <v>0</v>
      </c>
      <c r="BG27">
        <v>0</v>
      </c>
      <c r="BH27">
        <v>9975.6200000000008</v>
      </c>
      <c r="BI27">
        <v>0</v>
      </c>
      <c r="BJ27">
        <v>2.0384199999999999</v>
      </c>
      <c r="BK27">
        <v>-13.5322</v>
      </c>
      <c r="BL27">
        <v>406.55</v>
      </c>
      <c r="BM27">
        <v>419.47</v>
      </c>
      <c r="BN27">
        <v>1.95092</v>
      </c>
      <c r="BO27">
        <v>413.57600000000002</v>
      </c>
      <c r="BP27">
        <v>14.0526</v>
      </c>
      <c r="BQ27">
        <v>1.5965</v>
      </c>
      <c r="BR27">
        <v>1.40188</v>
      </c>
      <c r="BS27">
        <v>13.9251</v>
      </c>
      <c r="BT27">
        <v>11.938000000000001</v>
      </c>
      <c r="BU27">
        <v>375.14100000000002</v>
      </c>
      <c r="BV27">
        <v>0.89999600000000002</v>
      </c>
      <c r="BW27">
        <v>0.100004</v>
      </c>
      <c r="BX27">
        <v>0</v>
      </c>
      <c r="BY27">
        <v>2.8309000000000002</v>
      </c>
      <c r="BZ27">
        <v>0</v>
      </c>
      <c r="CA27">
        <v>3417.53</v>
      </c>
      <c r="CB27">
        <v>3042.88</v>
      </c>
      <c r="CC27">
        <v>36.311999999999998</v>
      </c>
      <c r="CD27">
        <v>40.436999999999998</v>
      </c>
      <c r="CE27">
        <v>38.5</v>
      </c>
      <c r="CF27">
        <v>38.811999999999998</v>
      </c>
      <c r="CG27">
        <v>36.436999999999998</v>
      </c>
      <c r="CH27">
        <v>337.63</v>
      </c>
      <c r="CI27">
        <v>37.520000000000003</v>
      </c>
      <c r="CJ27">
        <v>0</v>
      </c>
      <c r="CK27">
        <v>1689037225.9000001</v>
      </c>
      <c r="CL27">
        <v>0</v>
      </c>
      <c r="CM27">
        <v>1689036597.0999999</v>
      </c>
      <c r="CN27" t="s">
        <v>356</v>
      </c>
      <c r="CO27">
        <v>1689036591.0999999</v>
      </c>
      <c r="CP27">
        <v>1689036597.0999999</v>
      </c>
      <c r="CQ27">
        <v>46</v>
      </c>
      <c r="CR27">
        <v>7.3999999999999996E-2</v>
      </c>
      <c r="CS27">
        <v>5.0000000000000001E-3</v>
      </c>
      <c r="CT27">
        <v>-2.097</v>
      </c>
      <c r="CU27">
        <v>1.6E-2</v>
      </c>
      <c r="CV27">
        <v>422</v>
      </c>
      <c r="CW27">
        <v>14</v>
      </c>
      <c r="CX27">
        <v>0.09</v>
      </c>
      <c r="CY27">
        <v>0.06</v>
      </c>
      <c r="CZ27">
        <v>12.625509503995699</v>
      </c>
      <c r="DA27">
        <v>1.586879760179672</v>
      </c>
      <c r="DB27">
        <v>0.1634317927407373</v>
      </c>
      <c r="DC27">
        <v>1</v>
      </c>
      <c r="DD27">
        <v>413.50552499999998</v>
      </c>
      <c r="DE27">
        <v>0.78559474671537255</v>
      </c>
      <c r="DF27">
        <v>7.9381669011173966E-2</v>
      </c>
      <c r="DG27">
        <v>-1</v>
      </c>
      <c r="DH27">
        <v>1.945022</v>
      </c>
      <c r="DI27">
        <v>-8.2687429643569128E-3</v>
      </c>
      <c r="DJ27">
        <v>4.3429202157074121E-3</v>
      </c>
      <c r="DK27">
        <v>-1</v>
      </c>
      <c r="DL27">
        <v>375.01848780487808</v>
      </c>
      <c r="DM27">
        <v>-0.1800342629702269</v>
      </c>
      <c r="DN27">
        <v>0.15576907892402511</v>
      </c>
      <c r="DO27">
        <v>1</v>
      </c>
      <c r="DP27">
        <v>2</v>
      </c>
      <c r="DQ27">
        <v>2</v>
      </c>
      <c r="DR27" t="s">
        <v>357</v>
      </c>
      <c r="DS27">
        <v>2.68906</v>
      </c>
      <c r="DT27">
        <v>2.80681</v>
      </c>
      <c r="DU27">
        <v>9.3384099999999998E-2</v>
      </c>
      <c r="DV27">
        <v>9.4952800000000004E-2</v>
      </c>
      <c r="DW27">
        <v>8.5303900000000002E-2</v>
      </c>
      <c r="DX27">
        <v>7.6829900000000007E-2</v>
      </c>
      <c r="DY27">
        <v>27380.799999999999</v>
      </c>
      <c r="DZ27">
        <v>30870.7</v>
      </c>
      <c r="EA27">
        <v>28426.9</v>
      </c>
      <c r="EB27">
        <v>32712.7</v>
      </c>
      <c r="EC27">
        <v>36139</v>
      </c>
      <c r="ED27">
        <v>41036.6</v>
      </c>
      <c r="EE27">
        <v>41713.800000000003</v>
      </c>
      <c r="EF27">
        <v>47324.4</v>
      </c>
      <c r="EG27">
        <v>1.8047</v>
      </c>
      <c r="EH27">
        <v>2.18085</v>
      </c>
      <c r="EI27">
        <v>7.1152999999999994E-2</v>
      </c>
      <c r="EJ27">
        <v>0</v>
      </c>
      <c r="EK27">
        <v>17.810600000000001</v>
      </c>
      <c r="EL27">
        <v>999.9</v>
      </c>
      <c r="EM27">
        <v>65.7</v>
      </c>
      <c r="EN27">
        <v>21.4</v>
      </c>
      <c r="EO27">
        <v>16.846499999999999</v>
      </c>
      <c r="EP27">
        <v>63.643300000000004</v>
      </c>
      <c r="EQ27">
        <v>16.406199999999998</v>
      </c>
      <c r="ER27">
        <v>1</v>
      </c>
      <c r="ES27">
        <v>-0.167185</v>
      </c>
      <c r="ET27">
        <v>1.1190199999999999</v>
      </c>
      <c r="EU27">
        <v>20.242699999999999</v>
      </c>
      <c r="EV27">
        <v>5.2229799999999997</v>
      </c>
      <c r="EW27">
        <v>12.0099</v>
      </c>
      <c r="EX27">
        <v>4.9890999999999996</v>
      </c>
      <c r="EY27">
        <v>3.3042500000000001</v>
      </c>
      <c r="EZ27">
        <v>2624.2</v>
      </c>
      <c r="FA27">
        <v>486.8</v>
      </c>
      <c r="FB27">
        <v>49</v>
      </c>
      <c r="FC27">
        <v>6.5</v>
      </c>
      <c r="FD27">
        <v>1.85242</v>
      </c>
      <c r="FE27">
        <v>1.8614200000000001</v>
      </c>
      <c r="FF27">
        <v>1.86036</v>
      </c>
      <c r="FG27">
        <v>1.8563799999999999</v>
      </c>
      <c r="FH27">
        <v>1.8608100000000001</v>
      </c>
      <c r="FI27">
        <v>1.85714</v>
      </c>
      <c r="FJ27">
        <v>1.8591599999999999</v>
      </c>
      <c r="FK27">
        <v>1.8620300000000001</v>
      </c>
      <c r="FL27">
        <v>0</v>
      </c>
      <c r="FM27">
        <v>0</v>
      </c>
      <c r="FN27">
        <v>0</v>
      </c>
      <c r="FO27">
        <v>0</v>
      </c>
      <c r="FP27" t="s">
        <v>358</v>
      </c>
      <c r="FQ27" t="s">
        <v>359</v>
      </c>
      <c r="FR27" t="s">
        <v>360</v>
      </c>
      <c r="FS27" t="s">
        <v>360</v>
      </c>
      <c r="FT27" t="s">
        <v>360</v>
      </c>
      <c r="FU27" t="s">
        <v>360</v>
      </c>
      <c r="FV27">
        <v>0</v>
      </c>
      <c r="FW27">
        <v>100</v>
      </c>
      <c r="FX27">
        <v>100</v>
      </c>
      <c r="FY27">
        <v>-2.028</v>
      </c>
      <c r="FZ27">
        <v>1.5699999999999999E-2</v>
      </c>
      <c r="GA27">
        <v>-0.58474170270543158</v>
      </c>
      <c r="GB27">
        <v>-4.0117494158234393E-3</v>
      </c>
      <c r="GC27">
        <v>1.087516141204025E-6</v>
      </c>
      <c r="GD27">
        <v>-8.657206703991749E-11</v>
      </c>
      <c r="GE27">
        <v>1.5670000000000069E-2</v>
      </c>
      <c r="GF27">
        <v>0</v>
      </c>
      <c r="GG27">
        <v>0</v>
      </c>
      <c r="GH27">
        <v>0</v>
      </c>
      <c r="GI27">
        <v>4</v>
      </c>
      <c r="GJ27">
        <v>2094</v>
      </c>
      <c r="GK27">
        <v>-1</v>
      </c>
      <c r="GL27">
        <v>-1</v>
      </c>
      <c r="GM27">
        <v>10.5</v>
      </c>
      <c r="GN27">
        <v>10.4</v>
      </c>
      <c r="GO27">
        <v>1.0144</v>
      </c>
      <c r="GP27">
        <v>2.34375</v>
      </c>
      <c r="GQ27">
        <v>1.5942400000000001</v>
      </c>
      <c r="GR27">
        <v>2.34741</v>
      </c>
      <c r="GS27">
        <v>1.40015</v>
      </c>
      <c r="GT27">
        <v>2.34863</v>
      </c>
      <c r="GU27">
        <v>24.653199999999998</v>
      </c>
      <c r="GV27">
        <v>15.821899999999999</v>
      </c>
      <c r="GW27">
        <v>18</v>
      </c>
      <c r="GX27">
        <v>395.42500000000001</v>
      </c>
      <c r="GY27">
        <v>696.91300000000001</v>
      </c>
      <c r="GZ27">
        <v>17.956700000000001</v>
      </c>
      <c r="HA27">
        <v>24.816800000000001</v>
      </c>
      <c r="HB27">
        <v>29.9998</v>
      </c>
      <c r="HC27">
        <v>25.052399999999999</v>
      </c>
      <c r="HD27">
        <v>25.068999999999999</v>
      </c>
      <c r="HE27">
        <v>20.360299999999999</v>
      </c>
      <c r="HF27">
        <v>15</v>
      </c>
      <c r="HG27">
        <v>-30</v>
      </c>
      <c r="HH27">
        <v>17.9633</v>
      </c>
      <c r="HI27">
        <v>413.48099999999999</v>
      </c>
      <c r="HJ27">
        <v>15.726599999999999</v>
      </c>
      <c r="HK27">
        <v>104.35599999999999</v>
      </c>
      <c r="HL27">
        <v>104.111</v>
      </c>
    </row>
    <row r="28" spans="1:220" x14ac:dyDescent="0.2">
      <c r="A28">
        <v>10</v>
      </c>
      <c r="B28">
        <v>1689037283.5999999</v>
      </c>
      <c r="C28">
        <v>544.5</v>
      </c>
      <c r="D28" t="s">
        <v>377</v>
      </c>
      <c r="E28" t="s">
        <v>378</v>
      </c>
      <c r="F28" t="s">
        <v>351</v>
      </c>
      <c r="G28" t="s">
        <v>352</v>
      </c>
      <c r="H28" t="s">
        <v>353</v>
      </c>
      <c r="I28" t="s">
        <v>354</v>
      </c>
      <c r="J28" t="s">
        <v>398</v>
      </c>
      <c r="K28" t="s">
        <v>355</v>
      </c>
      <c r="L28">
        <v>1689037283.5999999</v>
      </c>
      <c r="M28">
        <f t="shared" si="0"/>
        <v>1.4534818888606526E-3</v>
      </c>
      <c r="N28">
        <f t="shared" si="1"/>
        <v>1.4534818888606527</v>
      </c>
      <c r="O28">
        <f t="shared" si="2"/>
        <v>6.810686591618369</v>
      </c>
      <c r="P28">
        <f t="shared" si="3"/>
        <v>400.10700000000003</v>
      </c>
      <c r="Q28">
        <f t="shared" si="4"/>
        <v>345.16482727747302</v>
      </c>
      <c r="R28">
        <f t="shared" si="5"/>
        <v>34.50310793585512</v>
      </c>
      <c r="S28">
        <f t="shared" si="6"/>
        <v>39.995196253857003</v>
      </c>
      <c r="T28">
        <f t="shared" si="7"/>
        <v>0.22151567237837747</v>
      </c>
      <c r="U28">
        <f t="shared" si="8"/>
        <v>3.0384666440404433</v>
      </c>
      <c r="V28">
        <f t="shared" si="9"/>
        <v>0.21291906933465166</v>
      </c>
      <c r="W28">
        <f t="shared" si="10"/>
        <v>0.13381899147604639</v>
      </c>
      <c r="X28">
        <f t="shared" si="11"/>
        <v>41.31951613483308</v>
      </c>
      <c r="Y28">
        <f t="shared" si="12"/>
        <v>19.461338743491709</v>
      </c>
      <c r="Z28">
        <f t="shared" si="13"/>
        <v>19.461338743491709</v>
      </c>
      <c r="AA28">
        <f t="shared" si="14"/>
        <v>2.2694719739943441</v>
      </c>
      <c r="AB28">
        <f t="shared" si="15"/>
        <v>69.944748315441316</v>
      </c>
      <c r="AC28">
        <f t="shared" si="16"/>
        <v>1.6002996595091998</v>
      </c>
      <c r="AD28">
        <f t="shared" si="17"/>
        <v>2.2879482706722536</v>
      </c>
      <c r="AE28">
        <f t="shared" si="18"/>
        <v>0.66917231448514425</v>
      </c>
      <c r="AF28">
        <f t="shared" si="19"/>
        <v>-64.098551298754785</v>
      </c>
      <c r="AG28">
        <f t="shared" si="20"/>
        <v>21.370834125453307</v>
      </c>
      <c r="AH28">
        <f t="shared" si="21"/>
        <v>1.4072594823169577</v>
      </c>
      <c r="AI28">
        <f t="shared" si="22"/>
        <v>-9.4155615143876048E-4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54216.264087435411</v>
      </c>
      <c r="AO28">
        <f t="shared" si="26"/>
        <v>249.828</v>
      </c>
      <c r="AP28">
        <f t="shared" si="27"/>
        <v>210.60524400768554</v>
      </c>
      <c r="AQ28">
        <f t="shared" si="28"/>
        <v>0.84300096069169805</v>
      </c>
      <c r="AR28">
        <f t="shared" si="29"/>
        <v>0.16539185413497717</v>
      </c>
      <c r="AS28">
        <v>1689037283.5999999</v>
      </c>
      <c r="AT28">
        <v>400.10700000000003</v>
      </c>
      <c r="AU28">
        <v>410.17599999999999</v>
      </c>
      <c r="AV28">
        <v>16.0092</v>
      </c>
      <c r="AW28">
        <v>14.0611</v>
      </c>
      <c r="AX28">
        <v>402.13499999999999</v>
      </c>
      <c r="AY28">
        <v>15.993499999999999</v>
      </c>
      <c r="AZ28">
        <v>400.11599999999999</v>
      </c>
      <c r="BA28">
        <v>99.761399999999995</v>
      </c>
      <c r="BB28">
        <v>0.199851</v>
      </c>
      <c r="BC28">
        <v>19.591799999999999</v>
      </c>
      <c r="BD28">
        <v>18.965299999999999</v>
      </c>
      <c r="BE28">
        <v>999.9</v>
      </c>
      <c r="BF28">
        <v>0</v>
      </c>
      <c r="BG28">
        <v>0</v>
      </c>
      <c r="BH28">
        <v>10025</v>
      </c>
      <c r="BI28">
        <v>0</v>
      </c>
      <c r="BJ28">
        <v>2.0983700000000001</v>
      </c>
      <c r="BK28">
        <v>-10.0687</v>
      </c>
      <c r="BL28">
        <v>406.61700000000002</v>
      </c>
      <c r="BM28">
        <v>416.02499999999998</v>
      </c>
      <c r="BN28">
        <v>1.9480900000000001</v>
      </c>
      <c r="BO28">
        <v>410.17599999999999</v>
      </c>
      <c r="BP28">
        <v>14.0611</v>
      </c>
      <c r="BQ28">
        <v>1.5971</v>
      </c>
      <c r="BR28">
        <v>1.4027499999999999</v>
      </c>
      <c r="BS28">
        <v>13.9308</v>
      </c>
      <c r="BT28">
        <v>11.9474</v>
      </c>
      <c r="BU28">
        <v>249.828</v>
      </c>
      <c r="BV28">
        <v>0.89995499999999995</v>
      </c>
      <c r="BW28">
        <v>0.100045</v>
      </c>
      <c r="BX28">
        <v>0</v>
      </c>
      <c r="BY28">
        <v>2.9447000000000001</v>
      </c>
      <c r="BZ28">
        <v>0</v>
      </c>
      <c r="CA28">
        <v>2814.88</v>
      </c>
      <c r="CB28">
        <v>2026.4</v>
      </c>
      <c r="CC28">
        <v>36.375</v>
      </c>
      <c r="CD28">
        <v>40.811999999999998</v>
      </c>
      <c r="CE28">
        <v>38.75</v>
      </c>
      <c r="CF28">
        <v>39.5</v>
      </c>
      <c r="CG28">
        <v>36.561999999999998</v>
      </c>
      <c r="CH28">
        <v>224.83</v>
      </c>
      <c r="CI28">
        <v>24.99</v>
      </c>
      <c r="CJ28">
        <v>0</v>
      </c>
      <c r="CK28">
        <v>1689037286.5</v>
      </c>
      <c r="CL28">
        <v>0</v>
      </c>
      <c r="CM28">
        <v>1689036597.0999999</v>
      </c>
      <c r="CN28" t="s">
        <v>356</v>
      </c>
      <c r="CO28">
        <v>1689036591.0999999</v>
      </c>
      <c r="CP28">
        <v>1689036597.0999999</v>
      </c>
      <c r="CQ28">
        <v>46</v>
      </c>
      <c r="CR28">
        <v>7.3999999999999996E-2</v>
      </c>
      <c r="CS28">
        <v>5.0000000000000001E-3</v>
      </c>
      <c r="CT28">
        <v>-2.097</v>
      </c>
      <c r="CU28">
        <v>1.6E-2</v>
      </c>
      <c r="CV28">
        <v>422</v>
      </c>
      <c r="CW28">
        <v>14</v>
      </c>
      <c r="CX28">
        <v>0.09</v>
      </c>
      <c r="CY28">
        <v>0.06</v>
      </c>
      <c r="CZ28">
        <v>9.148726304251614</v>
      </c>
      <c r="DA28">
        <v>1.188393597506014</v>
      </c>
      <c r="DB28">
        <v>0.12535471070121099</v>
      </c>
      <c r="DC28">
        <v>1</v>
      </c>
      <c r="DD28">
        <v>410.18264999999991</v>
      </c>
      <c r="DE28">
        <v>0.21757598498993411</v>
      </c>
      <c r="DF28">
        <v>2.774666646644167E-2</v>
      </c>
      <c r="DG28">
        <v>-1</v>
      </c>
      <c r="DH28">
        <v>1.9425669999999999</v>
      </c>
      <c r="DI28">
        <v>3.3899212007500568E-2</v>
      </c>
      <c r="DJ28">
        <v>3.413648488054958E-3</v>
      </c>
      <c r="DK28">
        <v>-1</v>
      </c>
      <c r="DL28">
        <v>250.01477499999999</v>
      </c>
      <c r="DM28">
        <v>4.4088218644226249E-3</v>
      </c>
      <c r="DN28">
        <v>0.14075394976696171</v>
      </c>
      <c r="DO28">
        <v>1</v>
      </c>
      <c r="DP28">
        <v>2</v>
      </c>
      <c r="DQ28">
        <v>2</v>
      </c>
      <c r="DR28" t="s">
        <v>357</v>
      </c>
      <c r="DS28">
        <v>2.6892499999999999</v>
      </c>
      <c r="DT28">
        <v>2.8069600000000001</v>
      </c>
      <c r="DU28">
        <v>9.3403799999999995E-2</v>
      </c>
      <c r="DV28">
        <v>9.4368900000000006E-2</v>
      </c>
      <c r="DW28">
        <v>8.5333500000000007E-2</v>
      </c>
      <c r="DX28">
        <v>7.6870400000000005E-2</v>
      </c>
      <c r="DY28">
        <v>27381.200000000001</v>
      </c>
      <c r="DZ28">
        <v>30891.8</v>
      </c>
      <c r="EA28">
        <v>28427.8</v>
      </c>
      <c r="EB28">
        <v>32713.8</v>
      </c>
      <c r="EC28">
        <v>36139.199999999997</v>
      </c>
      <c r="ED28">
        <v>41036.199999999997</v>
      </c>
      <c r="EE28">
        <v>41715.5</v>
      </c>
      <c r="EF28">
        <v>47325.9</v>
      </c>
      <c r="EG28">
        <v>1.8049999999999999</v>
      </c>
      <c r="EH28">
        <v>2.1813500000000001</v>
      </c>
      <c r="EI28">
        <v>7.2665499999999994E-2</v>
      </c>
      <c r="EJ28">
        <v>0</v>
      </c>
      <c r="EK28">
        <v>17.759899999999998</v>
      </c>
      <c r="EL28">
        <v>999.9</v>
      </c>
      <c r="EM28">
        <v>65.7</v>
      </c>
      <c r="EN28">
        <v>21.4</v>
      </c>
      <c r="EO28">
        <v>16.8461</v>
      </c>
      <c r="EP28">
        <v>63.763399999999997</v>
      </c>
      <c r="EQ28">
        <v>15.901400000000001</v>
      </c>
      <c r="ER28">
        <v>1</v>
      </c>
      <c r="ES28">
        <v>-0.17010400000000001</v>
      </c>
      <c r="ET28">
        <v>0.73117399999999999</v>
      </c>
      <c r="EU28">
        <v>20.246600000000001</v>
      </c>
      <c r="EV28">
        <v>5.2274700000000003</v>
      </c>
      <c r="EW28">
        <v>12.0099</v>
      </c>
      <c r="EX28">
        <v>4.9896500000000001</v>
      </c>
      <c r="EY28">
        <v>3.3050000000000002</v>
      </c>
      <c r="EZ28">
        <v>2625.7</v>
      </c>
      <c r="FA28">
        <v>490</v>
      </c>
      <c r="FB28">
        <v>49</v>
      </c>
      <c r="FC28">
        <v>6.5</v>
      </c>
      <c r="FD28">
        <v>1.8523799999999999</v>
      </c>
      <c r="FE28">
        <v>1.86141</v>
      </c>
      <c r="FF28">
        <v>1.86036</v>
      </c>
      <c r="FG28">
        <v>1.8563799999999999</v>
      </c>
      <c r="FH28">
        <v>1.8608</v>
      </c>
      <c r="FI28">
        <v>1.85711</v>
      </c>
      <c r="FJ28">
        <v>1.8591299999999999</v>
      </c>
      <c r="FK28">
        <v>1.8620300000000001</v>
      </c>
      <c r="FL28">
        <v>0</v>
      </c>
      <c r="FM28">
        <v>0</v>
      </c>
      <c r="FN28">
        <v>0</v>
      </c>
      <c r="FO28">
        <v>0</v>
      </c>
      <c r="FP28" t="s">
        <v>358</v>
      </c>
      <c r="FQ28" t="s">
        <v>359</v>
      </c>
      <c r="FR28" t="s">
        <v>360</v>
      </c>
      <c r="FS28" t="s">
        <v>360</v>
      </c>
      <c r="FT28" t="s">
        <v>360</v>
      </c>
      <c r="FU28" t="s">
        <v>360</v>
      </c>
      <c r="FV28">
        <v>0</v>
      </c>
      <c r="FW28">
        <v>100</v>
      </c>
      <c r="FX28">
        <v>100</v>
      </c>
      <c r="FY28">
        <v>-2.028</v>
      </c>
      <c r="FZ28">
        <v>1.5699999999999999E-2</v>
      </c>
      <c r="GA28">
        <v>-0.58474170270543158</v>
      </c>
      <c r="GB28">
        <v>-4.0117494158234393E-3</v>
      </c>
      <c r="GC28">
        <v>1.087516141204025E-6</v>
      </c>
      <c r="GD28">
        <v>-8.657206703991749E-11</v>
      </c>
      <c r="GE28">
        <v>1.5670000000000069E-2</v>
      </c>
      <c r="GF28">
        <v>0</v>
      </c>
      <c r="GG28">
        <v>0</v>
      </c>
      <c r="GH28">
        <v>0</v>
      </c>
      <c r="GI28">
        <v>4</v>
      </c>
      <c r="GJ28">
        <v>2094</v>
      </c>
      <c r="GK28">
        <v>-1</v>
      </c>
      <c r="GL28">
        <v>-1</v>
      </c>
      <c r="GM28">
        <v>11.5</v>
      </c>
      <c r="GN28">
        <v>11.4</v>
      </c>
      <c r="GO28">
        <v>1.00708</v>
      </c>
      <c r="GP28">
        <v>2.34009</v>
      </c>
      <c r="GQ28">
        <v>1.5942400000000001</v>
      </c>
      <c r="GR28">
        <v>2.34741</v>
      </c>
      <c r="GS28">
        <v>1.40015</v>
      </c>
      <c r="GT28">
        <v>2.2680699999999998</v>
      </c>
      <c r="GU28">
        <v>24.673500000000001</v>
      </c>
      <c r="GV28">
        <v>15.821899999999999</v>
      </c>
      <c r="GW28">
        <v>18</v>
      </c>
      <c r="GX28">
        <v>395.38299999999998</v>
      </c>
      <c r="GY28">
        <v>697.01900000000001</v>
      </c>
      <c r="GZ28">
        <v>18.259899999999998</v>
      </c>
      <c r="HA28">
        <v>24.785799999999998</v>
      </c>
      <c r="HB28">
        <v>29.999700000000001</v>
      </c>
      <c r="HC28">
        <v>25.0243</v>
      </c>
      <c r="HD28">
        <v>25.042999999999999</v>
      </c>
      <c r="HE28">
        <v>20.226199999999999</v>
      </c>
      <c r="HF28">
        <v>15</v>
      </c>
      <c r="HG28">
        <v>-30</v>
      </c>
      <c r="HH28">
        <v>18.263500000000001</v>
      </c>
      <c r="HI28">
        <v>410.09800000000001</v>
      </c>
      <c r="HJ28">
        <v>15.726599999999999</v>
      </c>
      <c r="HK28">
        <v>104.36</v>
      </c>
      <c r="HL28">
        <v>104.11499999999999</v>
      </c>
    </row>
    <row r="29" spans="1:220" x14ac:dyDescent="0.2">
      <c r="A29">
        <v>11</v>
      </c>
      <c r="B29">
        <v>1689037344.0999999</v>
      </c>
      <c r="C29">
        <v>605</v>
      </c>
      <c r="D29" t="s">
        <v>379</v>
      </c>
      <c r="E29" t="s">
        <v>380</v>
      </c>
      <c r="F29" t="s">
        <v>351</v>
      </c>
      <c r="G29" t="s">
        <v>352</v>
      </c>
      <c r="H29" t="s">
        <v>353</v>
      </c>
      <c r="I29" t="s">
        <v>354</v>
      </c>
      <c r="J29" t="s">
        <v>398</v>
      </c>
      <c r="K29" t="s">
        <v>355</v>
      </c>
      <c r="L29">
        <v>1689037344.0999999</v>
      </c>
      <c r="M29">
        <f t="shared" si="0"/>
        <v>1.4224540223995573E-3</v>
      </c>
      <c r="N29">
        <f t="shared" si="1"/>
        <v>1.4224540223995574</v>
      </c>
      <c r="O29">
        <f t="shared" si="2"/>
        <v>4.9648518678196529</v>
      </c>
      <c r="P29">
        <f t="shared" si="3"/>
        <v>400.12700000000001</v>
      </c>
      <c r="Q29">
        <f t="shared" si="4"/>
        <v>358.0886344055823</v>
      </c>
      <c r="R29">
        <f t="shared" si="5"/>
        <v>35.794887957334652</v>
      </c>
      <c r="S29">
        <f t="shared" si="6"/>
        <v>39.997083843444003</v>
      </c>
      <c r="T29">
        <f t="shared" si="7"/>
        <v>0.21658439487054135</v>
      </c>
      <c r="U29">
        <f t="shared" si="8"/>
        <v>3.0339174788250225</v>
      </c>
      <c r="V29">
        <f t="shared" si="9"/>
        <v>0.20834680564252039</v>
      </c>
      <c r="W29">
        <f t="shared" si="10"/>
        <v>0.13093076358929062</v>
      </c>
      <c r="X29">
        <f t="shared" si="11"/>
        <v>29.793263745750288</v>
      </c>
      <c r="Y29">
        <f t="shared" si="12"/>
        <v>19.441000992418203</v>
      </c>
      <c r="Z29">
        <f t="shared" si="13"/>
        <v>19.441000992418203</v>
      </c>
      <c r="AA29">
        <f t="shared" si="14"/>
        <v>2.2666034979157685</v>
      </c>
      <c r="AB29">
        <f t="shared" si="15"/>
        <v>69.64977778147373</v>
      </c>
      <c r="AC29">
        <f t="shared" si="16"/>
        <v>1.597326352074</v>
      </c>
      <c r="AD29">
        <f t="shared" si="17"/>
        <v>2.2933689136605913</v>
      </c>
      <c r="AE29">
        <f t="shared" si="18"/>
        <v>0.66927714584176856</v>
      </c>
      <c r="AF29">
        <f t="shared" si="19"/>
        <v>-62.730222387820476</v>
      </c>
      <c r="AG29">
        <f t="shared" si="20"/>
        <v>30.897182893022492</v>
      </c>
      <c r="AH29">
        <f t="shared" si="21"/>
        <v>2.0378015190220315</v>
      </c>
      <c r="AI29">
        <f t="shared" si="22"/>
        <v>-1.974230025663104E-3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54082.366357842737</v>
      </c>
      <c r="AO29">
        <f t="shared" si="26"/>
        <v>180.137</v>
      </c>
      <c r="AP29">
        <f t="shared" si="27"/>
        <v>151.85570100816076</v>
      </c>
      <c r="AQ29">
        <f t="shared" si="28"/>
        <v>0.8430011658246821</v>
      </c>
      <c r="AR29">
        <f t="shared" si="29"/>
        <v>0.16539225004163657</v>
      </c>
      <c r="AS29">
        <v>1689037344.0999999</v>
      </c>
      <c r="AT29">
        <v>400.12700000000001</v>
      </c>
      <c r="AU29">
        <v>407.66699999999997</v>
      </c>
      <c r="AV29">
        <v>15.9795</v>
      </c>
      <c r="AW29">
        <v>14.0724</v>
      </c>
      <c r="AX29">
        <v>402.15499999999997</v>
      </c>
      <c r="AY29">
        <v>15.963900000000001</v>
      </c>
      <c r="AZ29">
        <v>400.005</v>
      </c>
      <c r="BA29">
        <v>99.760800000000003</v>
      </c>
      <c r="BB29">
        <v>0.20017199999999999</v>
      </c>
      <c r="BC29">
        <v>19.629899999999999</v>
      </c>
      <c r="BD29">
        <v>19.006900000000002</v>
      </c>
      <c r="BE29">
        <v>999.9</v>
      </c>
      <c r="BF29">
        <v>0</v>
      </c>
      <c r="BG29">
        <v>0</v>
      </c>
      <c r="BH29">
        <v>10000.6</v>
      </c>
      <c r="BI29">
        <v>0</v>
      </c>
      <c r="BJ29">
        <v>2.0983700000000001</v>
      </c>
      <c r="BK29">
        <v>-7.5395200000000004</v>
      </c>
      <c r="BL29">
        <v>406.625</v>
      </c>
      <c r="BM29">
        <v>413.48599999999999</v>
      </c>
      <c r="BN29">
        <v>1.90717</v>
      </c>
      <c r="BO29">
        <v>407.66699999999997</v>
      </c>
      <c r="BP29">
        <v>14.0724</v>
      </c>
      <c r="BQ29">
        <v>1.59413</v>
      </c>
      <c r="BR29">
        <v>1.40387</v>
      </c>
      <c r="BS29">
        <v>13.902200000000001</v>
      </c>
      <c r="BT29">
        <v>11.9595</v>
      </c>
      <c r="BU29">
        <v>180.137</v>
      </c>
      <c r="BV29">
        <v>0.89994499999999999</v>
      </c>
      <c r="BW29">
        <v>0.10005500000000001</v>
      </c>
      <c r="BX29">
        <v>0</v>
      </c>
      <c r="BY29">
        <v>2.5968</v>
      </c>
      <c r="BZ29">
        <v>0</v>
      </c>
      <c r="CA29">
        <v>2463.37</v>
      </c>
      <c r="CB29">
        <v>1461.12</v>
      </c>
      <c r="CC29">
        <v>36.375</v>
      </c>
      <c r="CD29">
        <v>41.125</v>
      </c>
      <c r="CE29">
        <v>38.875</v>
      </c>
      <c r="CF29">
        <v>39.936999999999998</v>
      </c>
      <c r="CG29">
        <v>36.686999999999998</v>
      </c>
      <c r="CH29">
        <v>162.11000000000001</v>
      </c>
      <c r="CI29">
        <v>18.02</v>
      </c>
      <c r="CJ29">
        <v>0</v>
      </c>
      <c r="CK29">
        <v>1689037347.0999999</v>
      </c>
      <c r="CL29">
        <v>0</v>
      </c>
      <c r="CM29">
        <v>1689036597.0999999</v>
      </c>
      <c r="CN29" t="s">
        <v>356</v>
      </c>
      <c r="CO29">
        <v>1689036591.0999999</v>
      </c>
      <c r="CP29">
        <v>1689036597.0999999</v>
      </c>
      <c r="CQ29">
        <v>46</v>
      </c>
      <c r="CR29">
        <v>7.3999999999999996E-2</v>
      </c>
      <c r="CS29">
        <v>5.0000000000000001E-3</v>
      </c>
      <c r="CT29">
        <v>-2.097</v>
      </c>
      <c r="CU29">
        <v>1.6E-2</v>
      </c>
      <c r="CV29">
        <v>422</v>
      </c>
      <c r="CW29">
        <v>14</v>
      </c>
      <c r="CX29">
        <v>0.09</v>
      </c>
      <c r="CY29">
        <v>0.06</v>
      </c>
      <c r="CZ29">
        <v>6.7258758760151434</v>
      </c>
      <c r="DA29">
        <v>0.87744444632605934</v>
      </c>
      <c r="DB29">
        <v>9.2675917909730107E-2</v>
      </c>
      <c r="DC29">
        <v>1</v>
      </c>
      <c r="DD29">
        <v>407.69831707317081</v>
      </c>
      <c r="DE29">
        <v>0.15422299651686869</v>
      </c>
      <c r="DF29">
        <v>2.9954794416030321E-2</v>
      </c>
      <c r="DG29">
        <v>-1</v>
      </c>
      <c r="DH29">
        <v>1.9021734146341469</v>
      </c>
      <c r="DI29">
        <v>2.617170731707362E-2</v>
      </c>
      <c r="DJ29">
        <v>2.6999707403618802E-3</v>
      </c>
      <c r="DK29">
        <v>-1</v>
      </c>
      <c r="DL29">
        <v>179.99412195121951</v>
      </c>
      <c r="DM29">
        <v>-3.5231039273420368E-2</v>
      </c>
      <c r="DN29">
        <v>0.15027782322182409</v>
      </c>
      <c r="DO29">
        <v>1</v>
      </c>
      <c r="DP29">
        <v>2</v>
      </c>
      <c r="DQ29">
        <v>2</v>
      </c>
      <c r="DR29" t="s">
        <v>357</v>
      </c>
      <c r="DS29">
        <v>2.6889799999999999</v>
      </c>
      <c r="DT29">
        <v>2.8070599999999999</v>
      </c>
      <c r="DU29">
        <v>9.3413399999999994E-2</v>
      </c>
      <c r="DV29">
        <v>9.3936800000000001E-2</v>
      </c>
      <c r="DW29">
        <v>8.5222800000000001E-2</v>
      </c>
      <c r="DX29">
        <v>7.69204E-2</v>
      </c>
      <c r="DY29">
        <v>27382.3</v>
      </c>
      <c r="DZ29">
        <v>30907.5</v>
      </c>
      <c r="EA29">
        <v>28429.1</v>
      </c>
      <c r="EB29">
        <v>32714.7</v>
      </c>
      <c r="EC29">
        <v>36145.300000000003</v>
      </c>
      <c r="ED29">
        <v>41035.300000000003</v>
      </c>
      <c r="EE29">
        <v>41717.5</v>
      </c>
      <c r="EF29">
        <v>47327.5</v>
      </c>
      <c r="EG29">
        <v>1.8051200000000001</v>
      </c>
      <c r="EH29">
        <v>2.1817500000000001</v>
      </c>
      <c r="EI29">
        <v>7.40513E-2</v>
      </c>
      <c r="EJ29">
        <v>0</v>
      </c>
      <c r="EK29">
        <v>17.778600000000001</v>
      </c>
      <c r="EL29">
        <v>999.9</v>
      </c>
      <c r="EM29">
        <v>65.7</v>
      </c>
      <c r="EN29">
        <v>21.4</v>
      </c>
      <c r="EO29">
        <v>16.845199999999998</v>
      </c>
      <c r="EP29">
        <v>63.723399999999998</v>
      </c>
      <c r="EQ29">
        <v>16.5304</v>
      </c>
      <c r="ER29">
        <v>1</v>
      </c>
      <c r="ES29">
        <v>-0.171872</v>
      </c>
      <c r="ET29">
        <v>1.13815</v>
      </c>
      <c r="EU29">
        <v>20.244599999999998</v>
      </c>
      <c r="EV29">
        <v>5.2280699999999998</v>
      </c>
      <c r="EW29">
        <v>12.0099</v>
      </c>
      <c r="EX29">
        <v>4.9892000000000003</v>
      </c>
      <c r="EY29">
        <v>3.3050000000000002</v>
      </c>
      <c r="EZ29">
        <v>2627.2</v>
      </c>
      <c r="FA29">
        <v>493.1</v>
      </c>
      <c r="FB29">
        <v>49</v>
      </c>
      <c r="FC29">
        <v>6.5</v>
      </c>
      <c r="FD29">
        <v>1.8524099999999999</v>
      </c>
      <c r="FE29">
        <v>1.86141</v>
      </c>
      <c r="FF29">
        <v>1.86036</v>
      </c>
      <c r="FG29">
        <v>1.8563799999999999</v>
      </c>
      <c r="FH29">
        <v>1.8608</v>
      </c>
      <c r="FI29">
        <v>1.8571299999999999</v>
      </c>
      <c r="FJ29">
        <v>1.85914</v>
      </c>
      <c r="FK29">
        <v>1.8620300000000001</v>
      </c>
      <c r="FL29">
        <v>0</v>
      </c>
      <c r="FM29">
        <v>0</v>
      </c>
      <c r="FN29">
        <v>0</v>
      </c>
      <c r="FO29">
        <v>0</v>
      </c>
      <c r="FP29" t="s">
        <v>358</v>
      </c>
      <c r="FQ29" t="s">
        <v>359</v>
      </c>
      <c r="FR29" t="s">
        <v>360</v>
      </c>
      <c r="FS29" t="s">
        <v>360</v>
      </c>
      <c r="FT29" t="s">
        <v>360</v>
      </c>
      <c r="FU29" t="s">
        <v>360</v>
      </c>
      <c r="FV29">
        <v>0</v>
      </c>
      <c r="FW29">
        <v>100</v>
      </c>
      <c r="FX29">
        <v>100</v>
      </c>
      <c r="FY29">
        <v>-2.028</v>
      </c>
      <c r="FZ29">
        <v>1.5599999999999999E-2</v>
      </c>
      <c r="GA29">
        <v>-0.58474170270543158</v>
      </c>
      <c r="GB29">
        <v>-4.0117494158234393E-3</v>
      </c>
      <c r="GC29">
        <v>1.087516141204025E-6</v>
      </c>
      <c r="GD29">
        <v>-8.657206703991749E-11</v>
      </c>
      <c r="GE29">
        <v>1.5670000000000069E-2</v>
      </c>
      <c r="GF29">
        <v>0</v>
      </c>
      <c r="GG29">
        <v>0</v>
      </c>
      <c r="GH29">
        <v>0</v>
      </c>
      <c r="GI29">
        <v>4</v>
      </c>
      <c r="GJ29">
        <v>2094</v>
      </c>
      <c r="GK29">
        <v>-1</v>
      </c>
      <c r="GL29">
        <v>-1</v>
      </c>
      <c r="GM29">
        <v>12.6</v>
      </c>
      <c r="GN29">
        <v>12.4</v>
      </c>
      <c r="GO29">
        <v>1.0022</v>
      </c>
      <c r="GP29">
        <v>2.34985</v>
      </c>
      <c r="GQ29">
        <v>1.5942400000000001</v>
      </c>
      <c r="GR29">
        <v>2.34741</v>
      </c>
      <c r="GS29">
        <v>1.40015</v>
      </c>
      <c r="GT29">
        <v>2.2436500000000001</v>
      </c>
      <c r="GU29">
        <v>24.693899999999999</v>
      </c>
      <c r="GV29">
        <v>15.804399999999999</v>
      </c>
      <c r="GW29">
        <v>18</v>
      </c>
      <c r="GX29">
        <v>395.24599999999998</v>
      </c>
      <c r="GY29">
        <v>697.01199999999994</v>
      </c>
      <c r="GZ29">
        <v>18.0639</v>
      </c>
      <c r="HA29">
        <v>24.756399999999999</v>
      </c>
      <c r="HB29">
        <v>29.9999</v>
      </c>
      <c r="HC29">
        <v>24.9956</v>
      </c>
      <c r="HD29">
        <v>25.015499999999999</v>
      </c>
      <c r="HE29">
        <v>20.127300000000002</v>
      </c>
      <c r="HF29">
        <v>15</v>
      </c>
      <c r="HG29">
        <v>-30</v>
      </c>
      <c r="HH29">
        <v>18.061800000000002</v>
      </c>
      <c r="HI29">
        <v>407.64</v>
      </c>
      <c r="HJ29">
        <v>15.726599999999999</v>
      </c>
      <c r="HK29">
        <v>104.36499999999999</v>
      </c>
      <c r="HL29">
        <v>104.11799999999999</v>
      </c>
    </row>
    <row r="30" spans="1:220" x14ac:dyDescent="0.2">
      <c r="A30">
        <v>12</v>
      </c>
      <c r="B30">
        <v>1689037404.5999999</v>
      </c>
      <c r="C30">
        <v>665.5</v>
      </c>
      <c r="D30" t="s">
        <v>381</v>
      </c>
      <c r="E30" t="s">
        <v>382</v>
      </c>
      <c r="F30" t="s">
        <v>351</v>
      </c>
      <c r="G30" t="s">
        <v>352</v>
      </c>
      <c r="H30" t="s">
        <v>353</v>
      </c>
      <c r="I30" t="s">
        <v>354</v>
      </c>
      <c r="J30" t="s">
        <v>398</v>
      </c>
      <c r="K30" t="s">
        <v>355</v>
      </c>
      <c r="L30">
        <v>1689037404.5999999</v>
      </c>
      <c r="M30">
        <f t="shared" si="0"/>
        <v>1.4216225822881949E-3</v>
      </c>
      <c r="N30">
        <f t="shared" si="1"/>
        <v>1.4216225822881949</v>
      </c>
      <c r="O30">
        <f t="shared" si="2"/>
        <v>3.2082657998622701</v>
      </c>
      <c r="P30">
        <f t="shared" si="3"/>
        <v>400.15699999999998</v>
      </c>
      <c r="Q30">
        <f t="shared" si="4"/>
        <v>371.88979055731113</v>
      </c>
      <c r="R30">
        <f t="shared" si="5"/>
        <v>37.174374943655927</v>
      </c>
      <c r="S30">
        <f t="shared" si="6"/>
        <v>39.999985834610001</v>
      </c>
      <c r="T30">
        <f t="shared" si="7"/>
        <v>0.21998483183565831</v>
      </c>
      <c r="U30">
        <f t="shared" si="8"/>
        <v>3.0294917440076476</v>
      </c>
      <c r="V30">
        <f t="shared" si="9"/>
        <v>0.21148011069434144</v>
      </c>
      <c r="W30">
        <f t="shared" si="10"/>
        <v>0.1329117889581313</v>
      </c>
      <c r="X30">
        <f t="shared" si="11"/>
        <v>20.666679793901562</v>
      </c>
      <c r="Y30">
        <f t="shared" si="12"/>
        <v>19.371235847645082</v>
      </c>
      <c r="Z30">
        <f t="shared" si="13"/>
        <v>19.371235847645082</v>
      </c>
      <c r="AA30">
        <f t="shared" si="14"/>
        <v>2.256787818842259</v>
      </c>
      <c r="AB30">
        <f t="shared" si="15"/>
        <v>69.744554337800295</v>
      </c>
      <c r="AC30">
        <f t="shared" si="16"/>
        <v>1.597782304393</v>
      </c>
      <c r="AD30">
        <f t="shared" si="17"/>
        <v>2.2909061783581151</v>
      </c>
      <c r="AE30">
        <f t="shared" si="18"/>
        <v>0.65900551444925903</v>
      </c>
      <c r="AF30">
        <f t="shared" si="19"/>
        <v>-62.693555878909393</v>
      </c>
      <c r="AG30">
        <f t="shared" si="20"/>
        <v>39.421031628162488</v>
      </c>
      <c r="AH30">
        <f t="shared" si="21"/>
        <v>2.6026220478869511</v>
      </c>
      <c r="AI30">
        <f t="shared" si="22"/>
        <v>-3.2224089583934301E-3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53962.266744418972</v>
      </c>
      <c r="AO30">
        <f t="shared" si="26"/>
        <v>124.952</v>
      </c>
      <c r="AP30">
        <f t="shared" si="27"/>
        <v>105.33498600720287</v>
      </c>
      <c r="AQ30">
        <f t="shared" si="28"/>
        <v>0.84300360144057618</v>
      </c>
      <c r="AR30">
        <f t="shared" si="29"/>
        <v>0.16539695078031214</v>
      </c>
      <c r="AS30">
        <v>1689037404.5999999</v>
      </c>
      <c r="AT30">
        <v>400.15699999999998</v>
      </c>
      <c r="AU30">
        <v>405.30200000000002</v>
      </c>
      <c r="AV30">
        <v>15.9841</v>
      </c>
      <c r="AW30">
        <v>14.0786</v>
      </c>
      <c r="AX30">
        <v>402.185</v>
      </c>
      <c r="AY30">
        <v>15.968400000000001</v>
      </c>
      <c r="AZ30">
        <v>400.10500000000002</v>
      </c>
      <c r="BA30">
        <v>99.760400000000004</v>
      </c>
      <c r="BB30">
        <v>0.20033000000000001</v>
      </c>
      <c r="BC30">
        <v>19.6126</v>
      </c>
      <c r="BD30">
        <v>18.996600000000001</v>
      </c>
      <c r="BE30">
        <v>999.9</v>
      </c>
      <c r="BF30">
        <v>0</v>
      </c>
      <c r="BG30">
        <v>0</v>
      </c>
      <c r="BH30">
        <v>9976.8799999999992</v>
      </c>
      <c r="BI30">
        <v>0</v>
      </c>
      <c r="BJ30">
        <v>2.1583199999999998</v>
      </c>
      <c r="BK30">
        <v>-5.1452900000000001</v>
      </c>
      <c r="BL30">
        <v>406.65699999999998</v>
      </c>
      <c r="BM30">
        <v>411.09</v>
      </c>
      <c r="BN30">
        <v>1.9055</v>
      </c>
      <c r="BO30">
        <v>405.30200000000002</v>
      </c>
      <c r="BP30">
        <v>14.0786</v>
      </c>
      <c r="BQ30">
        <v>1.5945800000000001</v>
      </c>
      <c r="BR30">
        <v>1.40448</v>
      </c>
      <c r="BS30">
        <v>13.906499999999999</v>
      </c>
      <c r="BT30">
        <v>11.966100000000001</v>
      </c>
      <c r="BU30">
        <v>124.952</v>
      </c>
      <c r="BV30">
        <v>0.89984699999999995</v>
      </c>
      <c r="BW30">
        <v>0.10015300000000001</v>
      </c>
      <c r="BX30">
        <v>0</v>
      </c>
      <c r="BY30">
        <v>2.1522000000000001</v>
      </c>
      <c r="BZ30">
        <v>0</v>
      </c>
      <c r="CA30">
        <v>2201.0700000000002</v>
      </c>
      <c r="CB30">
        <v>1013.48</v>
      </c>
      <c r="CC30">
        <v>36.375</v>
      </c>
      <c r="CD30">
        <v>41.311999999999998</v>
      </c>
      <c r="CE30">
        <v>39</v>
      </c>
      <c r="CF30">
        <v>40.25</v>
      </c>
      <c r="CG30">
        <v>36.75</v>
      </c>
      <c r="CH30">
        <v>112.44</v>
      </c>
      <c r="CI30">
        <v>12.51</v>
      </c>
      <c r="CJ30">
        <v>0</v>
      </c>
      <c r="CK30">
        <v>1689037407.7</v>
      </c>
      <c r="CL30">
        <v>0</v>
      </c>
      <c r="CM30">
        <v>1689036597.0999999</v>
      </c>
      <c r="CN30" t="s">
        <v>356</v>
      </c>
      <c r="CO30">
        <v>1689036591.0999999</v>
      </c>
      <c r="CP30">
        <v>1689036597.0999999</v>
      </c>
      <c r="CQ30">
        <v>46</v>
      </c>
      <c r="CR30">
        <v>7.3999999999999996E-2</v>
      </c>
      <c r="CS30">
        <v>5.0000000000000001E-3</v>
      </c>
      <c r="CT30">
        <v>-2.097</v>
      </c>
      <c r="CU30">
        <v>1.6E-2</v>
      </c>
      <c r="CV30">
        <v>422</v>
      </c>
      <c r="CW30">
        <v>14</v>
      </c>
      <c r="CX30">
        <v>0.09</v>
      </c>
      <c r="CY30">
        <v>0.06</v>
      </c>
      <c r="CZ30">
        <v>4.4116348873642526</v>
      </c>
      <c r="DA30">
        <v>0.1168720476402445</v>
      </c>
      <c r="DB30">
        <v>3.0835121639382321E-2</v>
      </c>
      <c r="DC30">
        <v>1</v>
      </c>
      <c r="DD30">
        <v>405.41407317073168</v>
      </c>
      <c r="DE30">
        <v>-0.26820209059151312</v>
      </c>
      <c r="DF30">
        <v>3.1812246640060382E-2</v>
      </c>
      <c r="DG30">
        <v>-1</v>
      </c>
      <c r="DH30">
        <v>1.9079768292682919</v>
      </c>
      <c r="DI30">
        <v>-1.680857142857374E-2</v>
      </c>
      <c r="DJ30">
        <v>1.9684120615413221E-3</v>
      </c>
      <c r="DK30">
        <v>-1</v>
      </c>
      <c r="DL30">
        <v>124.9963658536585</v>
      </c>
      <c r="DM30">
        <v>4.2874613062117171E-2</v>
      </c>
      <c r="DN30">
        <v>0.1119561665307966</v>
      </c>
      <c r="DO30">
        <v>1</v>
      </c>
      <c r="DP30">
        <v>2</v>
      </c>
      <c r="DQ30">
        <v>2</v>
      </c>
      <c r="DR30" t="s">
        <v>357</v>
      </c>
      <c r="DS30">
        <v>2.6892999999999998</v>
      </c>
      <c r="DT30">
        <v>2.8070200000000001</v>
      </c>
      <c r="DU30">
        <v>9.3424599999999997E-2</v>
      </c>
      <c r="DV30">
        <v>9.3528600000000003E-2</v>
      </c>
      <c r="DW30">
        <v>8.5245799999999997E-2</v>
      </c>
      <c r="DX30">
        <v>7.6950000000000005E-2</v>
      </c>
      <c r="DY30">
        <v>27382.5</v>
      </c>
      <c r="DZ30">
        <v>30922.7</v>
      </c>
      <c r="EA30">
        <v>28429.7</v>
      </c>
      <c r="EB30">
        <v>32716</v>
      </c>
      <c r="EC30">
        <v>36145.4</v>
      </c>
      <c r="ED30">
        <v>41035.300000000003</v>
      </c>
      <c r="EE30">
        <v>41718.6</v>
      </c>
      <c r="EF30">
        <v>47328.9</v>
      </c>
      <c r="EG30">
        <v>1.80565</v>
      </c>
      <c r="EH30">
        <v>2.1819000000000002</v>
      </c>
      <c r="EI30">
        <v>7.2292999999999996E-2</v>
      </c>
      <c r="EJ30">
        <v>0</v>
      </c>
      <c r="EK30">
        <v>17.797499999999999</v>
      </c>
      <c r="EL30">
        <v>999.9</v>
      </c>
      <c r="EM30">
        <v>65.7</v>
      </c>
      <c r="EN30">
        <v>21.4</v>
      </c>
      <c r="EO30">
        <v>16.846900000000002</v>
      </c>
      <c r="EP30">
        <v>63.8733</v>
      </c>
      <c r="EQ30">
        <v>15.8614</v>
      </c>
      <c r="ER30">
        <v>1</v>
      </c>
      <c r="ES30">
        <v>-0.174261</v>
      </c>
      <c r="ET30">
        <v>1.07867</v>
      </c>
      <c r="EU30">
        <v>20.2456</v>
      </c>
      <c r="EV30">
        <v>5.2244799999999998</v>
      </c>
      <c r="EW30">
        <v>12.0099</v>
      </c>
      <c r="EX30">
        <v>4.9899500000000003</v>
      </c>
      <c r="EY30">
        <v>3.3050000000000002</v>
      </c>
      <c r="EZ30">
        <v>2628.8</v>
      </c>
      <c r="FA30">
        <v>496.3</v>
      </c>
      <c r="FB30">
        <v>49</v>
      </c>
      <c r="FC30">
        <v>6.5</v>
      </c>
      <c r="FD30">
        <v>1.85242</v>
      </c>
      <c r="FE30">
        <v>1.86141</v>
      </c>
      <c r="FF30">
        <v>1.8603700000000001</v>
      </c>
      <c r="FG30">
        <v>1.8563799999999999</v>
      </c>
      <c r="FH30">
        <v>1.8608</v>
      </c>
      <c r="FI30">
        <v>1.8571299999999999</v>
      </c>
      <c r="FJ30">
        <v>1.8591800000000001</v>
      </c>
      <c r="FK30">
        <v>1.8620300000000001</v>
      </c>
      <c r="FL30">
        <v>0</v>
      </c>
      <c r="FM30">
        <v>0</v>
      </c>
      <c r="FN30">
        <v>0</v>
      </c>
      <c r="FO30">
        <v>0</v>
      </c>
      <c r="FP30" t="s">
        <v>358</v>
      </c>
      <c r="FQ30" t="s">
        <v>359</v>
      </c>
      <c r="FR30" t="s">
        <v>360</v>
      </c>
      <c r="FS30" t="s">
        <v>360</v>
      </c>
      <c r="FT30" t="s">
        <v>360</v>
      </c>
      <c r="FU30" t="s">
        <v>360</v>
      </c>
      <c r="FV30">
        <v>0</v>
      </c>
      <c r="FW30">
        <v>100</v>
      </c>
      <c r="FX30">
        <v>100</v>
      </c>
      <c r="FY30">
        <v>-2.028</v>
      </c>
      <c r="FZ30">
        <v>1.5699999999999999E-2</v>
      </c>
      <c r="GA30">
        <v>-0.58474170270543158</v>
      </c>
      <c r="GB30">
        <v>-4.0117494158234393E-3</v>
      </c>
      <c r="GC30">
        <v>1.087516141204025E-6</v>
      </c>
      <c r="GD30">
        <v>-8.657206703991749E-11</v>
      </c>
      <c r="GE30">
        <v>1.5670000000000069E-2</v>
      </c>
      <c r="GF30">
        <v>0</v>
      </c>
      <c r="GG30">
        <v>0</v>
      </c>
      <c r="GH30">
        <v>0</v>
      </c>
      <c r="GI30">
        <v>4</v>
      </c>
      <c r="GJ30">
        <v>2094</v>
      </c>
      <c r="GK30">
        <v>-1</v>
      </c>
      <c r="GL30">
        <v>-1</v>
      </c>
      <c r="GM30">
        <v>13.6</v>
      </c>
      <c r="GN30">
        <v>13.5</v>
      </c>
      <c r="GO30">
        <v>0.99731400000000003</v>
      </c>
      <c r="GP30">
        <v>2.34497</v>
      </c>
      <c r="GQ30">
        <v>1.5942400000000001</v>
      </c>
      <c r="GR30">
        <v>2.34741</v>
      </c>
      <c r="GS30">
        <v>1.40015</v>
      </c>
      <c r="GT30">
        <v>2.3059099999999999</v>
      </c>
      <c r="GU30">
        <v>24.693899999999999</v>
      </c>
      <c r="GV30">
        <v>15.8132</v>
      </c>
      <c r="GW30">
        <v>18</v>
      </c>
      <c r="GX30">
        <v>395.339</v>
      </c>
      <c r="GY30">
        <v>696.79700000000003</v>
      </c>
      <c r="GZ30">
        <v>18.124400000000001</v>
      </c>
      <c r="HA30">
        <v>24.730699999999999</v>
      </c>
      <c r="HB30">
        <v>30</v>
      </c>
      <c r="HC30">
        <v>24.9696</v>
      </c>
      <c r="HD30">
        <v>24.9895</v>
      </c>
      <c r="HE30">
        <v>20.033799999999999</v>
      </c>
      <c r="HF30">
        <v>15</v>
      </c>
      <c r="HG30">
        <v>-30</v>
      </c>
      <c r="HH30">
        <v>18.107600000000001</v>
      </c>
      <c r="HI30">
        <v>405.24400000000003</v>
      </c>
      <c r="HJ30">
        <v>15.726599999999999</v>
      </c>
      <c r="HK30">
        <v>104.367</v>
      </c>
      <c r="HL30">
        <v>104.122</v>
      </c>
    </row>
    <row r="31" spans="1:220" x14ac:dyDescent="0.2">
      <c r="A31">
        <v>13</v>
      </c>
      <c r="B31">
        <v>1689037465.0999999</v>
      </c>
      <c r="C31">
        <v>726</v>
      </c>
      <c r="D31" t="s">
        <v>383</v>
      </c>
      <c r="E31" t="s">
        <v>384</v>
      </c>
      <c r="F31" t="s">
        <v>351</v>
      </c>
      <c r="G31" t="s">
        <v>352</v>
      </c>
      <c r="H31" t="s">
        <v>353</v>
      </c>
      <c r="I31" t="s">
        <v>354</v>
      </c>
      <c r="J31" t="s">
        <v>398</v>
      </c>
      <c r="K31" t="s">
        <v>355</v>
      </c>
      <c r="L31">
        <v>1689037465.0999999</v>
      </c>
      <c r="M31">
        <f t="shared" si="0"/>
        <v>1.4071184274188518E-3</v>
      </c>
      <c r="N31">
        <f t="shared" si="1"/>
        <v>1.4071184274188517</v>
      </c>
      <c r="O31">
        <f t="shared" si="2"/>
        <v>2.5402645057003688</v>
      </c>
      <c r="P31">
        <f t="shared" si="3"/>
        <v>399.96499999999997</v>
      </c>
      <c r="Q31">
        <f t="shared" si="4"/>
        <v>376.67806642163737</v>
      </c>
      <c r="R31">
        <f t="shared" si="5"/>
        <v>37.65369364504911</v>
      </c>
      <c r="S31">
        <f t="shared" si="6"/>
        <v>39.981514511344997</v>
      </c>
      <c r="T31">
        <f t="shared" si="7"/>
        <v>0.21936338662383761</v>
      </c>
      <c r="U31">
        <f t="shared" si="8"/>
        <v>3.0302261194016507</v>
      </c>
      <c r="V31">
        <f t="shared" si="9"/>
        <v>0.2109076196245048</v>
      </c>
      <c r="W31">
        <f t="shared" si="10"/>
        <v>0.13254982157517264</v>
      </c>
      <c r="X31">
        <f t="shared" si="11"/>
        <v>16.514869893870195</v>
      </c>
      <c r="Y31">
        <f t="shared" si="12"/>
        <v>19.334921861068949</v>
      </c>
      <c r="Z31">
        <f t="shared" si="13"/>
        <v>19.334921861068949</v>
      </c>
      <c r="AA31">
        <f t="shared" si="14"/>
        <v>2.2516933451611258</v>
      </c>
      <c r="AB31">
        <f t="shared" si="15"/>
        <v>69.807293032409319</v>
      </c>
      <c r="AC31">
        <f t="shared" si="16"/>
        <v>1.5976111986593</v>
      </c>
      <c r="AD31">
        <f t="shared" si="17"/>
        <v>2.2886021349052736</v>
      </c>
      <c r="AE31">
        <f t="shared" si="18"/>
        <v>0.65408214650182583</v>
      </c>
      <c r="AF31">
        <f t="shared" si="19"/>
        <v>-62.053922649171362</v>
      </c>
      <c r="AG31">
        <f t="shared" si="20"/>
        <v>42.716520123046443</v>
      </c>
      <c r="AH31">
        <f t="shared" si="21"/>
        <v>2.8187513605867638</v>
      </c>
      <c r="AI31">
        <f t="shared" si="22"/>
        <v>-3.7812716679610503E-3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53985.749873431676</v>
      </c>
      <c r="AO31">
        <f t="shared" si="26"/>
        <v>99.848500000000001</v>
      </c>
      <c r="AP31">
        <f t="shared" si="27"/>
        <v>84.172765540865399</v>
      </c>
      <c r="AQ31">
        <f t="shared" si="28"/>
        <v>0.84300480769230779</v>
      </c>
      <c r="AR31">
        <f t="shared" si="29"/>
        <v>0.16539927884615385</v>
      </c>
      <c r="AS31">
        <v>1689037465.0999999</v>
      </c>
      <c r="AT31">
        <v>399.96499999999997</v>
      </c>
      <c r="AU31">
        <v>404.19099999999997</v>
      </c>
      <c r="AV31">
        <v>15.982100000000001</v>
      </c>
      <c r="AW31">
        <v>14.096399999999999</v>
      </c>
      <c r="AX31">
        <v>401.99200000000002</v>
      </c>
      <c r="AY31">
        <v>15.9664</v>
      </c>
      <c r="AZ31">
        <v>400.18200000000002</v>
      </c>
      <c r="BA31">
        <v>99.7624</v>
      </c>
      <c r="BB31">
        <v>0.20013300000000001</v>
      </c>
      <c r="BC31">
        <v>19.596399999999999</v>
      </c>
      <c r="BD31">
        <v>18.980399999999999</v>
      </c>
      <c r="BE31">
        <v>999.9</v>
      </c>
      <c r="BF31">
        <v>0</v>
      </c>
      <c r="BG31">
        <v>0</v>
      </c>
      <c r="BH31">
        <v>9980.6200000000008</v>
      </c>
      <c r="BI31">
        <v>0</v>
      </c>
      <c r="BJ31">
        <v>2.1253500000000001</v>
      </c>
      <c r="BK31">
        <v>-4.2259500000000001</v>
      </c>
      <c r="BL31">
        <v>406.46100000000001</v>
      </c>
      <c r="BM31">
        <v>409.97</v>
      </c>
      <c r="BN31">
        <v>1.8856999999999999</v>
      </c>
      <c r="BO31">
        <v>404.19099999999997</v>
      </c>
      <c r="BP31">
        <v>14.096399999999999</v>
      </c>
      <c r="BQ31">
        <v>1.5944100000000001</v>
      </c>
      <c r="BR31">
        <v>1.40629</v>
      </c>
      <c r="BS31">
        <v>13.9049</v>
      </c>
      <c r="BT31">
        <v>11.9856</v>
      </c>
      <c r="BU31">
        <v>99.848500000000001</v>
      </c>
      <c r="BV31">
        <v>0.89979900000000002</v>
      </c>
      <c r="BW31">
        <v>0.100201</v>
      </c>
      <c r="BX31">
        <v>0</v>
      </c>
      <c r="BY31">
        <v>2.2816000000000001</v>
      </c>
      <c r="BZ31">
        <v>0</v>
      </c>
      <c r="CA31">
        <v>2047.78</v>
      </c>
      <c r="CB31">
        <v>809.85400000000004</v>
      </c>
      <c r="CC31">
        <v>36.311999999999998</v>
      </c>
      <c r="CD31">
        <v>41.5</v>
      </c>
      <c r="CE31">
        <v>39.125</v>
      </c>
      <c r="CF31">
        <v>40.561999999999998</v>
      </c>
      <c r="CG31">
        <v>36.75</v>
      </c>
      <c r="CH31">
        <v>89.84</v>
      </c>
      <c r="CI31">
        <v>10</v>
      </c>
      <c r="CJ31">
        <v>0</v>
      </c>
      <c r="CK31">
        <v>1689037467.7</v>
      </c>
      <c r="CL31">
        <v>0</v>
      </c>
      <c r="CM31">
        <v>1689036597.0999999</v>
      </c>
      <c r="CN31" t="s">
        <v>356</v>
      </c>
      <c r="CO31">
        <v>1689036591.0999999</v>
      </c>
      <c r="CP31">
        <v>1689036597.0999999</v>
      </c>
      <c r="CQ31">
        <v>46</v>
      </c>
      <c r="CR31">
        <v>7.3999999999999996E-2</v>
      </c>
      <c r="CS31">
        <v>5.0000000000000001E-3</v>
      </c>
      <c r="CT31">
        <v>-2.097</v>
      </c>
      <c r="CU31">
        <v>1.6E-2</v>
      </c>
      <c r="CV31">
        <v>422</v>
      </c>
      <c r="CW31">
        <v>14</v>
      </c>
      <c r="CX31">
        <v>0.09</v>
      </c>
      <c r="CY31">
        <v>0.06</v>
      </c>
      <c r="CZ31">
        <v>3.3391264551786972</v>
      </c>
      <c r="DA31">
        <v>5.2615014485071061E-2</v>
      </c>
      <c r="DB31">
        <v>4.3032977632014427E-2</v>
      </c>
      <c r="DC31">
        <v>1</v>
      </c>
      <c r="DD31">
        <v>404.21660975609763</v>
      </c>
      <c r="DE31">
        <v>-0.2430522648074144</v>
      </c>
      <c r="DF31">
        <v>4.3575489893430873E-2</v>
      </c>
      <c r="DG31">
        <v>-1</v>
      </c>
      <c r="DH31">
        <v>1.884653414634146</v>
      </c>
      <c r="DI31">
        <v>-1.7780487804860911E-3</v>
      </c>
      <c r="DJ31">
        <v>1.0318385432314899E-3</v>
      </c>
      <c r="DK31">
        <v>-1</v>
      </c>
      <c r="DL31">
        <v>99.990253658536574</v>
      </c>
      <c r="DM31">
        <v>0.10656219053191331</v>
      </c>
      <c r="DN31">
        <v>0.1510926465863538</v>
      </c>
      <c r="DO31">
        <v>1</v>
      </c>
      <c r="DP31">
        <v>2</v>
      </c>
      <c r="DQ31">
        <v>2</v>
      </c>
      <c r="DR31" t="s">
        <v>357</v>
      </c>
      <c r="DS31">
        <v>2.6895699999999998</v>
      </c>
      <c r="DT31">
        <v>2.8068499999999998</v>
      </c>
      <c r="DU31">
        <v>9.3398099999999998E-2</v>
      </c>
      <c r="DV31">
        <v>9.3341199999999999E-2</v>
      </c>
      <c r="DW31">
        <v>8.5244700000000007E-2</v>
      </c>
      <c r="DX31">
        <v>7.7027499999999999E-2</v>
      </c>
      <c r="DY31">
        <v>27383.9</v>
      </c>
      <c r="DZ31">
        <v>30930.1</v>
      </c>
      <c r="EA31">
        <v>28430.2</v>
      </c>
      <c r="EB31">
        <v>32716.9</v>
      </c>
      <c r="EC31">
        <v>36146.400000000001</v>
      </c>
      <c r="ED31">
        <v>41033.4</v>
      </c>
      <c r="EE31">
        <v>41719.699999999997</v>
      </c>
      <c r="EF31">
        <v>47330.8</v>
      </c>
      <c r="EG31">
        <v>1.8061499999999999</v>
      </c>
      <c r="EH31">
        <v>2.1823199999999998</v>
      </c>
      <c r="EI31">
        <v>7.1644799999999995E-2</v>
      </c>
      <c r="EJ31">
        <v>0</v>
      </c>
      <c r="EK31">
        <v>17.792000000000002</v>
      </c>
      <c r="EL31">
        <v>999.9</v>
      </c>
      <c r="EM31">
        <v>65.8</v>
      </c>
      <c r="EN31">
        <v>21.4</v>
      </c>
      <c r="EO31">
        <v>16.872800000000002</v>
      </c>
      <c r="EP31">
        <v>63.683300000000003</v>
      </c>
      <c r="EQ31">
        <v>16.189900000000002</v>
      </c>
      <c r="ER31">
        <v>1</v>
      </c>
      <c r="ES31">
        <v>-0.176235</v>
      </c>
      <c r="ET31">
        <v>1.0071600000000001</v>
      </c>
      <c r="EU31">
        <v>20.246200000000002</v>
      </c>
      <c r="EV31">
        <v>5.22912</v>
      </c>
      <c r="EW31">
        <v>12.0099</v>
      </c>
      <c r="EX31">
        <v>4.9897999999999998</v>
      </c>
      <c r="EY31">
        <v>3.3050000000000002</v>
      </c>
      <c r="EZ31">
        <v>2630</v>
      </c>
      <c r="FA31">
        <v>498.9</v>
      </c>
      <c r="FB31">
        <v>49</v>
      </c>
      <c r="FC31">
        <v>6.5</v>
      </c>
      <c r="FD31">
        <v>1.85242</v>
      </c>
      <c r="FE31">
        <v>1.86138</v>
      </c>
      <c r="FF31">
        <v>1.86036</v>
      </c>
      <c r="FG31">
        <v>1.8563799999999999</v>
      </c>
      <c r="FH31">
        <v>1.8608100000000001</v>
      </c>
      <c r="FI31">
        <v>1.8571299999999999</v>
      </c>
      <c r="FJ31">
        <v>1.8591599999999999</v>
      </c>
      <c r="FK31">
        <v>1.8620300000000001</v>
      </c>
      <c r="FL31">
        <v>0</v>
      </c>
      <c r="FM31">
        <v>0</v>
      </c>
      <c r="FN31">
        <v>0</v>
      </c>
      <c r="FO31">
        <v>0</v>
      </c>
      <c r="FP31" t="s">
        <v>358</v>
      </c>
      <c r="FQ31" t="s">
        <v>359</v>
      </c>
      <c r="FR31" t="s">
        <v>360</v>
      </c>
      <c r="FS31" t="s">
        <v>360</v>
      </c>
      <c r="FT31" t="s">
        <v>360</v>
      </c>
      <c r="FU31" t="s">
        <v>360</v>
      </c>
      <c r="FV31">
        <v>0</v>
      </c>
      <c r="FW31">
        <v>100</v>
      </c>
      <c r="FX31">
        <v>100</v>
      </c>
      <c r="FY31">
        <v>-2.0270000000000001</v>
      </c>
      <c r="FZ31">
        <v>1.5699999999999999E-2</v>
      </c>
      <c r="GA31">
        <v>-0.58474170270543158</v>
      </c>
      <c r="GB31">
        <v>-4.0117494158234393E-3</v>
      </c>
      <c r="GC31">
        <v>1.087516141204025E-6</v>
      </c>
      <c r="GD31">
        <v>-8.657206703991749E-11</v>
      </c>
      <c r="GE31">
        <v>1.5670000000000069E-2</v>
      </c>
      <c r="GF31">
        <v>0</v>
      </c>
      <c r="GG31">
        <v>0</v>
      </c>
      <c r="GH31">
        <v>0</v>
      </c>
      <c r="GI31">
        <v>4</v>
      </c>
      <c r="GJ31">
        <v>2094</v>
      </c>
      <c r="GK31">
        <v>-1</v>
      </c>
      <c r="GL31">
        <v>-1</v>
      </c>
      <c r="GM31">
        <v>14.6</v>
      </c>
      <c r="GN31">
        <v>14.5</v>
      </c>
      <c r="GO31">
        <v>0.99609400000000003</v>
      </c>
      <c r="GP31">
        <v>2.34375</v>
      </c>
      <c r="GQ31">
        <v>1.5942400000000001</v>
      </c>
      <c r="GR31">
        <v>2.34741</v>
      </c>
      <c r="GS31">
        <v>1.40015</v>
      </c>
      <c r="GT31">
        <v>2.2546400000000002</v>
      </c>
      <c r="GU31">
        <v>24.714300000000001</v>
      </c>
      <c r="GV31">
        <v>15.7957</v>
      </c>
      <c r="GW31">
        <v>18</v>
      </c>
      <c r="GX31">
        <v>395.43099999999998</v>
      </c>
      <c r="GY31">
        <v>696.86300000000006</v>
      </c>
      <c r="GZ31">
        <v>18.118400000000001</v>
      </c>
      <c r="HA31">
        <v>24.708600000000001</v>
      </c>
      <c r="HB31">
        <v>29.9998</v>
      </c>
      <c r="HC31">
        <v>24.9452</v>
      </c>
      <c r="HD31">
        <v>24.965699999999998</v>
      </c>
      <c r="HE31">
        <v>19.993600000000001</v>
      </c>
      <c r="HF31">
        <v>15</v>
      </c>
      <c r="HG31">
        <v>-30</v>
      </c>
      <c r="HH31">
        <v>18.134</v>
      </c>
      <c r="HI31">
        <v>404.37</v>
      </c>
      <c r="HJ31">
        <v>15.726599999999999</v>
      </c>
      <c r="HK31">
        <v>104.37</v>
      </c>
      <c r="HL31">
        <v>104.125</v>
      </c>
    </row>
    <row r="32" spans="1:220" x14ac:dyDescent="0.2">
      <c r="A32">
        <v>14</v>
      </c>
      <c r="B32">
        <v>1689037525.5999999</v>
      </c>
      <c r="C32">
        <v>786.5</v>
      </c>
      <c r="D32" t="s">
        <v>385</v>
      </c>
      <c r="E32" t="s">
        <v>386</v>
      </c>
      <c r="F32" t="s">
        <v>351</v>
      </c>
      <c r="G32" t="s">
        <v>352</v>
      </c>
      <c r="H32" t="s">
        <v>353</v>
      </c>
      <c r="I32" t="s">
        <v>354</v>
      </c>
      <c r="J32" t="s">
        <v>398</v>
      </c>
      <c r="K32" t="s">
        <v>355</v>
      </c>
      <c r="L32">
        <v>1689037525.5999999</v>
      </c>
      <c r="M32">
        <f t="shared" si="0"/>
        <v>1.3981804561249158E-3</v>
      </c>
      <c r="N32">
        <f t="shared" si="1"/>
        <v>1.3981804561249158</v>
      </c>
      <c r="O32">
        <f t="shared" si="2"/>
        <v>1.5654165113084724</v>
      </c>
      <c r="P32">
        <f t="shared" si="3"/>
        <v>400.108</v>
      </c>
      <c r="Q32">
        <f t="shared" si="4"/>
        <v>384.08748227477673</v>
      </c>
      <c r="R32">
        <f t="shared" si="5"/>
        <v>38.395108896894612</v>
      </c>
      <c r="S32">
        <f t="shared" si="6"/>
        <v>39.996591764812003</v>
      </c>
      <c r="T32">
        <f t="shared" si="7"/>
        <v>0.21829822064719431</v>
      </c>
      <c r="U32">
        <f t="shared" si="8"/>
        <v>3.0343401389086404</v>
      </c>
      <c r="V32">
        <f t="shared" si="9"/>
        <v>0.2099335734264387</v>
      </c>
      <c r="W32">
        <f t="shared" si="10"/>
        <v>0.13193330865516983</v>
      </c>
      <c r="X32">
        <f t="shared" si="11"/>
        <v>12.402579895374767</v>
      </c>
      <c r="Y32">
        <f t="shared" si="12"/>
        <v>19.332235971055685</v>
      </c>
      <c r="Z32">
        <f t="shared" si="13"/>
        <v>19.332235971055685</v>
      </c>
      <c r="AA32">
        <f t="shared" si="14"/>
        <v>2.2513169434876485</v>
      </c>
      <c r="AB32">
        <f t="shared" si="15"/>
        <v>69.760767995423222</v>
      </c>
      <c r="AC32">
        <f t="shared" si="16"/>
        <v>1.5983622039676999</v>
      </c>
      <c r="AD32">
        <f t="shared" si="17"/>
        <v>2.2912049994526482</v>
      </c>
      <c r="AE32">
        <f t="shared" si="18"/>
        <v>0.65295473951994865</v>
      </c>
      <c r="AF32">
        <f t="shared" si="19"/>
        <v>-61.659758115108787</v>
      </c>
      <c r="AG32">
        <f t="shared" si="20"/>
        <v>46.207540713681155</v>
      </c>
      <c r="AH32">
        <f t="shared" si="21"/>
        <v>3.0452245766442787</v>
      </c>
      <c r="AI32">
        <f t="shared" si="22"/>
        <v>-4.4129294085877291E-3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54097.037160283267</v>
      </c>
      <c r="AO32">
        <f t="shared" si="26"/>
        <v>74.982200000000006</v>
      </c>
      <c r="AP32">
        <f t="shared" si="27"/>
        <v>63.210654619365165</v>
      </c>
      <c r="AQ32">
        <f t="shared" si="28"/>
        <v>0.84300880234729259</v>
      </c>
      <c r="AR32">
        <f t="shared" si="29"/>
        <v>0.16540698853027475</v>
      </c>
      <c r="AS32">
        <v>1689037525.5999999</v>
      </c>
      <c r="AT32">
        <v>400.108</v>
      </c>
      <c r="AU32">
        <v>403.00299999999999</v>
      </c>
      <c r="AV32">
        <v>15.9893</v>
      </c>
      <c r="AW32">
        <v>14.114800000000001</v>
      </c>
      <c r="AX32">
        <v>402.13600000000002</v>
      </c>
      <c r="AY32">
        <v>15.973699999999999</v>
      </c>
      <c r="AZ32">
        <v>400.01299999999998</v>
      </c>
      <c r="BA32">
        <v>99.764499999999998</v>
      </c>
      <c r="BB32">
        <v>0.199989</v>
      </c>
      <c r="BC32">
        <v>19.614699999999999</v>
      </c>
      <c r="BD32">
        <v>19.005199999999999</v>
      </c>
      <c r="BE32">
        <v>999.9</v>
      </c>
      <c r="BF32">
        <v>0</v>
      </c>
      <c r="BG32">
        <v>0</v>
      </c>
      <c r="BH32">
        <v>10002.5</v>
      </c>
      <c r="BI32">
        <v>0</v>
      </c>
      <c r="BJ32">
        <v>2.1583199999999998</v>
      </c>
      <c r="BK32">
        <v>-2.8941699999999999</v>
      </c>
      <c r="BL32">
        <v>406.61</v>
      </c>
      <c r="BM32">
        <v>408.77199999999999</v>
      </c>
      <c r="BN32">
        <v>1.8745799999999999</v>
      </c>
      <c r="BO32">
        <v>403.00299999999999</v>
      </c>
      <c r="BP32">
        <v>14.114800000000001</v>
      </c>
      <c r="BQ32">
        <v>1.59517</v>
      </c>
      <c r="BR32">
        <v>1.40815</v>
      </c>
      <c r="BS32">
        <v>13.9122</v>
      </c>
      <c r="BT32">
        <v>12.005699999999999</v>
      </c>
      <c r="BU32">
        <v>74.982200000000006</v>
      </c>
      <c r="BV32">
        <v>0.89971699999999999</v>
      </c>
      <c r="BW32">
        <v>0.100283</v>
      </c>
      <c r="BX32">
        <v>0</v>
      </c>
      <c r="BY32">
        <v>2.4274</v>
      </c>
      <c r="BZ32">
        <v>0</v>
      </c>
      <c r="CA32">
        <v>1935.37</v>
      </c>
      <c r="CB32">
        <v>608.15300000000002</v>
      </c>
      <c r="CC32">
        <v>36.311999999999998</v>
      </c>
      <c r="CD32">
        <v>41.686999999999998</v>
      </c>
      <c r="CE32">
        <v>39.125</v>
      </c>
      <c r="CF32">
        <v>40.75</v>
      </c>
      <c r="CG32">
        <v>36.75</v>
      </c>
      <c r="CH32">
        <v>67.459999999999994</v>
      </c>
      <c r="CI32">
        <v>7.52</v>
      </c>
      <c r="CJ32">
        <v>0</v>
      </c>
      <c r="CK32">
        <v>1689037528.3</v>
      </c>
      <c r="CL32">
        <v>0</v>
      </c>
      <c r="CM32">
        <v>1689036597.0999999</v>
      </c>
      <c r="CN32" t="s">
        <v>356</v>
      </c>
      <c r="CO32">
        <v>1689036591.0999999</v>
      </c>
      <c r="CP32">
        <v>1689036597.0999999</v>
      </c>
      <c r="CQ32">
        <v>46</v>
      </c>
      <c r="CR32">
        <v>7.3999999999999996E-2</v>
      </c>
      <c r="CS32">
        <v>5.0000000000000001E-3</v>
      </c>
      <c r="CT32">
        <v>-2.097</v>
      </c>
      <c r="CU32">
        <v>1.6E-2</v>
      </c>
      <c r="CV32">
        <v>422</v>
      </c>
      <c r="CW32">
        <v>14</v>
      </c>
      <c r="CX32">
        <v>0.09</v>
      </c>
      <c r="CY32">
        <v>0.06</v>
      </c>
      <c r="CZ32">
        <v>2.1501082105060152</v>
      </c>
      <c r="DA32">
        <v>-0.24833012429420651</v>
      </c>
      <c r="DB32">
        <v>3.2792660425754683E-2</v>
      </c>
      <c r="DC32">
        <v>1</v>
      </c>
      <c r="DD32">
        <v>403.03407499999997</v>
      </c>
      <c r="DE32">
        <v>-0.44173733583512148</v>
      </c>
      <c r="DF32">
        <v>5.0497716532534161E-2</v>
      </c>
      <c r="DG32">
        <v>-1</v>
      </c>
      <c r="DH32">
        <v>1.8798325</v>
      </c>
      <c r="DI32">
        <v>-1.7572232645407901E-2</v>
      </c>
      <c r="DJ32">
        <v>2.023940154747687E-3</v>
      </c>
      <c r="DK32">
        <v>-1</v>
      </c>
      <c r="DL32">
        <v>74.991457499999996</v>
      </c>
      <c r="DM32">
        <v>-3.9928049824046463E-2</v>
      </c>
      <c r="DN32">
        <v>4.9837766239569703E-2</v>
      </c>
      <c r="DO32">
        <v>1</v>
      </c>
      <c r="DP32">
        <v>2</v>
      </c>
      <c r="DQ32">
        <v>2</v>
      </c>
      <c r="DR32" t="s">
        <v>357</v>
      </c>
      <c r="DS32">
        <v>2.6891099999999999</v>
      </c>
      <c r="DT32">
        <v>2.8069000000000002</v>
      </c>
      <c r="DU32">
        <v>9.3431E-2</v>
      </c>
      <c r="DV32">
        <v>9.3140100000000003E-2</v>
      </c>
      <c r="DW32">
        <v>8.5279800000000003E-2</v>
      </c>
      <c r="DX32">
        <v>7.7107499999999995E-2</v>
      </c>
      <c r="DY32">
        <v>27383.9</v>
      </c>
      <c r="DZ32">
        <v>30938.7</v>
      </c>
      <c r="EA32">
        <v>28431.200000000001</v>
      </c>
      <c r="EB32">
        <v>32718.7</v>
      </c>
      <c r="EC32">
        <v>36146</v>
      </c>
      <c r="ED32">
        <v>41032</v>
      </c>
      <c r="EE32">
        <v>41720.9</v>
      </c>
      <c r="EF32">
        <v>47333.2</v>
      </c>
      <c r="EG32">
        <v>1.80572</v>
      </c>
      <c r="EH32">
        <v>2.1827000000000001</v>
      </c>
      <c r="EI32">
        <v>7.4028999999999998E-2</v>
      </c>
      <c r="EJ32">
        <v>0</v>
      </c>
      <c r="EK32">
        <v>17.7773</v>
      </c>
      <c r="EL32">
        <v>999.9</v>
      </c>
      <c r="EM32">
        <v>65.8</v>
      </c>
      <c r="EN32">
        <v>21.4</v>
      </c>
      <c r="EO32">
        <v>16.871300000000002</v>
      </c>
      <c r="EP32">
        <v>63.743299999999998</v>
      </c>
      <c r="EQ32">
        <v>16.129799999999999</v>
      </c>
      <c r="ER32">
        <v>1</v>
      </c>
      <c r="ES32">
        <v>-0.177093</v>
      </c>
      <c r="ET32">
        <v>1.1414599999999999</v>
      </c>
      <c r="EU32">
        <v>20.2456</v>
      </c>
      <c r="EV32">
        <v>5.22912</v>
      </c>
      <c r="EW32">
        <v>12.0099</v>
      </c>
      <c r="EX32">
        <v>4.9901499999999999</v>
      </c>
      <c r="EY32">
        <v>3.3050000000000002</v>
      </c>
      <c r="EZ32">
        <v>2631.6</v>
      </c>
      <c r="FA32">
        <v>502</v>
      </c>
      <c r="FB32">
        <v>49</v>
      </c>
      <c r="FC32">
        <v>6.6</v>
      </c>
      <c r="FD32">
        <v>1.85242</v>
      </c>
      <c r="FE32">
        <v>1.8614200000000001</v>
      </c>
      <c r="FF32">
        <v>1.86036</v>
      </c>
      <c r="FG32">
        <v>1.8563799999999999</v>
      </c>
      <c r="FH32">
        <v>1.8608100000000001</v>
      </c>
      <c r="FI32">
        <v>1.8571500000000001</v>
      </c>
      <c r="FJ32">
        <v>1.8591800000000001</v>
      </c>
      <c r="FK32">
        <v>1.8620300000000001</v>
      </c>
      <c r="FL32">
        <v>0</v>
      </c>
      <c r="FM32">
        <v>0</v>
      </c>
      <c r="FN32">
        <v>0</v>
      </c>
      <c r="FO32">
        <v>0</v>
      </c>
      <c r="FP32" t="s">
        <v>358</v>
      </c>
      <c r="FQ32" t="s">
        <v>359</v>
      </c>
      <c r="FR32" t="s">
        <v>360</v>
      </c>
      <c r="FS32" t="s">
        <v>360</v>
      </c>
      <c r="FT32" t="s">
        <v>360</v>
      </c>
      <c r="FU32" t="s">
        <v>360</v>
      </c>
      <c r="FV32">
        <v>0</v>
      </c>
      <c r="FW32">
        <v>100</v>
      </c>
      <c r="FX32">
        <v>100</v>
      </c>
      <c r="FY32">
        <v>-2.028</v>
      </c>
      <c r="FZ32">
        <v>1.5599999999999999E-2</v>
      </c>
      <c r="GA32">
        <v>-0.58474170270543158</v>
      </c>
      <c r="GB32">
        <v>-4.0117494158234393E-3</v>
      </c>
      <c r="GC32">
        <v>1.087516141204025E-6</v>
      </c>
      <c r="GD32">
        <v>-8.657206703991749E-11</v>
      </c>
      <c r="GE32">
        <v>1.5670000000000069E-2</v>
      </c>
      <c r="GF32">
        <v>0</v>
      </c>
      <c r="GG32">
        <v>0</v>
      </c>
      <c r="GH32">
        <v>0</v>
      </c>
      <c r="GI32">
        <v>4</v>
      </c>
      <c r="GJ32">
        <v>2094</v>
      </c>
      <c r="GK32">
        <v>-1</v>
      </c>
      <c r="GL32">
        <v>-1</v>
      </c>
      <c r="GM32">
        <v>15.6</v>
      </c>
      <c r="GN32">
        <v>15.5</v>
      </c>
      <c r="GO32">
        <v>0.99243199999999998</v>
      </c>
      <c r="GP32">
        <v>2.34497</v>
      </c>
      <c r="GQ32">
        <v>1.5942400000000001</v>
      </c>
      <c r="GR32">
        <v>2.34741</v>
      </c>
      <c r="GS32">
        <v>1.40015</v>
      </c>
      <c r="GT32">
        <v>2.2680699999999998</v>
      </c>
      <c r="GU32">
        <v>24.7347</v>
      </c>
      <c r="GV32">
        <v>15.786899999999999</v>
      </c>
      <c r="GW32">
        <v>18</v>
      </c>
      <c r="GX32">
        <v>395.04300000000001</v>
      </c>
      <c r="GY32">
        <v>696.88300000000004</v>
      </c>
      <c r="GZ32">
        <v>18.1525</v>
      </c>
      <c r="HA32">
        <v>24.686499999999999</v>
      </c>
      <c r="HB32">
        <v>30.000299999999999</v>
      </c>
      <c r="HC32">
        <v>24.9224</v>
      </c>
      <c r="HD32">
        <v>24.9419</v>
      </c>
      <c r="HE32">
        <v>19.936699999999998</v>
      </c>
      <c r="HF32">
        <v>15</v>
      </c>
      <c r="HG32">
        <v>-30</v>
      </c>
      <c r="HH32">
        <v>18.1555</v>
      </c>
      <c r="HI32">
        <v>402.84100000000001</v>
      </c>
      <c r="HJ32">
        <v>15.726599999999999</v>
      </c>
      <c r="HK32">
        <v>104.373</v>
      </c>
      <c r="HL32">
        <v>104.131</v>
      </c>
    </row>
    <row r="33" spans="1:220" x14ac:dyDescent="0.2">
      <c r="A33">
        <v>15</v>
      </c>
      <c r="B33">
        <v>1689037586.0999999</v>
      </c>
      <c r="C33">
        <v>847</v>
      </c>
      <c r="D33" t="s">
        <v>387</v>
      </c>
      <c r="E33" t="s">
        <v>388</v>
      </c>
      <c r="F33" t="s">
        <v>351</v>
      </c>
      <c r="G33" t="s">
        <v>352</v>
      </c>
      <c r="H33" t="s">
        <v>353</v>
      </c>
      <c r="I33" t="s">
        <v>354</v>
      </c>
      <c r="J33" t="s">
        <v>398</v>
      </c>
      <c r="K33" t="s">
        <v>355</v>
      </c>
      <c r="L33">
        <v>1689037586.0999999</v>
      </c>
      <c r="M33">
        <f t="shared" si="0"/>
        <v>1.3902485724838192E-3</v>
      </c>
      <c r="N33">
        <f t="shared" si="1"/>
        <v>1.3902485724838192</v>
      </c>
      <c r="O33">
        <f t="shared" si="2"/>
        <v>0.50970943407512914</v>
      </c>
      <c r="P33">
        <f t="shared" si="3"/>
        <v>400.12200000000001</v>
      </c>
      <c r="Q33">
        <f t="shared" si="4"/>
        <v>392.09266968068391</v>
      </c>
      <c r="R33">
        <f t="shared" si="5"/>
        <v>39.196027174891285</v>
      </c>
      <c r="S33">
        <f t="shared" si="6"/>
        <v>39.998689080426004</v>
      </c>
      <c r="T33">
        <f t="shared" si="7"/>
        <v>0.21852363523666923</v>
      </c>
      <c r="U33">
        <f t="shared" si="8"/>
        <v>3.0346137899791179</v>
      </c>
      <c r="V33">
        <f t="shared" si="9"/>
        <v>0.21014278577967369</v>
      </c>
      <c r="W33">
        <f t="shared" si="10"/>
        <v>0.13206544614764398</v>
      </c>
      <c r="X33">
        <f t="shared" si="11"/>
        <v>8.2530600514268517</v>
      </c>
      <c r="Y33">
        <f t="shared" si="12"/>
        <v>19.308571923365538</v>
      </c>
      <c r="Z33">
        <f t="shared" si="13"/>
        <v>19.308571923365538</v>
      </c>
      <c r="AA33">
        <f t="shared" si="14"/>
        <v>2.2480030375191671</v>
      </c>
      <c r="AB33">
        <f t="shared" si="15"/>
        <v>69.813417190260694</v>
      </c>
      <c r="AC33">
        <f t="shared" si="16"/>
        <v>1.5993797550136</v>
      </c>
      <c r="AD33">
        <f t="shared" si="17"/>
        <v>2.2909346360383016</v>
      </c>
      <c r="AE33">
        <f t="shared" si="18"/>
        <v>0.64862328250556711</v>
      </c>
      <c r="AF33">
        <f t="shared" si="19"/>
        <v>-61.309962046536427</v>
      </c>
      <c r="AG33">
        <f t="shared" si="20"/>
        <v>49.772351804237715</v>
      </c>
      <c r="AH33">
        <f t="shared" si="21"/>
        <v>3.2794313446251109</v>
      </c>
      <c r="AI33">
        <f t="shared" si="22"/>
        <v>-5.118846246745079E-3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54105.053345346772</v>
      </c>
      <c r="AO33">
        <f t="shared" si="26"/>
        <v>49.9041</v>
      </c>
      <c r="AP33">
        <f t="shared" si="27"/>
        <v>42.068856275350697</v>
      </c>
      <c r="AQ33">
        <f t="shared" si="28"/>
        <v>0.84299398797595182</v>
      </c>
      <c r="AR33">
        <f t="shared" si="29"/>
        <v>0.16537839679358715</v>
      </c>
      <c r="AS33">
        <v>1689037586.0999999</v>
      </c>
      <c r="AT33">
        <v>400.12200000000001</v>
      </c>
      <c r="AU33">
        <v>401.57400000000001</v>
      </c>
      <c r="AV33">
        <v>15.9992</v>
      </c>
      <c r="AW33">
        <v>14.1358</v>
      </c>
      <c r="AX33">
        <v>402.149</v>
      </c>
      <c r="AY33">
        <v>15.983499999999999</v>
      </c>
      <c r="AZ33">
        <v>400.10899999999998</v>
      </c>
      <c r="BA33">
        <v>99.766199999999998</v>
      </c>
      <c r="BB33">
        <v>0.20003299999999999</v>
      </c>
      <c r="BC33">
        <v>19.6128</v>
      </c>
      <c r="BD33">
        <v>19.005500000000001</v>
      </c>
      <c r="BE33">
        <v>999.9</v>
      </c>
      <c r="BF33">
        <v>0</v>
      </c>
      <c r="BG33">
        <v>0</v>
      </c>
      <c r="BH33">
        <v>10003.799999999999</v>
      </c>
      <c r="BI33">
        <v>0</v>
      </c>
      <c r="BJ33">
        <v>2.1583199999999998</v>
      </c>
      <c r="BK33">
        <v>-1.45218</v>
      </c>
      <c r="BL33">
        <v>406.62700000000001</v>
      </c>
      <c r="BM33">
        <v>407.33199999999999</v>
      </c>
      <c r="BN33">
        <v>1.8633900000000001</v>
      </c>
      <c r="BO33">
        <v>401.57400000000001</v>
      </c>
      <c r="BP33">
        <v>14.1358</v>
      </c>
      <c r="BQ33">
        <v>1.5961799999999999</v>
      </c>
      <c r="BR33">
        <v>1.41028</v>
      </c>
      <c r="BS33">
        <v>13.922000000000001</v>
      </c>
      <c r="BT33">
        <v>12.028600000000001</v>
      </c>
      <c r="BU33">
        <v>49.9041</v>
      </c>
      <c r="BV33">
        <v>0.90012499999999995</v>
      </c>
      <c r="BW33">
        <v>9.9875500000000006E-2</v>
      </c>
      <c r="BX33">
        <v>0</v>
      </c>
      <c r="BY33">
        <v>2.0722</v>
      </c>
      <c r="BZ33">
        <v>0</v>
      </c>
      <c r="CA33">
        <v>1806.91</v>
      </c>
      <c r="CB33">
        <v>404.80200000000002</v>
      </c>
      <c r="CC33">
        <v>36.25</v>
      </c>
      <c r="CD33">
        <v>41.75</v>
      </c>
      <c r="CE33">
        <v>39.186999999999998</v>
      </c>
      <c r="CF33">
        <v>40.875</v>
      </c>
      <c r="CG33">
        <v>36.75</v>
      </c>
      <c r="CH33">
        <v>44.92</v>
      </c>
      <c r="CI33">
        <v>4.9800000000000004</v>
      </c>
      <c r="CJ33">
        <v>0</v>
      </c>
      <c r="CK33">
        <v>1689037588.9000001</v>
      </c>
      <c r="CL33">
        <v>0</v>
      </c>
      <c r="CM33">
        <v>1689036597.0999999</v>
      </c>
      <c r="CN33" t="s">
        <v>356</v>
      </c>
      <c r="CO33">
        <v>1689036591.0999999</v>
      </c>
      <c r="CP33">
        <v>1689036597.0999999</v>
      </c>
      <c r="CQ33">
        <v>46</v>
      </c>
      <c r="CR33">
        <v>7.3999999999999996E-2</v>
      </c>
      <c r="CS33">
        <v>5.0000000000000001E-3</v>
      </c>
      <c r="CT33">
        <v>-2.097</v>
      </c>
      <c r="CU33">
        <v>1.6E-2</v>
      </c>
      <c r="CV33">
        <v>422</v>
      </c>
      <c r="CW33">
        <v>14</v>
      </c>
      <c r="CX33">
        <v>0.09</v>
      </c>
      <c r="CY33">
        <v>0.06</v>
      </c>
      <c r="CZ33">
        <v>0.66086400814220048</v>
      </c>
      <c r="DA33">
        <v>0.26469037300383669</v>
      </c>
      <c r="DB33">
        <v>3.2248062916835039E-2</v>
      </c>
      <c r="DC33">
        <v>1</v>
      </c>
      <c r="DD33">
        <v>401.57507317073163</v>
      </c>
      <c r="DE33">
        <v>-0.28655749128891378</v>
      </c>
      <c r="DF33">
        <v>3.7565156561726591E-2</v>
      </c>
      <c r="DG33">
        <v>-1</v>
      </c>
      <c r="DH33">
        <v>1.8652117073170731</v>
      </c>
      <c r="DI33">
        <v>-1.693609756096992E-2</v>
      </c>
      <c r="DJ33">
        <v>2.1528641188743609E-3</v>
      </c>
      <c r="DK33">
        <v>-1</v>
      </c>
      <c r="DL33">
        <v>49.991314634146342</v>
      </c>
      <c r="DM33">
        <v>-0.16947352190365789</v>
      </c>
      <c r="DN33">
        <v>0.1235385662326437</v>
      </c>
      <c r="DO33">
        <v>1</v>
      </c>
      <c r="DP33">
        <v>2</v>
      </c>
      <c r="DQ33">
        <v>2</v>
      </c>
      <c r="DR33" t="s">
        <v>357</v>
      </c>
      <c r="DS33">
        <v>2.6894200000000001</v>
      </c>
      <c r="DT33">
        <v>2.8069500000000001</v>
      </c>
      <c r="DU33">
        <v>9.3440700000000002E-2</v>
      </c>
      <c r="DV33">
        <v>9.2895900000000003E-2</v>
      </c>
      <c r="DW33">
        <v>8.5324899999999995E-2</v>
      </c>
      <c r="DX33">
        <v>7.7197799999999997E-2</v>
      </c>
      <c r="DY33">
        <v>27384.799999999999</v>
      </c>
      <c r="DZ33">
        <v>30947.8</v>
      </c>
      <c r="EA33">
        <v>28432.3</v>
      </c>
      <c r="EB33">
        <v>32719.4</v>
      </c>
      <c r="EC33">
        <v>36145.300000000003</v>
      </c>
      <c r="ED33">
        <v>41029</v>
      </c>
      <c r="EE33">
        <v>41722.199999999997</v>
      </c>
      <c r="EF33">
        <v>47334.400000000001</v>
      </c>
      <c r="EG33">
        <v>1.8064</v>
      </c>
      <c r="EH33">
        <v>2.1827999999999999</v>
      </c>
      <c r="EI33">
        <v>7.4513300000000005E-2</v>
      </c>
      <c r="EJ33">
        <v>0</v>
      </c>
      <c r="EK33">
        <v>17.769500000000001</v>
      </c>
      <c r="EL33">
        <v>999.9</v>
      </c>
      <c r="EM33">
        <v>65.8</v>
      </c>
      <c r="EN33">
        <v>21.4</v>
      </c>
      <c r="EO33">
        <v>16.871600000000001</v>
      </c>
      <c r="EP33">
        <v>63.493299999999998</v>
      </c>
      <c r="EQ33">
        <v>16.558499999999999</v>
      </c>
      <c r="ER33">
        <v>1</v>
      </c>
      <c r="ES33">
        <v>-0.17965999999999999</v>
      </c>
      <c r="ET33">
        <v>1.0196799999999999</v>
      </c>
      <c r="EU33">
        <v>20.2469</v>
      </c>
      <c r="EV33">
        <v>5.2289700000000003</v>
      </c>
      <c r="EW33">
        <v>12.0099</v>
      </c>
      <c r="EX33">
        <v>4.9904000000000002</v>
      </c>
      <c r="EY33">
        <v>3.3050000000000002</v>
      </c>
      <c r="EZ33">
        <v>2633.1</v>
      </c>
      <c r="FA33">
        <v>505.2</v>
      </c>
      <c r="FB33">
        <v>49</v>
      </c>
      <c r="FC33">
        <v>6.6</v>
      </c>
      <c r="FD33">
        <v>1.8524099999999999</v>
      </c>
      <c r="FE33">
        <v>1.8613599999999999</v>
      </c>
      <c r="FF33">
        <v>1.8603499999999999</v>
      </c>
      <c r="FG33">
        <v>1.8563799999999999</v>
      </c>
      <c r="FH33">
        <v>1.86077</v>
      </c>
      <c r="FI33">
        <v>1.8571200000000001</v>
      </c>
      <c r="FJ33">
        <v>1.85914</v>
      </c>
      <c r="FK33">
        <v>1.8620300000000001</v>
      </c>
      <c r="FL33">
        <v>0</v>
      </c>
      <c r="FM33">
        <v>0</v>
      </c>
      <c r="FN33">
        <v>0</v>
      </c>
      <c r="FO33">
        <v>0</v>
      </c>
      <c r="FP33" t="s">
        <v>358</v>
      </c>
      <c r="FQ33" t="s">
        <v>359</v>
      </c>
      <c r="FR33" t="s">
        <v>360</v>
      </c>
      <c r="FS33" t="s">
        <v>360</v>
      </c>
      <c r="FT33" t="s">
        <v>360</v>
      </c>
      <c r="FU33" t="s">
        <v>360</v>
      </c>
      <c r="FV33">
        <v>0</v>
      </c>
      <c r="FW33">
        <v>100</v>
      </c>
      <c r="FX33">
        <v>100</v>
      </c>
      <c r="FY33">
        <v>-2.0270000000000001</v>
      </c>
      <c r="FZ33">
        <v>1.5699999999999999E-2</v>
      </c>
      <c r="GA33">
        <v>-0.58474170270543158</v>
      </c>
      <c r="GB33">
        <v>-4.0117494158234393E-3</v>
      </c>
      <c r="GC33">
        <v>1.087516141204025E-6</v>
      </c>
      <c r="GD33">
        <v>-8.657206703991749E-11</v>
      </c>
      <c r="GE33">
        <v>1.5670000000000069E-2</v>
      </c>
      <c r="GF33">
        <v>0</v>
      </c>
      <c r="GG33">
        <v>0</v>
      </c>
      <c r="GH33">
        <v>0</v>
      </c>
      <c r="GI33">
        <v>4</v>
      </c>
      <c r="GJ33">
        <v>2094</v>
      </c>
      <c r="GK33">
        <v>-1</v>
      </c>
      <c r="GL33">
        <v>-1</v>
      </c>
      <c r="GM33">
        <v>16.600000000000001</v>
      </c>
      <c r="GN33">
        <v>16.5</v>
      </c>
      <c r="GO33">
        <v>0.98999000000000004</v>
      </c>
      <c r="GP33">
        <v>2.34863</v>
      </c>
      <c r="GQ33">
        <v>1.5942400000000001</v>
      </c>
      <c r="GR33">
        <v>2.34741</v>
      </c>
      <c r="GS33">
        <v>1.40015</v>
      </c>
      <c r="GT33">
        <v>2.2595200000000002</v>
      </c>
      <c r="GU33">
        <v>24.755099999999999</v>
      </c>
      <c r="GV33">
        <v>15.7781</v>
      </c>
      <c r="GW33">
        <v>18</v>
      </c>
      <c r="GX33">
        <v>395.23099999999999</v>
      </c>
      <c r="GY33">
        <v>696.65200000000004</v>
      </c>
      <c r="GZ33">
        <v>18.171800000000001</v>
      </c>
      <c r="HA33">
        <v>24.663699999999999</v>
      </c>
      <c r="HB33">
        <v>29.9999</v>
      </c>
      <c r="HC33">
        <v>24.898599999999998</v>
      </c>
      <c r="HD33">
        <v>24.918199999999999</v>
      </c>
      <c r="HE33">
        <v>19.8813</v>
      </c>
      <c r="HF33">
        <v>15</v>
      </c>
      <c r="HG33">
        <v>-30</v>
      </c>
      <c r="HH33">
        <v>18.169599999999999</v>
      </c>
      <c r="HI33">
        <v>401.44900000000001</v>
      </c>
      <c r="HJ33">
        <v>15.726599999999999</v>
      </c>
      <c r="HK33">
        <v>104.376</v>
      </c>
      <c r="HL33">
        <v>104.133</v>
      </c>
    </row>
    <row r="34" spans="1:220" x14ac:dyDescent="0.2">
      <c r="A34">
        <v>16</v>
      </c>
      <c r="B34">
        <v>1689037646.5999999</v>
      </c>
      <c r="C34">
        <v>907.5</v>
      </c>
      <c r="D34" t="s">
        <v>389</v>
      </c>
      <c r="E34" t="s">
        <v>390</v>
      </c>
      <c r="F34" t="s">
        <v>351</v>
      </c>
      <c r="G34" t="s">
        <v>352</v>
      </c>
      <c r="H34" t="s">
        <v>353</v>
      </c>
      <c r="I34" t="s">
        <v>354</v>
      </c>
      <c r="J34" t="s">
        <v>398</v>
      </c>
      <c r="K34" t="s">
        <v>355</v>
      </c>
      <c r="L34">
        <v>1689037646.5999999</v>
      </c>
      <c r="M34">
        <f t="shared" si="0"/>
        <v>1.3782393179269871E-3</v>
      </c>
      <c r="N34">
        <f t="shared" si="1"/>
        <v>1.3782393179269872</v>
      </c>
      <c r="O34">
        <f t="shared" si="2"/>
        <v>-0.33990032105726703</v>
      </c>
      <c r="P34">
        <f t="shared" si="3"/>
        <v>400.01900000000001</v>
      </c>
      <c r="Q34">
        <f t="shared" si="4"/>
        <v>398.42086995713419</v>
      </c>
      <c r="R34">
        <f t="shared" si="5"/>
        <v>39.829345496292191</v>
      </c>
      <c r="S34">
        <f t="shared" si="6"/>
        <v>39.989107392379999</v>
      </c>
      <c r="T34">
        <f t="shared" si="7"/>
        <v>0.21773693490557905</v>
      </c>
      <c r="U34">
        <f t="shared" si="8"/>
        <v>3.0334747506040562</v>
      </c>
      <c r="V34">
        <f t="shared" si="9"/>
        <v>0.20941208799017633</v>
      </c>
      <c r="W34">
        <f t="shared" si="10"/>
        <v>0.13160398978126192</v>
      </c>
      <c r="X34">
        <f t="shared" si="11"/>
        <v>4.9600707296598863</v>
      </c>
      <c r="Y34">
        <f t="shared" si="12"/>
        <v>19.288613151278874</v>
      </c>
      <c r="Z34">
        <f t="shared" si="13"/>
        <v>19.288613151278874</v>
      </c>
      <c r="AA34">
        <f t="shared" si="14"/>
        <v>2.2452113420728685</v>
      </c>
      <c r="AB34">
        <f t="shared" si="15"/>
        <v>69.854708798254308</v>
      </c>
      <c r="AC34">
        <f t="shared" si="16"/>
        <v>1.599928179288</v>
      </c>
      <c r="AD34">
        <f t="shared" si="17"/>
        <v>2.2903655412961692</v>
      </c>
      <c r="AE34">
        <f t="shared" si="18"/>
        <v>0.64528316278486852</v>
      </c>
      <c r="AF34">
        <f t="shared" si="19"/>
        <v>-60.780353920580133</v>
      </c>
      <c r="AG34">
        <f t="shared" si="20"/>
        <v>52.36357841038047</v>
      </c>
      <c r="AH34">
        <f t="shared" si="21"/>
        <v>3.4510351754492712</v>
      </c>
      <c r="AI34">
        <f t="shared" si="22"/>
        <v>-5.6696050905031825E-3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54074.087660577949</v>
      </c>
      <c r="AO34">
        <f t="shared" si="26"/>
        <v>29.993300000000001</v>
      </c>
      <c r="AP34">
        <f t="shared" si="27"/>
        <v>25.284081870290095</v>
      </c>
      <c r="AQ34">
        <f t="shared" si="28"/>
        <v>0.8429909969989996</v>
      </c>
      <c r="AR34">
        <f t="shared" si="29"/>
        <v>0.16537262420806934</v>
      </c>
      <c r="AS34">
        <v>1689037646.5999999</v>
      </c>
      <c r="AT34">
        <v>400.01900000000001</v>
      </c>
      <c r="AU34">
        <v>400.30700000000002</v>
      </c>
      <c r="AV34">
        <v>16.0044</v>
      </c>
      <c r="AW34">
        <v>14.157</v>
      </c>
      <c r="AX34">
        <v>402.04700000000003</v>
      </c>
      <c r="AY34">
        <v>15.988799999999999</v>
      </c>
      <c r="AZ34">
        <v>400.08600000000001</v>
      </c>
      <c r="BA34">
        <v>99.768000000000001</v>
      </c>
      <c r="BB34">
        <v>0.20002</v>
      </c>
      <c r="BC34">
        <v>19.608799999999999</v>
      </c>
      <c r="BD34">
        <v>19.008700000000001</v>
      </c>
      <c r="BE34">
        <v>999.9</v>
      </c>
      <c r="BF34">
        <v>0</v>
      </c>
      <c r="BG34">
        <v>0</v>
      </c>
      <c r="BH34">
        <v>9997.5</v>
      </c>
      <c r="BI34">
        <v>0</v>
      </c>
      <c r="BJ34">
        <v>2.21828</v>
      </c>
      <c r="BK34">
        <v>-0.28762799999999999</v>
      </c>
      <c r="BL34">
        <v>406.52499999999998</v>
      </c>
      <c r="BM34">
        <v>406.05500000000001</v>
      </c>
      <c r="BN34">
        <v>1.84744</v>
      </c>
      <c r="BO34">
        <v>400.30700000000002</v>
      </c>
      <c r="BP34">
        <v>14.157</v>
      </c>
      <c r="BQ34">
        <v>1.59673</v>
      </c>
      <c r="BR34">
        <v>1.41242</v>
      </c>
      <c r="BS34">
        <v>13.927300000000001</v>
      </c>
      <c r="BT34">
        <v>12.051600000000001</v>
      </c>
      <c r="BU34">
        <v>29.993300000000001</v>
      </c>
      <c r="BV34">
        <v>0.900362</v>
      </c>
      <c r="BW34">
        <v>9.9637699999999996E-2</v>
      </c>
      <c r="BX34">
        <v>0</v>
      </c>
      <c r="BY34">
        <v>2.6057999999999999</v>
      </c>
      <c r="BZ34">
        <v>0</v>
      </c>
      <c r="CA34">
        <v>1710.45</v>
      </c>
      <c r="CB34">
        <v>243.31100000000001</v>
      </c>
      <c r="CC34">
        <v>36.186999999999998</v>
      </c>
      <c r="CD34">
        <v>41.811999999999998</v>
      </c>
      <c r="CE34">
        <v>39.186999999999998</v>
      </c>
      <c r="CF34">
        <v>41</v>
      </c>
      <c r="CG34">
        <v>36.75</v>
      </c>
      <c r="CH34">
        <v>27</v>
      </c>
      <c r="CI34">
        <v>2.99</v>
      </c>
      <c r="CJ34">
        <v>0</v>
      </c>
      <c r="CK34">
        <v>1689037649.5</v>
      </c>
      <c r="CL34">
        <v>0</v>
      </c>
      <c r="CM34">
        <v>1689036597.0999999</v>
      </c>
      <c r="CN34" t="s">
        <v>356</v>
      </c>
      <c r="CO34">
        <v>1689036591.0999999</v>
      </c>
      <c r="CP34">
        <v>1689036597.0999999</v>
      </c>
      <c r="CQ34">
        <v>46</v>
      </c>
      <c r="CR34">
        <v>7.3999999999999996E-2</v>
      </c>
      <c r="CS34">
        <v>5.0000000000000001E-3</v>
      </c>
      <c r="CT34">
        <v>-2.097</v>
      </c>
      <c r="CU34">
        <v>1.6E-2</v>
      </c>
      <c r="CV34">
        <v>422</v>
      </c>
      <c r="CW34">
        <v>14</v>
      </c>
      <c r="CX34">
        <v>0.09</v>
      </c>
      <c r="CY34">
        <v>0.06</v>
      </c>
      <c r="CZ34">
        <v>-0.50886336802963583</v>
      </c>
      <c r="DA34">
        <v>-0.37250250047460731</v>
      </c>
      <c r="DB34">
        <v>6.5686314263162141E-2</v>
      </c>
      <c r="DC34">
        <v>1</v>
      </c>
      <c r="DD34">
        <v>400.38282500000003</v>
      </c>
      <c r="DE34">
        <v>-0.46708818011371672</v>
      </c>
      <c r="DF34">
        <v>6.4226119102745116E-2</v>
      </c>
      <c r="DG34">
        <v>-1</v>
      </c>
      <c r="DH34">
        <v>1.8483935</v>
      </c>
      <c r="DI34">
        <v>1.105666041275878E-2</v>
      </c>
      <c r="DJ34">
        <v>1.265919724943092E-3</v>
      </c>
      <c r="DK34">
        <v>-1</v>
      </c>
      <c r="DL34">
        <v>29.998282926829269</v>
      </c>
      <c r="DM34">
        <v>4.3545110191764236E-3</v>
      </c>
      <c r="DN34">
        <v>1.350737652921402E-2</v>
      </c>
      <c r="DO34">
        <v>1</v>
      </c>
      <c r="DP34">
        <v>2</v>
      </c>
      <c r="DQ34">
        <v>2</v>
      </c>
      <c r="DR34" t="s">
        <v>357</v>
      </c>
      <c r="DS34">
        <v>2.6893899999999999</v>
      </c>
      <c r="DT34">
        <v>2.8068900000000001</v>
      </c>
      <c r="DU34">
        <v>9.3429300000000007E-2</v>
      </c>
      <c r="DV34">
        <v>9.2679499999999998E-2</v>
      </c>
      <c r="DW34">
        <v>8.5351300000000005E-2</v>
      </c>
      <c r="DX34">
        <v>7.7288300000000004E-2</v>
      </c>
      <c r="DY34">
        <v>27386.2</v>
      </c>
      <c r="DZ34">
        <v>30955.4</v>
      </c>
      <c r="EA34">
        <v>28433.200000000001</v>
      </c>
      <c r="EB34">
        <v>32719.5</v>
      </c>
      <c r="EC34">
        <v>36146</v>
      </c>
      <c r="ED34">
        <v>41024.800000000003</v>
      </c>
      <c r="EE34">
        <v>41724.199999999997</v>
      </c>
      <c r="EF34">
        <v>47334.1</v>
      </c>
      <c r="EG34">
        <v>1.80637</v>
      </c>
      <c r="EH34">
        <v>2.1833999999999998</v>
      </c>
      <c r="EI34">
        <v>7.3302500000000007E-2</v>
      </c>
      <c r="EJ34">
        <v>0</v>
      </c>
      <c r="EK34">
        <v>17.7928</v>
      </c>
      <c r="EL34">
        <v>999.9</v>
      </c>
      <c r="EM34">
        <v>65.900000000000006</v>
      </c>
      <c r="EN34">
        <v>21.4</v>
      </c>
      <c r="EO34">
        <v>16.895800000000001</v>
      </c>
      <c r="EP34">
        <v>63.3733</v>
      </c>
      <c r="EQ34">
        <v>16.494399999999999</v>
      </c>
      <c r="ER34">
        <v>1</v>
      </c>
      <c r="ES34">
        <v>-0.18092</v>
      </c>
      <c r="ET34">
        <v>1.08646</v>
      </c>
      <c r="EU34">
        <v>20.246600000000001</v>
      </c>
      <c r="EV34">
        <v>5.22912</v>
      </c>
      <c r="EW34">
        <v>12.0099</v>
      </c>
      <c r="EX34">
        <v>4.9897999999999998</v>
      </c>
      <c r="EY34">
        <v>3.3050000000000002</v>
      </c>
      <c r="EZ34">
        <v>2634.6</v>
      </c>
      <c r="FA34">
        <v>508.3</v>
      </c>
      <c r="FB34">
        <v>49</v>
      </c>
      <c r="FC34">
        <v>6.6</v>
      </c>
      <c r="FD34">
        <v>1.85242</v>
      </c>
      <c r="FE34">
        <v>1.86141</v>
      </c>
      <c r="FF34">
        <v>1.8603499999999999</v>
      </c>
      <c r="FG34">
        <v>1.8563799999999999</v>
      </c>
      <c r="FH34">
        <v>1.8608100000000001</v>
      </c>
      <c r="FI34">
        <v>1.8571500000000001</v>
      </c>
      <c r="FJ34">
        <v>1.8591800000000001</v>
      </c>
      <c r="FK34">
        <v>1.86205</v>
      </c>
      <c r="FL34">
        <v>0</v>
      </c>
      <c r="FM34">
        <v>0</v>
      </c>
      <c r="FN34">
        <v>0</v>
      </c>
      <c r="FO34">
        <v>0</v>
      </c>
      <c r="FP34" t="s">
        <v>358</v>
      </c>
      <c r="FQ34" t="s">
        <v>359</v>
      </c>
      <c r="FR34" t="s">
        <v>360</v>
      </c>
      <c r="FS34" t="s">
        <v>360</v>
      </c>
      <c r="FT34" t="s">
        <v>360</v>
      </c>
      <c r="FU34" t="s">
        <v>360</v>
      </c>
      <c r="FV34">
        <v>0</v>
      </c>
      <c r="FW34">
        <v>100</v>
      </c>
      <c r="FX34">
        <v>100</v>
      </c>
      <c r="FY34">
        <v>-2.028</v>
      </c>
      <c r="FZ34">
        <v>1.5599999999999999E-2</v>
      </c>
      <c r="GA34">
        <v>-0.58474170270543158</v>
      </c>
      <c r="GB34">
        <v>-4.0117494158234393E-3</v>
      </c>
      <c r="GC34">
        <v>1.087516141204025E-6</v>
      </c>
      <c r="GD34">
        <v>-8.657206703991749E-11</v>
      </c>
      <c r="GE34">
        <v>1.5670000000000069E-2</v>
      </c>
      <c r="GF34">
        <v>0</v>
      </c>
      <c r="GG34">
        <v>0</v>
      </c>
      <c r="GH34">
        <v>0</v>
      </c>
      <c r="GI34">
        <v>4</v>
      </c>
      <c r="GJ34">
        <v>2094</v>
      </c>
      <c r="GK34">
        <v>-1</v>
      </c>
      <c r="GL34">
        <v>-1</v>
      </c>
      <c r="GM34">
        <v>17.600000000000001</v>
      </c>
      <c r="GN34">
        <v>17.5</v>
      </c>
      <c r="GO34">
        <v>0.98877000000000004</v>
      </c>
      <c r="GP34">
        <v>2.35107</v>
      </c>
      <c r="GQ34">
        <v>1.5942400000000001</v>
      </c>
      <c r="GR34">
        <v>2.34619</v>
      </c>
      <c r="GS34">
        <v>1.40015</v>
      </c>
      <c r="GT34">
        <v>2.2753899999999998</v>
      </c>
      <c r="GU34">
        <v>24.775500000000001</v>
      </c>
      <c r="GV34">
        <v>15.769399999999999</v>
      </c>
      <c r="GW34">
        <v>18</v>
      </c>
      <c r="GX34">
        <v>395.06599999999997</v>
      </c>
      <c r="GY34">
        <v>696.90800000000002</v>
      </c>
      <c r="GZ34">
        <v>18.131499999999999</v>
      </c>
      <c r="HA34">
        <v>24.643000000000001</v>
      </c>
      <c r="HB34">
        <v>30</v>
      </c>
      <c r="HC34">
        <v>24.877400000000002</v>
      </c>
      <c r="HD34">
        <v>24.8965</v>
      </c>
      <c r="HE34">
        <v>19.836200000000002</v>
      </c>
      <c r="HF34">
        <v>15</v>
      </c>
      <c r="HG34">
        <v>-30</v>
      </c>
      <c r="HH34">
        <v>18.121600000000001</v>
      </c>
      <c r="HI34">
        <v>400.35199999999998</v>
      </c>
      <c r="HJ34">
        <v>15.726599999999999</v>
      </c>
      <c r="HK34">
        <v>104.381</v>
      </c>
      <c r="HL34">
        <v>104.133</v>
      </c>
    </row>
    <row r="35" spans="1:220" x14ac:dyDescent="0.2">
      <c r="A35">
        <v>17</v>
      </c>
      <c r="B35">
        <v>1689037707.0999999</v>
      </c>
      <c r="C35">
        <v>968</v>
      </c>
      <c r="D35" t="s">
        <v>391</v>
      </c>
      <c r="E35" t="s">
        <v>392</v>
      </c>
      <c r="F35" t="s">
        <v>351</v>
      </c>
      <c r="G35" t="s">
        <v>352</v>
      </c>
      <c r="H35" t="s">
        <v>353</v>
      </c>
      <c r="I35" t="s">
        <v>354</v>
      </c>
      <c r="J35" t="s">
        <v>398</v>
      </c>
      <c r="K35" t="s">
        <v>355</v>
      </c>
      <c r="L35">
        <v>1689037707.0999999</v>
      </c>
      <c r="M35">
        <f t="shared" si="0"/>
        <v>1.3690784670096798E-3</v>
      </c>
      <c r="N35">
        <f t="shared" si="1"/>
        <v>1.3690784670096798</v>
      </c>
      <c r="O35">
        <f t="shared" si="2"/>
        <v>-0.82889281870892206</v>
      </c>
      <c r="P35">
        <f t="shared" si="3"/>
        <v>400.05</v>
      </c>
      <c r="Q35">
        <f t="shared" si="4"/>
        <v>402.17870178613202</v>
      </c>
      <c r="R35">
        <f t="shared" si="5"/>
        <v>40.206842036431532</v>
      </c>
      <c r="S35">
        <f t="shared" si="6"/>
        <v>39.994030228950002</v>
      </c>
      <c r="T35">
        <f t="shared" si="7"/>
        <v>0.21740144865186237</v>
      </c>
      <c r="U35">
        <f t="shared" si="8"/>
        <v>3.0360021281795468</v>
      </c>
      <c r="V35">
        <f t="shared" si="9"/>
        <v>0.20910833549083527</v>
      </c>
      <c r="W35">
        <f t="shared" si="10"/>
        <v>0.13141145458470091</v>
      </c>
      <c r="X35">
        <f t="shared" si="11"/>
        <v>3.3005228313426853</v>
      </c>
      <c r="Y35">
        <f t="shared" si="12"/>
        <v>19.27086468865085</v>
      </c>
      <c r="Z35">
        <f t="shared" si="13"/>
        <v>19.27086468865085</v>
      </c>
      <c r="AA35">
        <f t="shared" si="14"/>
        <v>2.2427313627657504</v>
      </c>
      <c r="AB35">
        <f t="shared" si="15"/>
        <v>69.938405601622662</v>
      </c>
      <c r="AC35">
        <f t="shared" si="16"/>
        <v>1.6007709322059003</v>
      </c>
      <c r="AD35">
        <f t="shared" si="17"/>
        <v>2.2888296043293845</v>
      </c>
      <c r="AE35">
        <f t="shared" si="18"/>
        <v>0.64196043055985008</v>
      </c>
      <c r="AF35">
        <f t="shared" si="19"/>
        <v>-60.376360395126881</v>
      </c>
      <c r="AG35">
        <f t="shared" si="20"/>
        <v>53.544508930641221</v>
      </c>
      <c r="AH35">
        <f t="shared" si="21"/>
        <v>3.5254108134112077</v>
      </c>
      <c r="AI35">
        <f t="shared" si="22"/>
        <v>-5.9178197317635295E-3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54146.641053434774</v>
      </c>
      <c r="AO35">
        <f t="shared" si="26"/>
        <v>19.954599999999999</v>
      </c>
      <c r="AP35">
        <f t="shared" si="27"/>
        <v>16.821847767535068</v>
      </c>
      <c r="AQ35">
        <f t="shared" si="28"/>
        <v>0.84300601202404812</v>
      </c>
      <c r="AR35">
        <f t="shared" si="29"/>
        <v>0.16540160320641284</v>
      </c>
      <c r="AS35">
        <v>1689037707.0999999</v>
      </c>
      <c r="AT35">
        <v>400.05</v>
      </c>
      <c r="AU35">
        <v>399.66699999999997</v>
      </c>
      <c r="AV35">
        <v>16.0121</v>
      </c>
      <c r="AW35">
        <v>14.177199999999999</v>
      </c>
      <c r="AX35">
        <v>402.077</v>
      </c>
      <c r="AY35">
        <v>15.996499999999999</v>
      </c>
      <c r="AZ35">
        <v>400.13099999999997</v>
      </c>
      <c r="BA35">
        <v>99.772800000000004</v>
      </c>
      <c r="BB35">
        <v>0.19977900000000001</v>
      </c>
      <c r="BC35">
        <v>19.597999999999999</v>
      </c>
      <c r="BD35">
        <v>19.009899999999998</v>
      </c>
      <c r="BE35">
        <v>999.9</v>
      </c>
      <c r="BF35">
        <v>0</v>
      </c>
      <c r="BG35">
        <v>0</v>
      </c>
      <c r="BH35">
        <v>10010.6</v>
      </c>
      <c r="BI35">
        <v>0</v>
      </c>
      <c r="BJ35">
        <v>2.21828</v>
      </c>
      <c r="BK35">
        <v>0.38324000000000003</v>
      </c>
      <c r="BL35">
        <v>406.56</v>
      </c>
      <c r="BM35">
        <v>405.41399999999999</v>
      </c>
      <c r="BN35">
        <v>1.8349800000000001</v>
      </c>
      <c r="BO35">
        <v>399.66699999999997</v>
      </c>
      <c r="BP35">
        <v>14.177199999999999</v>
      </c>
      <c r="BQ35">
        <v>1.59758</v>
      </c>
      <c r="BR35">
        <v>1.41449</v>
      </c>
      <c r="BS35">
        <v>13.9354</v>
      </c>
      <c r="BT35">
        <v>12.0739</v>
      </c>
      <c r="BU35">
        <v>19.954599999999999</v>
      </c>
      <c r="BV35">
        <v>0.90000800000000003</v>
      </c>
      <c r="BW35">
        <v>9.99916E-2</v>
      </c>
      <c r="BX35">
        <v>0</v>
      </c>
      <c r="BY35">
        <v>2.4262999999999999</v>
      </c>
      <c r="BZ35">
        <v>0</v>
      </c>
      <c r="CA35">
        <v>1641.05</v>
      </c>
      <c r="CB35">
        <v>161.858</v>
      </c>
      <c r="CC35">
        <v>36.125</v>
      </c>
      <c r="CD35">
        <v>41.875</v>
      </c>
      <c r="CE35">
        <v>39.186999999999998</v>
      </c>
      <c r="CF35">
        <v>41.125</v>
      </c>
      <c r="CG35">
        <v>36.75</v>
      </c>
      <c r="CH35">
        <v>17.96</v>
      </c>
      <c r="CI35">
        <v>2</v>
      </c>
      <c r="CJ35">
        <v>0</v>
      </c>
      <c r="CK35">
        <v>1689037710.0999999</v>
      </c>
      <c r="CL35">
        <v>0</v>
      </c>
      <c r="CM35">
        <v>1689036597.0999999</v>
      </c>
      <c r="CN35" t="s">
        <v>356</v>
      </c>
      <c r="CO35">
        <v>1689036591.0999999</v>
      </c>
      <c r="CP35">
        <v>1689036597.0999999</v>
      </c>
      <c r="CQ35">
        <v>46</v>
      </c>
      <c r="CR35">
        <v>7.3999999999999996E-2</v>
      </c>
      <c r="CS35">
        <v>5.0000000000000001E-3</v>
      </c>
      <c r="CT35">
        <v>-2.097</v>
      </c>
      <c r="CU35">
        <v>1.6E-2</v>
      </c>
      <c r="CV35">
        <v>422</v>
      </c>
      <c r="CW35">
        <v>14</v>
      </c>
      <c r="CX35">
        <v>0.09</v>
      </c>
      <c r="CY35">
        <v>0.06</v>
      </c>
      <c r="CZ35">
        <v>-1.1651762392904099</v>
      </c>
      <c r="DA35">
        <v>-0.25880352165857112</v>
      </c>
      <c r="DB35">
        <v>4.5229652303135019E-2</v>
      </c>
      <c r="DC35">
        <v>1</v>
      </c>
      <c r="DD35">
        <v>399.66319512195122</v>
      </c>
      <c r="DE35">
        <v>-0.28308710801375869</v>
      </c>
      <c r="DF35">
        <v>4.6020260390929588E-2</v>
      </c>
      <c r="DG35">
        <v>-1</v>
      </c>
      <c r="DH35">
        <v>1.8399029268292679</v>
      </c>
      <c r="DI35">
        <v>-2.876843205575301E-2</v>
      </c>
      <c r="DJ35">
        <v>2.9871360326528301E-3</v>
      </c>
      <c r="DK35">
        <v>-1</v>
      </c>
      <c r="DL35">
        <v>19.9824375</v>
      </c>
      <c r="DM35">
        <v>-0.1093820638492682</v>
      </c>
      <c r="DN35">
        <v>9.3010342670855811E-2</v>
      </c>
      <c r="DO35">
        <v>1</v>
      </c>
      <c r="DP35">
        <v>2</v>
      </c>
      <c r="DQ35">
        <v>2</v>
      </c>
      <c r="DR35" t="s">
        <v>357</v>
      </c>
      <c r="DS35">
        <v>2.6895600000000002</v>
      </c>
      <c r="DT35">
        <v>2.8067600000000001</v>
      </c>
      <c r="DU35">
        <v>9.3444100000000002E-2</v>
      </c>
      <c r="DV35">
        <v>9.25758E-2</v>
      </c>
      <c r="DW35">
        <v>8.5389800000000002E-2</v>
      </c>
      <c r="DX35">
        <v>7.7376600000000004E-2</v>
      </c>
      <c r="DY35">
        <v>27386.5</v>
      </c>
      <c r="DZ35">
        <v>30959.8</v>
      </c>
      <c r="EA35">
        <v>28434</v>
      </c>
      <c r="EB35">
        <v>32720.3</v>
      </c>
      <c r="EC35">
        <v>36144.800000000003</v>
      </c>
      <c r="ED35">
        <v>41022.199999999997</v>
      </c>
      <c r="EE35">
        <v>41724.699999999997</v>
      </c>
      <c r="EF35">
        <v>47335.6</v>
      </c>
      <c r="EG35">
        <v>1.80677</v>
      </c>
      <c r="EH35">
        <v>2.1835300000000002</v>
      </c>
      <c r="EI35">
        <v>7.2591000000000003E-2</v>
      </c>
      <c r="EJ35">
        <v>0</v>
      </c>
      <c r="EK35">
        <v>17.805900000000001</v>
      </c>
      <c r="EL35">
        <v>999.9</v>
      </c>
      <c r="EM35">
        <v>65.900000000000006</v>
      </c>
      <c r="EN35">
        <v>21.4</v>
      </c>
      <c r="EO35">
        <v>16.895499999999998</v>
      </c>
      <c r="EP35">
        <v>63.333399999999997</v>
      </c>
      <c r="EQ35">
        <v>15.8093</v>
      </c>
      <c r="ER35">
        <v>1</v>
      </c>
      <c r="ES35">
        <v>-0.18228900000000001</v>
      </c>
      <c r="ET35">
        <v>1.03566</v>
      </c>
      <c r="EU35">
        <v>20.247</v>
      </c>
      <c r="EV35">
        <v>5.2285199999999996</v>
      </c>
      <c r="EW35">
        <v>12.0099</v>
      </c>
      <c r="EX35">
        <v>4.9900500000000001</v>
      </c>
      <c r="EY35">
        <v>3.3050000000000002</v>
      </c>
      <c r="EZ35">
        <v>2635.9</v>
      </c>
      <c r="FA35">
        <v>511</v>
      </c>
      <c r="FB35">
        <v>49</v>
      </c>
      <c r="FC35">
        <v>6.6</v>
      </c>
      <c r="FD35">
        <v>1.85242</v>
      </c>
      <c r="FE35">
        <v>1.8614200000000001</v>
      </c>
      <c r="FF35">
        <v>1.86036</v>
      </c>
      <c r="FG35">
        <v>1.8563799999999999</v>
      </c>
      <c r="FH35">
        <v>1.8608100000000001</v>
      </c>
      <c r="FI35">
        <v>1.85714</v>
      </c>
      <c r="FJ35">
        <v>1.8591899999999999</v>
      </c>
      <c r="FK35">
        <v>1.8620300000000001</v>
      </c>
      <c r="FL35">
        <v>0</v>
      </c>
      <c r="FM35">
        <v>0</v>
      </c>
      <c r="FN35">
        <v>0</v>
      </c>
      <c r="FO35">
        <v>0</v>
      </c>
      <c r="FP35" t="s">
        <v>358</v>
      </c>
      <c r="FQ35" t="s">
        <v>359</v>
      </c>
      <c r="FR35" t="s">
        <v>360</v>
      </c>
      <c r="FS35" t="s">
        <v>360</v>
      </c>
      <c r="FT35" t="s">
        <v>360</v>
      </c>
      <c r="FU35" t="s">
        <v>360</v>
      </c>
      <c r="FV35">
        <v>0</v>
      </c>
      <c r="FW35">
        <v>100</v>
      </c>
      <c r="FX35">
        <v>100</v>
      </c>
      <c r="FY35">
        <v>-2.0270000000000001</v>
      </c>
      <c r="FZ35">
        <v>1.5599999999999999E-2</v>
      </c>
      <c r="GA35">
        <v>-0.58474170270543158</v>
      </c>
      <c r="GB35">
        <v>-4.0117494158234393E-3</v>
      </c>
      <c r="GC35">
        <v>1.087516141204025E-6</v>
      </c>
      <c r="GD35">
        <v>-8.657206703991749E-11</v>
      </c>
      <c r="GE35">
        <v>1.5670000000000069E-2</v>
      </c>
      <c r="GF35">
        <v>0</v>
      </c>
      <c r="GG35">
        <v>0</v>
      </c>
      <c r="GH35">
        <v>0</v>
      </c>
      <c r="GI35">
        <v>4</v>
      </c>
      <c r="GJ35">
        <v>2094</v>
      </c>
      <c r="GK35">
        <v>-1</v>
      </c>
      <c r="GL35">
        <v>-1</v>
      </c>
      <c r="GM35">
        <v>18.600000000000001</v>
      </c>
      <c r="GN35">
        <v>18.5</v>
      </c>
      <c r="GO35">
        <v>0.98632799999999998</v>
      </c>
      <c r="GP35">
        <v>2.34131</v>
      </c>
      <c r="GQ35">
        <v>1.5942400000000001</v>
      </c>
      <c r="GR35">
        <v>2.34741</v>
      </c>
      <c r="GS35">
        <v>1.40015</v>
      </c>
      <c r="GT35">
        <v>2.34253</v>
      </c>
      <c r="GU35">
        <v>24.775500000000001</v>
      </c>
      <c r="GV35">
        <v>15.7781</v>
      </c>
      <c r="GW35">
        <v>18</v>
      </c>
      <c r="GX35">
        <v>395.12900000000002</v>
      </c>
      <c r="GY35">
        <v>696.74199999999996</v>
      </c>
      <c r="GZ35">
        <v>18.114899999999999</v>
      </c>
      <c r="HA35">
        <v>24.623100000000001</v>
      </c>
      <c r="HB35">
        <v>29.9999</v>
      </c>
      <c r="HC35">
        <v>24.8565</v>
      </c>
      <c r="HD35">
        <v>24.876000000000001</v>
      </c>
      <c r="HE35">
        <v>19.8078</v>
      </c>
      <c r="HF35">
        <v>15</v>
      </c>
      <c r="HG35">
        <v>-30</v>
      </c>
      <c r="HH35">
        <v>18.114999999999998</v>
      </c>
      <c r="HI35">
        <v>399.60300000000001</v>
      </c>
      <c r="HJ35">
        <v>15.726599999999999</v>
      </c>
      <c r="HK35">
        <v>104.383</v>
      </c>
      <c r="HL35">
        <v>104.136</v>
      </c>
    </row>
    <row r="36" spans="1:220" x14ac:dyDescent="0.2">
      <c r="A36">
        <v>18</v>
      </c>
      <c r="B36">
        <v>1689037767.5999999</v>
      </c>
      <c r="C36">
        <v>1028.5</v>
      </c>
      <c r="D36" t="s">
        <v>393</v>
      </c>
      <c r="E36" t="s">
        <v>394</v>
      </c>
      <c r="F36" t="s">
        <v>351</v>
      </c>
      <c r="G36" t="s">
        <v>352</v>
      </c>
      <c r="H36" t="s">
        <v>353</v>
      </c>
      <c r="I36" t="s">
        <v>354</v>
      </c>
      <c r="J36" t="s">
        <v>398</v>
      </c>
      <c r="K36" t="s">
        <v>355</v>
      </c>
      <c r="L36">
        <v>1689037767.5999999</v>
      </c>
      <c r="M36">
        <f t="shared" si="0"/>
        <v>1.357741600660705E-3</v>
      </c>
      <c r="N36">
        <f t="shared" si="1"/>
        <v>1.357741600660705</v>
      </c>
      <c r="O36">
        <f t="shared" si="2"/>
        <v>-1.9109726236412663</v>
      </c>
      <c r="P36">
        <f t="shared" si="3"/>
        <v>400.22899999999998</v>
      </c>
      <c r="Q36">
        <f t="shared" si="4"/>
        <v>410.59535846361314</v>
      </c>
      <c r="R36">
        <f t="shared" si="5"/>
        <v>41.048779890351007</v>
      </c>
      <c r="S36">
        <f t="shared" si="6"/>
        <v>40.012415601116004</v>
      </c>
      <c r="T36">
        <f t="shared" si="7"/>
        <v>0.21712010345192145</v>
      </c>
      <c r="U36">
        <f t="shared" si="8"/>
        <v>3.0342735736522801</v>
      </c>
      <c r="V36">
        <f t="shared" si="9"/>
        <v>0.20884348265094893</v>
      </c>
      <c r="W36">
        <f t="shared" si="10"/>
        <v>0.13124451052501176</v>
      </c>
      <c r="X36">
        <f t="shared" si="11"/>
        <v>0</v>
      </c>
      <c r="Y36">
        <f t="shared" si="12"/>
        <v>19.239426270586623</v>
      </c>
      <c r="Z36">
        <f t="shared" si="13"/>
        <v>19.239426270586623</v>
      </c>
      <c r="AA36">
        <f t="shared" si="14"/>
        <v>2.2383443896306918</v>
      </c>
      <c r="AB36">
        <f t="shared" si="15"/>
        <v>70.008830084353917</v>
      </c>
      <c r="AC36">
        <f t="shared" si="16"/>
        <v>1.6008705260715999</v>
      </c>
      <c r="AD36">
        <f t="shared" si="17"/>
        <v>2.2866694446153497</v>
      </c>
      <c r="AE36">
        <f t="shared" si="18"/>
        <v>0.63747386355909197</v>
      </c>
      <c r="AF36">
        <f t="shared" si="19"/>
        <v>-59.876404589137088</v>
      </c>
      <c r="AG36">
        <f t="shared" si="20"/>
        <v>56.170364679145457</v>
      </c>
      <c r="AH36">
        <f t="shared" si="21"/>
        <v>3.6995209277081123</v>
      </c>
      <c r="AI36">
        <f t="shared" si="22"/>
        <v>-6.5189822835165501E-3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54101.288422949743</v>
      </c>
      <c r="AO36">
        <f t="shared" si="26"/>
        <v>0</v>
      </c>
      <c r="AP36">
        <f t="shared" si="27"/>
        <v>0</v>
      </c>
      <c r="AQ36">
        <f t="shared" si="28"/>
        <v>0</v>
      </c>
      <c r="AR36">
        <f t="shared" si="29"/>
        <v>0</v>
      </c>
      <c r="AS36">
        <v>1689037767.5999999</v>
      </c>
      <c r="AT36">
        <v>400.22899999999998</v>
      </c>
      <c r="AU36">
        <v>398.36599999999999</v>
      </c>
      <c r="AV36">
        <v>16.012899999999998</v>
      </c>
      <c r="AW36">
        <v>14.1929</v>
      </c>
      <c r="AX36">
        <v>402.25799999999998</v>
      </c>
      <c r="AY36">
        <v>15.997299999999999</v>
      </c>
      <c r="AZ36">
        <v>400.06599999999997</v>
      </c>
      <c r="BA36">
        <v>99.773899999999998</v>
      </c>
      <c r="BB36">
        <v>0.199904</v>
      </c>
      <c r="BC36">
        <v>19.582799999999999</v>
      </c>
      <c r="BD36">
        <v>18.998899999999999</v>
      </c>
      <c r="BE36">
        <v>999.9</v>
      </c>
      <c r="BF36">
        <v>0</v>
      </c>
      <c r="BG36">
        <v>0</v>
      </c>
      <c r="BH36">
        <v>10001.200000000001</v>
      </c>
      <c r="BI36">
        <v>0</v>
      </c>
      <c r="BJ36">
        <v>2.21828</v>
      </c>
      <c r="BK36">
        <v>1.86334</v>
      </c>
      <c r="BL36">
        <v>406.74299999999999</v>
      </c>
      <c r="BM36">
        <v>404.101</v>
      </c>
      <c r="BN36">
        <v>1.82003</v>
      </c>
      <c r="BO36">
        <v>398.36599999999999</v>
      </c>
      <c r="BP36">
        <v>14.1929</v>
      </c>
      <c r="BQ36">
        <v>1.5976699999999999</v>
      </c>
      <c r="BR36">
        <v>1.41608</v>
      </c>
      <c r="BS36">
        <v>13.936400000000001</v>
      </c>
      <c r="BT36">
        <v>12.0909</v>
      </c>
      <c r="BU36">
        <v>0</v>
      </c>
      <c r="BV36">
        <v>0</v>
      </c>
      <c r="BW36">
        <v>0</v>
      </c>
      <c r="BX36">
        <v>0</v>
      </c>
      <c r="BY36">
        <v>3.61</v>
      </c>
      <c r="BZ36">
        <v>0</v>
      </c>
      <c r="CA36">
        <v>1521.04</v>
      </c>
      <c r="CB36">
        <v>1.56</v>
      </c>
      <c r="CC36">
        <v>36.061999999999998</v>
      </c>
      <c r="CD36">
        <v>41.936999999999998</v>
      </c>
      <c r="CE36">
        <v>39.186999999999998</v>
      </c>
      <c r="CF36">
        <v>41.186999999999998</v>
      </c>
      <c r="CG36">
        <v>36.686999999999998</v>
      </c>
      <c r="CH36">
        <v>0</v>
      </c>
      <c r="CI36">
        <v>0</v>
      </c>
      <c r="CJ36">
        <v>0</v>
      </c>
      <c r="CK36">
        <v>1689037770.0999999</v>
      </c>
      <c r="CL36">
        <v>0</v>
      </c>
      <c r="CM36">
        <v>1689036597.0999999</v>
      </c>
      <c r="CN36" t="s">
        <v>356</v>
      </c>
      <c r="CO36">
        <v>1689036591.0999999</v>
      </c>
      <c r="CP36">
        <v>1689036597.0999999</v>
      </c>
      <c r="CQ36">
        <v>46</v>
      </c>
      <c r="CR36">
        <v>7.3999999999999996E-2</v>
      </c>
      <c r="CS36">
        <v>5.0000000000000001E-3</v>
      </c>
      <c r="CT36">
        <v>-2.097</v>
      </c>
      <c r="CU36">
        <v>1.6E-2</v>
      </c>
      <c r="CV36">
        <v>422</v>
      </c>
      <c r="CW36">
        <v>14</v>
      </c>
      <c r="CX36">
        <v>0.09</v>
      </c>
      <c r="CY36">
        <v>0.06</v>
      </c>
      <c r="CZ36">
        <v>-2.438817725602362</v>
      </c>
      <c r="DA36">
        <v>-0.65394629123478165</v>
      </c>
      <c r="DB36">
        <v>7.244309770480524E-2</v>
      </c>
      <c r="DC36">
        <v>1</v>
      </c>
      <c r="DD36">
        <v>398.4914</v>
      </c>
      <c r="DE36">
        <v>-0.60333208255299509</v>
      </c>
      <c r="DF36">
        <v>6.3443991047223022E-2</v>
      </c>
      <c r="DG36">
        <v>-1</v>
      </c>
      <c r="DH36">
        <v>1.8229325000000001</v>
      </c>
      <c r="DI36">
        <v>-2.9166979362117429E-3</v>
      </c>
      <c r="DJ36">
        <v>8.8710695522016927E-4</v>
      </c>
      <c r="DK36">
        <v>-1</v>
      </c>
      <c r="DL36">
        <v>0</v>
      </c>
      <c r="DM36">
        <v>0</v>
      </c>
      <c r="DN36">
        <v>0</v>
      </c>
      <c r="DO36">
        <v>1</v>
      </c>
      <c r="DP36">
        <v>2</v>
      </c>
      <c r="DQ36">
        <v>2</v>
      </c>
      <c r="DR36" t="s">
        <v>357</v>
      </c>
      <c r="DS36">
        <v>2.6894</v>
      </c>
      <c r="DT36">
        <v>2.8068</v>
      </c>
      <c r="DU36">
        <v>9.3480999999999995E-2</v>
      </c>
      <c r="DV36">
        <v>9.23514E-2</v>
      </c>
      <c r="DW36">
        <v>8.5397399999999998E-2</v>
      </c>
      <c r="DX36">
        <v>7.7443999999999999E-2</v>
      </c>
      <c r="DY36">
        <v>27384.5</v>
      </c>
      <c r="DZ36">
        <v>30967.200000000001</v>
      </c>
      <c r="EA36">
        <v>28433</v>
      </c>
      <c r="EB36">
        <v>32720.1</v>
      </c>
      <c r="EC36">
        <v>36143.199999999997</v>
      </c>
      <c r="ED36">
        <v>41019.1</v>
      </c>
      <c r="EE36">
        <v>41723.199999999997</v>
      </c>
      <c r="EF36">
        <v>47335.5</v>
      </c>
      <c r="EG36">
        <v>1.8067200000000001</v>
      </c>
      <c r="EH36">
        <v>2.1837200000000001</v>
      </c>
      <c r="EI36">
        <v>6.98492E-2</v>
      </c>
      <c r="EJ36">
        <v>0</v>
      </c>
      <c r="EK36">
        <v>17.840399999999999</v>
      </c>
      <c r="EL36">
        <v>999.9</v>
      </c>
      <c r="EM36">
        <v>65.900000000000006</v>
      </c>
      <c r="EN36">
        <v>21.4</v>
      </c>
      <c r="EO36">
        <v>16.894200000000001</v>
      </c>
      <c r="EP36">
        <v>63.513399999999997</v>
      </c>
      <c r="EQ36">
        <v>15.897399999999999</v>
      </c>
      <c r="ER36">
        <v>1</v>
      </c>
      <c r="ES36">
        <v>-0.18285100000000001</v>
      </c>
      <c r="ET36">
        <v>1.1948099999999999</v>
      </c>
      <c r="EU36">
        <v>20.246200000000002</v>
      </c>
      <c r="EV36">
        <v>5.2279200000000001</v>
      </c>
      <c r="EW36">
        <v>12.0099</v>
      </c>
      <c r="EX36">
        <v>4.9901999999999997</v>
      </c>
      <c r="EY36">
        <v>3.3050000000000002</v>
      </c>
      <c r="EZ36">
        <v>2637.4</v>
      </c>
      <c r="FA36">
        <v>514.1</v>
      </c>
      <c r="FB36">
        <v>49</v>
      </c>
      <c r="FC36">
        <v>6.6</v>
      </c>
      <c r="FD36">
        <v>1.85242</v>
      </c>
      <c r="FE36">
        <v>1.8614200000000001</v>
      </c>
      <c r="FF36">
        <v>1.8603499999999999</v>
      </c>
      <c r="FG36">
        <v>1.8563799999999999</v>
      </c>
      <c r="FH36">
        <v>1.8608</v>
      </c>
      <c r="FI36">
        <v>1.8571299999999999</v>
      </c>
      <c r="FJ36">
        <v>1.8591500000000001</v>
      </c>
      <c r="FK36">
        <v>1.8620300000000001</v>
      </c>
      <c r="FL36">
        <v>0</v>
      </c>
      <c r="FM36">
        <v>0</v>
      </c>
      <c r="FN36">
        <v>0</v>
      </c>
      <c r="FO36">
        <v>0</v>
      </c>
      <c r="FP36" t="s">
        <v>358</v>
      </c>
      <c r="FQ36" t="s">
        <v>359</v>
      </c>
      <c r="FR36" t="s">
        <v>360</v>
      </c>
      <c r="FS36" t="s">
        <v>360</v>
      </c>
      <c r="FT36" t="s">
        <v>360</v>
      </c>
      <c r="FU36" t="s">
        <v>360</v>
      </c>
      <c r="FV36">
        <v>0</v>
      </c>
      <c r="FW36">
        <v>100</v>
      </c>
      <c r="FX36">
        <v>100</v>
      </c>
      <c r="FY36">
        <v>-2.0289999999999999</v>
      </c>
      <c r="FZ36">
        <v>1.5599999999999999E-2</v>
      </c>
      <c r="GA36">
        <v>-0.58474170270543158</v>
      </c>
      <c r="GB36">
        <v>-4.0117494158234393E-3</v>
      </c>
      <c r="GC36">
        <v>1.087516141204025E-6</v>
      </c>
      <c r="GD36">
        <v>-8.657206703991749E-11</v>
      </c>
      <c r="GE36">
        <v>1.5670000000000069E-2</v>
      </c>
      <c r="GF36">
        <v>0</v>
      </c>
      <c r="GG36">
        <v>0</v>
      </c>
      <c r="GH36">
        <v>0</v>
      </c>
      <c r="GI36">
        <v>4</v>
      </c>
      <c r="GJ36">
        <v>2094</v>
      </c>
      <c r="GK36">
        <v>-1</v>
      </c>
      <c r="GL36">
        <v>-1</v>
      </c>
      <c r="GM36">
        <v>19.600000000000001</v>
      </c>
      <c r="GN36">
        <v>19.5</v>
      </c>
      <c r="GO36">
        <v>0.98388699999999996</v>
      </c>
      <c r="GP36">
        <v>2.34253</v>
      </c>
      <c r="GQ36">
        <v>1.5942400000000001</v>
      </c>
      <c r="GR36">
        <v>2.34619</v>
      </c>
      <c r="GS36">
        <v>1.40015</v>
      </c>
      <c r="GT36">
        <v>2.32178</v>
      </c>
      <c r="GU36">
        <v>24.7959</v>
      </c>
      <c r="GV36">
        <v>15.769399999999999</v>
      </c>
      <c r="GW36">
        <v>18</v>
      </c>
      <c r="GX36">
        <v>394.983</v>
      </c>
      <c r="GY36">
        <v>696.68</v>
      </c>
      <c r="GZ36">
        <v>18.015899999999998</v>
      </c>
      <c r="HA36">
        <v>24.607800000000001</v>
      </c>
      <c r="HB36">
        <v>30</v>
      </c>
      <c r="HC36">
        <v>24.8398</v>
      </c>
      <c r="HD36">
        <v>24.857900000000001</v>
      </c>
      <c r="HE36">
        <v>19.752800000000001</v>
      </c>
      <c r="HF36">
        <v>15</v>
      </c>
      <c r="HG36">
        <v>-30</v>
      </c>
      <c r="HH36">
        <v>18.012</v>
      </c>
      <c r="HI36">
        <v>398.26900000000001</v>
      </c>
      <c r="HJ36">
        <v>15.726599999999999</v>
      </c>
      <c r="HK36">
        <v>104.379</v>
      </c>
      <c r="HL36">
        <v>104.13500000000001</v>
      </c>
    </row>
    <row r="37" spans="1:220" x14ac:dyDescent="0.2">
      <c r="A37">
        <v>19</v>
      </c>
      <c r="B37">
        <v>1689037888.0999999</v>
      </c>
      <c r="C37">
        <v>1149</v>
      </c>
      <c r="D37" t="s">
        <v>395</v>
      </c>
      <c r="E37" t="s">
        <v>396</v>
      </c>
      <c r="F37" t="s">
        <v>351</v>
      </c>
      <c r="G37" t="s">
        <v>352</v>
      </c>
      <c r="H37" t="s">
        <v>353</v>
      </c>
      <c r="I37" t="s">
        <v>354</v>
      </c>
      <c r="J37" t="s">
        <v>398</v>
      </c>
      <c r="K37" t="s">
        <v>355</v>
      </c>
      <c r="L37">
        <v>1689037888.0999999</v>
      </c>
      <c r="M37">
        <f t="shared" si="0"/>
        <v>1.6687690152665253E-3</v>
      </c>
      <c r="N37">
        <f t="shared" si="1"/>
        <v>1.6687690152665253</v>
      </c>
      <c r="O37">
        <f t="shared" si="2"/>
        <v>11.832167747413193</v>
      </c>
      <c r="P37">
        <f t="shared" si="3"/>
        <v>398.85899999999998</v>
      </c>
      <c r="Q37">
        <f t="shared" si="4"/>
        <v>294.89357240342918</v>
      </c>
      <c r="R37">
        <f t="shared" si="5"/>
        <v>29.482817090694155</v>
      </c>
      <c r="S37">
        <f t="shared" si="6"/>
        <v>39.877054105098004</v>
      </c>
      <c r="T37">
        <f t="shared" si="7"/>
        <v>0.19689184200757306</v>
      </c>
      <c r="U37">
        <f t="shared" si="8"/>
        <v>3.030160961964091</v>
      </c>
      <c r="V37">
        <f t="shared" si="9"/>
        <v>0.19005055275796878</v>
      </c>
      <c r="W37">
        <f t="shared" si="10"/>
        <v>0.11937645458562715</v>
      </c>
      <c r="X37">
        <f t="shared" si="11"/>
        <v>297.68226899999996</v>
      </c>
      <c r="Y37">
        <f t="shared" si="12"/>
        <v>21.055771864615792</v>
      </c>
      <c r="Z37">
        <f t="shared" si="13"/>
        <v>21.055771864615792</v>
      </c>
      <c r="AA37">
        <f t="shared" si="14"/>
        <v>2.5044992569617914</v>
      </c>
      <c r="AB37">
        <f t="shared" si="15"/>
        <v>71.104343173740403</v>
      </c>
      <c r="AC37">
        <f t="shared" si="16"/>
        <v>1.6448451253262002</v>
      </c>
      <c r="AD37">
        <f t="shared" si="17"/>
        <v>2.3132836222213484</v>
      </c>
      <c r="AE37">
        <f t="shared" si="18"/>
        <v>0.85965413163559123</v>
      </c>
      <c r="AF37">
        <f t="shared" si="19"/>
        <v>-73.592713573253761</v>
      </c>
      <c r="AG37">
        <f t="shared" si="20"/>
        <v>-210.17700155586149</v>
      </c>
      <c r="AH37">
        <f t="shared" si="21"/>
        <v>-14.004530746144349</v>
      </c>
      <c r="AI37">
        <f t="shared" si="22"/>
        <v>-9.1976875259632607E-2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53952.404349269054</v>
      </c>
      <c r="AO37">
        <f t="shared" si="26"/>
        <v>1799.88</v>
      </c>
      <c r="AP37">
        <f t="shared" si="27"/>
        <v>1517.2989</v>
      </c>
      <c r="AQ37">
        <f t="shared" si="28"/>
        <v>0.84300003333555562</v>
      </c>
      <c r="AR37">
        <f t="shared" si="29"/>
        <v>0.16539006433762249</v>
      </c>
      <c r="AS37">
        <v>1689037888.0999999</v>
      </c>
      <c r="AT37">
        <v>398.85899999999998</v>
      </c>
      <c r="AU37">
        <v>415.88499999999999</v>
      </c>
      <c r="AV37">
        <v>16.452100000000002</v>
      </c>
      <c r="AW37">
        <v>14.216100000000001</v>
      </c>
      <c r="AX37">
        <v>400.88299999999998</v>
      </c>
      <c r="AY37">
        <v>16.436399999999999</v>
      </c>
      <c r="AZ37">
        <v>400.05200000000002</v>
      </c>
      <c r="BA37">
        <v>99.777600000000007</v>
      </c>
      <c r="BB37">
        <v>0.20022200000000001</v>
      </c>
      <c r="BC37">
        <v>19.769200000000001</v>
      </c>
      <c r="BD37">
        <v>19.030999999999999</v>
      </c>
      <c r="BE37">
        <v>999.9</v>
      </c>
      <c r="BF37">
        <v>0</v>
      </c>
      <c r="BG37">
        <v>0</v>
      </c>
      <c r="BH37">
        <v>9978.75</v>
      </c>
      <c r="BI37">
        <v>0</v>
      </c>
      <c r="BJ37">
        <v>2.21828</v>
      </c>
      <c r="BK37">
        <v>-17.026199999999999</v>
      </c>
      <c r="BL37">
        <v>405.53100000000001</v>
      </c>
      <c r="BM37">
        <v>421.88299999999998</v>
      </c>
      <c r="BN37">
        <v>2.2359900000000001</v>
      </c>
      <c r="BO37">
        <v>415.88499999999999</v>
      </c>
      <c r="BP37">
        <v>14.216100000000001</v>
      </c>
      <c r="BQ37">
        <v>1.6415500000000001</v>
      </c>
      <c r="BR37">
        <v>1.41845</v>
      </c>
      <c r="BS37">
        <v>14.3545</v>
      </c>
      <c r="BT37">
        <v>12.116300000000001</v>
      </c>
      <c r="BU37">
        <v>1799.88</v>
      </c>
      <c r="BV37">
        <v>0.89999899999999999</v>
      </c>
      <c r="BW37">
        <v>0.10000100000000001</v>
      </c>
      <c r="BX37">
        <v>0</v>
      </c>
      <c r="BY37">
        <v>2.6585000000000001</v>
      </c>
      <c r="BZ37">
        <v>0</v>
      </c>
      <c r="CA37">
        <v>11069.2</v>
      </c>
      <c r="CB37">
        <v>14599.3</v>
      </c>
      <c r="CC37">
        <v>38.375</v>
      </c>
      <c r="CD37">
        <v>41.561999999999998</v>
      </c>
      <c r="CE37">
        <v>39.311999999999998</v>
      </c>
      <c r="CF37">
        <v>40.5</v>
      </c>
      <c r="CG37">
        <v>37.686999999999998</v>
      </c>
      <c r="CH37">
        <v>1619.89</v>
      </c>
      <c r="CI37">
        <v>179.99</v>
      </c>
      <c r="CJ37">
        <v>0</v>
      </c>
      <c r="CK37">
        <v>1689037890.5999999</v>
      </c>
      <c r="CL37">
        <v>0</v>
      </c>
      <c r="CM37">
        <v>1689036597.0999999</v>
      </c>
      <c r="CN37" t="s">
        <v>356</v>
      </c>
      <c r="CO37">
        <v>1689036591.0999999</v>
      </c>
      <c r="CP37">
        <v>1689036597.0999999</v>
      </c>
      <c r="CQ37">
        <v>46</v>
      </c>
      <c r="CR37">
        <v>7.3999999999999996E-2</v>
      </c>
      <c r="CS37">
        <v>5.0000000000000001E-3</v>
      </c>
      <c r="CT37">
        <v>-2.097</v>
      </c>
      <c r="CU37">
        <v>1.6E-2</v>
      </c>
      <c r="CV37">
        <v>422</v>
      </c>
      <c r="CW37">
        <v>14</v>
      </c>
      <c r="CX37">
        <v>0.09</v>
      </c>
      <c r="CY37">
        <v>0.06</v>
      </c>
      <c r="CZ37">
        <v>15.49668591063395</v>
      </c>
      <c r="DA37">
        <v>4.1047166471211236</v>
      </c>
      <c r="DB37">
        <v>0.39931639042579908</v>
      </c>
      <c r="DC37">
        <v>0</v>
      </c>
      <c r="DD37">
        <v>415.1113414634147</v>
      </c>
      <c r="DE37">
        <v>5.1520975609759807</v>
      </c>
      <c r="DF37">
        <v>0.50938842382760097</v>
      </c>
      <c r="DG37">
        <v>-1</v>
      </c>
      <c r="DH37">
        <v>2.284833414634146</v>
      </c>
      <c r="DI37">
        <v>-0.31613310104529679</v>
      </c>
      <c r="DJ37">
        <v>3.1269179605776708E-2</v>
      </c>
      <c r="DK37">
        <v>-1</v>
      </c>
      <c r="DL37">
        <v>1800.0285365853661</v>
      </c>
      <c r="DM37">
        <v>0.5456010542948484</v>
      </c>
      <c r="DN37">
        <v>0.1377265048018316</v>
      </c>
      <c r="DO37">
        <v>1</v>
      </c>
      <c r="DP37">
        <v>1</v>
      </c>
      <c r="DQ37">
        <v>2</v>
      </c>
      <c r="DR37" t="s">
        <v>397</v>
      </c>
      <c r="DS37">
        <v>2.6893500000000001</v>
      </c>
      <c r="DT37">
        <v>2.8069199999999999</v>
      </c>
      <c r="DU37">
        <v>9.3248700000000004E-2</v>
      </c>
      <c r="DV37">
        <v>9.5427999999999999E-2</v>
      </c>
      <c r="DW37">
        <v>8.7116100000000002E-2</v>
      </c>
      <c r="DX37">
        <v>7.7544000000000002E-2</v>
      </c>
      <c r="DY37">
        <v>27392.1</v>
      </c>
      <c r="DZ37">
        <v>30861.8</v>
      </c>
      <c r="EA37">
        <v>28433.599999999999</v>
      </c>
      <c r="EB37">
        <v>32719.599999999999</v>
      </c>
      <c r="EC37">
        <v>36075.1</v>
      </c>
      <c r="ED37">
        <v>41014.300000000003</v>
      </c>
      <c r="EE37">
        <v>41724.400000000001</v>
      </c>
      <c r="EF37">
        <v>47335</v>
      </c>
      <c r="EG37">
        <v>1.8073300000000001</v>
      </c>
      <c r="EH37">
        <v>2.1837200000000001</v>
      </c>
      <c r="EI37">
        <v>6.4671000000000006E-2</v>
      </c>
      <c r="EJ37">
        <v>0</v>
      </c>
      <c r="EK37">
        <v>17.958500000000001</v>
      </c>
      <c r="EL37">
        <v>999.9</v>
      </c>
      <c r="EM37">
        <v>65.900000000000006</v>
      </c>
      <c r="EN37">
        <v>21.5</v>
      </c>
      <c r="EO37">
        <v>16.998100000000001</v>
      </c>
      <c r="EP37">
        <v>63.653399999999998</v>
      </c>
      <c r="EQ37">
        <v>16.117799999999999</v>
      </c>
      <c r="ER37">
        <v>1</v>
      </c>
      <c r="ES37">
        <v>-0.180981</v>
      </c>
      <c r="ET37">
        <v>2.16703</v>
      </c>
      <c r="EU37">
        <v>20.218699999999998</v>
      </c>
      <c r="EV37">
        <v>5.2280699999999998</v>
      </c>
      <c r="EW37">
        <v>12.0099</v>
      </c>
      <c r="EX37">
        <v>4.9896500000000001</v>
      </c>
      <c r="EY37">
        <v>3.3050000000000002</v>
      </c>
      <c r="EZ37">
        <v>2640.4</v>
      </c>
      <c r="FA37">
        <v>520.4</v>
      </c>
      <c r="FB37">
        <v>49</v>
      </c>
      <c r="FC37">
        <v>6.7</v>
      </c>
      <c r="FD37">
        <v>1.85242</v>
      </c>
      <c r="FE37">
        <v>1.8614200000000001</v>
      </c>
      <c r="FF37">
        <v>1.86036</v>
      </c>
      <c r="FG37">
        <v>1.8563799999999999</v>
      </c>
      <c r="FH37">
        <v>1.8608100000000001</v>
      </c>
      <c r="FI37">
        <v>1.85714</v>
      </c>
      <c r="FJ37">
        <v>1.8591299999999999</v>
      </c>
      <c r="FK37">
        <v>1.8620300000000001</v>
      </c>
      <c r="FL37">
        <v>0</v>
      </c>
      <c r="FM37">
        <v>0</v>
      </c>
      <c r="FN37">
        <v>0</v>
      </c>
      <c r="FO37">
        <v>0</v>
      </c>
      <c r="FP37" t="s">
        <v>358</v>
      </c>
      <c r="FQ37" t="s">
        <v>359</v>
      </c>
      <c r="FR37" t="s">
        <v>360</v>
      </c>
      <c r="FS37" t="s">
        <v>360</v>
      </c>
      <c r="FT37" t="s">
        <v>360</v>
      </c>
      <c r="FU37" t="s">
        <v>360</v>
      </c>
      <c r="FV37">
        <v>0</v>
      </c>
      <c r="FW37">
        <v>100</v>
      </c>
      <c r="FX37">
        <v>100</v>
      </c>
      <c r="FY37">
        <v>-2.024</v>
      </c>
      <c r="FZ37">
        <v>1.5699999999999999E-2</v>
      </c>
      <c r="GA37">
        <v>-0.58474170270543158</v>
      </c>
      <c r="GB37">
        <v>-4.0117494158234393E-3</v>
      </c>
      <c r="GC37">
        <v>1.087516141204025E-6</v>
      </c>
      <c r="GD37">
        <v>-8.657206703991749E-11</v>
      </c>
      <c r="GE37">
        <v>1.5670000000000069E-2</v>
      </c>
      <c r="GF37">
        <v>0</v>
      </c>
      <c r="GG37">
        <v>0</v>
      </c>
      <c r="GH37">
        <v>0</v>
      </c>
      <c r="GI37">
        <v>4</v>
      </c>
      <c r="GJ37">
        <v>2094</v>
      </c>
      <c r="GK37">
        <v>-1</v>
      </c>
      <c r="GL37">
        <v>-1</v>
      </c>
      <c r="GM37">
        <v>21.6</v>
      </c>
      <c r="GN37">
        <v>21.5</v>
      </c>
      <c r="GO37">
        <v>1.01929</v>
      </c>
      <c r="GP37">
        <v>2.34253</v>
      </c>
      <c r="GQ37">
        <v>1.5942400000000001</v>
      </c>
      <c r="GR37">
        <v>2.34619</v>
      </c>
      <c r="GS37">
        <v>1.40015</v>
      </c>
      <c r="GT37">
        <v>2.2741699999999998</v>
      </c>
      <c r="GU37">
        <v>24.857099999999999</v>
      </c>
      <c r="GV37">
        <v>15.6556</v>
      </c>
      <c r="GW37">
        <v>18</v>
      </c>
      <c r="GX37">
        <v>395.18200000000002</v>
      </c>
      <c r="GY37">
        <v>696.38599999999997</v>
      </c>
      <c r="GZ37">
        <v>17.090499999999999</v>
      </c>
      <c r="HA37">
        <v>24.6099</v>
      </c>
      <c r="HB37">
        <v>30</v>
      </c>
      <c r="HC37">
        <v>24.8231</v>
      </c>
      <c r="HD37">
        <v>24.836400000000001</v>
      </c>
      <c r="HE37">
        <v>20.460699999999999</v>
      </c>
      <c r="HF37">
        <v>15</v>
      </c>
      <c r="HG37">
        <v>-30</v>
      </c>
      <c r="HH37">
        <v>17.081700000000001</v>
      </c>
      <c r="HI37">
        <v>416.48700000000002</v>
      </c>
      <c r="HJ37">
        <v>15.726599999999999</v>
      </c>
      <c r="HK37">
        <v>104.38200000000001</v>
      </c>
      <c r="HL37">
        <v>104.134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2023-07-11T01:11:37Z</dcterms:created>
  <dcterms:modified xsi:type="dcterms:W3CDTF">2023-07-14T20:02:20Z</dcterms:modified>
</cp:coreProperties>
</file>