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imely/Library/CloudStorage/Dropbox/TESTwork/NGEE-Arctic/2023_Seward/2023_gasex/2_intermediate/"/>
    </mc:Choice>
  </mc:AlternateContent>
  <xr:revisionPtr revIDLastSave="0" documentId="13_ncr:1_{6E0BE792-033C-7A4B-9DFF-0D8F681E6A14}" xr6:coauthVersionLast="47" xr6:coauthVersionMax="47" xr10:uidLastSave="{00000000-0000-0000-0000-000000000000}"/>
  <bookViews>
    <workbookView xWindow="240" yWindow="760" windowWidth="19940" windowHeight="14380" xr2:uid="{00000000-000D-0000-FFFF-FFFF00000000}"/>
  </bookViews>
  <sheets>
    <sheet name="Measurements" sheetId="1" r:id="rId1"/>
    <sheet name="Remark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R42" i="1" l="1"/>
  <c r="AQ42" i="1"/>
  <c r="AO42" i="1"/>
  <c r="AP42" i="1" s="1"/>
  <c r="AN42" i="1"/>
  <c r="AL42" i="1" s="1"/>
  <c r="AM42" i="1" s="1"/>
  <c r="AD42" i="1"/>
  <c r="AC42" i="1"/>
  <c r="AB42" i="1" s="1"/>
  <c r="X42" i="1"/>
  <c r="U42" i="1"/>
  <c r="O42" i="1"/>
  <c r="AR41" i="1"/>
  <c r="AQ41" i="1"/>
  <c r="AO41" i="1"/>
  <c r="AN41" i="1"/>
  <c r="AL41" i="1"/>
  <c r="N41" i="1" s="1"/>
  <c r="M41" i="1" s="1"/>
  <c r="AD41" i="1"/>
  <c r="AC41" i="1"/>
  <c r="AB41" i="1" s="1"/>
  <c r="U41" i="1"/>
  <c r="AR40" i="1"/>
  <c r="AQ40" i="1"/>
  <c r="AP40" i="1"/>
  <c r="AO40" i="1"/>
  <c r="X40" i="1" s="1"/>
  <c r="AN40" i="1"/>
  <c r="AL40" i="1"/>
  <c r="AD40" i="1"/>
  <c r="AC40" i="1"/>
  <c r="AB40" i="1"/>
  <c r="U40" i="1"/>
  <c r="S40" i="1"/>
  <c r="AR39" i="1"/>
  <c r="AQ39" i="1"/>
  <c r="AO39" i="1"/>
  <c r="X39" i="1" s="1"/>
  <c r="AN39" i="1"/>
  <c r="AL39" i="1" s="1"/>
  <c r="P39" i="1" s="1"/>
  <c r="AD39" i="1"/>
  <c r="AC39" i="1"/>
  <c r="AB39" i="1" s="1"/>
  <c r="U39" i="1"/>
  <c r="AR38" i="1"/>
  <c r="AQ38" i="1"/>
  <c r="AO38" i="1"/>
  <c r="X38" i="1" s="1"/>
  <c r="AN38" i="1"/>
  <c r="AL38" i="1" s="1"/>
  <c r="AD38" i="1"/>
  <c r="AC38" i="1"/>
  <c r="AB38" i="1"/>
  <c r="U38" i="1"/>
  <c r="AR37" i="1"/>
  <c r="AQ37" i="1"/>
  <c r="AO37" i="1"/>
  <c r="AN37" i="1"/>
  <c r="AL37" i="1" s="1"/>
  <c r="AM37" i="1"/>
  <c r="AD37" i="1"/>
  <c r="AB37" i="1" s="1"/>
  <c r="AC37" i="1"/>
  <c r="U37" i="1"/>
  <c r="AR36" i="1"/>
  <c r="AQ36" i="1"/>
  <c r="AP36" i="1" s="1"/>
  <c r="AO36" i="1"/>
  <c r="AN36" i="1"/>
  <c r="AL36" i="1"/>
  <c r="AD36" i="1"/>
  <c r="AC36" i="1"/>
  <c r="AB36" i="1"/>
  <c r="X36" i="1"/>
  <c r="U36" i="1"/>
  <c r="S36" i="1"/>
  <c r="AR35" i="1"/>
  <c r="AQ35" i="1"/>
  <c r="AO35" i="1"/>
  <c r="AN35" i="1"/>
  <c r="AL35" i="1" s="1"/>
  <c r="S35" i="1" s="1"/>
  <c r="AD35" i="1"/>
  <c r="AC35" i="1"/>
  <c r="AB35" i="1" s="1"/>
  <c r="U35" i="1"/>
  <c r="P35" i="1"/>
  <c r="AR34" i="1"/>
  <c r="AQ34" i="1"/>
  <c r="AO34" i="1"/>
  <c r="AN34" i="1"/>
  <c r="AL34" i="1" s="1"/>
  <c r="AD34" i="1"/>
  <c r="AC34" i="1"/>
  <c r="AB34" i="1" s="1"/>
  <c r="U34" i="1"/>
  <c r="AR33" i="1"/>
  <c r="AQ33" i="1"/>
  <c r="AO33" i="1"/>
  <c r="AP33" i="1" s="1"/>
  <c r="AN33" i="1"/>
  <c r="AL33" i="1" s="1"/>
  <c r="AD33" i="1"/>
  <c r="AC33" i="1"/>
  <c r="AB33" i="1"/>
  <c r="U33" i="1"/>
  <c r="AR32" i="1"/>
  <c r="AQ32" i="1"/>
  <c r="AO32" i="1"/>
  <c r="AP32" i="1" s="1"/>
  <c r="AN32" i="1"/>
  <c r="AL32" i="1"/>
  <c r="AD32" i="1"/>
  <c r="AC32" i="1"/>
  <c r="AB32" i="1"/>
  <c r="X32" i="1"/>
  <c r="U32" i="1"/>
  <c r="S32" i="1"/>
  <c r="P32" i="1"/>
  <c r="O32" i="1"/>
  <c r="AR31" i="1"/>
  <c r="AQ31" i="1"/>
  <c r="AP31" i="1"/>
  <c r="AO31" i="1"/>
  <c r="AN31" i="1"/>
  <c r="AL31" i="1" s="1"/>
  <c r="S31" i="1" s="1"/>
  <c r="AM31" i="1"/>
  <c r="AD31" i="1"/>
  <c r="AC31" i="1"/>
  <c r="X31" i="1"/>
  <c r="U31" i="1"/>
  <c r="P31" i="1"/>
  <c r="O31" i="1"/>
  <c r="N31" i="1"/>
  <c r="M31" i="1" s="1"/>
  <c r="AR30" i="1"/>
  <c r="AQ30" i="1"/>
  <c r="AP30" i="1"/>
  <c r="AO30" i="1"/>
  <c r="AN30" i="1"/>
  <c r="AL30" i="1"/>
  <c r="S30" i="1" s="1"/>
  <c r="AD30" i="1"/>
  <c r="AC30" i="1"/>
  <c r="X30" i="1"/>
  <c r="U30" i="1"/>
  <c r="N30" i="1"/>
  <c r="M30" i="1"/>
  <c r="AR29" i="1"/>
  <c r="AQ29" i="1"/>
  <c r="AO29" i="1"/>
  <c r="AP29" i="1" s="1"/>
  <c r="AN29" i="1"/>
  <c r="AL29" i="1" s="1"/>
  <c r="AD29" i="1"/>
  <c r="AC29" i="1"/>
  <c r="AB29" i="1" s="1"/>
  <c r="U29" i="1"/>
  <c r="S29" i="1"/>
  <c r="AR28" i="1"/>
  <c r="X28" i="1" s="1"/>
  <c r="AQ28" i="1"/>
  <c r="AO28" i="1"/>
  <c r="AP28" i="1" s="1"/>
  <c r="AN28" i="1"/>
  <c r="AL28" i="1"/>
  <c r="AD28" i="1"/>
  <c r="AC28" i="1"/>
  <c r="AB28" i="1"/>
  <c r="U28" i="1"/>
  <c r="S28" i="1"/>
  <c r="P28" i="1"/>
  <c r="O28" i="1"/>
  <c r="AR27" i="1"/>
  <c r="X27" i="1" s="1"/>
  <c r="AQ27" i="1"/>
  <c r="AO27" i="1"/>
  <c r="AP27" i="1" s="1"/>
  <c r="AN27" i="1"/>
  <c r="AL27" i="1" s="1"/>
  <c r="N27" i="1" s="1"/>
  <c r="M27" i="1" s="1"/>
  <c r="AM27" i="1"/>
  <c r="AD27" i="1"/>
  <c r="AC27" i="1"/>
  <c r="AB27" i="1" s="1"/>
  <c r="U27" i="1"/>
  <c r="O27" i="1"/>
  <c r="AR26" i="1"/>
  <c r="AQ26" i="1"/>
  <c r="AO26" i="1"/>
  <c r="X26" i="1" s="1"/>
  <c r="AN26" i="1"/>
  <c r="AL26" i="1" s="1"/>
  <c r="AM26" i="1"/>
  <c r="AD26" i="1"/>
  <c r="AB26" i="1" s="1"/>
  <c r="AC26" i="1"/>
  <c r="U26" i="1"/>
  <c r="S26" i="1"/>
  <c r="N26" i="1"/>
  <c r="M26" i="1" s="1"/>
  <c r="AR25" i="1"/>
  <c r="AQ25" i="1"/>
  <c r="AO25" i="1"/>
  <c r="AN25" i="1"/>
  <c r="AL25" i="1" s="1"/>
  <c r="AD25" i="1"/>
  <c r="AC25" i="1"/>
  <c r="AB25" i="1" s="1"/>
  <c r="U25" i="1"/>
  <c r="AR24" i="1"/>
  <c r="AQ24" i="1"/>
  <c r="AO24" i="1"/>
  <c r="AP24" i="1" s="1"/>
  <c r="AN24" i="1"/>
  <c r="AL24" i="1"/>
  <c r="AD24" i="1"/>
  <c r="AC24" i="1"/>
  <c r="AB24" i="1" s="1"/>
  <c r="U24" i="1"/>
  <c r="S24" i="1"/>
  <c r="AR23" i="1"/>
  <c r="AQ23" i="1"/>
  <c r="AO23" i="1"/>
  <c r="AP23" i="1" s="1"/>
  <c r="AN23" i="1"/>
  <c r="AL23" i="1" s="1"/>
  <c r="P23" i="1" s="1"/>
  <c r="AM23" i="1"/>
  <c r="AD23" i="1"/>
  <c r="AC23" i="1"/>
  <c r="AB23" i="1" s="1"/>
  <c r="X23" i="1"/>
  <c r="U23" i="1"/>
  <c r="AR22" i="1"/>
  <c r="AQ22" i="1"/>
  <c r="AP22" i="1"/>
  <c r="AO22" i="1"/>
  <c r="AN22" i="1"/>
  <c r="AL22" i="1"/>
  <c r="AM22" i="1" s="1"/>
  <c r="AD22" i="1"/>
  <c r="AC22" i="1"/>
  <c r="AB22" i="1"/>
  <c r="X22" i="1"/>
  <c r="U22" i="1"/>
  <c r="P22" i="1"/>
  <c r="O22" i="1"/>
  <c r="N22" i="1"/>
  <c r="M22" i="1" s="1"/>
  <c r="AR21" i="1"/>
  <c r="AQ21" i="1"/>
  <c r="AO21" i="1"/>
  <c r="AN21" i="1"/>
  <c r="AL21" i="1"/>
  <c r="AD21" i="1"/>
  <c r="AC21" i="1"/>
  <c r="AB21" i="1"/>
  <c r="U21" i="1"/>
  <c r="AR20" i="1"/>
  <c r="X20" i="1" s="1"/>
  <c r="AQ20" i="1"/>
  <c r="AP20" i="1"/>
  <c r="AO20" i="1"/>
  <c r="AN20" i="1"/>
  <c r="AM20" i="1"/>
  <c r="AL20" i="1"/>
  <c r="N20" i="1" s="1"/>
  <c r="AF20" i="1"/>
  <c r="AD20" i="1"/>
  <c r="AC20" i="1"/>
  <c r="AB20" i="1" s="1"/>
  <c r="U20" i="1"/>
  <c r="S20" i="1"/>
  <c r="P20" i="1"/>
  <c r="O20" i="1"/>
  <c r="M20" i="1"/>
  <c r="AR19" i="1"/>
  <c r="X19" i="1" s="1"/>
  <c r="AQ19" i="1"/>
  <c r="AO19" i="1"/>
  <c r="AP19" i="1" s="1"/>
  <c r="AN19" i="1"/>
  <c r="AL19" i="1" s="1"/>
  <c r="AM19" i="1"/>
  <c r="AD19" i="1"/>
  <c r="AC19" i="1"/>
  <c r="AB19" i="1" s="1"/>
  <c r="U19" i="1"/>
  <c r="S19" i="1"/>
  <c r="P19" i="1"/>
  <c r="O19" i="1"/>
  <c r="N19" i="1"/>
  <c r="M19" i="1" s="1"/>
  <c r="AF19" i="1" s="1"/>
  <c r="Y31" i="1" l="1"/>
  <c r="Z31" i="1" s="1"/>
  <c r="AG31" i="1" s="1"/>
  <c r="AF41" i="1"/>
  <c r="Y20" i="1"/>
  <c r="Z20" i="1" s="1"/>
  <c r="Y19" i="1"/>
  <c r="Z19" i="1" s="1"/>
  <c r="V19" i="1" s="1"/>
  <c r="T19" i="1" s="1"/>
  <c r="W19" i="1" s="1"/>
  <c r="Q19" i="1" s="1"/>
  <c r="R19" i="1" s="1"/>
  <c r="AF26" i="1"/>
  <c r="AF22" i="1"/>
  <c r="V22" i="1"/>
  <c r="T22" i="1" s="1"/>
  <c r="W22" i="1" s="1"/>
  <c r="Q22" i="1" s="1"/>
  <c r="R22" i="1" s="1"/>
  <c r="Y27" i="1"/>
  <c r="Z27" i="1" s="1"/>
  <c r="Y22" i="1"/>
  <c r="Z22" i="1" s="1"/>
  <c r="S22" i="1"/>
  <c r="P26" i="1"/>
  <c r="O26" i="1"/>
  <c r="AB30" i="1"/>
  <c r="X34" i="1"/>
  <c r="AP34" i="1"/>
  <c r="P21" i="1"/>
  <c r="N21" i="1"/>
  <c r="M21" i="1" s="1"/>
  <c r="N23" i="1"/>
  <c r="M23" i="1" s="1"/>
  <c r="V20" i="1"/>
  <c r="T20" i="1" s="1"/>
  <c r="W20" i="1" s="1"/>
  <c r="Q20" i="1" s="1"/>
  <c r="R20" i="1" s="1"/>
  <c r="Y23" i="1"/>
  <c r="Z23" i="1" s="1"/>
  <c r="AF27" i="1"/>
  <c r="P37" i="1"/>
  <c r="O37" i="1"/>
  <c r="N37" i="1"/>
  <c r="M37" i="1" s="1"/>
  <c r="S37" i="1"/>
  <c r="AM38" i="1"/>
  <c r="O38" i="1"/>
  <c r="N38" i="1"/>
  <c r="M38" i="1" s="1"/>
  <c r="Y38" i="1" s="1"/>
  <c r="Z38" i="1" s="1"/>
  <c r="S38" i="1"/>
  <c r="O21" i="1"/>
  <c r="O23" i="1"/>
  <c r="P25" i="1"/>
  <c r="AM25" i="1"/>
  <c r="S25" i="1"/>
  <c r="P33" i="1"/>
  <c r="O33" i="1"/>
  <c r="AM33" i="1"/>
  <c r="N33" i="1"/>
  <c r="M33" i="1" s="1"/>
  <c r="S33" i="1"/>
  <c r="N25" i="1"/>
  <c r="M25" i="1" s="1"/>
  <c r="N24" i="1"/>
  <c r="M24" i="1" s="1"/>
  <c r="O24" i="1"/>
  <c r="Y26" i="1"/>
  <c r="Z26" i="1" s="1"/>
  <c r="V26" i="1" s="1"/>
  <c r="T26" i="1" s="1"/>
  <c r="W26" i="1" s="1"/>
  <c r="Q26" i="1" s="1"/>
  <c r="R26" i="1" s="1"/>
  <c r="S27" i="1"/>
  <c r="X35" i="1"/>
  <c r="AP35" i="1"/>
  <c r="S21" i="1"/>
  <c r="P24" i="1"/>
  <c r="AM24" i="1"/>
  <c r="AP26" i="1"/>
  <c r="AF30" i="1"/>
  <c r="AF31" i="1"/>
  <c r="V31" i="1"/>
  <c r="T31" i="1" s="1"/>
  <c r="W31" i="1" s="1"/>
  <c r="Q31" i="1" s="1"/>
  <c r="R31" i="1" s="1"/>
  <c r="N36" i="1"/>
  <c r="M36" i="1" s="1"/>
  <c r="Y36" i="1" s="1"/>
  <c r="Z36" i="1" s="1"/>
  <c r="AM36" i="1"/>
  <c r="O36" i="1"/>
  <c r="P36" i="1"/>
  <c r="AM21" i="1"/>
  <c r="P27" i="1"/>
  <c r="P29" i="1"/>
  <c r="O29" i="1"/>
  <c r="AM29" i="1"/>
  <c r="N29" i="1"/>
  <c r="M29" i="1" s="1"/>
  <c r="P41" i="1"/>
  <c r="O41" i="1"/>
  <c r="S41" i="1"/>
  <c r="AM41" i="1"/>
  <c r="AG26" i="1"/>
  <c r="P34" i="1"/>
  <c r="AM34" i="1"/>
  <c r="O34" i="1"/>
  <c r="N34" i="1"/>
  <c r="M34" i="1" s="1"/>
  <c r="S39" i="1"/>
  <c r="AM39" i="1"/>
  <c r="O39" i="1"/>
  <c r="N39" i="1"/>
  <c r="M39" i="1" s="1"/>
  <c r="AP21" i="1"/>
  <c r="X21" i="1"/>
  <c r="AP25" i="1"/>
  <c r="X25" i="1"/>
  <c r="S23" i="1"/>
  <c r="O25" i="1"/>
  <c r="AA31" i="1"/>
  <c r="AE31" i="1" s="1"/>
  <c r="AH31" i="1"/>
  <c r="AI31" i="1" s="1"/>
  <c r="P38" i="1"/>
  <c r="S34" i="1"/>
  <c r="N40" i="1"/>
  <c r="M40" i="1" s="1"/>
  <c r="Y40" i="1" s="1"/>
  <c r="Z40" i="1" s="1"/>
  <c r="AM40" i="1"/>
  <c r="P42" i="1"/>
  <c r="AP37" i="1"/>
  <c r="AP38" i="1"/>
  <c r="AP39" i="1"/>
  <c r="S42" i="1"/>
  <c r="AP41" i="1"/>
  <c r="AM30" i="1"/>
  <c r="N35" i="1"/>
  <c r="M35" i="1" s="1"/>
  <c r="O40" i="1"/>
  <c r="Y30" i="1"/>
  <c r="Z30" i="1" s="1"/>
  <c r="AG30" i="1" s="1"/>
  <c r="O30" i="1"/>
  <c r="X24" i="1"/>
  <c r="N28" i="1"/>
  <c r="M28" i="1" s="1"/>
  <c r="Y28" i="1" s="1"/>
  <c r="Z28" i="1" s="1"/>
  <c r="AM28" i="1"/>
  <c r="P30" i="1"/>
  <c r="O35" i="1"/>
  <c r="AM35" i="1"/>
  <c r="P40" i="1"/>
  <c r="Y42" i="1"/>
  <c r="Z42" i="1" s="1"/>
  <c r="AG42" i="1" s="1"/>
  <c r="AB31" i="1"/>
  <c r="N32" i="1"/>
  <c r="M32" i="1" s="1"/>
  <c r="Y32" i="1" s="1"/>
  <c r="Z32" i="1" s="1"/>
  <c r="AM32" i="1"/>
  <c r="N42" i="1"/>
  <c r="M42" i="1" s="1"/>
  <c r="X29" i="1"/>
  <c r="X33" i="1"/>
  <c r="X37" i="1"/>
  <c r="X41" i="1"/>
  <c r="V30" i="1" l="1"/>
  <c r="T30" i="1" s="1"/>
  <c r="W30" i="1" s="1"/>
  <c r="AA32" i="1"/>
  <c r="AE32" i="1" s="1"/>
  <c r="AH32" i="1"/>
  <c r="AG32" i="1"/>
  <c r="AA28" i="1"/>
  <c r="AE28" i="1" s="1"/>
  <c r="AH28" i="1"/>
  <c r="AG28" i="1"/>
  <c r="AH40" i="1"/>
  <c r="AG40" i="1"/>
  <c r="AA40" i="1"/>
  <c r="AE40" i="1" s="1"/>
  <c r="AH38" i="1"/>
  <c r="AA38" i="1"/>
  <c r="AE38" i="1" s="1"/>
  <c r="AG38" i="1"/>
  <c r="V24" i="1"/>
  <c r="T24" i="1" s="1"/>
  <c r="W24" i="1" s="1"/>
  <c r="Q24" i="1" s="1"/>
  <c r="R24" i="1" s="1"/>
  <c r="AF24" i="1"/>
  <c r="AH23" i="1"/>
  <c r="AA23" i="1"/>
  <c r="AE23" i="1" s="1"/>
  <c r="AF25" i="1"/>
  <c r="V25" i="1"/>
  <c r="T25" i="1" s="1"/>
  <c r="W25" i="1" s="1"/>
  <c r="Q25" i="1" s="1"/>
  <c r="R25" i="1" s="1"/>
  <c r="V36" i="1"/>
  <c r="T36" i="1" s="1"/>
  <c r="W36" i="1" s="1"/>
  <c r="Q36" i="1" s="1"/>
  <c r="R36" i="1" s="1"/>
  <c r="AF36" i="1"/>
  <c r="Y33" i="1"/>
  <c r="Z33" i="1" s="1"/>
  <c r="AH30" i="1"/>
  <c r="AI30" i="1" s="1"/>
  <c r="AA30" i="1"/>
  <c r="AE30" i="1" s="1"/>
  <c r="Y25" i="1"/>
  <c r="Z25" i="1" s="1"/>
  <c r="AF34" i="1"/>
  <c r="AF37" i="1"/>
  <c r="V23" i="1"/>
  <c r="T23" i="1" s="1"/>
  <c r="W23" i="1" s="1"/>
  <c r="Q23" i="1" s="1"/>
  <c r="R23" i="1" s="1"/>
  <c r="AF23" i="1"/>
  <c r="Y34" i="1"/>
  <c r="Z34" i="1" s="1"/>
  <c r="V34" i="1" s="1"/>
  <c r="T34" i="1" s="1"/>
  <c r="W34" i="1" s="1"/>
  <c r="Q34" i="1" s="1"/>
  <c r="R34" i="1" s="1"/>
  <c r="Y29" i="1"/>
  <c r="Z29" i="1" s="1"/>
  <c r="Y35" i="1"/>
  <c r="Z35" i="1" s="1"/>
  <c r="AH22" i="1"/>
  <c r="AG22" i="1"/>
  <c r="AA22" i="1"/>
  <c r="AE22" i="1" s="1"/>
  <c r="Y24" i="1"/>
  <c r="Z24" i="1" s="1"/>
  <c r="AH42" i="1"/>
  <c r="AA42" i="1"/>
  <c r="AE42" i="1" s="1"/>
  <c r="Y37" i="1"/>
  <c r="Z37" i="1" s="1"/>
  <c r="AF42" i="1"/>
  <c r="V42" i="1"/>
  <c r="T42" i="1" s="1"/>
  <c r="W42" i="1" s="1"/>
  <c r="Q42" i="1" s="1"/>
  <c r="R42" i="1" s="1"/>
  <c r="Q30" i="1"/>
  <c r="R30" i="1" s="1"/>
  <c r="AF33" i="1"/>
  <c r="AF21" i="1"/>
  <c r="V21" i="1"/>
  <c r="T21" i="1" s="1"/>
  <c r="W21" i="1" s="1"/>
  <c r="Q21" i="1" s="1"/>
  <c r="R21" i="1" s="1"/>
  <c r="AH27" i="1"/>
  <c r="AG27" i="1"/>
  <c r="AA27" i="1"/>
  <c r="AE27" i="1" s="1"/>
  <c r="AA19" i="1"/>
  <c r="AE19" i="1" s="1"/>
  <c r="AH19" i="1"/>
  <c r="AG19" i="1"/>
  <c r="Y41" i="1"/>
  <c r="Z41" i="1" s="1"/>
  <c r="AA36" i="1"/>
  <c r="AE36" i="1" s="1"/>
  <c r="AH36" i="1"/>
  <c r="AG36" i="1"/>
  <c r="AF29" i="1"/>
  <c r="AF35" i="1"/>
  <c r="AH26" i="1"/>
  <c r="AI26" i="1" s="1"/>
  <c r="AA26" i="1"/>
  <c r="AE26" i="1" s="1"/>
  <c r="V27" i="1"/>
  <c r="T27" i="1" s="1"/>
  <c r="W27" i="1" s="1"/>
  <c r="Q27" i="1" s="1"/>
  <c r="R27" i="1" s="1"/>
  <c r="AG23" i="1"/>
  <c r="V40" i="1"/>
  <c r="T40" i="1" s="1"/>
  <c r="W40" i="1" s="1"/>
  <c r="Q40" i="1" s="1"/>
  <c r="R40" i="1" s="1"/>
  <c r="AF40" i="1"/>
  <c r="Y21" i="1"/>
  <c r="Z21" i="1" s="1"/>
  <c r="V32" i="1"/>
  <c r="T32" i="1" s="1"/>
  <c r="W32" i="1" s="1"/>
  <c r="Q32" i="1" s="1"/>
  <c r="R32" i="1" s="1"/>
  <c r="AF32" i="1"/>
  <c r="V28" i="1"/>
  <c r="T28" i="1" s="1"/>
  <c r="W28" i="1" s="1"/>
  <c r="Q28" i="1" s="1"/>
  <c r="R28" i="1" s="1"/>
  <c r="AF28" i="1"/>
  <c r="AF39" i="1"/>
  <c r="AF38" i="1"/>
  <c r="V38" i="1"/>
  <c r="T38" i="1" s="1"/>
  <c r="W38" i="1" s="1"/>
  <c r="Q38" i="1" s="1"/>
  <c r="R38" i="1" s="1"/>
  <c r="Y39" i="1"/>
  <c r="Z39" i="1" s="1"/>
  <c r="AA20" i="1"/>
  <c r="AE20" i="1" s="1"/>
  <c r="AH20" i="1"/>
  <c r="AG20" i="1"/>
  <c r="AI36" i="1" l="1"/>
  <c r="AI20" i="1"/>
  <c r="AH37" i="1"/>
  <c r="AA37" i="1"/>
  <c r="AE37" i="1" s="1"/>
  <c r="AG37" i="1"/>
  <c r="AI23" i="1"/>
  <c r="AI40" i="1"/>
  <c r="AA39" i="1"/>
  <c r="AE39" i="1" s="1"/>
  <c r="AH39" i="1"/>
  <c r="AG39" i="1"/>
  <c r="AA33" i="1"/>
  <c r="AE33" i="1" s="1"/>
  <c r="AH33" i="1"/>
  <c r="AG33" i="1"/>
  <c r="AI27" i="1"/>
  <c r="AI22" i="1"/>
  <c r="V37" i="1"/>
  <c r="T37" i="1" s="1"/>
  <c r="W37" i="1" s="1"/>
  <c r="Q37" i="1" s="1"/>
  <c r="R37" i="1" s="1"/>
  <c r="AH41" i="1"/>
  <c r="AA41" i="1"/>
  <c r="AE41" i="1" s="1"/>
  <c r="AG41" i="1"/>
  <c r="V41" i="1"/>
  <c r="T41" i="1" s="1"/>
  <c r="W41" i="1" s="1"/>
  <c r="Q41" i="1" s="1"/>
  <c r="R41" i="1" s="1"/>
  <c r="AA35" i="1"/>
  <c r="AE35" i="1" s="1"/>
  <c r="AG35" i="1"/>
  <c r="AH35" i="1"/>
  <c r="AI35" i="1" s="1"/>
  <c r="V35" i="1"/>
  <c r="T35" i="1" s="1"/>
  <c r="W35" i="1" s="1"/>
  <c r="Q35" i="1" s="1"/>
  <c r="R35" i="1" s="1"/>
  <c r="AI28" i="1"/>
  <c r="AH21" i="1"/>
  <c r="AA21" i="1"/>
  <c r="AE21" i="1" s="1"/>
  <c r="AG21" i="1"/>
  <c r="V33" i="1"/>
  <c r="T33" i="1" s="1"/>
  <c r="W33" i="1" s="1"/>
  <c r="Q33" i="1" s="1"/>
  <c r="R33" i="1" s="1"/>
  <c r="AI42" i="1"/>
  <c r="AA29" i="1"/>
  <c r="AE29" i="1" s="1"/>
  <c r="AH29" i="1"/>
  <c r="AG29" i="1"/>
  <c r="V39" i="1"/>
  <c r="T39" i="1" s="1"/>
  <c r="W39" i="1" s="1"/>
  <c r="Q39" i="1" s="1"/>
  <c r="R39" i="1" s="1"/>
  <c r="V29" i="1"/>
  <c r="T29" i="1" s="1"/>
  <c r="W29" i="1" s="1"/>
  <c r="Q29" i="1" s="1"/>
  <c r="R29" i="1" s="1"/>
  <c r="AI19" i="1"/>
  <c r="AA24" i="1"/>
  <c r="AE24" i="1" s="1"/>
  <c r="AH24" i="1"/>
  <c r="AG24" i="1"/>
  <c r="AI38" i="1"/>
  <c r="AI32" i="1"/>
  <c r="AH34" i="1"/>
  <c r="AA34" i="1"/>
  <c r="AE34" i="1" s="1"/>
  <c r="AG34" i="1"/>
  <c r="AA25" i="1"/>
  <c r="AE25" i="1" s="1"/>
  <c r="AH25" i="1"/>
  <c r="AG25" i="1"/>
  <c r="AI41" i="1" l="1"/>
  <c r="AI33" i="1"/>
  <c r="AI37" i="1"/>
  <c r="AI34" i="1"/>
  <c r="AI21" i="1"/>
  <c r="AI39" i="1"/>
  <c r="AI29" i="1"/>
  <c r="AI25" i="1"/>
  <c r="AI24" i="1"/>
</calcChain>
</file>

<file path=xl/sharedStrings.xml><?xml version="1.0" encoding="utf-8"?>
<sst xmlns="http://schemas.openxmlformats.org/spreadsheetml/2006/main" count="1092" uniqueCount="413">
  <si>
    <t>File opened</t>
  </si>
  <si>
    <t>2023-07-10 13:53:17</t>
  </si>
  <si>
    <t>Console s/n</t>
  </si>
  <si>
    <t>68C-702710</t>
  </si>
  <si>
    <t>Console ver</t>
  </si>
  <si>
    <t>Bluestem v.2.1.08</t>
  </si>
  <si>
    <t>Scripts ver</t>
  </si>
  <si>
    <t>2022.05  2.1.08, Aug 2022</t>
  </si>
  <si>
    <t>Head s/n</t>
  </si>
  <si>
    <t>68H-132700</t>
  </si>
  <si>
    <t>Head ver</t>
  </si>
  <si>
    <t>1.4.22</t>
  </si>
  <si>
    <t>Head cal</t>
  </si>
  <si>
    <t>{"oxygen": "21", "co2azero": "0.937793", "co2aspan1": "1.00152", "co2aspan2": "-0.0321776", "co2aspan2a": "0.29089", "co2aspan2b": "0.28861", "co2aspanconc1": "2491", "co2aspanconc2": "299.3", "co2bzero": "0.955587", "co2bspan1": "1.00103", "co2bspan2": "-0.0308328", "co2bspan2a": "0.289493", "co2bspan2b": "0.287208", "co2bspanconc1": "2491", "co2bspanconc2": "299.3", "h2oazero": "1.05327", "h2oaspan1": "1.00926", "h2oaspan2": "0", "h2oaspan2a": "0.0672159", "h2oaspan2b": "0.0678386", "h2oaspanconc1": "12.12", "h2oaspanconc2": "0", "h2obzero": "1.06268", "h2obspan1": "1.00042", "h2obspan2": "0", "h2obspan2a": "0.0667034", "h2obspan2b": "0.0667317", "h2obspanconc1": "12.12", "h2obspanconc2": "0", "tazero": "0.00764084", "tbzero": "0.0667534", "flowmeterzero": "0.999464", "flowazero": "0.31009", "flowbzero": "0.29875", "chamberpressurezero": "2.55947", "ssa_ref": "33606.5", "ssb_ref": "38438.2"}</t>
  </si>
  <si>
    <t>CO2 rangematch</t>
  </si>
  <si>
    <t>Mon Jul 10 11:01</t>
  </si>
  <si>
    <t>H2O rangematch</t>
  </si>
  <si>
    <t>Tue Jun  6 10:03</t>
  </si>
  <si>
    <t>Chamber type</t>
  </si>
  <si>
    <t>6800-01A</t>
  </si>
  <si>
    <t>Chamber s/n</t>
  </si>
  <si>
    <t>MPF-842310</t>
  </si>
  <si>
    <t>Chamber rev</t>
  </si>
  <si>
    <t>0</t>
  </si>
  <si>
    <t>Chamber cal</t>
  </si>
  <si>
    <t>Fluorometer</t>
  </si>
  <si>
    <t>Flr. Version</t>
  </si>
  <si>
    <t>13:53:17</t>
  </si>
  <si>
    <t>Stability Definition:	ΔH2O (Meas2): Slp&lt;0.1 Per=20	CO2_r (Meas): Std&lt;0.75 Per=20	Qamb_in (Meas): Per=20	A (GasEx): Std&lt;0.2 Per=20</t>
  </si>
  <si>
    <t>13:53:31</t>
  </si>
  <si>
    <t>Stability Definition:	ΔH2O (Meas2): Per=20	CO2_r (Meas): Std&lt;0.75 Per=20	Qamb_in (Meas): Per=20	A (GasEx): Std&lt;0.2 Per=20</t>
  </si>
  <si>
    <t>13:53:35</t>
  </si>
  <si>
    <t>Stability Definition:	ΔH2O (Meas2): Per=20	CO2_r (Meas): Std&lt;0.75 Per=20	Qamb_in (Meas): Std&lt;1 Per=20	A (GasEx): Std&lt;0.2 Per=20</t>
  </si>
  <si>
    <t>13:53:37</t>
  </si>
  <si>
    <t>Stability Definition:	ΔH2O (Meas2): Per=20	CO2_r (Meas): Per=20	Qamb_in (Meas): Std&lt;1 Per=20	A (GasEx): Std&lt;0.2 Per=20</t>
  </si>
  <si>
    <t>SysConst</t>
  </si>
  <si>
    <t>AvgTime</t>
  </si>
  <si>
    <t>Oxygen</t>
  </si>
  <si>
    <t>ChambConst</t>
  </si>
  <si>
    <t>Chamber</t>
  </si>
  <si>
    <t>Aperture</t>
  </si>
  <si>
    <t>6 cm²</t>
  </si>
  <si>
    <t>blc_a</t>
  </si>
  <si>
    <t>blc_b</t>
  </si>
  <si>
    <t>blc_c</t>
  </si>
  <si>
    <t>blc_d</t>
  </si>
  <si>
    <t>blc_e</t>
  </si>
  <si>
    <t>blc_minS</t>
  </si>
  <si>
    <t>blc_maxS</t>
  </si>
  <si>
    <t>blc_Po</t>
  </si>
  <si>
    <t>Const</t>
  </si>
  <si>
    <t>S</t>
  </si>
  <si>
    <t>K</t>
  </si>
  <si>
    <t>Geometry</t>
  </si>
  <si>
    <t>0: Broadleaf</t>
  </si>
  <si>
    <t>CustomBLC</t>
  </si>
  <si>
    <t>LTConst</t>
  </si>
  <si>
    <t>deltaTw</t>
  </si>
  <si>
    <t>fT1</t>
  </si>
  <si>
    <t>fT2</t>
  </si>
  <si>
    <t>fTeb</t>
  </si>
  <si>
    <t>LQConst</t>
  </si>
  <si>
    <t>Leaf</t>
  </si>
  <si>
    <t>standard</t>
  </si>
  <si>
    <t>Ambient</t>
  </si>
  <si>
    <t>Sun+Sky</t>
  </si>
  <si>
    <t>abs_ambient</t>
  </si>
  <si>
    <t>abs_redLED</t>
  </si>
  <si>
    <t>abs_greenLED</t>
  </si>
  <si>
    <t>abs_blueLED</t>
  </si>
  <si>
    <t>abs_whiteLED</t>
  </si>
  <si>
    <t>abs_redFlr</t>
  </si>
  <si>
    <t>abs_blueFlr</t>
  </si>
  <si>
    <t>k_ambient</t>
  </si>
  <si>
    <t>k_redLED</t>
  </si>
  <si>
    <t>k_greenLED</t>
  </si>
  <si>
    <t>k_blueLED</t>
  </si>
  <si>
    <t>k_whiteLED</t>
  </si>
  <si>
    <t>k_redFlr</t>
  </si>
  <si>
    <t>k_blueFlr</t>
  </si>
  <si>
    <t>QConst</t>
  </si>
  <si>
    <t>fQ_Amb_in</t>
  </si>
  <si>
    <t>fQ_Amb_out</t>
  </si>
  <si>
    <t>fQ_HeadLS</t>
  </si>
  <si>
    <t>fQ_ConsoleLS</t>
  </si>
  <si>
    <t>fQ_Flr</t>
  </si>
  <si>
    <t>LeakConst</t>
  </si>
  <si>
    <t>fan_a</t>
  </si>
  <si>
    <t>fan_b</t>
  </si>
  <si>
    <t>fan_c</t>
  </si>
  <si>
    <t>fan_d</t>
  </si>
  <si>
    <t>Fs_meas</t>
  </si>
  <si>
    <t>5.68065 80.6682 374.481 617.689 871.043 1080.68 1286.56 1405.56</t>
  </si>
  <si>
    <t>Fs_true</t>
  </si>
  <si>
    <t>0.150776 100.567 404.948 601.556 804.788 1000.66 1202.34 1400.85</t>
  </si>
  <si>
    <t>leak_wt</t>
  </si>
  <si>
    <t>SysObs</t>
  </si>
  <si>
    <t>UserDefCon</t>
  </si>
  <si>
    <t>GasEx</t>
  </si>
  <si>
    <t>Leak</t>
  </si>
  <si>
    <t>LeafQ</t>
  </si>
  <si>
    <t>Meas</t>
  </si>
  <si>
    <t>Meas2</t>
  </si>
  <si>
    <t>FlrLS</t>
  </si>
  <si>
    <t>MchEvent</t>
  </si>
  <si>
    <t>Stability</t>
  </si>
  <si>
    <t>Raw</t>
  </si>
  <si>
    <t>Status2</t>
  </si>
  <si>
    <t>Auxiliary</t>
  </si>
  <si>
    <t>MchStatus</t>
  </si>
  <si>
    <t>ConStatus</t>
  </si>
  <si>
    <t>Status</t>
  </si>
  <si>
    <t>obs</t>
  </si>
  <si>
    <t>time</t>
  </si>
  <si>
    <t>elapsed</t>
  </si>
  <si>
    <t>date</t>
  </si>
  <si>
    <t>hhmmss</t>
  </si>
  <si>
    <t>averaging</t>
  </si>
  <si>
    <t>Machine</t>
  </si>
  <si>
    <t>Date</t>
  </si>
  <si>
    <t>User</t>
  </si>
  <si>
    <t>Species</t>
  </si>
  <si>
    <t>TIME</t>
  </si>
  <si>
    <t>E</t>
  </si>
  <si>
    <t>Emm</t>
  </si>
  <si>
    <t>A</t>
  </si>
  <si>
    <t>Ca</t>
  </si>
  <si>
    <t>Ci</t>
  </si>
  <si>
    <t>Pci</t>
  </si>
  <si>
    <t>Pca</t>
  </si>
  <si>
    <t>gsw</t>
  </si>
  <si>
    <t>gbw</t>
  </si>
  <si>
    <t>gtw</t>
  </si>
  <si>
    <t>gtc</t>
  </si>
  <si>
    <t>Rabs</t>
  </si>
  <si>
    <t>TleafEB</t>
  </si>
  <si>
    <t>TleafCnd</t>
  </si>
  <si>
    <t>SVPleaf</t>
  </si>
  <si>
    <t>RHcham</t>
  </si>
  <si>
    <t>VPcham</t>
  </si>
  <si>
    <t>SVPcham</t>
  </si>
  <si>
    <t>VPDleaf</t>
  </si>
  <si>
    <t>LatHFlux</t>
  </si>
  <si>
    <t>SenHFlux</t>
  </si>
  <si>
    <t>NetTherm</t>
  </si>
  <si>
    <t>EBSum</t>
  </si>
  <si>
    <t>LeakPct</t>
  </si>
  <si>
    <t>CorrFact</t>
  </si>
  <si>
    <t>CorrFactPct</t>
  </si>
  <si>
    <t>Fan</t>
  </si>
  <si>
    <t>Qin</t>
  </si>
  <si>
    <t>Qabs</t>
  </si>
  <si>
    <t>alpha</t>
  </si>
  <si>
    <t>convert</t>
  </si>
  <si>
    <t>CO2_s</t>
  </si>
  <si>
    <t>CO2_r</t>
  </si>
  <si>
    <t>H2O_s</t>
  </si>
  <si>
    <t>H2O_r</t>
  </si>
  <si>
    <t>CO2_a</t>
  </si>
  <si>
    <t>H2O_a</t>
  </si>
  <si>
    <t>Flow</t>
  </si>
  <si>
    <t>Pa</t>
  </si>
  <si>
    <t>ΔPcham</t>
  </si>
  <si>
    <t>Tair</t>
  </si>
  <si>
    <t>Tleaf</t>
  </si>
  <si>
    <t>Tleaf2</t>
  </si>
  <si>
    <t>Offset</t>
  </si>
  <si>
    <t>Offset2</t>
  </si>
  <si>
    <t>Fan_speed</t>
  </si>
  <si>
    <t>Qamb_in</t>
  </si>
  <si>
    <t>Qamb_out</t>
  </si>
  <si>
    <t>ΔCO2</t>
  </si>
  <si>
    <t>CO2_s_d</t>
  </si>
  <si>
    <t>CO2_r_d</t>
  </si>
  <si>
    <t>ΔH2O</t>
  </si>
  <si>
    <t>CO2_b</t>
  </si>
  <si>
    <t>H2O_b</t>
  </si>
  <si>
    <t>e_s</t>
  </si>
  <si>
    <t>e_r</t>
  </si>
  <si>
    <t>Td_s</t>
  </si>
  <si>
    <t>Td_r</t>
  </si>
  <si>
    <t>Q</t>
  </si>
  <si>
    <t>f_red</t>
  </si>
  <si>
    <t>f_blue</t>
  </si>
  <si>
    <t>f_farred</t>
  </si>
  <si>
    <t>F</t>
  </si>
  <si>
    <t>Q_modavg</t>
  </si>
  <si>
    <t>F_dc</t>
  </si>
  <si>
    <t>Pc</t>
  </si>
  <si>
    <t>Tled</t>
  </si>
  <si>
    <t>TDigital</t>
  </si>
  <si>
    <t>TPreamp</t>
  </si>
  <si>
    <t>TPwrSpy</t>
  </si>
  <si>
    <t>TDrive</t>
  </si>
  <si>
    <t>Q_red</t>
  </si>
  <si>
    <t>Q_blue</t>
  </si>
  <si>
    <t>Q_farred</t>
  </si>
  <si>
    <t>TSPF</t>
  </si>
  <si>
    <t>state</t>
  </si>
  <si>
    <t>co2_t</t>
  </si>
  <si>
    <t>h2o_t</t>
  </si>
  <si>
    <t>count</t>
  </si>
  <si>
    <t>co2_adj</t>
  </si>
  <si>
    <t>h2o_adj</t>
  </si>
  <si>
    <t>co2_match</t>
  </si>
  <si>
    <t>h2o_match</t>
  </si>
  <si>
    <t>co2_at</t>
  </si>
  <si>
    <t>h2o_at</t>
  </si>
  <si>
    <t>co2_cv</t>
  </si>
  <si>
    <t>h2o_cv</t>
  </si>
  <si>
    <t>A:MN</t>
  </si>
  <si>
    <t>A:SLP</t>
  </si>
  <si>
    <t>A:SD</t>
  </si>
  <si>
    <t>A:OK</t>
  </si>
  <si>
    <t>CO2_r:MN</t>
  </si>
  <si>
    <t>CO2_r:SLP</t>
  </si>
  <si>
    <t>CO2_r:SD</t>
  </si>
  <si>
    <t>CO2_r:OK</t>
  </si>
  <si>
    <t>ΔH2O:MN</t>
  </si>
  <si>
    <t>ΔH2O:SLP</t>
  </si>
  <si>
    <t>ΔH2O:SD</t>
  </si>
  <si>
    <t>ΔH2O:OK</t>
  </si>
  <si>
    <t>Qamb_in:MN</t>
  </si>
  <si>
    <t>Qamb_in:SLP</t>
  </si>
  <si>
    <t>Qamb_in:SD</t>
  </si>
  <si>
    <t>Qamb_in:OK</t>
  </si>
  <si>
    <t>Stable</t>
  </si>
  <si>
    <t>Total</t>
  </si>
  <si>
    <t>State</t>
  </si>
  <si>
    <t>Vflow</t>
  </si>
  <si>
    <t>VPchamber</t>
  </si>
  <si>
    <t>abs_c_a</t>
  </si>
  <si>
    <t>abs_c_b</t>
  </si>
  <si>
    <t>abs_h_a</t>
  </si>
  <si>
    <t>abs_h_b</t>
  </si>
  <si>
    <t>Wc_s</t>
  </si>
  <si>
    <t>Wc_r</t>
  </si>
  <si>
    <t>Wco_s</t>
  </si>
  <si>
    <t>Wco_r</t>
  </si>
  <si>
    <t>Ww_s</t>
  </si>
  <si>
    <t>Ww_r</t>
  </si>
  <si>
    <t>Wwo_s</t>
  </si>
  <si>
    <t>Wwo_r</t>
  </si>
  <si>
    <t>Flow_s_v</t>
  </si>
  <si>
    <t>Flow_r_v</t>
  </si>
  <si>
    <t>Tleaf_mv</t>
  </si>
  <si>
    <t>Tleaf2_mv</t>
  </si>
  <si>
    <t>Tleaf_j</t>
  </si>
  <si>
    <t>Tleaf2_j</t>
  </si>
  <si>
    <t>Console_RH</t>
  </si>
  <si>
    <t>Console_T</t>
  </si>
  <si>
    <t>Console_H2O</t>
  </si>
  <si>
    <t>Fan_%</t>
  </si>
  <si>
    <t>Flow_%</t>
  </si>
  <si>
    <t>Pump</t>
  </si>
  <si>
    <t>Tchp_pwm</t>
  </si>
  <si>
    <t>Txchg_pwm</t>
  </si>
  <si>
    <t>diag_20v</t>
  </si>
  <si>
    <t>diag_5_4v</t>
  </si>
  <si>
    <t>diag_12v</t>
  </si>
  <si>
    <t>diag_5va</t>
  </si>
  <si>
    <t>diag_3_3vf</t>
  </si>
  <si>
    <t>AccCO2_soda</t>
  </si>
  <si>
    <t>AccH2O_des</t>
  </si>
  <si>
    <t>AccH2O_hum</t>
  </si>
  <si>
    <t>CO2_hrs</t>
  </si>
  <si>
    <t>ADC_CH1</t>
  </si>
  <si>
    <t>ADC_CH2</t>
  </si>
  <si>
    <t>ADC_CH3</t>
  </si>
  <si>
    <t>ADC_CH4</t>
  </si>
  <si>
    <t>ADC_CH5</t>
  </si>
  <si>
    <t>ADC_CH6</t>
  </si>
  <si>
    <t>ADC_CH7</t>
  </si>
  <si>
    <t>ADC_CH8</t>
  </si>
  <si>
    <t>DAC_1</t>
  </si>
  <si>
    <t>DAC_2</t>
  </si>
  <si>
    <t>DAC_3</t>
  </si>
  <si>
    <t>DAC_4</t>
  </si>
  <si>
    <t>GPIO</t>
  </si>
  <si>
    <t>GPIO_dir</t>
  </si>
  <si>
    <t>excit_5v</t>
  </si>
  <si>
    <t>power_12v</t>
  </si>
  <si>
    <t>power_5v</t>
  </si>
  <si>
    <t>ch1_pullup</t>
  </si>
  <si>
    <t>AuxPower</t>
  </si>
  <si>
    <t>MatchValveR</t>
  </si>
  <si>
    <t>MatchValveS</t>
  </si>
  <si>
    <t>MatchCO2</t>
  </si>
  <si>
    <t>MatchH2O</t>
  </si>
  <si>
    <t>cf_co2_a</t>
  </si>
  <si>
    <t>cf_co2_b</t>
  </si>
  <si>
    <t>cf_co2_c</t>
  </si>
  <si>
    <t>cf_co2_d</t>
  </si>
  <si>
    <t>cf_h2o_a</t>
  </si>
  <si>
    <t>cf_h2o_b</t>
  </si>
  <si>
    <t>cf_h2o_c</t>
  </si>
  <si>
    <t>cf_h2o_d</t>
  </si>
  <si>
    <t>co2_fit_low</t>
  </si>
  <si>
    <t>co2_fit_high</t>
  </si>
  <si>
    <t>h2o_fit_low</t>
  </si>
  <si>
    <t>h2o_fit_high</t>
  </si>
  <si>
    <t>co2_elapsed</t>
  </si>
  <si>
    <t>h2o_elapsed</t>
  </si>
  <si>
    <t>CO2_f</t>
  </si>
  <si>
    <t>CO2_f_s</t>
  </si>
  <si>
    <t>Pump_f</t>
  </si>
  <si>
    <t>Pump_f_s</t>
  </si>
  <si>
    <t>Pump_p</t>
  </si>
  <si>
    <t>Pump_p_s</t>
  </si>
  <si>
    <t>Tboard</t>
  </si>
  <si>
    <t>V_system</t>
  </si>
  <si>
    <t>DIAG</t>
  </si>
  <si>
    <t>Flow_s</t>
  </si>
  <si>
    <t>Flow_r</t>
  </si>
  <si>
    <t>Txchg</t>
  </si>
  <si>
    <t>Tirga</t>
  </si>
  <si>
    <t>Tchopper</t>
  </si>
  <si>
    <t>Ts</t>
  </si>
  <si>
    <t>Tr</t>
  </si>
  <si>
    <t>CO2_%</t>
  </si>
  <si>
    <t>Desiccant_%</t>
  </si>
  <si>
    <t>Humidifier_%</t>
  </si>
  <si>
    <t>Txchg_sp</t>
  </si>
  <si>
    <t>CO2_r_sp</t>
  </si>
  <si>
    <t>H2O_r_sp</t>
  </si>
  <si>
    <t>SS_s</t>
  </si>
  <si>
    <t>SS_r</t>
  </si>
  <si>
    <t>s</t>
  </si>
  <si>
    <t>mol m⁻² s⁻¹</t>
  </si>
  <si>
    <t>mmol m⁻² s⁻¹</t>
  </si>
  <si>
    <t>µmol m⁻² s⁻¹</t>
  </si>
  <si>
    <t>µmol mol⁻¹</t>
  </si>
  <si>
    <t>W m⁻²</t>
  </si>
  <si>
    <t>°C</t>
  </si>
  <si>
    <t>kPa</t>
  </si>
  <si>
    <t>%</t>
  </si>
  <si>
    <t>µmol s⁻¹</t>
  </si>
  <si>
    <t>J/µmol</t>
  </si>
  <si>
    <t>mmol mol⁻¹</t>
  </si>
  <si>
    <t>rpm</t>
  </si>
  <si>
    <t>secs</t>
  </si>
  <si>
    <t>µmol/mol</t>
  </si>
  <si>
    <t>mmol/mol</t>
  </si>
  <si>
    <t>µmol m⁻² s⁻¹ min⁻¹</t>
  </si>
  <si>
    <t>µmol mol⁻¹ min⁻¹</t>
  </si>
  <si>
    <t>mmol mol⁻¹ min⁻¹</t>
  </si>
  <si>
    <t>V</t>
  </si>
  <si>
    <t>mV</t>
  </si>
  <si>
    <t>mg</t>
  </si>
  <si>
    <t>hrs</t>
  </si>
  <si>
    <t>min</t>
  </si>
  <si>
    <t>20230710 14:22:40</t>
  </si>
  <si>
    <t>14:22:40</t>
  </si>
  <si>
    <t>none</t>
  </si>
  <si>
    <t>Picabo</t>
  </si>
  <si>
    <t>20230710</t>
  </si>
  <si>
    <t>kse</t>
  </si>
  <si>
    <t>BNL14303</t>
  </si>
  <si>
    <t>14:21:18</t>
  </si>
  <si>
    <t>2/2</t>
  </si>
  <si>
    <t>00000000</t>
  </si>
  <si>
    <t>iiiiiiii</t>
  </si>
  <si>
    <t>off</t>
  </si>
  <si>
    <t>20230710 14:23:41</t>
  </si>
  <si>
    <t>14:23:41</t>
  </si>
  <si>
    <t>20230710 14:24:41</t>
  </si>
  <si>
    <t>14:24:41</t>
  </si>
  <si>
    <t>20230710 14:25:42</t>
  </si>
  <si>
    <t>14:25:42</t>
  </si>
  <si>
    <t>20230710 14:26:42</t>
  </si>
  <si>
    <t>14:26:42</t>
  </si>
  <si>
    <t>20230710 14:32:34</t>
  </si>
  <si>
    <t>14:32:34</t>
  </si>
  <si>
    <t>14:30:06</t>
  </si>
  <si>
    <t>20230710 14:33:34</t>
  </si>
  <si>
    <t>14:33:34</t>
  </si>
  <si>
    <t>20230710 14:34:35</t>
  </si>
  <si>
    <t>14:34:35</t>
  </si>
  <si>
    <t>20230710 14:35:35</t>
  </si>
  <si>
    <t>14:35:35</t>
  </si>
  <si>
    <t>20230710 14:36:36</t>
  </si>
  <si>
    <t>14:36:36</t>
  </si>
  <si>
    <t>20230710 14:37:36</t>
  </si>
  <si>
    <t>14:37:36</t>
  </si>
  <si>
    <t>20230710 14:38:37</t>
  </si>
  <si>
    <t>14:38:37</t>
  </si>
  <si>
    <t>20230710 14:39:37</t>
  </si>
  <si>
    <t>14:39:37</t>
  </si>
  <si>
    <t>20230710 14:40:38</t>
  </si>
  <si>
    <t>14:40:38</t>
  </si>
  <si>
    <t>20230710 14:41:38</t>
  </si>
  <si>
    <t>14:41:38</t>
  </si>
  <si>
    <t>20230710 14:42:39</t>
  </si>
  <si>
    <t>14:42:39</t>
  </si>
  <si>
    <t>20230710 14:43:39</t>
  </si>
  <si>
    <t>14:43:39</t>
  </si>
  <si>
    <t>20230710 14:44:40</t>
  </si>
  <si>
    <t>14:44:40</t>
  </si>
  <si>
    <t>20230710 14:45:40</t>
  </si>
  <si>
    <t>14:45:40</t>
  </si>
  <si>
    <t>20230710 14:46:41</t>
  </si>
  <si>
    <t>14:46:41</t>
  </si>
  <si>
    <t>20230710 14:47:41</t>
  </si>
  <si>
    <t>14:47:41</t>
  </si>
  <si>
    <t>20230710 14:48:42</t>
  </si>
  <si>
    <t>14:48:42</t>
  </si>
  <si>
    <t>20230710 14:49:42</t>
  </si>
  <si>
    <t>14:49:42</t>
  </si>
  <si>
    <t>20230710 14:51:43</t>
  </si>
  <si>
    <t>14:51:43</t>
  </si>
  <si>
    <t>1/2</t>
  </si>
  <si>
    <t>BENA</t>
  </si>
  <si>
    <t>SampleID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</si>
</sst>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L42"/>
  <sheetViews>
    <sheetView tabSelected="1" workbookViewId="0">
      <selection activeCell="E9" sqref="E9"/>
    </sheetView>
  </sheetViews>
  <sheetFormatPr baseColWidth="10" defaultColWidth="8.83203125" defaultRowHeight="15" x14ac:dyDescent="0.2"/>
  <sheetData>
    <row r="2" spans="1:220" x14ac:dyDescent="0.2">
      <c r="A2" t="s">
        <v>35</v>
      </c>
      <c r="B2" t="s">
        <v>36</v>
      </c>
      <c r="C2" t="s">
        <v>37</v>
      </c>
    </row>
    <row r="3" spans="1:220" x14ac:dyDescent="0.2">
      <c r="B3">
        <v>4</v>
      </c>
      <c r="C3">
        <v>21</v>
      </c>
    </row>
    <row r="4" spans="1:220" x14ac:dyDescent="0.2">
      <c r="A4" t="s">
        <v>38</v>
      </c>
      <c r="B4" t="s">
        <v>39</v>
      </c>
      <c r="C4" t="s">
        <v>40</v>
      </c>
      <c r="D4" t="s">
        <v>42</v>
      </c>
      <c r="E4" t="s">
        <v>43</v>
      </c>
      <c r="F4" t="s">
        <v>44</v>
      </c>
      <c r="G4" t="s">
        <v>45</v>
      </c>
      <c r="H4" t="s">
        <v>46</v>
      </c>
      <c r="I4" t="s">
        <v>47</v>
      </c>
      <c r="J4" t="s">
        <v>48</v>
      </c>
      <c r="K4" t="s">
        <v>49</v>
      </c>
    </row>
    <row r="5" spans="1:220" x14ac:dyDescent="0.2">
      <c r="B5" t="s">
        <v>19</v>
      </c>
      <c r="C5" t="s">
        <v>41</v>
      </c>
      <c r="D5">
        <v>0.57799999999999996</v>
      </c>
      <c r="E5">
        <v>0.52297389999999999</v>
      </c>
      <c r="F5">
        <v>3.7402519999999999E-3</v>
      </c>
      <c r="G5">
        <v>-6.1979609999999997E-2</v>
      </c>
      <c r="H5">
        <v>-5.6085859999999996E-3</v>
      </c>
      <c r="I5">
        <v>1</v>
      </c>
      <c r="J5">
        <v>6</v>
      </c>
      <c r="K5">
        <v>96.9</v>
      </c>
    </row>
    <row r="6" spans="1:220" x14ac:dyDescent="0.2">
      <c r="A6" t="s">
        <v>50</v>
      </c>
      <c r="B6" t="s">
        <v>51</v>
      </c>
      <c r="C6" t="s">
        <v>52</v>
      </c>
      <c r="D6" t="s">
        <v>53</v>
      </c>
      <c r="E6" t="s">
        <v>55</v>
      </c>
    </row>
    <row r="7" spans="1:220" x14ac:dyDescent="0.2">
      <c r="B7">
        <v>3.464</v>
      </c>
      <c r="C7">
        <v>0.5</v>
      </c>
      <c r="D7" t="s">
        <v>54</v>
      </c>
      <c r="E7">
        <v>2</v>
      </c>
    </row>
    <row r="8" spans="1:220" x14ac:dyDescent="0.2">
      <c r="A8" t="s">
        <v>56</v>
      </c>
      <c r="B8" t="s">
        <v>57</v>
      </c>
      <c r="C8" t="s">
        <v>58</v>
      </c>
      <c r="D8" t="s">
        <v>59</v>
      </c>
      <c r="E8" t="s">
        <v>60</v>
      </c>
    </row>
    <row r="9" spans="1:220" x14ac:dyDescent="0.2">
      <c r="B9">
        <v>0</v>
      </c>
      <c r="C9">
        <v>0</v>
      </c>
      <c r="D9">
        <v>0</v>
      </c>
      <c r="E9">
        <v>1</v>
      </c>
    </row>
    <row r="10" spans="1:220" x14ac:dyDescent="0.2">
      <c r="A10" t="s">
        <v>61</v>
      </c>
      <c r="B10" t="s">
        <v>62</v>
      </c>
      <c r="C10" t="s">
        <v>64</v>
      </c>
      <c r="D10" t="s">
        <v>66</v>
      </c>
      <c r="E10" t="s">
        <v>67</v>
      </c>
      <c r="F10" t="s">
        <v>68</v>
      </c>
      <c r="G10" t="s">
        <v>69</v>
      </c>
      <c r="H10" t="s">
        <v>70</v>
      </c>
      <c r="I10" t="s">
        <v>71</v>
      </c>
      <c r="J10" t="s">
        <v>72</v>
      </c>
      <c r="K10" t="s">
        <v>73</v>
      </c>
      <c r="L10" t="s">
        <v>74</v>
      </c>
      <c r="M10" t="s">
        <v>75</v>
      </c>
      <c r="N10" t="s">
        <v>76</v>
      </c>
      <c r="O10" t="s">
        <v>77</v>
      </c>
      <c r="P10" t="s">
        <v>78</v>
      </c>
      <c r="Q10" t="s">
        <v>79</v>
      </c>
    </row>
    <row r="11" spans="1:220" x14ac:dyDescent="0.2">
      <c r="B11" t="s">
        <v>63</v>
      </c>
      <c r="C11" t="s">
        <v>65</v>
      </c>
      <c r="D11">
        <v>0.8</v>
      </c>
      <c r="E11">
        <v>0.84</v>
      </c>
      <c r="F11">
        <v>0.7</v>
      </c>
      <c r="G11">
        <v>0.87</v>
      </c>
      <c r="H11">
        <v>0.75</v>
      </c>
      <c r="I11">
        <v>0.84</v>
      </c>
      <c r="J11">
        <v>0.87</v>
      </c>
      <c r="K11">
        <v>0.19109999999999999</v>
      </c>
      <c r="L11">
        <v>0.1512</v>
      </c>
      <c r="M11">
        <v>0.161</v>
      </c>
      <c r="N11">
        <v>0.22620000000000001</v>
      </c>
      <c r="O11">
        <v>0.1575</v>
      </c>
      <c r="P11">
        <v>0.15959999999999999</v>
      </c>
      <c r="Q11">
        <v>0.2175</v>
      </c>
    </row>
    <row r="12" spans="1:220" x14ac:dyDescent="0.2">
      <c r="A12" t="s">
        <v>80</v>
      </c>
      <c r="B12" t="s">
        <v>81</v>
      </c>
      <c r="C12" t="s">
        <v>82</v>
      </c>
      <c r="D12" t="s">
        <v>83</v>
      </c>
      <c r="E12" t="s">
        <v>84</v>
      </c>
      <c r="F12" t="s">
        <v>85</v>
      </c>
    </row>
    <row r="13" spans="1:220" x14ac:dyDescent="0.2">
      <c r="B13">
        <v>0</v>
      </c>
      <c r="C13">
        <v>0</v>
      </c>
      <c r="D13">
        <v>0</v>
      </c>
      <c r="E13">
        <v>0</v>
      </c>
      <c r="F13">
        <v>1</v>
      </c>
    </row>
    <row r="14" spans="1:220" x14ac:dyDescent="0.2">
      <c r="A14" t="s">
        <v>86</v>
      </c>
      <c r="B14" t="s">
        <v>87</v>
      </c>
      <c r="C14" t="s">
        <v>88</v>
      </c>
      <c r="D14" t="s">
        <v>89</v>
      </c>
      <c r="E14" t="s">
        <v>90</v>
      </c>
      <c r="F14" t="s">
        <v>91</v>
      </c>
      <c r="G14" t="s">
        <v>93</v>
      </c>
      <c r="H14" t="s">
        <v>95</v>
      </c>
    </row>
    <row r="15" spans="1:220" x14ac:dyDescent="0.2">
      <c r="B15">
        <v>-6276</v>
      </c>
      <c r="C15">
        <v>6.6</v>
      </c>
      <c r="D15">
        <v>1.7090000000000001E-5</v>
      </c>
      <c r="E15">
        <v>3.11</v>
      </c>
      <c r="F15" t="s">
        <v>92</v>
      </c>
      <c r="G15" t="s">
        <v>94</v>
      </c>
      <c r="H15">
        <v>0</v>
      </c>
    </row>
    <row r="16" spans="1:220" x14ac:dyDescent="0.2">
      <c r="A16" t="s">
        <v>96</v>
      </c>
      <c r="B16" t="s">
        <v>96</v>
      </c>
      <c r="C16" t="s">
        <v>96</v>
      </c>
      <c r="D16" t="s">
        <v>96</v>
      </c>
      <c r="E16" t="s">
        <v>96</v>
      </c>
      <c r="F16" t="s">
        <v>96</v>
      </c>
      <c r="G16" t="s">
        <v>97</v>
      </c>
      <c r="H16" t="s">
        <v>97</v>
      </c>
      <c r="I16" t="s">
        <v>97</v>
      </c>
      <c r="J16" t="s">
        <v>97</v>
      </c>
      <c r="K16" t="s">
        <v>97</v>
      </c>
      <c r="L16" t="s">
        <v>98</v>
      </c>
      <c r="M16" t="s">
        <v>98</v>
      </c>
      <c r="N16" t="s">
        <v>98</v>
      </c>
      <c r="O16" t="s">
        <v>98</v>
      </c>
      <c r="P16" t="s">
        <v>98</v>
      </c>
      <c r="Q16" t="s">
        <v>98</v>
      </c>
      <c r="R16" t="s">
        <v>98</v>
      </c>
      <c r="S16" t="s">
        <v>98</v>
      </c>
      <c r="T16" t="s">
        <v>98</v>
      </c>
      <c r="U16" t="s">
        <v>98</v>
      </c>
      <c r="V16" t="s">
        <v>98</v>
      </c>
      <c r="W16" t="s">
        <v>98</v>
      </c>
      <c r="X16" t="s">
        <v>98</v>
      </c>
      <c r="Y16" t="s">
        <v>98</v>
      </c>
      <c r="Z16" t="s">
        <v>98</v>
      </c>
      <c r="AA16" t="s">
        <v>98</v>
      </c>
      <c r="AB16" t="s">
        <v>98</v>
      </c>
      <c r="AC16" t="s">
        <v>98</v>
      </c>
      <c r="AD16" t="s">
        <v>98</v>
      </c>
      <c r="AE16" t="s">
        <v>98</v>
      </c>
      <c r="AF16" t="s">
        <v>98</v>
      </c>
      <c r="AG16" t="s">
        <v>98</v>
      </c>
      <c r="AH16" t="s">
        <v>98</v>
      </c>
      <c r="AI16" t="s">
        <v>98</v>
      </c>
      <c r="AJ16" t="s">
        <v>99</v>
      </c>
      <c r="AK16" t="s">
        <v>99</v>
      </c>
      <c r="AL16" t="s">
        <v>99</v>
      </c>
      <c r="AM16" t="s">
        <v>99</v>
      </c>
      <c r="AN16" t="s">
        <v>99</v>
      </c>
      <c r="AO16" t="s">
        <v>100</v>
      </c>
      <c r="AP16" t="s">
        <v>100</v>
      </c>
      <c r="AQ16" t="s">
        <v>100</v>
      </c>
      <c r="AR16" t="s">
        <v>100</v>
      </c>
      <c r="AS16" t="s">
        <v>101</v>
      </c>
      <c r="AT16" t="s">
        <v>101</v>
      </c>
      <c r="AU16" t="s">
        <v>101</v>
      </c>
      <c r="AV16" t="s">
        <v>101</v>
      </c>
      <c r="AW16" t="s">
        <v>101</v>
      </c>
      <c r="AX16" t="s">
        <v>101</v>
      </c>
      <c r="AY16" t="s">
        <v>101</v>
      </c>
      <c r="AZ16" t="s">
        <v>101</v>
      </c>
      <c r="BA16" t="s">
        <v>101</v>
      </c>
      <c r="BB16" t="s">
        <v>101</v>
      </c>
      <c r="BC16" t="s">
        <v>101</v>
      </c>
      <c r="BD16" t="s">
        <v>101</v>
      </c>
      <c r="BE16" t="s">
        <v>101</v>
      </c>
      <c r="BF16" t="s">
        <v>101</v>
      </c>
      <c r="BG16" t="s">
        <v>101</v>
      </c>
      <c r="BH16" t="s">
        <v>101</v>
      </c>
      <c r="BI16" t="s">
        <v>101</v>
      </c>
      <c r="BJ16" t="s">
        <v>101</v>
      </c>
      <c r="BK16" t="s">
        <v>102</v>
      </c>
      <c r="BL16" t="s">
        <v>102</v>
      </c>
      <c r="BM16" t="s">
        <v>102</v>
      </c>
      <c r="BN16" t="s">
        <v>102</v>
      </c>
      <c r="BO16" t="s">
        <v>102</v>
      </c>
      <c r="BP16" t="s">
        <v>102</v>
      </c>
      <c r="BQ16" t="s">
        <v>102</v>
      </c>
      <c r="BR16" t="s">
        <v>102</v>
      </c>
      <c r="BS16" t="s">
        <v>102</v>
      </c>
      <c r="BT16" t="s">
        <v>102</v>
      </c>
      <c r="BU16" t="s">
        <v>103</v>
      </c>
      <c r="BV16" t="s">
        <v>103</v>
      </c>
      <c r="BW16" t="s">
        <v>103</v>
      </c>
      <c r="BX16" t="s">
        <v>103</v>
      </c>
      <c r="BY16" t="s">
        <v>103</v>
      </c>
      <c r="BZ16" t="s">
        <v>103</v>
      </c>
      <c r="CA16" t="s">
        <v>103</v>
      </c>
      <c r="CB16" t="s">
        <v>103</v>
      </c>
      <c r="CC16" t="s">
        <v>103</v>
      </c>
      <c r="CD16" t="s">
        <v>103</v>
      </c>
      <c r="CE16" t="s">
        <v>103</v>
      </c>
      <c r="CF16" t="s">
        <v>103</v>
      </c>
      <c r="CG16" t="s">
        <v>103</v>
      </c>
      <c r="CH16" t="s">
        <v>103</v>
      </c>
      <c r="CI16" t="s">
        <v>103</v>
      </c>
      <c r="CJ16" t="s">
        <v>103</v>
      </c>
      <c r="CK16" t="s">
        <v>103</v>
      </c>
      <c r="CL16" t="s">
        <v>103</v>
      </c>
      <c r="CM16" t="s">
        <v>104</v>
      </c>
      <c r="CN16" t="s">
        <v>104</v>
      </c>
      <c r="CO16" t="s">
        <v>104</v>
      </c>
      <c r="CP16" t="s">
        <v>104</v>
      </c>
      <c r="CQ16" t="s">
        <v>104</v>
      </c>
      <c r="CR16" t="s">
        <v>104</v>
      </c>
      <c r="CS16" t="s">
        <v>104</v>
      </c>
      <c r="CT16" t="s">
        <v>104</v>
      </c>
      <c r="CU16" t="s">
        <v>104</v>
      </c>
      <c r="CV16" t="s">
        <v>104</v>
      </c>
      <c r="CW16" t="s">
        <v>104</v>
      </c>
      <c r="CX16" t="s">
        <v>104</v>
      </c>
      <c r="CY16" t="s">
        <v>104</v>
      </c>
      <c r="CZ16" t="s">
        <v>105</v>
      </c>
      <c r="DA16" t="s">
        <v>105</v>
      </c>
      <c r="DB16" t="s">
        <v>105</v>
      </c>
      <c r="DC16" t="s">
        <v>105</v>
      </c>
      <c r="DD16" t="s">
        <v>105</v>
      </c>
      <c r="DE16" t="s">
        <v>105</v>
      </c>
      <c r="DF16" t="s">
        <v>105</v>
      </c>
      <c r="DG16" t="s">
        <v>105</v>
      </c>
      <c r="DH16" t="s">
        <v>105</v>
      </c>
      <c r="DI16" t="s">
        <v>105</v>
      </c>
      <c r="DJ16" t="s">
        <v>105</v>
      </c>
      <c r="DK16" t="s">
        <v>105</v>
      </c>
      <c r="DL16" t="s">
        <v>105</v>
      </c>
      <c r="DM16" t="s">
        <v>105</v>
      </c>
      <c r="DN16" t="s">
        <v>105</v>
      </c>
      <c r="DO16" t="s">
        <v>105</v>
      </c>
      <c r="DP16" t="s">
        <v>105</v>
      </c>
      <c r="DQ16" t="s">
        <v>105</v>
      </c>
      <c r="DR16" t="s">
        <v>105</v>
      </c>
      <c r="DS16" t="s">
        <v>106</v>
      </c>
      <c r="DT16" t="s">
        <v>106</v>
      </c>
      <c r="DU16" t="s">
        <v>106</v>
      </c>
      <c r="DV16" t="s">
        <v>106</v>
      </c>
      <c r="DW16" t="s">
        <v>106</v>
      </c>
      <c r="DX16" t="s">
        <v>106</v>
      </c>
      <c r="DY16" t="s">
        <v>106</v>
      </c>
      <c r="DZ16" t="s">
        <v>106</v>
      </c>
      <c r="EA16" t="s">
        <v>106</v>
      </c>
      <c r="EB16" t="s">
        <v>106</v>
      </c>
      <c r="EC16" t="s">
        <v>106</v>
      </c>
      <c r="ED16" t="s">
        <v>106</v>
      </c>
      <c r="EE16" t="s">
        <v>106</v>
      </c>
      <c r="EF16" t="s">
        <v>106</v>
      </c>
      <c r="EG16" t="s">
        <v>106</v>
      </c>
      <c r="EH16" t="s">
        <v>106</v>
      </c>
      <c r="EI16" t="s">
        <v>106</v>
      </c>
      <c r="EJ16" t="s">
        <v>106</v>
      </c>
      <c r="EK16" t="s">
        <v>107</v>
      </c>
      <c r="EL16" t="s">
        <v>107</v>
      </c>
      <c r="EM16" t="s">
        <v>107</v>
      </c>
      <c r="EN16" t="s">
        <v>107</v>
      </c>
      <c r="EO16" t="s">
        <v>107</v>
      </c>
      <c r="EP16" t="s">
        <v>107</v>
      </c>
      <c r="EQ16" t="s">
        <v>107</v>
      </c>
      <c r="ER16" t="s">
        <v>107</v>
      </c>
      <c r="ES16" t="s">
        <v>107</v>
      </c>
      <c r="ET16" t="s">
        <v>107</v>
      </c>
      <c r="EU16" t="s">
        <v>107</v>
      </c>
      <c r="EV16" t="s">
        <v>107</v>
      </c>
      <c r="EW16" t="s">
        <v>107</v>
      </c>
      <c r="EX16" t="s">
        <v>107</v>
      </c>
      <c r="EY16" t="s">
        <v>107</v>
      </c>
      <c r="EZ16" t="s">
        <v>107</v>
      </c>
      <c r="FA16" t="s">
        <v>107</v>
      </c>
      <c r="FB16" t="s">
        <v>107</v>
      </c>
      <c r="FC16" t="s">
        <v>107</v>
      </c>
      <c r="FD16" t="s">
        <v>108</v>
      </c>
      <c r="FE16" t="s">
        <v>108</v>
      </c>
      <c r="FF16" t="s">
        <v>108</v>
      </c>
      <c r="FG16" t="s">
        <v>108</v>
      </c>
      <c r="FH16" t="s">
        <v>108</v>
      </c>
      <c r="FI16" t="s">
        <v>108</v>
      </c>
      <c r="FJ16" t="s">
        <v>108</v>
      </c>
      <c r="FK16" t="s">
        <v>108</v>
      </c>
      <c r="FL16" t="s">
        <v>108</v>
      </c>
      <c r="FM16" t="s">
        <v>108</v>
      </c>
      <c r="FN16" t="s">
        <v>108</v>
      </c>
      <c r="FO16" t="s">
        <v>108</v>
      </c>
      <c r="FP16" t="s">
        <v>108</v>
      </c>
      <c r="FQ16" t="s">
        <v>108</v>
      </c>
      <c r="FR16" t="s">
        <v>108</v>
      </c>
      <c r="FS16" t="s">
        <v>108</v>
      </c>
      <c r="FT16" t="s">
        <v>108</v>
      </c>
      <c r="FU16" t="s">
        <v>108</v>
      </c>
      <c r="FV16" t="s">
        <v>108</v>
      </c>
      <c r="FW16" t="s">
        <v>109</v>
      </c>
      <c r="FX16" t="s">
        <v>109</v>
      </c>
      <c r="FY16" t="s">
        <v>109</v>
      </c>
      <c r="FZ16" t="s">
        <v>109</v>
      </c>
      <c r="GA16" t="s">
        <v>109</v>
      </c>
      <c r="GB16" t="s">
        <v>109</v>
      </c>
      <c r="GC16" t="s">
        <v>109</v>
      </c>
      <c r="GD16" t="s">
        <v>109</v>
      </c>
      <c r="GE16" t="s">
        <v>109</v>
      </c>
      <c r="GF16" t="s">
        <v>109</v>
      </c>
      <c r="GG16" t="s">
        <v>109</v>
      </c>
      <c r="GH16" t="s">
        <v>109</v>
      </c>
      <c r="GI16" t="s">
        <v>109</v>
      </c>
      <c r="GJ16" t="s">
        <v>109</v>
      </c>
      <c r="GK16" t="s">
        <v>109</v>
      </c>
      <c r="GL16" t="s">
        <v>109</v>
      </c>
      <c r="GM16" t="s">
        <v>109</v>
      </c>
      <c r="GN16" t="s">
        <v>109</v>
      </c>
      <c r="GO16" t="s">
        <v>110</v>
      </c>
      <c r="GP16" t="s">
        <v>110</v>
      </c>
      <c r="GQ16" t="s">
        <v>110</v>
      </c>
      <c r="GR16" t="s">
        <v>110</v>
      </c>
      <c r="GS16" t="s">
        <v>110</v>
      </c>
      <c r="GT16" t="s">
        <v>110</v>
      </c>
      <c r="GU16" t="s">
        <v>110</v>
      </c>
      <c r="GV16" t="s">
        <v>110</v>
      </c>
      <c r="GW16" t="s">
        <v>111</v>
      </c>
      <c r="GX16" t="s">
        <v>111</v>
      </c>
      <c r="GY16" t="s">
        <v>111</v>
      </c>
      <c r="GZ16" t="s">
        <v>111</v>
      </c>
      <c r="HA16" t="s">
        <v>111</v>
      </c>
      <c r="HB16" t="s">
        <v>111</v>
      </c>
      <c r="HC16" t="s">
        <v>111</v>
      </c>
      <c r="HD16" t="s">
        <v>111</v>
      </c>
      <c r="HE16" t="s">
        <v>111</v>
      </c>
      <c r="HF16" t="s">
        <v>111</v>
      </c>
      <c r="HG16" t="s">
        <v>111</v>
      </c>
      <c r="HH16" t="s">
        <v>111</v>
      </c>
      <c r="HI16" t="s">
        <v>111</v>
      </c>
      <c r="HJ16" t="s">
        <v>111</v>
      </c>
      <c r="HK16" t="s">
        <v>111</v>
      </c>
      <c r="HL16" t="s">
        <v>111</v>
      </c>
    </row>
    <row r="17" spans="1:220" x14ac:dyDescent="0.2">
      <c r="A17" t="s">
        <v>112</v>
      </c>
      <c r="B17" t="s">
        <v>113</v>
      </c>
      <c r="C17" t="s">
        <v>114</v>
      </c>
      <c r="D17" t="s">
        <v>115</v>
      </c>
      <c r="E17" t="s">
        <v>116</v>
      </c>
      <c r="F17" t="s">
        <v>117</v>
      </c>
      <c r="G17" t="s">
        <v>118</v>
      </c>
      <c r="H17" t="s">
        <v>119</v>
      </c>
      <c r="I17" t="s">
        <v>120</v>
      </c>
      <c r="J17" t="s">
        <v>121</v>
      </c>
      <c r="K17" t="s">
        <v>412</v>
      </c>
      <c r="L17" t="s">
        <v>122</v>
      </c>
      <c r="M17" t="s">
        <v>123</v>
      </c>
      <c r="N17" t="s">
        <v>124</v>
      </c>
      <c r="O17" t="s">
        <v>125</v>
      </c>
      <c r="P17" t="s">
        <v>126</v>
      </c>
      <c r="Q17" t="s">
        <v>127</v>
      </c>
      <c r="R17" t="s">
        <v>128</v>
      </c>
      <c r="S17" t="s">
        <v>129</v>
      </c>
      <c r="T17" t="s">
        <v>130</v>
      </c>
      <c r="U17" t="s">
        <v>131</v>
      </c>
      <c r="V17" t="s">
        <v>132</v>
      </c>
      <c r="W17" t="s">
        <v>133</v>
      </c>
      <c r="X17" t="s">
        <v>134</v>
      </c>
      <c r="Y17" t="s">
        <v>135</v>
      </c>
      <c r="Z17" t="s">
        <v>136</v>
      </c>
      <c r="AA17" t="s">
        <v>137</v>
      </c>
      <c r="AB17" t="s">
        <v>138</v>
      </c>
      <c r="AC17" t="s">
        <v>139</v>
      </c>
      <c r="AD17" t="s">
        <v>140</v>
      </c>
      <c r="AE17" t="s">
        <v>141</v>
      </c>
      <c r="AF17" t="s">
        <v>142</v>
      </c>
      <c r="AG17" t="s">
        <v>143</v>
      </c>
      <c r="AH17" t="s">
        <v>144</v>
      </c>
      <c r="AI17" t="s">
        <v>145</v>
      </c>
      <c r="AJ17" t="s">
        <v>99</v>
      </c>
      <c r="AK17" t="s">
        <v>146</v>
      </c>
      <c r="AL17" t="s">
        <v>147</v>
      </c>
      <c r="AM17" t="s">
        <v>148</v>
      </c>
      <c r="AN17" t="s">
        <v>149</v>
      </c>
      <c r="AO17" t="s">
        <v>150</v>
      </c>
      <c r="AP17" t="s">
        <v>151</v>
      </c>
      <c r="AQ17" t="s">
        <v>152</v>
      </c>
      <c r="AR17" t="s">
        <v>153</v>
      </c>
      <c r="AS17" t="s">
        <v>122</v>
      </c>
      <c r="AT17" t="s">
        <v>154</v>
      </c>
      <c r="AU17" t="s">
        <v>155</v>
      </c>
      <c r="AV17" t="s">
        <v>156</v>
      </c>
      <c r="AW17" t="s">
        <v>157</v>
      </c>
      <c r="AX17" t="s">
        <v>158</v>
      </c>
      <c r="AY17" t="s">
        <v>159</v>
      </c>
      <c r="AZ17" t="s">
        <v>160</v>
      </c>
      <c r="BA17" t="s">
        <v>161</v>
      </c>
      <c r="BB17" t="s">
        <v>162</v>
      </c>
      <c r="BC17" t="s">
        <v>163</v>
      </c>
      <c r="BD17" t="s">
        <v>164</v>
      </c>
      <c r="BE17" t="s">
        <v>165</v>
      </c>
      <c r="BF17" t="s">
        <v>166</v>
      </c>
      <c r="BG17" t="s">
        <v>167</v>
      </c>
      <c r="BH17" t="s">
        <v>168</v>
      </c>
      <c r="BI17" t="s">
        <v>169</v>
      </c>
      <c r="BJ17" t="s">
        <v>170</v>
      </c>
      <c r="BK17" t="s">
        <v>171</v>
      </c>
      <c r="BL17" t="s">
        <v>172</v>
      </c>
      <c r="BM17" t="s">
        <v>173</v>
      </c>
      <c r="BN17" t="s">
        <v>174</v>
      </c>
      <c r="BO17" t="s">
        <v>175</v>
      </c>
      <c r="BP17" t="s">
        <v>176</v>
      </c>
      <c r="BQ17" t="s">
        <v>177</v>
      </c>
      <c r="BR17" t="s">
        <v>178</v>
      </c>
      <c r="BS17" t="s">
        <v>179</v>
      </c>
      <c r="BT17" t="s">
        <v>180</v>
      </c>
      <c r="BU17" t="s">
        <v>181</v>
      </c>
      <c r="BV17" t="s">
        <v>182</v>
      </c>
      <c r="BW17" t="s">
        <v>183</v>
      </c>
      <c r="BX17" t="s">
        <v>184</v>
      </c>
      <c r="BY17" t="s">
        <v>185</v>
      </c>
      <c r="BZ17" t="s">
        <v>186</v>
      </c>
      <c r="CA17" t="s">
        <v>187</v>
      </c>
      <c r="CB17" t="s">
        <v>188</v>
      </c>
      <c r="CC17" t="s">
        <v>189</v>
      </c>
      <c r="CD17" t="s">
        <v>190</v>
      </c>
      <c r="CE17" t="s">
        <v>191</v>
      </c>
      <c r="CF17" t="s">
        <v>192</v>
      </c>
      <c r="CG17" t="s">
        <v>193</v>
      </c>
      <c r="CH17" t="s">
        <v>194</v>
      </c>
      <c r="CI17" t="s">
        <v>195</v>
      </c>
      <c r="CJ17" t="s">
        <v>196</v>
      </c>
      <c r="CK17" t="s">
        <v>197</v>
      </c>
      <c r="CL17" t="s">
        <v>198</v>
      </c>
      <c r="CM17" t="s">
        <v>113</v>
      </c>
      <c r="CN17" t="s">
        <v>116</v>
      </c>
      <c r="CO17" t="s">
        <v>199</v>
      </c>
      <c r="CP17" t="s">
        <v>200</v>
      </c>
      <c r="CQ17" t="s">
        <v>201</v>
      </c>
      <c r="CR17" t="s">
        <v>202</v>
      </c>
      <c r="CS17" t="s">
        <v>203</v>
      </c>
      <c r="CT17" t="s">
        <v>204</v>
      </c>
      <c r="CU17" t="s">
        <v>205</v>
      </c>
      <c r="CV17" t="s">
        <v>206</v>
      </c>
      <c r="CW17" t="s">
        <v>207</v>
      </c>
      <c r="CX17" t="s">
        <v>208</v>
      </c>
      <c r="CY17" t="s">
        <v>209</v>
      </c>
      <c r="CZ17" t="s">
        <v>210</v>
      </c>
      <c r="DA17" t="s">
        <v>211</v>
      </c>
      <c r="DB17" t="s">
        <v>212</v>
      </c>
      <c r="DC17" t="s">
        <v>213</v>
      </c>
      <c r="DD17" t="s">
        <v>214</v>
      </c>
      <c r="DE17" t="s">
        <v>215</v>
      </c>
      <c r="DF17" t="s">
        <v>216</v>
      </c>
      <c r="DG17" t="s">
        <v>217</v>
      </c>
      <c r="DH17" t="s">
        <v>218</v>
      </c>
      <c r="DI17" t="s">
        <v>219</v>
      </c>
      <c r="DJ17" t="s">
        <v>220</v>
      </c>
      <c r="DK17" t="s">
        <v>221</v>
      </c>
      <c r="DL17" t="s">
        <v>222</v>
      </c>
      <c r="DM17" t="s">
        <v>223</v>
      </c>
      <c r="DN17" t="s">
        <v>224</v>
      </c>
      <c r="DO17" t="s">
        <v>225</v>
      </c>
      <c r="DP17" t="s">
        <v>226</v>
      </c>
      <c r="DQ17" t="s">
        <v>227</v>
      </c>
      <c r="DR17" t="s">
        <v>228</v>
      </c>
      <c r="DS17" t="s">
        <v>229</v>
      </c>
      <c r="DT17" t="s">
        <v>230</v>
      </c>
      <c r="DU17" t="s">
        <v>231</v>
      </c>
      <c r="DV17" t="s">
        <v>232</v>
      </c>
      <c r="DW17" t="s">
        <v>233</v>
      </c>
      <c r="DX17" t="s">
        <v>234</v>
      </c>
      <c r="DY17" t="s">
        <v>235</v>
      </c>
      <c r="DZ17" t="s">
        <v>236</v>
      </c>
      <c r="EA17" t="s">
        <v>237</v>
      </c>
      <c r="EB17" t="s">
        <v>238</v>
      </c>
      <c r="EC17" t="s">
        <v>239</v>
      </c>
      <c r="ED17" t="s">
        <v>240</v>
      </c>
      <c r="EE17" t="s">
        <v>241</v>
      </c>
      <c r="EF17" t="s">
        <v>242</v>
      </c>
      <c r="EG17" t="s">
        <v>243</v>
      </c>
      <c r="EH17" t="s">
        <v>244</v>
      </c>
      <c r="EI17" t="s">
        <v>245</v>
      </c>
      <c r="EJ17" t="s">
        <v>246</v>
      </c>
      <c r="EK17" t="s">
        <v>247</v>
      </c>
      <c r="EL17" t="s">
        <v>248</v>
      </c>
      <c r="EM17" t="s">
        <v>249</v>
      </c>
      <c r="EN17" t="s">
        <v>250</v>
      </c>
      <c r="EO17" t="s">
        <v>251</v>
      </c>
      <c r="EP17" t="s">
        <v>252</v>
      </c>
      <c r="EQ17" t="s">
        <v>253</v>
      </c>
      <c r="ER17" t="s">
        <v>254</v>
      </c>
      <c r="ES17" t="s">
        <v>255</v>
      </c>
      <c r="ET17" t="s">
        <v>256</v>
      </c>
      <c r="EU17" t="s">
        <v>257</v>
      </c>
      <c r="EV17" t="s">
        <v>258</v>
      </c>
      <c r="EW17" t="s">
        <v>259</v>
      </c>
      <c r="EX17" t="s">
        <v>260</v>
      </c>
      <c r="EY17" t="s">
        <v>261</v>
      </c>
      <c r="EZ17" t="s">
        <v>262</v>
      </c>
      <c r="FA17" t="s">
        <v>263</v>
      </c>
      <c r="FB17" t="s">
        <v>264</v>
      </c>
      <c r="FC17" t="s">
        <v>265</v>
      </c>
      <c r="FD17" t="s">
        <v>266</v>
      </c>
      <c r="FE17" t="s">
        <v>267</v>
      </c>
      <c r="FF17" t="s">
        <v>268</v>
      </c>
      <c r="FG17" t="s">
        <v>269</v>
      </c>
      <c r="FH17" t="s">
        <v>270</v>
      </c>
      <c r="FI17" t="s">
        <v>271</v>
      </c>
      <c r="FJ17" t="s">
        <v>272</v>
      </c>
      <c r="FK17" t="s">
        <v>273</v>
      </c>
      <c r="FL17" t="s">
        <v>274</v>
      </c>
      <c r="FM17" t="s">
        <v>275</v>
      </c>
      <c r="FN17" t="s">
        <v>276</v>
      </c>
      <c r="FO17" t="s">
        <v>277</v>
      </c>
      <c r="FP17" t="s">
        <v>278</v>
      </c>
      <c r="FQ17" t="s">
        <v>279</v>
      </c>
      <c r="FR17" t="s">
        <v>280</v>
      </c>
      <c r="FS17" t="s">
        <v>281</v>
      </c>
      <c r="FT17" t="s">
        <v>282</v>
      </c>
      <c r="FU17" t="s">
        <v>283</v>
      </c>
      <c r="FV17" t="s">
        <v>284</v>
      </c>
      <c r="FW17" t="s">
        <v>285</v>
      </c>
      <c r="FX17" t="s">
        <v>286</v>
      </c>
      <c r="FY17" t="s">
        <v>287</v>
      </c>
      <c r="FZ17" t="s">
        <v>288</v>
      </c>
      <c r="GA17" t="s">
        <v>289</v>
      </c>
      <c r="GB17" t="s">
        <v>290</v>
      </c>
      <c r="GC17" t="s">
        <v>291</v>
      </c>
      <c r="GD17" t="s">
        <v>292</v>
      </c>
      <c r="GE17" t="s">
        <v>293</v>
      </c>
      <c r="GF17" t="s">
        <v>294</v>
      </c>
      <c r="GG17" t="s">
        <v>295</v>
      </c>
      <c r="GH17" t="s">
        <v>296</v>
      </c>
      <c r="GI17" t="s">
        <v>297</v>
      </c>
      <c r="GJ17" t="s">
        <v>298</v>
      </c>
      <c r="GK17" t="s">
        <v>299</v>
      </c>
      <c r="GL17" t="s">
        <v>300</v>
      </c>
      <c r="GM17" t="s">
        <v>301</v>
      </c>
      <c r="GN17" t="s">
        <v>302</v>
      </c>
      <c r="GO17" t="s">
        <v>303</v>
      </c>
      <c r="GP17" t="s">
        <v>304</v>
      </c>
      <c r="GQ17" t="s">
        <v>305</v>
      </c>
      <c r="GR17" t="s">
        <v>306</v>
      </c>
      <c r="GS17" t="s">
        <v>307</v>
      </c>
      <c r="GT17" t="s">
        <v>308</v>
      </c>
      <c r="GU17" t="s">
        <v>309</v>
      </c>
      <c r="GV17" t="s">
        <v>310</v>
      </c>
      <c r="GW17" t="s">
        <v>311</v>
      </c>
      <c r="GX17" t="s">
        <v>312</v>
      </c>
      <c r="GY17" t="s">
        <v>313</v>
      </c>
      <c r="GZ17" t="s">
        <v>314</v>
      </c>
      <c r="HA17" t="s">
        <v>315</v>
      </c>
      <c r="HB17" t="s">
        <v>316</v>
      </c>
      <c r="HC17" t="s">
        <v>317</v>
      </c>
      <c r="HD17" t="s">
        <v>318</v>
      </c>
      <c r="HE17" t="s">
        <v>319</v>
      </c>
      <c r="HF17" t="s">
        <v>320</v>
      </c>
      <c r="HG17" t="s">
        <v>321</v>
      </c>
      <c r="HH17" t="s">
        <v>322</v>
      </c>
      <c r="HI17" t="s">
        <v>323</v>
      </c>
      <c r="HJ17" t="s">
        <v>324</v>
      </c>
      <c r="HK17" t="s">
        <v>325</v>
      </c>
      <c r="HL17" t="s">
        <v>326</v>
      </c>
    </row>
    <row r="18" spans="1:220" x14ac:dyDescent="0.2">
      <c r="B18" t="s">
        <v>327</v>
      </c>
      <c r="C18" t="s">
        <v>327</v>
      </c>
      <c r="F18" t="s">
        <v>327</v>
      </c>
      <c r="L18" t="s">
        <v>327</v>
      </c>
      <c r="M18" t="s">
        <v>328</v>
      </c>
      <c r="N18" t="s">
        <v>329</v>
      </c>
      <c r="O18" t="s">
        <v>330</v>
      </c>
      <c r="P18" t="s">
        <v>331</v>
      </c>
      <c r="Q18" t="s">
        <v>331</v>
      </c>
      <c r="R18" t="s">
        <v>161</v>
      </c>
      <c r="S18" t="s">
        <v>161</v>
      </c>
      <c r="T18" t="s">
        <v>328</v>
      </c>
      <c r="U18" t="s">
        <v>328</v>
      </c>
      <c r="V18" t="s">
        <v>328</v>
      </c>
      <c r="W18" t="s">
        <v>328</v>
      </c>
      <c r="X18" t="s">
        <v>332</v>
      </c>
      <c r="Y18" t="s">
        <v>333</v>
      </c>
      <c r="Z18" t="s">
        <v>333</v>
      </c>
      <c r="AA18" t="s">
        <v>334</v>
      </c>
      <c r="AB18" t="s">
        <v>335</v>
      </c>
      <c r="AC18" t="s">
        <v>334</v>
      </c>
      <c r="AD18" t="s">
        <v>334</v>
      </c>
      <c r="AE18" t="s">
        <v>334</v>
      </c>
      <c r="AF18" t="s">
        <v>332</v>
      </c>
      <c r="AG18" t="s">
        <v>332</v>
      </c>
      <c r="AH18" t="s">
        <v>332</v>
      </c>
      <c r="AI18" t="s">
        <v>332</v>
      </c>
      <c r="AJ18" t="s">
        <v>336</v>
      </c>
      <c r="AK18" t="s">
        <v>335</v>
      </c>
      <c r="AM18" t="s">
        <v>335</v>
      </c>
      <c r="AN18" t="s">
        <v>336</v>
      </c>
      <c r="AO18" t="s">
        <v>330</v>
      </c>
      <c r="AP18" t="s">
        <v>330</v>
      </c>
      <c r="AR18" t="s">
        <v>337</v>
      </c>
      <c r="AS18" t="s">
        <v>327</v>
      </c>
      <c r="AT18" t="s">
        <v>331</v>
      </c>
      <c r="AU18" t="s">
        <v>331</v>
      </c>
      <c r="AV18" t="s">
        <v>338</v>
      </c>
      <c r="AW18" t="s">
        <v>338</v>
      </c>
      <c r="AX18" t="s">
        <v>331</v>
      </c>
      <c r="AY18" t="s">
        <v>338</v>
      </c>
      <c r="AZ18" t="s">
        <v>336</v>
      </c>
      <c r="BA18" t="s">
        <v>334</v>
      </c>
      <c r="BB18" t="s">
        <v>334</v>
      </c>
      <c r="BC18" t="s">
        <v>333</v>
      </c>
      <c r="BD18" t="s">
        <v>333</v>
      </c>
      <c r="BE18" t="s">
        <v>333</v>
      </c>
      <c r="BF18" t="s">
        <v>333</v>
      </c>
      <c r="BG18" t="s">
        <v>333</v>
      </c>
      <c r="BH18" t="s">
        <v>339</v>
      </c>
      <c r="BI18" t="s">
        <v>330</v>
      </c>
      <c r="BJ18" t="s">
        <v>330</v>
      </c>
      <c r="BK18" t="s">
        <v>331</v>
      </c>
      <c r="BL18" t="s">
        <v>331</v>
      </c>
      <c r="BM18" t="s">
        <v>331</v>
      </c>
      <c r="BN18" t="s">
        <v>338</v>
      </c>
      <c r="BO18" t="s">
        <v>331</v>
      </c>
      <c r="BP18" t="s">
        <v>338</v>
      </c>
      <c r="BQ18" t="s">
        <v>334</v>
      </c>
      <c r="BR18" t="s">
        <v>334</v>
      </c>
      <c r="BS18" t="s">
        <v>333</v>
      </c>
      <c r="BT18" t="s">
        <v>333</v>
      </c>
      <c r="BU18" t="s">
        <v>330</v>
      </c>
      <c r="BZ18" t="s">
        <v>330</v>
      </c>
      <c r="CC18" t="s">
        <v>333</v>
      </c>
      <c r="CD18" t="s">
        <v>333</v>
      </c>
      <c r="CE18" t="s">
        <v>333</v>
      </c>
      <c r="CF18" t="s">
        <v>333</v>
      </c>
      <c r="CG18" t="s">
        <v>333</v>
      </c>
      <c r="CH18" t="s">
        <v>330</v>
      </c>
      <c r="CI18" t="s">
        <v>330</v>
      </c>
      <c r="CJ18" t="s">
        <v>330</v>
      </c>
      <c r="CK18" t="s">
        <v>327</v>
      </c>
      <c r="CM18" t="s">
        <v>340</v>
      </c>
      <c r="CO18" t="s">
        <v>327</v>
      </c>
      <c r="CP18" t="s">
        <v>327</v>
      </c>
      <c r="CR18" t="s">
        <v>341</v>
      </c>
      <c r="CS18" t="s">
        <v>342</v>
      </c>
      <c r="CT18" t="s">
        <v>341</v>
      </c>
      <c r="CU18" t="s">
        <v>342</v>
      </c>
      <c r="CV18" t="s">
        <v>341</v>
      </c>
      <c r="CW18" t="s">
        <v>342</v>
      </c>
      <c r="CX18" t="s">
        <v>335</v>
      </c>
      <c r="CY18" t="s">
        <v>335</v>
      </c>
      <c r="CZ18" t="s">
        <v>330</v>
      </c>
      <c r="DA18" t="s">
        <v>343</v>
      </c>
      <c r="DB18" t="s">
        <v>330</v>
      </c>
      <c r="DD18" t="s">
        <v>331</v>
      </c>
      <c r="DE18" t="s">
        <v>344</v>
      </c>
      <c r="DF18" t="s">
        <v>331</v>
      </c>
      <c r="DH18" t="s">
        <v>338</v>
      </c>
      <c r="DI18" t="s">
        <v>345</v>
      </c>
      <c r="DJ18" t="s">
        <v>338</v>
      </c>
      <c r="DL18" t="s">
        <v>330</v>
      </c>
      <c r="DM18" t="s">
        <v>343</v>
      </c>
      <c r="DN18" t="s">
        <v>330</v>
      </c>
      <c r="DS18" t="s">
        <v>346</v>
      </c>
      <c r="DT18" t="s">
        <v>346</v>
      </c>
      <c r="EG18" t="s">
        <v>346</v>
      </c>
      <c r="EH18" t="s">
        <v>346</v>
      </c>
      <c r="EI18" t="s">
        <v>347</v>
      </c>
      <c r="EJ18" t="s">
        <v>347</v>
      </c>
      <c r="EK18" t="s">
        <v>333</v>
      </c>
      <c r="EL18" t="s">
        <v>333</v>
      </c>
      <c r="EM18" t="s">
        <v>335</v>
      </c>
      <c r="EN18" t="s">
        <v>333</v>
      </c>
      <c r="EO18" t="s">
        <v>338</v>
      </c>
      <c r="EP18" t="s">
        <v>335</v>
      </c>
      <c r="EQ18" t="s">
        <v>335</v>
      </c>
      <c r="ES18" t="s">
        <v>346</v>
      </c>
      <c r="ET18" t="s">
        <v>346</v>
      </c>
      <c r="EU18" t="s">
        <v>346</v>
      </c>
      <c r="EV18" t="s">
        <v>346</v>
      </c>
      <c r="EW18" t="s">
        <v>346</v>
      </c>
      <c r="EX18" t="s">
        <v>346</v>
      </c>
      <c r="EY18" t="s">
        <v>346</v>
      </c>
      <c r="EZ18" t="s">
        <v>348</v>
      </c>
      <c r="FA18" t="s">
        <v>348</v>
      </c>
      <c r="FB18" t="s">
        <v>348</v>
      </c>
      <c r="FC18" t="s">
        <v>349</v>
      </c>
      <c r="FD18" t="s">
        <v>346</v>
      </c>
      <c r="FE18" t="s">
        <v>346</v>
      </c>
      <c r="FF18" t="s">
        <v>346</v>
      </c>
      <c r="FG18" t="s">
        <v>346</v>
      </c>
      <c r="FH18" t="s">
        <v>346</v>
      </c>
      <c r="FI18" t="s">
        <v>346</v>
      </c>
      <c r="FJ18" t="s">
        <v>346</v>
      </c>
      <c r="FK18" t="s">
        <v>346</v>
      </c>
      <c r="FL18" t="s">
        <v>346</v>
      </c>
      <c r="FM18" t="s">
        <v>346</v>
      </c>
      <c r="FN18" t="s">
        <v>346</v>
      </c>
      <c r="FO18" t="s">
        <v>346</v>
      </c>
      <c r="FV18" t="s">
        <v>346</v>
      </c>
      <c r="FW18" t="s">
        <v>335</v>
      </c>
      <c r="FX18" t="s">
        <v>335</v>
      </c>
      <c r="FY18" t="s">
        <v>341</v>
      </c>
      <c r="FZ18" t="s">
        <v>342</v>
      </c>
      <c r="GA18" t="s">
        <v>342</v>
      </c>
      <c r="GE18" t="s">
        <v>342</v>
      </c>
      <c r="GI18" t="s">
        <v>331</v>
      </c>
      <c r="GJ18" t="s">
        <v>331</v>
      </c>
      <c r="GK18" t="s">
        <v>338</v>
      </c>
      <c r="GL18" t="s">
        <v>338</v>
      </c>
      <c r="GM18" t="s">
        <v>350</v>
      </c>
      <c r="GN18" t="s">
        <v>350</v>
      </c>
      <c r="GO18" t="s">
        <v>346</v>
      </c>
      <c r="GP18" t="s">
        <v>346</v>
      </c>
      <c r="GQ18" t="s">
        <v>346</v>
      </c>
      <c r="GR18" t="s">
        <v>346</v>
      </c>
      <c r="GS18" t="s">
        <v>346</v>
      </c>
      <c r="GT18" t="s">
        <v>346</v>
      </c>
      <c r="GU18" t="s">
        <v>333</v>
      </c>
      <c r="GV18" t="s">
        <v>346</v>
      </c>
      <c r="GX18" t="s">
        <v>336</v>
      </c>
      <c r="GY18" t="s">
        <v>336</v>
      </c>
      <c r="GZ18" t="s">
        <v>333</v>
      </c>
      <c r="HA18" t="s">
        <v>333</v>
      </c>
      <c r="HB18" t="s">
        <v>333</v>
      </c>
      <c r="HC18" t="s">
        <v>333</v>
      </c>
      <c r="HD18" t="s">
        <v>333</v>
      </c>
      <c r="HE18" t="s">
        <v>335</v>
      </c>
      <c r="HF18" t="s">
        <v>335</v>
      </c>
      <c r="HG18" t="s">
        <v>335</v>
      </c>
      <c r="HH18" t="s">
        <v>333</v>
      </c>
      <c r="HI18" t="s">
        <v>331</v>
      </c>
      <c r="HJ18" t="s">
        <v>338</v>
      </c>
      <c r="HK18" t="s">
        <v>335</v>
      </c>
      <c r="HL18" t="s">
        <v>335</v>
      </c>
    </row>
    <row r="19" spans="1:220" x14ac:dyDescent="0.2">
      <c r="A19">
        <v>1</v>
      </c>
      <c r="B19">
        <v>1689027760.5999999</v>
      </c>
      <c r="C19">
        <v>0</v>
      </c>
      <c r="D19" t="s">
        <v>351</v>
      </c>
      <c r="E19" t="s">
        <v>352</v>
      </c>
      <c r="F19" t="s">
        <v>353</v>
      </c>
      <c r="G19" t="s">
        <v>354</v>
      </c>
      <c r="H19" t="s">
        <v>355</v>
      </c>
      <c r="I19" t="s">
        <v>356</v>
      </c>
      <c r="J19" t="s">
        <v>411</v>
      </c>
      <c r="K19" t="s">
        <v>357</v>
      </c>
      <c r="L19">
        <v>1689027760.5999999</v>
      </c>
      <c r="M19">
        <f t="shared" ref="M19:M42" si="0">(N19)/1000</f>
        <v>1.9260808640258901E-3</v>
      </c>
      <c r="N19">
        <f t="shared" ref="N19:N42" si="1">1000*AZ19*AL19*(AV19-AW19)/(100*$B$7*(1000-AL19*AV19))</f>
        <v>1.92608086402589</v>
      </c>
      <c r="O19">
        <f t="shared" ref="O19:O42" si="2">AZ19*AL19*(AU19-AT19*(1000-AL19*AW19)/(1000-AL19*AV19))/(100*$B$7)</f>
        <v>17.500272278392007</v>
      </c>
      <c r="P19">
        <f t="shared" ref="P19:P42" si="3">AT19 - IF(AL19&gt;1, O19*$B$7*100/(AN19*BH19), 0)</f>
        <v>384.21</v>
      </c>
      <c r="Q19">
        <f t="shared" ref="Q19:Q42" si="4">((W19-M19/2)*P19-O19)/(W19+M19/2)</f>
        <v>252.44655149675489</v>
      </c>
      <c r="R19">
        <f t="shared" ref="R19:R42" si="5">Q19*(BA19+BB19)/1000</f>
        <v>25.193790703800612</v>
      </c>
      <c r="S19">
        <f t="shared" ref="S19:S42" si="6">(AT19 - IF(AL19&gt;1, O19*$B$7*100/(AN19*BH19), 0))*(BA19+BB19)/1000</f>
        <v>38.343587063939992</v>
      </c>
      <c r="T19">
        <f t="shared" ref="T19:T42" si="7">2/((1/V19-1/U19)+SIGN(V19)*SQRT((1/V19-1/U19)*(1/V19-1/U19) + 4*$C$7/(($C$7+1)*($C$7+1))*(2*1/V19*1/U19-1/U19*1/U19)))</f>
        <v>0.22650896365796402</v>
      </c>
      <c r="U19">
        <f t="shared" ref="U19:U42" si="8">IF(LEFT($D$7,1)&lt;&gt;"0",IF(LEFT($D$7,1)="1",3,$E$7),$D$5+$E$5*(BH19*BA19/($K$5*1000))+$F$5*(BH19*BA19/($K$5*1000))*MAX(MIN($B$7,$J$5),$I$5)*MAX(MIN($B$7,$J$5),$I$5)+$G$5*MAX(MIN($B$7,$J$5),$I$5)*(BH19*BA19/($K$5*1000))+$H$5*(BH19*BA19/($K$5*1000))*(BH19*BA19/($K$5*1000)))</f>
        <v>3.6051340396430183</v>
      </c>
      <c r="V19">
        <f t="shared" ref="V19:V42" si="9">M19*(1000-(1000*0.61365*EXP(17.502*Z19/(240.97+Z19))/(BA19+BB19)+AV19)/2)/(1000*0.61365*EXP(17.502*Z19/(240.97+Z19))/(BA19+BB19)-AV19)</f>
        <v>0.21888932022432858</v>
      </c>
      <c r="W19">
        <f t="shared" ref="W19:W42" si="10">1/(($C$7+1)/(T19/1.6)+1/(U19/1.37)) + $C$7/(($C$7+1)/(T19/1.6) + $C$7/(U19/1.37))</f>
        <v>0.13746906660797678</v>
      </c>
      <c r="X19">
        <f t="shared" ref="X19:X42" si="11">(AO19*AR19)</f>
        <v>330.75867299999993</v>
      </c>
      <c r="Y19">
        <f t="shared" ref="Y19:Y42" si="12">(BC19+(X19+2*0.95*0.0000000567*(((BC19+$B$9)+273)^4-(BC19+273)^4)-44100*M19)/(1.84*29.3*U19+8*0.95*0.0000000567*(BC19+273)^3))</f>
        <v>21.316773294482346</v>
      </c>
      <c r="Z19">
        <f t="shared" ref="Z19:Z42" si="13">($C$9*BD19+$D$9*BE19+$E$9*Y19)</f>
        <v>21.316773294482346</v>
      </c>
      <c r="AA19">
        <f t="shared" ref="AA19:AA42" si="14">0.61365*EXP(17.502*Z19/(240.97+Z19))</f>
        <v>2.544936047346714</v>
      </c>
      <c r="AB19">
        <f t="shared" ref="AB19:AB42" si="15">(AC19/AD19*100)</f>
        <v>71.295481273608502</v>
      </c>
      <c r="AC19">
        <f t="shared" ref="AC19:AC42" si="16">AV19*(BA19+BB19)/1000</f>
        <v>1.6853873245805999</v>
      </c>
      <c r="AD19">
        <f t="shared" ref="AD19:AD42" si="17">0.61365*EXP(17.502*BC19/(240.97+BC19))</f>
        <v>2.3639469072557908</v>
      </c>
      <c r="AE19">
        <f t="shared" ref="AE19:AE42" si="18">(AA19-AV19*(BA19+BB19)/1000)</f>
        <v>0.85954872276611405</v>
      </c>
      <c r="AF19">
        <f t="shared" ref="AF19:AF42" si="19">(-M19*44100)</f>
        <v>-84.940166103541756</v>
      </c>
      <c r="AG19">
        <f t="shared" ref="AG19:AG42" si="20">2*29.3*U19*0.92*(BC19-Z19)</f>
        <v>-232.81863715890967</v>
      </c>
      <c r="AH19">
        <f t="shared" ref="AH19:AH42" si="21">2*0.95*0.0000000567*(((BC19+$B$9)+273)^4-(Z19+273)^4)</f>
        <v>-13.079775872103175</v>
      </c>
      <c r="AI19">
        <f t="shared" ref="AI19:AI42" si="22">X19+AH19+AF19+AG19</f>
        <v>-7.99061345546761E-2</v>
      </c>
      <c r="AJ19">
        <v>0</v>
      </c>
      <c r="AK19">
        <v>0</v>
      </c>
      <c r="AL19">
        <f t="shared" ref="AL19:AL42" si="23">IF(AJ19*$H$15&gt;=AN19,1,(AN19/(AN19-AJ19*$H$15)))</f>
        <v>1</v>
      </c>
      <c r="AM19">
        <f t="shared" ref="AM19:AM42" si="24">(AL19-1)*100</f>
        <v>0</v>
      </c>
      <c r="AN19">
        <f t="shared" ref="AN19:AN42" si="25">MAX(0,($B$15+$C$15*BH19)/(1+$D$15*BH19)*BA19/(BC19+273)*$E$15)</f>
        <v>53684.503396297638</v>
      </c>
      <c r="AO19">
        <f t="shared" ref="AO19:AO42" si="26">$B$13*BI19+$C$13*BJ19+$F$13*BU19*(1-BX19)</f>
        <v>1999.87</v>
      </c>
      <c r="AP19">
        <f t="shared" ref="AP19:AP42" si="27">AO19*AQ19</f>
        <v>1685.8904999999997</v>
      </c>
      <c r="AQ19">
        <f t="shared" ref="AQ19:AQ42" si="28">($B$13*$D$11+$C$13*$D$11+$F$13*((CH19+BZ19)/MAX(CH19+BZ19+CI19, 0.1)*$I$11+CI19/MAX(CH19+BZ19+CI19, 0.1)*$J$11))/($B$13+$C$13+$F$13)</f>
        <v>0.84300004500292514</v>
      </c>
      <c r="AR19">
        <f t="shared" ref="AR19:AR42" si="29">($B$13*$K$11+$C$13*$K$11+$F$13*((CH19+BZ19)/MAX(CH19+BZ19+CI19, 0.1)*$P$11+CI19/MAX(CH19+BZ19+CI19, 0.1)*$Q$11))/($B$13+$C$13+$F$13)</f>
        <v>0.1653900868556456</v>
      </c>
      <c r="AS19">
        <v>1689027760.5999999</v>
      </c>
      <c r="AT19">
        <v>384.21</v>
      </c>
      <c r="AU19">
        <v>400.00400000000002</v>
      </c>
      <c r="AV19">
        <v>16.887899999999998</v>
      </c>
      <c r="AW19">
        <v>15.2483</v>
      </c>
      <c r="AX19">
        <v>386.38499999999999</v>
      </c>
      <c r="AY19">
        <v>16.814</v>
      </c>
      <c r="AZ19">
        <v>400.053</v>
      </c>
      <c r="BA19">
        <v>99.598399999999998</v>
      </c>
      <c r="BB19">
        <v>0.20011399999999999</v>
      </c>
      <c r="BC19">
        <v>20.1189</v>
      </c>
      <c r="BD19">
        <v>20.2959</v>
      </c>
      <c r="BE19">
        <v>999.9</v>
      </c>
      <c r="BF19">
        <v>0</v>
      </c>
      <c r="BG19">
        <v>0</v>
      </c>
      <c r="BH19">
        <v>9958.1200000000008</v>
      </c>
      <c r="BI19">
        <v>0</v>
      </c>
      <c r="BJ19">
        <v>0.65948799999999996</v>
      </c>
      <c r="BK19">
        <v>-15.7935</v>
      </c>
      <c r="BL19">
        <v>390.81</v>
      </c>
      <c r="BM19">
        <v>406.19799999999998</v>
      </c>
      <c r="BN19">
        <v>1.6395999999999999</v>
      </c>
      <c r="BO19">
        <v>400.00400000000002</v>
      </c>
      <c r="BP19">
        <v>15.2483</v>
      </c>
      <c r="BQ19">
        <v>1.68201</v>
      </c>
      <c r="BR19">
        <v>1.51871</v>
      </c>
      <c r="BS19">
        <v>14.731400000000001</v>
      </c>
      <c r="BT19">
        <v>13.1578</v>
      </c>
      <c r="BU19">
        <v>1999.87</v>
      </c>
      <c r="BV19">
        <v>0.9</v>
      </c>
      <c r="BW19">
        <v>0.1</v>
      </c>
      <c r="BX19">
        <v>0</v>
      </c>
      <c r="BY19">
        <v>2.4925000000000002</v>
      </c>
      <c r="BZ19">
        <v>0</v>
      </c>
      <c r="CA19">
        <v>5093.8999999999996</v>
      </c>
      <c r="CB19">
        <v>16221.5</v>
      </c>
      <c r="CC19">
        <v>42.061999999999998</v>
      </c>
      <c r="CD19">
        <v>41.436999999999998</v>
      </c>
      <c r="CE19">
        <v>41.625</v>
      </c>
      <c r="CF19">
        <v>41.375</v>
      </c>
      <c r="CG19">
        <v>40.686999999999998</v>
      </c>
      <c r="CH19">
        <v>1799.88</v>
      </c>
      <c r="CI19">
        <v>199.99</v>
      </c>
      <c r="CJ19">
        <v>0</v>
      </c>
      <c r="CK19">
        <v>1689027763.0999999</v>
      </c>
      <c r="CL19">
        <v>0</v>
      </c>
      <c r="CM19">
        <v>1689027678.5999999</v>
      </c>
      <c r="CN19" t="s">
        <v>358</v>
      </c>
      <c r="CO19">
        <v>1689027662.5999999</v>
      </c>
      <c r="CP19">
        <v>1689027678.5999999</v>
      </c>
      <c r="CQ19">
        <v>23</v>
      </c>
      <c r="CR19">
        <v>0.29399999999999998</v>
      </c>
      <c r="CS19">
        <v>-0.02</v>
      </c>
      <c r="CT19">
        <v>-2.2250000000000001</v>
      </c>
      <c r="CU19">
        <v>7.3999999999999996E-2</v>
      </c>
      <c r="CV19">
        <v>400</v>
      </c>
      <c r="CW19">
        <v>15</v>
      </c>
      <c r="CX19">
        <v>0.15</v>
      </c>
      <c r="CY19">
        <v>0.06</v>
      </c>
      <c r="CZ19">
        <v>15.093244512530839</v>
      </c>
      <c r="DA19">
        <v>0.30036584116884252</v>
      </c>
      <c r="DB19">
        <v>4.1723074324431147E-2</v>
      </c>
      <c r="DC19">
        <v>1</v>
      </c>
      <c r="DD19">
        <v>399.99441463414638</v>
      </c>
      <c r="DE19">
        <v>-5.1783972125964778E-2</v>
      </c>
      <c r="DF19">
        <v>1.5643865172938969E-2</v>
      </c>
      <c r="DG19">
        <v>-1</v>
      </c>
      <c r="DH19">
        <v>1.650849756097561</v>
      </c>
      <c r="DI19">
        <v>-8.8383135888497541E-2</v>
      </c>
      <c r="DJ19">
        <v>9.3471084580140484E-3</v>
      </c>
      <c r="DK19">
        <v>-1</v>
      </c>
      <c r="DL19">
        <v>0</v>
      </c>
      <c r="DM19">
        <v>0</v>
      </c>
      <c r="DN19">
        <v>0</v>
      </c>
      <c r="DO19">
        <v>1</v>
      </c>
      <c r="DP19">
        <v>2</v>
      </c>
      <c r="DQ19">
        <v>2</v>
      </c>
      <c r="DR19" t="s">
        <v>359</v>
      </c>
      <c r="DS19">
        <v>2.6994400000000001</v>
      </c>
      <c r="DT19">
        <v>2.8066399999999998</v>
      </c>
      <c r="DU19">
        <v>9.2052599999999998E-2</v>
      </c>
      <c r="DV19">
        <v>9.4089800000000001E-2</v>
      </c>
      <c r="DW19">
        <v>8.9859300000000003E-2</v>
      </c>
      <c r="DX19">
        <v>8.2821099999999995E-2</v>
      </c>
      <c r="DY19">
        <v>27698.7</v>
      </c>
      <c r="DZ19">
        <v>31195</v>
      </c>
      <c r="EA19">
        <v>28690.7</v>
      </c>
      <c r="EB19">
        <v>32998</v>
      </c>
      <c r="EC19">
        <v>36287.4</v>
      </c>
      <c r="ED19">
        <v>41138.9</v>
      </c>
      <c r="EE19">
        <v>42104.800000000003</v>
      </c>
      <c r="EF19">
        <v>47744</v>
      </c>
      <c r="EG19">
        <v>1.85683</v>
      </c>
      <c r="EH19">
        <v>2.2972000000000001</v>
      </c>
      <c r="EI19">
        <v>0.174403</v>
      </c>
      <c r="EJ19">
        <v>0</v>
      </c>
      <c r="EK19">
        <v>17.405100000000001</v>
      </c>
      <c r="EL19">
        <v>999.9</v>
      </c>
      <c r="EM19">
        <v>66.8</v>
      </c>
      <c r="EN19">
        <v>21.1</v>
      </c>
      <c r="EO19">
        <v>16.8444</v>
      </c>
      <c r="EP19">
        <v>62.818399999999997</v>
      </c>
      <c r="EQ19">
        <v>17.964700000000001</v>
      </c>
      <c r="ER19">
        <v>1</v>
      </c>
      <c r="ES19">
        <v>-0.66284299999999996</v>
      </c>
      <c r="ET19">
        <v>0.40522900000000001</v>
      </c>
      <c r="EU19">
        <v>20.234100000000002</v>
      </c>
      <c r="EV19">
        <v>5.22837</v>
      </c>
      <c r="EW19">
        <v>12.004</v>
      </c>
      <c r="EX19">
        <v>4.9909499999999998</v>
      </c>
      <c r="EY19">
        <v>3.3050000000000002</v>
      </c>
      <c r="EZ19">
        <v>2401.6999999999998</v>
      </c>
      <c r="FA19">
        <v>147.6</v>
      </c>
      <c r="FB19">
        <v>32.9</v>
      </c>
      <c r="FC19">
        <v>3.9</v>
      </c>
      <c r="FD19">
        <v>1.85232</v>
      </c>
      <c r="FE19">
        <v>1.86141</v>
      </c>
      <c r="FF19">
        <v>1.8603499999999999</v>
      </c>
      <c r="FG19">
        <v>1.8563799999999999</v>
      </c>
      <c r="FH19">
        <v>1.8607100000000001</v>
      </c>
      <c r="FI19">
        <v>1.8570500000000001</v>
      </c>
      <c r="FJ19">
        <v>1.8591299999999999</v>
      </c>
      <c r="FK19">
        <v>1.8620300000000001</v>
      </c>
      <c r="FL19">
        <v>0</v>
      </c>
      <c r="FM19">
        <v>0</v>
      </c>
      <c r="FN19">
        <v>0</v>
      </c>
      <c r="FO19">
        <v>0</v>
      </c>
      <c r="FP19" t="s">
        <v>360</v>
      </c>
      <c r="FQ19" t="s">
        <v>361</v>
      </c>
      <c r="FR19" t="s">
        <v>362</v>
      </c>
      <c r="FS19" t="s">
        <v>362</v>
      </c>
      <c r="FT19" t="s">
        <v>362</v>
      </c>
      <c r="FU19" t="s">
        <v>362</v>
      </c>
      <c r="FV19">
        <v>0</v>
      </c>
      <c r="FW19">
        <v>100</v>
      </c>
      <c r="FX19">
        <v>100</v>
      </c>
      <c r="FY19">
        <v>-2.1749999999999998</v>
      </c>
      <c r="FZ19">
        <v>7.3899999999999993E-2</v>
      </c>
      <c r="GA19">
        <v>-0.78213397900239534</v>
      </c>
      <c r="GB19">
        <v>-4.0117494158234393E-3</v>
      </c>
      <c r="GC19">
        <v>1.087516141204025E-6</v>
      </c>
      <c r="GD19">
        <v>-8.657206703991749E-11</v>
      </c>
      <c r="GE19">
        <v>7.3934999999996975E-2</v>
      </c>
      <c r="GF19">
        <v>0</v>
      </c>
      <c r="GG19">
        <v>0</v>
      </c>
      <c r="GH19">
        <v>0</v>
      </c>
      <c r="GI19">
        <v>4</v>
      </c>
      <c r="GJ19">
        <v>2094</v>
      </c>
      <c r="GK19">
        <v>-1</v>
      </c>
      <c r="GL19">
        <v>-1</v>
      </c>
      <c r="GM19">
        <v>1.6</v>
      </c>
      <c r="GN19">
        <v>1.4</v>
      </c>
      <c r="GO19">
        <v>0.99121099999999995</v>
      </c>
      <c r="GP19">
        <v>2.33643</v>
      </c>
      <c r="GQ19">
        <v>1.5942400000000001</v>
      </c>
      <c r="GR19">
        <v>2.34985</v>
      </c>
      <c r="GS19">
        <v>1.40015</v>
      </c>
      <c r="GT19">
        <v>2.2924799999999999</v>
      </c>
      <c r="GU19">
        <v>24.185099999999998</v>
      </c>
      <c r="GV19">
        <v>14.2371</v>
      </c>
      <c r="GW19">
        <v>18</v>
      </c>
      <c r="GX19">
        <v>371.83</v>
      </c>
      <c r="GY19">
        <v>703.10799999999995</v>
      </c>
      <c r="GZ19">
        <v>18.0001</v>
      </c>
      <c r="HA19">
        <v>18.403700000000001</v>
      </c>
      <c r="HB19">
        <v>29.9999</v>
      </c>
      <c r="HC19">
        <v>18.289200000000001</v>
      </c>
      <c r="HD19">
        <v>18.220199999999998</v>
      </c>
      <c r="HE19">
        <v>19.880700000000001</v>
      </c>
      <c r="HF19">
        <v>-30</v>
      </c>
      <c r="HG19">
        <v>-30</v>
      </c>
      <c r="HH19">
        <v>18</v>
      </c>
      <c r="HI19">
        <v>400</v>
      </c>
      <c r="HJ19">
        <v>0</v>
      </c>
      <c r="HK19">
        <v>105.33</v>
      </c>
      <c r="HL19">
        <v>105.02800000000001</v>
      </c>
    </row>
    <row r="20" spans="1:220" x14ac:dyDescent="0.2">
      <c r="A20">
        <v>2</v>
      </c>
      <c r="B20">
        <v>1689027821.0999999</v>
      </c>
      <c r="C20">
        <v>60.5</v>
      </c>
      <c r="D20" t="s">
        <v>363</v>
      </c>
      <c r="E20" t="s">
        <v>364</v>
      </c>
      <c r="F20" t="s">
        <v>353</v>
      </c>
      <c r="G20" t="s">
        <v>354</v>
      </c>
      <c r="H20" t="s">
        <v>355</v>
      </c>
      <c r="I20" t="s">
        <v>356</v>
      </c>
      <c r="J20" t="s">
        <v>411</v>
      </c>
      <c r="K20" t="s">
        <v>357</v>
      </c>
      <c r="L20">
        <v>1689027821.0999999</v>
      </c>
      <c r="M20">
        <f t="shared" si="0"/>
        <v>1.9508305231180144E-3</v>
      </c>
      <c r="N20">
        <f t="shared" si="1"/>
        <v>1.9508305231180143</v>
      </c>
      <c r="O20">
        <f t="shared" si="2"/>
        <v>17.28098134209915</v>
      </c>
      <c r="P20">
        <f t="shared" si="3"/>
        <v>384.36200000000002</v>
      </c>
      <c r="Q20">
        <f t="shared" si="4"/>
        <v>259.24061166470148</v>
      </c>
      <c r="R20">
        <f t="shared" si="5"/>
        <v>25.872075905853634</v>
      </c>
      <c r="S20">
        <f t="shared" si="6"/>
        <v>38.359124272502001</v>
      </c>
      <c r="T20">
        <f t="shared" si="7"/>
        <v>0.23610774859102049</v>
      </c>
      <c r="U20">
        <f t="shared" si="8"/>
        <v>3.6149459142736853</v>
      </c>
      <c r="V20">
        <f t="shared" si="9"/>
        <v>0.22786289993282141</v>
      </c>
      <c r="W20">
        <f t="shared" si="10"/>
        <v>0.14313109365366444</v>
      </c>
      <c r="X20">
        <f t="shared" si="11"/>
        <v>297.71853899999996</v>
      </c>
      <c r="Y20">
        <f t="shared" si="12"/>
        <v>21.133905599523899</v>
      </c>
      <c r="Z20">
        <f t="shared" si="13"/>
        <v>21.133905599523899</v>
      </c>
      <c r="AA20">
        <f t="shared" si="14"/>
        <v>2.5165450379941485</v>
      </c>
      <c r="AB20">
        <f t="shared" si="15"/>
        <v>71.132296056327803</v>
      </c>
      <c r="AC20">
        <f t="shared" si="16"/>
        <v>1.6800841744966</v>
      </c>
      <c r="AD20">
        <f t="shared" si="17"/>
        <v>2.3619147245945573</v>
      </c>
      <c r="AE20">
        <f t="shared" si="18"/>
        <v>0.83646086349754856</v>
      </c>
      <c r="AF20">
        <f t="shared" si="19"/>
        <v>-86.031626069504441</v>
      </c>
      <c r="AG20">
        <f t="shared" si="20"/>
        <v>-200.52234647910154</v>
      </c>
      <c r="AH20">
        <f t="shared" si="21"/>
        <v>-11.223491708080703</v>
      </c>
      <c r="AI20">
        <f t="shared" si="22"/>
        <v>-5.8925256686734429E-2</v>
      </c>
      <c r="AJ20">
        <v>0</v>
      </c>
      <c r="AK20">
        <v>0</v>
      </c>
      <c r="AL20">
        <f t="shared" si="23"/>
        <v>1</v>
      </c>
      <c r="AM20">
        <f t="shared" si="24"/>
        <v>0</v>
      </c>
      <c r="AN20">
        <f t="shared" si="25"/>
        <v>53894.47050959085</v>
      </c>
      <c r="AO20">
        <f t="shared" si="26"/>
        <v>1800.1</v>
      </c>
      <c r="AP20">
        <f t="shared" si="27"/>
        <v>1517.4842999999998</v>
      </c>
      <c r="AQ20">
        <f t="shared" si="28"/>
        <v>0.84299999999999997</v>
      </c>
      <c r="AR20">
        <f t="shared" si="29"/>
        <v>0.16538999999999998</v>
      </c>
      <c r="AS20">
        <v>1689027821.0999999</v>
      </c>
      <c r="AT20">
        <v>384.36200000000002</v>
      </c>
      <c r="AU20">
        <v>399.97500000000002</v>
      </c>
      <c r="AV20">
        <v>16.834599999999998</v>
      </c>
      <c r="AW20">
        <v>15.1738</v>
      </c>
      <c r="AX20">
        <v>386.53699999999998</v>
      </c>
      <c r="AY20">
        <v>16.7607</v>
      </c>
      <c r="AZ20">
        <v>400.04300000000001</v>
      </c>
      <c r="BA20">
        <v>99.599299999999999</v>
      </c>
      <c r="BB20">
        <v>0.20017099999999999</v>
      </c>
      <c r="BC20">
        <v>20.105</v>
      </c>
      <c r="BD20">
        <v>20.201499999999999</v>
      </c>
      <c r="BE20">
        <v>999.9</v>
      </c>
      <c r="BF20">
        <v>0</v>
      </c>
      <c r="BG20">
        <v>0</v>
      </c>
      <c r="BH20">
        <v>9998.1200000000008</v>
      </c>
      <c r="BI20">
        <v>0</v>
      </c>
      <c r="BJ20">
        <v>0.83934799999999998</v>
      </c>
      <c r="BK20">
        <v>-15.613099999999999</v>
      </c>
      <c r="BL20">
        <v>390.94299999999998</v>
      </c>
      <c r="BM20">
        <v>406.13799999999998</v>
      </c>
      <c r="BN20">
        <v>1.66082</v>
      </c>
      <c r="BO20">
        <v>399.97500000000002</v>
      </c>
      <c r="BP20">
        <v>15.1738</v>
      </c>
      <c r="BQ20">
        <v>1.67672</v>
      </c>
      <c r="BR20">
        <v>1.5113000000000001</v>
      </c>
      <c r="BS20">
        <v>14.682499999999999</v>
      </c>
      <c r="BT20">
        <v>13.083</v>
      </c>
      <c r="BU20">
        <v>1800.1</v>
      </c>
      <c r="BV20">
        <v>0.90000100000000005</v>
      </c>
      <c r="BW20">
        <v>9.9999099999999994E-2</v>
      </c>
      <c r="BX20">
        <v>0</v>
      </c>
      <c r="BY20">
        <v>2.62</v>
      </c>
      <c r="BZ20">
        <v>0</v>
      </c>
      <c r="CA20">
        <v>4648.83</v>
      </c>
      <c r="CB20">
        <v>14601.1</v>
      </c>
      <c r="CC20">
        <v>40</v>
      </c>
      <c r="CD20">
        <v>39.625</v>
      </c>
      <c r="CE20">
        <v>39.875</v>
      </c>
      <c r="CF20">
        <v>38.375</v>
      </c>
      <c r="CG20">
        <v>38.875</v>
      </c>
      <c r="CH20">
        <v>1620.09</v>
      </c>
      <c r="CI20">
        <v>180.01</v>
      </c>
      <c r="CJ20">
        <v>0</v>
      </c>
      <c r="CK20">
        <v>1689027823.7</v>
      </c>
      <c r="CL20">
        <v>0</v>
      </c>
      <c r="CM20">
        <v>1689027678.5999999</v>
      </c>
      <c r="CN20" t="s">
        <v>358</v>
      </c>
      <c r="CO20">
        <v>1689027662.5999999</v>
      </c>
      <c r="CP20">
        <v>1689027678.5999999</v>
      </c>
      <c r="CQ20">
        <v>23</v>
      </c>
      <c r="CR20">
        <v>0.29399999999999998</v>
      </c>
      <c r="CS20">
        <v>-0.02</v>
      </c>
      <c r="CT20">
        <v>-2.2250000000000001</v>
      </c>
      <c r="CU20">
        <v>7.3999999999999996E-2</v>
      </c>
      <c r="CV20">
        <v>400</v>
      </c>
      <c r="CW20">
        <v>15</v>
      </c>
      <c r="CX20">
        <v>0.15</v>
      </c>
      <c r="CY20">
        <v>0.06</v>
      </c>
      <c r="CZ20">
        <v>15.00843416048474</v>
      </c>
      <c r="DA20">
        <v>-0.12676952456924759</v>
      </c>
      <c r="DB20">
        <v>3.1266716700865012E-2</v>
      </c>
      <c r="DC20">
        <v>1</v>
      </c>
      <c r="DD20">
        <v>400.00917073170729</v>
      </c>
      <c r="DE20">
        <v>-2.28919860625975E-2</v>
      </c>
      <c r="DF20">
        <v>1.9331387896401361E-2</v>
      </c>
      <c r="DG20">
        <v>-1</v>
      </c>
      <c r="DH20">
        <v>1.6528807317073171</v>
      </c>
      <c r="DI20">
        <v>8.1327386759579817E-2</v>
      </c>
      <c r="DJ20">
        <v>8.3565138577548145E-3</v>
      </c>
      <c r="DK20">
        <v>-1</v>
      </c>
      <c r="DL20">
        <v>0</v>
      </c>
      <c r="DM20">
        <v>0</v>
      </c>
      <c r="DN20">
        <v>0</v>
      </c>
      <c r="DO20">
        <v>1</v>
      </c>
      <c r="DP20">
        <v>2</v>
      </c>
      <c r="DQ20">
        <v>2</v>
      </c>
      <c r="DR20" t="s">
        <v>359</v>
      </c>
      <c r="DS20">
        <v>2.6994699999999998</v>
      </c>
      <c r="DT20">
        <v>2.8070499999999998</v>
      </c>
      <c r="DU20">
        <v>9.2089599999999994E-2</v>
      </c>
      <c r="DV20">
        <v>9.4093499999999997E-2</v>
      </c>
      <c r="DW20">
        <v>8.9660900000000002E-2</v>
      </c>
      <c r="DX20">
        <v>8.2534899999999994E-2</v>
      </c>
      <c r="DY20">
        <v>27698</v>
      </c>
      <c r="DZ20">
        <v>31195.4</v>
      </c>
      <c r="EA20">
        <v>28691.1</v>
      </c>
      <c r="EB20">
        <v>32998.400000000001</v>
      </c>
      <c r="EC20">
        <v>36296.199999999997</v>
      </c>
      <c r="ED20">
        <v>41152.5</v>
      </c>
      <c r="EE20">
        <v>42105.5</v>
      </c>
      <c r="EF20">
        <v>47744.800000000003</v>
      </c>
      <c r="EG20">
        <v>1.8573500000000001</v>
      </c>
      <c r="EH20">
        <v>2.2976299999999998</v>
      </c>
      <c r="EI20">
        <v>0.16897200000000001</v>
      </c>
      <c r="EJ20">
        <v>0</v>
      </c>
      <c r="EK20">
        <v>17.400500000000001</v>
      </c>
      <c r="EL20">
        <v>999.9</v>
      </c>
      <c r="EM20">
        <v>66.8</v>
      </c>
      <c r="EN20">
        <v>21.1</v>
      </c>
      <c r="EO20">
        <v>16.845300000000002</v>
      </c>
      <c r="EP20">
        <v>62.898299999999999</v>
      </c>
      <c r="EQ20">
        <v>18.140999999999998</v>
      </c>
      <c r="ER20">
        <v>1</v>
      </c>
      <c r="ES20">
        <v>-0.6653</v>
      </c>
      <c r="ET20">
        <v>0.413636</v>
      </c>
      <c r="EU20">
        <v>20.234400000000001</v>
      </c>
      <c r="EV20">
        <v>5.2285199999999996</v>
      </c>
      <c r="EW20">
        <v>12.004</v>
      </c>
      <c r="EX20">
        <v>4.9898499999999997</v>
      </c>
      <c r="EY20">
        <v>3.3050000000000002</v>
      </c>
      <c r="EZ20">
        <v>2403.3000000000002</v>
      </c>
      <c r="FA20">
        <v>147.6</v>
      </c>
      <c r="FB20">
        <v>32.9</v>
      </c>
      <c r="FC20">
        <v>3.9</v>
      </c>
      <c r="FD20">
        <v>1.8523000000000001</v>
      </c>
      <c r="FE20">
        <v>1.8613</v>
      </c>
      <c r="FF20">
        <v>1.8603000000000001</v>
      </c>
      <c r="FG20">
        <v>1.85636</v>
      </c>
      <c r="FH20">
        <v>1.86066</v>
      </c>
      <c r="FI20">
        <v>1.8569899999999999</v>
      </c>
      <c r="FJ20">
        <v>1.8591299999999999</v>
      </c>
      <c r="FK20">
        <v>1.8620000000000001</v>
      </c>
      <c r="FL20">
        <v>0</v>
      </c>
      <c r="FM20">
        <v>0</v>
      </c>
      <c r="FN20">
        <v>0</v>
      </c>
      <c r="FO20">
        <v>0</v>
      </c>
      <c r="FP20" t="s">
        <v>360</v>
      </c>
      <c r="FQ20" t="s">
        <v>361</v>
      </c>
      <c r="FR20" t="s">
        <v>362</v>
      </c>
      <c r="FS20" t="s">
        <v>362</v>
      </c>
      <c r="FT20" t="s">
        <v>362</v>
      </c>
      <c r="FU20" t="s">
        <v>362</v>
      </c>
      <c r="FV20">
        <v>0</v>
      </c>
      <c r="FW20">
        <v>100</v>
      </c>
      <c r="FX20">
        <v>100</v>
      </c>
      <c r="FY20">
        <v>-2.1749999999999998</v>
      </c>
      <c r="FZ20">
        <v>7.3899999999999993E-2</v>
      </c>
      <c r="GA20">
        <v>-0.78213397900239534</v>
      </c>
      <c r="GB20">
        <v>-4.0117494158234393E-3</v>
      </c>
      <c r="GC20">
        <v>1.087516141204025E-6</v>
      </c>
      <c r="GD20">
        <v>-8.657206703991749E-11</v>
      </c>
      <c r="GE20">
        <v>7.3934999999996975E-2</v>
      </c>
      <c r="GF20">
        <v>0</v>
      </c>
      <c r="GG20">
        <v>0</v>
      </c>
      <c r="GH20">
        <v>0</v>
      </c>
      <c r="GI20">
        <v>4</v>
      </c>
      <c r="GJ20">
        <v>2094</v>
      </c>
      <c r="GK20">
        <v>-1</v>
      </c>
      <c r="GL20">
        <v>-1</v>
      </c>
      <c r="GM20">
        <v>2.6</v>
      </c>
      <c r="GN20">
        <v>2.4</v>
      </c>
      <c r="GO20">
        <v>0.98999000000000004</v>
      </c>
      <c r="GP20">
        <v>2.3339799999999999</v>
      </c>
      <c r="GQ20">
        <v>1.5942400000000001</v>
      </c>
      <c r="GR20">
        <v>2.34985</v>
      </c>
      <c r="GS20">
        <v>1.40015</v>
      </c>
      <c r="GT20">
        <v>2.2766099999999998</v>
      </c>
      <c r="GU20">
        <v>24.1648</v>
      </c>
      <c r="GV20">
        <v>14.228300000000001</v>
      </c>
      <c r="GW20">
        <v>18</v>
      </c>
      <c r="GX20">
        <v>371.79700000000003</v>
      </c>
      <c r="GY20">
        <v>702.93200000000002</v>
      </c>
      <c r="GZ20">
        <v>18.000299999999999</v>
      </c>
      <c r="HA20">
        <v>18.368400000000001</v>
      </c>
      <c r="HB20">
        <v>29.9998</v>
      </c>
      <c r="HC20">
        <v>18.252099999999999</v>
      </c>
      <c r="HD20">
        <v>18.1844</v>
      </c>
      <c r="HE20">
        <v>19.880199999999999</v>
      </c>
      <c r="HF20">
        <v>-30</v>
      </c>
      <c r="HG20">
        <v>-30</v>
      </c>
      <c r="HH20">
        <v>18</v>
      </c>
      <c r="HI20">
        <v>400</v>
      </c>
      <c r="HJ20">
        <v>0</v>
      </c>
      <c r="HK20">
        <v>105.33199999999999</v>
      </c>
      <c r="HL20">
        <v>105.03</v>
      </c>
    </row>
    <row r="21" spans="1:220" x14ac:dyDescent="0.2">
      <c r="A21">
        <v>3</v>
      </c>
      <c r="B21">
        <v>1689027881.5999999</v>
      </c>
      <c r="C21">
        <v>121</v>
      </c>
      <c r="D21" t="s">
        <v>365</v>
      </c>
      <c r="E21" t="s">
        <v>366</v>
      </c>
      <c r="F21" t="s">
        <v>353</v>
      </c>
      <c r="G21" t="s">
        <v>354</v>
      </c>
      <c r="H21" t="s">
        <v>355</v>
      </c>
      <c r="I21" t="s">
        <v>356</v>
      </c>
      <c r="J21" t="s">
        <v>411</v>
      </c>
      <c r="K21" t="s">
        <v>357</v>
      </c>
      <c r="L21">
        <v>1689027881.5999999</v>
      </c>
      <c r="M21">
        <f t="shared" si="0"/>
        <v>1.8948659602570283E-3</v>
      </c>
      <c r="N21">
        <f t="shared" si="1"/>
        <v>1.8948659602570284</v>
      </c>
      <c r="O21">
        <f t="shared" si="2"/>
        <v>17.029285708356593</v>
      </c>
      <c r="P21">
        <f t="shared" si="3"/>
        <v>384.59300000000002</v>
      </c>
      <c r="Q21">
        <f t="shared" si="4"/>
        <v>263.59513395069519</v>
      </c>
      <c r="R21">
        <f t="shared" si="5"/>
        <v>26.306262696894201</v>
      </c>
      <c r="S21">
        <f t="shared" si="6"/>
        <v>38.381605675919005</v>
      </c>
      <c r="T21">
        <f t="shared" si="7"/>
        <v>0.24067638525790452</v>
      </c>
      <c r="U21">
        <f t="shared" si="8"/>
        <v>3.6147550462777343</v>
      </c>
      <c r="V21">
        <f t="shared" si="9"/>
        <v>0.23211516633530602</v>
      </c>
      <c r="W21">
        <f t="shared" si="10"/>
        <v>0.14581579907037381</v>
      </c>
      <c r="X21">
        <f t="shared" si="11"/>
        <v>248.11372799999998</v>
      </c>
      <c r="Y21">
        <f t="shared" si="12"/>
        <v>20.792385572037016</v>
      </c>
      <c r="Z21">
        <f t="shared" si="13"/>
        <v>20.792385572037016</v>
      </c>
      <c r="AA21">
        <f t="shared" si="14"/>
        <v>2.4642644949118373</v>
      </c>
      <c r="AB21">
        <f t="shared" si="15"/>
        <v>71.047113958628486</v>
      </c>
      <c r="AC21">
        <f t="shared" si="16"/>
        <v>1.6664267201340002</v>
      </c>
      <c r="AD21">
        <f t="shared" si="17"/>
        <v>2.3455234523732784</v>
      </c>
      <c r="AE21">
        <f t="shared" si="18"/>
        <v>0.79783777477783713</v>
      </c>
      <c r="AF21">
        <f t="shared" si="19"/>
        <v>-83.563588847334955</v>
      </c>
      <c r="AG21">
        <f t="shared" si="20"/>
        <v>-155.88063967423918</v>
      </c>
      <c r="AH21">
        <f t="shared" si="21"/>
        <v>-8.7050664506317457</v>
      </c>
      <c r="AI21">
        <f t="shared" si="22"/>
        <v>-3.5566972205884895E-2</v>
      </c>
      <c r="AJ21">
        <v>0</v>
      </c>
      <c r="AK21">
        <v>0</v>
      </c>
      <c r="AL21">
        <f t="shared" si="23"/>
        <v>1</v>
      </c>
      <c r="AM21">
        <f t="shared" si="24"/>
        <v>0</v>
      </c>
      <c r="AN21">
        <f t="shared" si="25"/>
        <v>53911.091350510324</v>
      </c>
      <c r="AO21">
        <f t="shared" si="26"/>
        <v>1500.18</v>
      </c>
      <c r="AP21">
        <f t="shared" si="27"/>
        <v>1264.6512</v>
      </c>
      <c r="AQ21">
        <f t="shared" si="28"/>
        <v>0.84299964004319483</v>
      </c>
      <c r="AR21">
        <f t="shared" si="29"/>
        <v>0.16538930528336598</v>
      </c>
      <c r="AS21">
        <v>1689027881.5999999</v>
      </c>
      <c r="AT21">
        <v>384.59300000000002</v>
      </c>
      <c r="AU21">
        <v>399.97</v>
      </c>
      <c r="AV21">
        <v>16.698</v>
      </c>
      <c r="AW21">
        <v>15.0846</v>
      </c>
      <c r="AX21">
        <v>386.76900000000001</v>
      </c>
      <c r="AY21">
        <v>16.623999999999999</v>
      </c>
      <c r="AZ21">
        <v>400.03800000000001</v>
      </c>
      <c r="BA21">
        <v>99.597700000000003</v>
      </c>
      <c r="BB21">
        <v>0.20028299999999999</v>
      </c>
      <c r="BC21">
        <v>19.9925</v>
      </c>
      <c r="BD21">
        <v>19.990500000000001</v>
      </c>
      <c r="BE21">
        <v>999.9</v>
      </c>
      <c r="BF21">
        <v>0</v>
      </c>
      <c r="BG21">
        <v>0</v>
      </c>
      <c r="BH21">
        <v>9997.5</v>
      </c>
      <c r="BI21">
        <v>0</v>
      </c>
      <c r="BJ21">
        <v>0.95925499999999997</v>
      </c>
      <c r="BK21">
        <v>-15.3765</v>
      </c>
      <c r="BL21">
        <v>391.12400000000002</v>
      </c>
      <c r="BM21">
        <v>406.096</v>
      </c>
      <c r="BN21">
        <v>1.61337</v>
      </c>
      <c r="BO21">
        <v>399.97</v>
      </c>
      <c r="BP21">
        <v>15.0846</v>
      </c>
      <c r="BQ21">
        <v>1.6630799999999999</v>
      </c>
      <c r="BR21">
        <v>1.5023899999999999</v>
      </c>
      <c r="BS21">
        <v>14.555999999999999</v>
      </c>
      <c r="BT21">
        <v>12.9925</v>
      </c>
      <c r="BU21">
        <v>1500.18</v>
      </c>
      <c r="BV21">
        <v>0.90001500000000001</v>
      </c>
      <c r="BW21">
        <v>9.9984699999999996E-2</v>
      </c>
      <c r="BX21">
        <v>0</v>
      </c>
      <c r="BY21">
        <v>2.2256</v>
      </c>
      <c r="BZ21">
        <v>0</v>
      </c>
      <c r="CA21">
        <v>4024.61</v>
      </c>
      <c r="CB21">
        <v>12168.5</v>
      </c>
      <c r="CC21">
        <v>37.936999999999998</v>
      </c>
      <c r="CD21">
        <v>38.125</v>
      </c>
      <c r="CE21">
        <v>38.186999999999998</v>
      </c>
      <c r="CF21">
        <v>36.625</v>
      </c>
      <c r="CG21">
        <v>37.125</v>
      </c>
      <c r="CH21">
        <v>1350.18</v>
      </c>
      <c r="CI21">
        <v>150</v>
      </c>
      <c r="CJ21">
        <v>0</v>
      </c>
      <c r="CK21">
        <v>1689027884.3</v>
      </c>
      <c r="CL21">
        <v>0</v>
      </c>
      <c r="CM21">
        <v>1689027678.5999999</v>
      </c>
      <c r="CN21" t="s">
        <v>358</v>
      </c>
      <c r="CO21">
        <v>1689027662.5999999</v>
      </c>
      <c r="CP21">
        <v>1689027678.5999999</v>
      </c>
      <c r="CQ21">
        <v>23</v>
      </c>
      <c r="CR21">
        <v>0.29399999999999998</v>
      </c>
      <c r="CS21">
        <v>-0.02</v>
      </c>
      <c r="CT21">
        <v>-2.2250000000000001</v>
      </c>
      <c r="CU21">
        <v>7.3999999999999996E-2</v>
      </c>
      <c r="CV21">
        <v>400</v>
      </c>
      <c r="CW21">
        <v>15</v>
      </c>
      <c r="CX21">
        <v>0.15</v>
      </c>
      <c r="CY21">
        <v>0.06</v>
      </c>
      <c r="CZ21">
        <v>14.74612120446511</v>
      </c>
      <c r="DA21">
        <v>4.1096757002381933E-2</v>
      </c>
      <c r="DB21">
        <v>2.533282535199859E-2</v>
      </c>
      <c r="DC21">
        <v>1</v>
      </c>
      <c r="DD21">
        <v>399.99444999999997</v>
      </c>
      <c r="DE21">
        <v>-2.733208255200887E-2</v>
      </c>
      <c r="DF21">
        <v>1.1661796602577251E-2</v>
      </c>
      <c r="DG21">
        <v>-1</v>
      </c>
      <c r="DH21">
        <v>1.6294195</v>
      </c>
      <c r="DI21">
        <v>-0.13292465290806851</v>
      </c>
      <c r="DJ21">
        <v>1.3287649143095241E-2</v>
      </c>
      <c r="DK21">
        <v>-1</v>
      </c>
      <c r="DL21">
        <v>0</v>
      </c>
      <c r="DM21">
        <v>0</v>
      </c>
      <c r="DN21">
        <v>0</v>
      </c>
      <c r="DO21">
        <v>1</v>
      </c>
      <c r="DP21">
        <v>2</v>
      </c>
      <c r="DQ21">
        <v>2</v>
      </c>
      <c r="DR21" t="s">
        <v>359</v>
      </c>
      <c r="DS21">
        <v>2.6995</v>
      </c>
      <c r="DT21">
        <v>2.80715</v>
      </c>
      <c r="DU21">
        <v>9.2137200000000002E-2</v>
      </c>
      <c r="DV21">
        <v>9.4098299999999996E-2</v>
      </c>
      <c r="DW21">
        <v>8.9133400000000002E-2</v>
      </c>
      <c r="DX21">
        <v>8.2187099999999999E-2</v>
      </c>
      <c r="DY21">
        <v>27698</v>
      </c>
      <c r="DZ21">
        <v>31196.400000000001</v>
      </c>
      <c r="EA21">
        <v>28692.5</v>
      </c>
      <c r="EB21">
        <v>32999.599999999999</v>
      </c>
      <c r="EC21">
        <v>36319.4</v>
      </c>
      <c r="ED21">
        <v>41169.699999999997</v>
      </c>
      <c r="EE21">
        <v>42107.3</v>
      </c>
      <c r="EF21">
        <v>47746.5</v>
      </c>
      <c r="EG21">
        <v>1.8574999999999999</v>
      </c>
      <c r="EH21">
        <v>2.2982</v>
      </c>
      <c r="EI21">
        <v>0.15781100000000001</v>
      </c>
      <c r="EJ21">
        <v>0</v>
      </c>
      <c r="EK21">
        <v>17.373999999999999</v>
      </c>
      <c r="EL21">
        <v>999.9</v>
      </c>
      <c r="EM21">
        <v>66.7</v>
      </c>
      <c r="EN21">
        <v>21.1</v>
      </c>
      <c r="EO21">
        <v>16.819299999999998</v>
      </c>
      <c r="EP21">
        <v>62.898400000000002</v>
      </c>
      <c r="EQ21">
        <v>18.4255</v>
      </c>
      <c r="ER21">
        <v>1</v>
      </c>
      <c r="ES21">
        <v>-0.66706600000000005</v>
      </c>
      <c r="ET21">
        <v>0.40373100000000001</v>
      </c>
      <c r="EU21">
        <v>20.237100000000002</v>
      </c>
      <c r="EV21">
        <v>5.2285199999999996</v>
      </c>
      <c r="EW21">
        <v>12.004</v>
      </c>
      <c r="EX21">
        <v>4.9904500000000001</v>
      </c>
      <c r="EY21">
        <v>3.3050000000000002</v>
      </c>
      <c r="EZ21">
        <v>2404.8000000000002</v>
      </c>
      <c r="FA21">
        <v>147.6</v>
      </c>
      <c r="FB21">
        <v>32.9</v>
      </c>
      <c r="FC21">
        <v>3.9</v>
      </c>
      <c r="FD21">
        <v>1.85233</v>
      </c>
      <c r="FE21">
        <v>1.86134</v>
      </c>
      <c r="FF21">
        <v>1.8603000000000001</v>
      </c>
      <c r="FG21">
        <v>1.8563499999999999</v>
      </c>
      <c r="FH21">
        <v>1.86069</v>
      </c>
      <c r="FI21">
        <v>1.85701</v>
      </c>
      <c r="FJ21">
        <v>1.8591299999999999</v>
      </c>
      <c r="FK21">
        <v>1.86202</v>
      </c>
      <c r="FL21">
        <v>0</v>
      </c>
      <c r="FM21">
        <v>0</v>
      </c>
      <c r="FN21">
        <v>0</v>
      </c>
      <c r="FO21">
        <v>0</v>
      </c>
      <c r="FP21" t="s">
        <v>360</v>
      </c>
      <c r="FQ21" t="s">
        <v>361</v>
      </c>
      <c r="FR21" t="s">
        <v>362</v>
      </c>
      <c r="FS21" t="s">
        <v>362</v>
      </c>
      <c r="FT21" t="s">
        <v>362</v>
      </c>
      <c r="FU21" t="s">
        <v>362</v>
      </c>
      <c r="FV21">
        <v>0</v>
      </c>
      <c r="FW21">
        <v>100</v>
      </c>
      <c r="FX21">
        <v>100</v>
      </c>
      <c r="FY21">
        <v>-2.1760000000000002</v>
      </c>
      <c r="FZ21">
        <v>7.3999999999999996E-2</v>
      </c>
      <c r="GA21">
        <v>-0.78213397900239534</v>
      </c>
      <c r="GB21">
        <v>-4.0117494158234393E-3</v>
      </c>
      <c r="GC21">
        <v>1.087516141204025E-6</v>
      </c>
      <c r="GD21">
        <v>-8.657206703991749E-11</v>
      </c>
      <c r="GE21">
        <v>7.3934999999996975E-2</v>
      </c>
      <c r="GF21">
        <v>0</v>
      </c>
      <c r="GG21">
        <v>0</v>
      </c>
      <c r="GH21">
        <v>0</v>
      </c>
      <c r="GI21">
        <v>4</v>
      </c>
      <c r="GJ21">
        <v>2094</v>
      </c>
      <c r="GK21">
        <v>-1</v>
      </c>
      <c r="GL21">
        <v>-1</v>
      </c>
      <c r="GM21">
        <v>3.6</v>
      </c>
      <c r="GN21">
        <v>3.4</v>
      </c>
      <c r="GO21">
        <v>0.98999000000000004</v>
      </c>
      <c r="GP21">
        <v>2.3278799999999999</v>
      </c>
      <c r="GQ21">
        <v>1.5942400000000001</v>
      </c>
      <c r="GR21">
        <v>2.34863</v>
      </c>
      <c r="GS21">
        <v>1.40015</v>
      </c>
      <c r="GT21">
        <v>2.34131</v>
      </c>
      <c r="GU21">
        <v>24.1648</v>
      </c>
      <c r="GV21">
        <v>14.245900000000001</v>
      </c>
      <c r="GW21">
        <v>18</v>
      </c>
      <c r="GX21">
        <v>371.62</v>
      </c>
      <c r="GY21">
        <v>702.947</v>
      </c>
      <c r="GZ21">
        <v>18</v>
      </c>
      <c r="HA21">
        <v>18.338999999999999</v>
      </c>
      <c r="HB21">
        <v>29.9999</v>
      </c>
      <c r="HC21">
        <v>18.2197</v>
      </c>
      <c r="HD21">
        <v>18.152200000000001</v>
      </c>
      <c r="HE21">
        <v>19.880099999999999</v>
      </c>
      <c r="HF21">
        <v>-30</v>
      </c>
      <c r="HG21">
        <v>-30</v>
      </c>
      <c r="HH21">
        <v>18</v>
      </c>
      <c r="HI21">
        <v>400</v>
      </c>
      <c r="HJ21">
        <v>0</v>
      </c>
      <c r="HK21">
        <v>105.336</v>
      </c>
      <c r="HL21">
        <v>105.03400000000001</v>
      </c>
    </row>
    <row r="22" spans="1:220" x14ac:dyDescent="0.2">
      <c r="A22">
        <v>4</v>
      </c>
      <c r="B22">
        <v>1689027942.0999999</v>
      </c>
      <c r="C22">
        <v>181.5</v>
      </c>
      <c r="D22" t="s">
        <v>367</v>
      </c>
      <c r="E22" t="s">
        <v>368</v>
      </c>
      <c r="F22" t="s">
        <v>353</v>
      </c>
      <c r="G22" t="s">
        <v>354</v>
      </c>
      <c r="H22" t="s">
        <v>355</v>
      </c>
      <c r="I22" t="s">
        <v>356</v>
      </c>
      <c r="J22" t="s">
        <v>411</v>
      </c>
      <c r="K22" t="s">
        <v>357</v>
      </c>
      <c r="L22">
        <v>1689027942.0999999</v>
      </c>
      <c r="M22">
        <f t="shared" si="0"/>
        <v>1.8117710840785471E-3</v>
      </c>
      <c r="N22">
        <f t="shared" si="1"/>
        <v>1.811771084078547</v>
      </c>
      <c r="O22">
        <f t="shared" si="2"/>
        <v>16.643359757463596</v>
      </c>
      <c r="P22">
        <f t="shared" si="3"/>
        <v>385.017</v>
      </c>
      <c r="Q22">
        <f t="shared" si="4"/>
        <v>267.67680486111396</v>
      </c>
      <c r="R22">
        <f t="shared" si="5"/>
        <v>26.713482089693532</v>
      </c>
      <c r="S22">
        <f t="shared" si="6"/>
        <v>38.423742912891001</v>
      </c>
      <c r="T22">
        <f t="shared" si="7"/>
        <v>0.24248624807031136</v>
      </c>
      <c r="U22">
        <f t="shared" si="8"/>
        <v>3.6138355813005609</v>
      </c>
      <c r="V22">
        <f t="shared" si="9"/>
        <v>0.23379616106633197</v>
      </c>
      <c r="W22">
        <f t="shared" si="10"/>
        <v>0.14687742438357687</v>
      </c>
      <c r="X22">
        <f t="shared" si="11"/>
        <v>206.73111600000001</v>
      </c>
      <c r="Y22">
        <f t="shared" si="12"/>
        <v>20.46853146651214</v>
      </c>
      <c r="Z22">
        <f t="shared" si="13"/>
        <v>20.46853146651214</v>
      </c>
      <c r="AA22">
        <f t="shared" si="14"/>
        <v>2.4155695509856709</v>
      </c>
      <c r="AB22">
        <f t="shared" si="15"/>
        <v>71.306209188303598</v>
      </c>
      <c r="AC22">
        <f t="shared" si="16"/>
        <v>1.6579861483604998</v>
      </c>
      <c r="AD22">
        <f t="shared" si="17"/>
        <v>2.3251637791908593</v>
      </c>
      <c r="AE22">
        <f t="shared" si="18"/>
        <v>0.7575834026251711</v>
      </c>
      <c r="AF22">
        <f t="shared" si="19"/>
        <v>-79.899104807863921</v>
      </c>
      <c r="AG22">
        <f t="shared" si="20"/>
        <v>-120.15723894225366</v>
      </c>
      <c r="AH22">
        <f t="shared" si="21"/>
        <v>-6.6958869806663524</v>
      </c>
      <c r="AI22">
        <f t="shared" si="22"/>
        <v>-2.1114730783921232E-2</v>
      </c>
      <c r="AJ22">
        <v>0</v>
      </c>
      <c r="AK22">
        <v>0</v>
      </c>
      <c r="AL22">
        <f t="shared" si="23"/>
        <v>1</v>
      </c>
      <c r="AM22">
        <f t="shared" si="24"/>
        <v>0</v>
      </c>
      <c r="AN22">
        <f t="shared" si="25"/>
        <v>53917.531882950316</v>
      </c>
      <c r="AO22">
        <f t="shared" si="26"/>
        <v>1249.96</v>
      </c>
      <c r="AP22">
        <f t="shared" si="27"/>
        <v>1053.7164</v>
      </c>
      <c r="AQ22">
        <f t="shared" si="28"/>
        <v>0.84300009600307213</v>
      </c>
      <c r="AR22">
        <f t="shared" si="29"/>
        <v>0.16539018528592916</v>
      </c>
      <c r="AS22">
        <v>1689027942.0999999</v>
      </c>
      <c r="AT22">
        <v>385.017</v>
      </c>
      <c r="AU22">
        <v>400.03300000000002</v>
      </c>
      <c r="AV22">
        <v>16.613499999999998</v>
      </c>
      <c r="AW22">
        <v>15.0707</v>
      </c>
      <c r="AX22">
        <v>387.19499999999999</v>
      </c>
      <c r="AY22">
        <v>16.5396</v>
      </c>
      <c r="AZ22">
        <v>400.03300000000002</v>
      </c>
      <c r="BA22">
        <v>99.5976</v>
      </c>
      <c r="BB22">
        <v>0.19992299999999999</v>
      </c>
      <c r="BC22">
        <v>19.851800000000001</v>
      </c>
      <c r="BD22">
        <v>19.783999999999999</v>
      </c>
      <c r="BE22">
        <v>999.9</v>
      </c>
      <c r="BF22">
        <v>0</v>
      </c>
      <c r="BG22">
        <v>0</v>
      </c>
      <c r="BH22">
        <v>9993.75</v>
      </c>
      <c r="BI22">
        <v>0</v>
      </c>
      <c r="BJ22">
        <v>1.0791599999999999</v>
      </c>
      <c r="BK22">
        <v>-15.016299999999999</v>
      </c>
      <c r="BL22">
        <v>391.52199999999999</v>
      </c>
      <c r="BM22">
        <v>406.154</v>
      </c>
      <c r="BN22">
        <v>1.54278</v>
      </c>
      <c r="BO22">
        <v>400.03300000000002</v>
      </c>
      <c r="BP22">
        <v>15.0707</v>
      </c>
      <c r="BQ22">
        <v>1.65466</v>
      </c>
      <c r="BR22">
        <v>1.50101</v>
      </c>
      <c r="BS22">
        <v>14.477499999999999</v>
      </c>
      <c r="BT22">
        <v>12.978400000000001</v>
      </c>
      <c r="BU22">
        <v>1249.96</v>
      </c>
      <c r="BV22">
        <v>0.89999799999999996</v>
      </c>
      <c r="BW22">
        <v>0.10000199999999999</v>
      </c>
      <c r="BX22">
        <v>0</v>
      </c>
      <c r="BY22">
        <v>2.3763000000000001</v>
      </c>
      <c r="BZ22">
        <v>0</v>
      </c>
      <c r="CA22">
        <v>3558.16</v>
      </c>
      <c r="CB22">
        <v>10138.799999999999</v>
      </c>
      <c r="CC22">
        <v>38.061999999999998</v>
      </c>
      <c r="CD22">
        <v>38.686999999999998</v>
      </c>
      <c r="CE22">
        <v>38.75</v>
      </c>
      <c r="CF22">
        <v>37.436999999999998</v>
      </c>
      <c r="CG22">
        <v>37.436999999999998</v>
      </c>
      <c r="CH22">
        <v>1124.96</v>
      </c>
      <c r="CI22">
        <v>125</v>
      </c>
      <c r="CJ22">
        <v>0</v>
      </c>
      <c r="CK22">
        <v>1689027944.3</v>
      </c>
      <c r="CL22">
        <v>0</v>
      </c>
      <c r="CM22">
        <v>1689027678.5999999</v>
      </c>
      <c r="CN22" t="s">
        <v>358</v>
      </c>
      <c r="CO22">
        <v>1689027662.5999999</v>
      </c>
      <c r="CP22">
        <v>1689027678.5999999</v>
      </c>
      <c r="CQ22">
        <v>23</v>
      </c>
      <c r="CR22">
        <v>0.29399999999999998</v>
      </c>
      <c r="CS22">
        <v>-0.02</v>
      </c>
      <c r="CT22">
        <v>-2.2250000000000001</v>
      </c>
      <c r="CU22">
        <v>7.3999999999999996E-2</v>
      </c>
      <c r="CV22">
        <v>400</v>
      </c>
      <c r="CW22">
        <v>15</v>
      </c>
      <c r="CX22">
        <v>0.15</v>
      </c>
      <c r="CY22">
        <v>0.06</v>
      </c>
      <c r="CZ22">
        <v>14.42699366923131</v>
      </c>
      <c r="DA22">
        <v>2.0991838671466929E-2</v>
      </c>
      <c r="DB22">
        <v>2.1398254978833759E-2</v>
      </c>
      <c r="DC22">
        <v>1</v>
      </c>
      <c r="DD22">
        <v>400.0005609756098</v>
      </c>
      <c r="DE22">
        <v>0.18292682926875081</v>
      </c>
      <c r="DF22">
        <v>2.4340119225800191E-2</v>
      </c>
      <c r="DG22">
        <v>-1</v>
      </c>
      <c r="DH22">
        <v>1.5431678048780491</v>
      </c>
      <c r="DI22">
        <v>-6.1737909407664222E-2</v>
      </c>
      <c r="DJ22">
        <v>6.9382764824770047E-3</v>
      </c>
      <c r="DK22">
        <v>-1</v>
      </c>
      <c r="DL22">
        <v>0</v>
      </c>
      <c r="DM22">
        <v>0</v>
      </c>
      <c r="DN22">
        <v>0</v>
      </c>
      <c r="DO22">
        <v>1</v>
      </c>
      <c r="DP22">
        <v>2</v>
      </c>
      <c r="DQ22">
        <v>2</v>
      </c>
      <c r="DR22" t="s">
        <v>359</v>
      </c>
      <c r="DS22">
        <v>2.6995300000000002</v>
      </c>
      <c r="DT22">
        <v>2.8067600000000001</v>
      </c>
      <c r="DU22">
        <v>9.2220399999999994E-2</v>
      </c>
      <c r="DV22">
        <v>9.41163E-2</v>
      </c>
      <c r="DW22">
        <v>8.8808899999999996E-2</v>
      </c>
      <c r="DX22">
        <v>8.2137699999999994E-2</v>
      </c>
      <c r="DY22">
        <v>27696.1</v>
      </c>
      <c r="DZ22">
        <v>31196.1</v>
      </c>
      <c r="EA22">
        <v>28693</v>
      </c>
      <c r="EB22">
        <v>32999.800000000003</v>
      </c>
      <c r="EC22">
        <v>36333.199999999997</v>
      </c>
      <c r="ED22">
        <v>41171.699999999997</v>
      </c>
      <c r="EE22">
        <v>42107.8</v>
      </c>
      <c r="EF22">
        <v>47746.2</v>
      </c>
      <c r="EG22">
        <v>1.8574999999999999</v>
      </c>
      <c r="EH22">
        <v>2.2985000000000002</v>
      </c>
      <c r="EI22">
        <v>0.14773</v>
      </c>
      <c r="EJ22">
        <v>0</v>
      </c>
      <c r="EK22">
        <v>17.334099999999999</v>
      </c>
      <c r="EL22">
        <v>999.9</v>
      </c>
      <c r="EM22">
        <v>66.599999999999994</v>
      </c>
      <c r="EN22">
        <v>21.1</v>
      </c>
      <c r="EO22">
        <v>16.7912</v>
      </c>
      <c r="EP22">
        <v>63.008400000000002</v>
      </c>
      <c r="EQ22">
        <v>18.4575</v>
      </c>
      <c r="ER22">
        <v>1</v>
      </c>
      <c r="ES22">
        <v>-0.66886699999999999</v>
      </c>
      <c r="ET22">
        <v>0.391656</v>
      </c>
      <c r="EU22">
        <v>20.241399999999999</v>
      </c>
      <c r="EV22">
        <v>5.2289700000000003</v>
      </c>
      <c r="EW22">
        <v>12.004</v>
      </c>
      <c r="EX22">
        <v>4.9909999999999997</v>
      </c>
      <c r="EY22">
        <v>3.3050000000000002</v>
      </c>
      <c r="EZ22">
        <v>2406.1</v>
      </c>
      <c r="FA22">
        <v>147.6</v>
      </c>
      <c r="FB22">
        <v>32.9</v>
      </c>
      <c r="FC22">
        <v>3.9</v>
      </c>
      <c r="FD22">
        <v>1.8523499999999999</v>
      </c>
      <c r="FE22">
        <v>1.86141</v>
      </c>
      <c r="FF22">
        <v>1.8603499999999999</v>
      </c>
      <c r="FG22">
        <v>1.8563799999999999</v>
      </c>
      <c r="FH22">
        <v>1.8607800000000001</v>
      </c>
      <c r="FI22">
        <v>1.8570899999999999</v>
      </c>
      <c r="FJ22">
        <v>1.85914</v>
      </c>
      <c r="FK22">
        <v>1.8620300000000001</v>
      </c>
      <c r="FL22">
        <v>0</v>
      </c>
      <c r="FM22">
        <v>0</v>
      </c>
      <c r="FN22">
        <v>0</v>
      </c>
      <c r="FO22">
        <v>0</v>
      </c>
      <c r="FP22" t="s">
        <v>360</v>
      </c>
      <c r="FQ22" t="s">
        <v>361</v>
      </c>
      <c r="FR22" t="s">
        <v>362</v>
      </c>
      <c r="FS22" t="s">
        <v>362</v>
      </c>
      <c r="FT22" t="s">
        <v>362</v>
      </c>
      <c r="FU22" t="s">
        <v>362</v>
      </c>
      <c r="FV22">
        <v>0</v>
      </c>
      <c r="FW22">
        <v>100</v>
      </c>
      <c r="FX22">
        <v>100</v>
      </c>
      <c r="FY22">
        <v>-2.1779999999999999</v>
      </c>
      <c r="FZ22">
        <v>7.3899999999999993E-2</v>
      </c>
      <c r="GA22">
        <v>-0.78213397900239534</v>
      </c>
      <c r="GB22">
        <v>-4.0117494158234393E-3</v>
      </c>
      <c r="GC22">
        <v>1.087516141204025E-6</v>
      </c>
      <c r="GD22">
        <v>-8.657206703991749E-11</v>
      </c>
      <c r="GE22">
        <v>7.3934999999996975E-2</v>
      </c>
      <c r="GF22">
        <v>0</v>
      </c>
      <c r="GG22">
        <v>0</v>
      </c>
      <c r="GH22">
        <v>0</v>
      </c>
      <c r="GI22">
        <v>4</v>
      </c>
      <c r="GJ22">
        <v>2094</v>
      </c>
      <c r="GK22">
        <v>-1</v>
      </c>
      <c r="GL22">
        <v>-1</v>
      </c>
      <c r="GM22">
        <v>4.7</v>
      </c>
      <c r="GN22">
        <v>4.4000000000000004</v>
      </c>
      <c r="GO22">
        <v>0.98999000000000004</v>
      </c>
      <c r="GP22">
        <v>2.3327599999999999</v>
      </c>
      <c r="GQ22">
        <v>1.5942400000000001</v>
      </c>
      <c r="GR22">
        <v>2.34985</v>
      </c>
      <c r="GS22">
        <v>1.40015</v>
      </c>
      <c r="GT22">
        <v>2.2741699999999998</v>
      </c>
      <c r="GU22">
        <v>24.144500000000001</v>
      </c>
      <c r="GV22">
        <v>14.2371</v>
      </c>
      <c r="GW22">
        <v>18</v>
      </c>
      <c r="GX22">
        <v>371.40899999999999</v>
      </c>
      <c r="GY22">
        <v>702.77599999999995</v>
      </c>
      <c r="GZ22">
        <v>17.999400000000001</v>
      </c>
      <c r="HA22">
        <v>18.314900000000002</v>
      </c>
      <c r="HB22">
        <v>30</v>
      </c>
      <c r="HC22">
        <v>18.192299999999999</v>
      </c>
      <c r="HD22">
        <v>18.123999999999999</v>
      </c>
      <c r="HE22">
        <v>19.8782</v>
      </c>
      <c r="HF22">
        <v>-30</v>
      </c>
      <c r="HG22">
        <v>-30</v>
      </c>
      <c r="HH22">
        <v>18</v>
      </c>
      <c r="HI22">
        <v>400</v>
      </c>
      <c r="HJ22">
        <v>0</v>
      </c>
      <c r="HK22">
        <v>105.33799999999999</v>
      </c>
      <c r="HL22">
        <v>105.03400000000001</v>
      </c>
    </row>
    <row r="23" spans="1:220" x14ac:dyDescent="0.2">
      <c r="A23">
        <v>5</v>
      </c>
      <c r="B23">
        <v>1689028002.5999999</v>
      </c>
      <c r="C23">
        <v>242</v>
      </c>
      <c r="D23" t="s">
        <v>369</v>
      </c>
      <c r="E23" t="s">
        <v>370</v>
      </c>
      <c r="F23" t="s">
        <v>353</v>
      </c>
      <c r="G23" t="s">
        <v>354</v>
      </c>
      <c r="H23" t="s">
        <v>355</v>
      </c>
      <c r="I23" t="s">
        <v>356</v>
      </c>
      <c r="J23" t="s">
        <v>411</v>
      </c>
      <c r="K23" t="s">
        <v>357</v>
      </c>
      <c r="L23">
        <v>1689028002.5999999</v>
      </c>
      <c r="M23">
        <f t="shared" si="0"/>
        <v>1.6881473497971846E-3</v>
      </c>
      <c r="N23">
        <f t="shared" si="1"/>
        <v>1.6881473497971846</v>
      </c>
      <c r="O23">
        <f t="shared" si="2"/>
        <v>16.088439531893663</v>
      </c>
      <c r="P23">
        <f t="shared" si="3"/>
        <v>385.536</v>
      </c>
      <c r="Q23">
        <f t="shared" si="4"/>
        <v>269.96411471561186</v>
      </c>
      <c r="R23">
        <f t="shared" si="5"/>
        <v>26.941882769850356</v>
      </c>
      <c r="S23">
        <f t="shared" si="6"/>
        <v>38.475727511039999</v>
      </c>
      <c r="T23">
        <f t="shared" si="7"/>
        <v>0.23756567205525225</v>
      </c>
      <c r="U23">
        <f t="shared" si="8"/>
        <v>3.6202658991909358</v>
      </c>
      <c r="V23">
        <f t="shared" si="9"/>
        <v>0.22923242438749658</v>
      </c>
      <c r="W23">
        <f t="shared" si="10"/>
        <v>0.14399462188981119</v>
      </c>
      <c r="X23">
        <f t="shared" si="11"/>
        <v>165.39478799999998</v>
      </c>
      <c r="Y23">
        <f t="shared" si="12"/>
        <v>20.181222313171766</v>
      </c>
      <c r="Z23">
        <f t="shared" si="13"/>
        <v>20.181222313171766</v>
      </c>
      <c r="AA23">
        <f t="shared" si="14"/>
        <v>2.3730772865525132</v>
      </c>
      <c r="AB23">
        <f t="shared" si="15"/>
        <v>71.585800720160265</v>
      </c>
      <c r="AC23">
        <f t="shared" si="16"/>
        <v>1.652954522445</v>
      </c>
      <c r="AD23">
        <f t="shared" si="17"/>
        <v>2.309053619315721</v>
      </c>
      <c r="AE23">
        <f t="shared" si="18"/>
        <v>0.72012276410751319</v>
      </c>
      <c r="AF23">
        <f t="shared" si="19"/>
        <v>-74.447298126055841</v>
      </c>
      <c r="AG23">
        <f t="shared" si="20"/>
        <v>-86.17445972249152</v>
      </c>
      <c r="AH23">
        <f t="shared" si="21"/>
        <v>-4.7838393400825625</v>
      </c>
      <c r="AI23">
        <f t="shared" si="22"/>
        <v>-1.0809188629934852E-2</v>
      </c>
      <c r="AJ23">
        <v>0</v>
      </c>
      <c r="AK23">
        <v>0</v>
      </c>
      <c r="AL23">
        <f t="shared" si="23"/>
        <v>1</v>
      </c>
      <c r="AM23">
        <f t="shared" si="24"/>
        <v>0</v>
      </c>
      <c r="AN23">
        <f t="shared" si="25"/>
        <v>54074.359342772339</v>
      </c>
      <c r="AO23">
        <f t="shared" si="26"/>
        <v>1000.03</v>
      </c>
      <c r="AP23">
        <f t="shared" si="27"/>
        <v>843.02519999999981</v>
      </c>
      <c r="AQ23">
        <f t="shared" si="28"/>
        <v>0.8429999100026998</v>
      </c>
      <c r="AR23">
        <f t="shared" si="29"/>
        <v>0.16538982630521082</v>
      </c>
      <c r="AS23">
        <v>1689028002.5999999</v>
      </c>
      <c r="AT23">
        <v>385.536</v>
      </c>
      <c r="AU23">
        <v>400.03199999999998</v>
      </c>
      <c r="AV23">
        <v>16.562999999999999</v>
      </c>
      <c r="AW23">
        <v>15.125299999999999</v>
      </c>
      <c r="AX23">
        <v>387.71600000000001</v>
      </c>
      <c r="AY23">
        <v>16.489000000000001</v>
      </c>
      <c r="AZ23">
        <v>400.00599999999997</v>
      </c>
      <c r="BA23">
        <v>99.598200000000006</v>
      </c>
      <c r="BB23">
        <v>0.19981499999999999</v>
      </c>
      <c r="BC23">
        <v>19.739699999999999</v>
      </c>
      <c r="BD23">
        <v>19.5732</v>
      </c>
      <c r="BE23">
        <v>999.9</v>
      </c>
      <c r="BF23">
        <v>0</v>
      </c>
      <c r="BG23">
        <v>0</v>
      </c>
      <c r="BH23">
        <v>10020</v>
      </c>
      <c r="BI23">
        <v>0</v>
      </c>
      <c r="BJ23">
        <v>1.0042199999999999</v>
      </c>
      <c r="BK23">
        <v>-14.496</v>
      </c>
      <c r="BL23">
        <v>392.03</v>
      </c>
      <c r="BM23">
        <v>406.17599999999999</v>
      </c>
      <c r="BN23">
        <v>1.4377</v>
      </c>
      <c r="BO23">
        <v>400.03199999999998</v>
      </c>
      <c r="BP23">
        <v>15.125299999999999</v>
      </c>
      <c r="BQ23">
        <v>1.64964</v>
      </c>
      <c r="BR23">
        <v>1.5064500000000001</v>
      </c>
      <c r="BS23">
        <v>14.4305</v>
      </c>
      <c r="BT23">
        <v>13.033799999999999</v>
      </c>
      <c r="BU23">
        <v>1000.03</v>
      </c>
      <c r="BV23">
        <v>0.90000100000000005</v>
      </c>
      <c r="BW23">
        <v>9.9999000000000005E-2</v>
      </c>
      <c r="BX23">
        <v>0</v>
      </c>
      <c r="BY23">
        <v>2.8586</v>
      </c>
      <c r="BZ23">
        <v>0</v>
      </c>
      <c r="CA23">
        <v>3068.14</v>
      </c>
      <c r="CB23">
        <v>8111.56</v>
      </c>
      <c r="CC23">
        <v>38.436999999999998</v>
      </c>
      <c r="CD23">
        <v>39.436999999999998</v>
      </c>
      <c r="CE23">
        <v>39.25</v>
      </c>
      <c r="CF23">
        <v>38.561999999999998</v>
      </c>
      <c r="CG23">
        <v>37.875</v>
      </c>
      <c r="CH23">
        <v>900.03</v>
      </c>
      <c r="CI23">
        <v>100</v>
      </c>
      <c r="CJ23">
        <v>0</v>
      </c>
      <c r="CK23">
        <v>1689028004.9000001</v>
      </c>
      <c r="CL23">
        <v>0</v>
      </c>
      <c r="CM23">
        <v>1689027678.5999999</v>
      </c>
      <c r="CN23" t="s">
        <v>358</v>
      </c>
      <c r="CO23">
        <v>1689027662.5999999</v>
      </c>
      <c r="CP23">
        <v>1689027678.5999999</v>
      </c>
      <c r="CQ23">
        <v>23</v>
      </c>
      <c r="CR23">
        <v>0.29399999999999998</v>
      </c>
      <c r="CS23">
        <v>-0.02</v>
      </c>
      <c r="CT23">
        <v>-2.2250000000000001</v>
      </c>
      <c r="CU23">
        <v>7.3999999999999996E-2</v>
      </c>
      <c r="CV23">
        <v>400</v>
      </c>
      <c r="CW23">
        <v>15</v>
      </c>
      <c r="CX23">
        <v>0.15</v>
      </c>
      <c r="CY23">
        <v>0.06</v>
      </c>
      <c r="CZ23">
        <v>13.8550276012841</v>
      </c>
      <c r="DA23">
        <v>-5.7040335335982191E-2</v>
      </c>
      <c r="DB23">
        <v>3.475669276249644E-2</v>
      </c>
      <c r="DC23">
        <v>1</v>
      </c>
      <c r="DD23">
        <v>400.005225</v>
      </c>
      <c r="DE23">
        <v>-9.1125703565740818E-2</v>
      </c>
      <c r="DF23">
        <v>2.9632319770819579E-2</v>
      </c>
      <c r="DG23">
        <v>-1</v>
      </c>
      <c r="DH23">
        <v>1.44558575</v>
      </c>
      <c r="DI23">
        <v>-9.7949831144470409E-2</v>
      </c>
      <c r="DJ23">
        <v>9.7730161381991004E-3</v>
      </c>
      <c r="DK23">
        <v>-1</v>
      </c>
      <c r="DL23">
        <v>0</v>
      </c>
      <c r="DM23">
        <v>0</v>
      </c>
      <c r="DN23">
        <v>0</v>
      </c>
      <c r="DO23">
        <v>1</v>
      </c>
      <c r="DP23">
        <v>2</v>
      </c>
      <c r="DQ23">
        <v>2</v>
      </c>
      <c r="DR23" t="s">
        <v>359</v>
      </c>
      <c r="DS23">
        <v>2.6994799999999999</v>
      </c>
      <c r="DT23">
        <v>2.80688</v>
      </c>
      <c r="DU23">
        <v>9.2321600000000004E-2</v>
      </c>
      <c r="DV23">
        <v>9.4123600000000002E-2</v>
      </c>
      <c r="DW23">
        <v>8.8617100000000004E-2</v>
      </c>
      <c r="DX23">
        <v>8.2359699999999994E-2</v>
      </c>
      <c r="DY23">
        <v>27693.9</v>
      </c>
      <c r="DZ23">
        <v>31196.7</v>
      </c>
      <c r="EA23">
        <v>28693.9</v>
      </c>
      <c r="EB23">
        <v>33000.6</v>
      </c>
      <c r="EC23">
        <v>36342.800000000003</v>
      </c>
      <c r="ED23">
        <v>41163.1</v>
      </c>
      <c r="EE23">
        <v>42109.8</v>
      </c>
      <c r="EF23">
        <v>47747.9</v>
      </c>
      <c r="EG23">
        <v>1.85747</v>
      </c>
      <c r="EH23">
        <v>2.2990499999999998</v>
      </c>
      <c r="EI23">
        <v>0.138596</v>
      </c>
      <c r="EJ23">
        <v>0</v>
      </c>
      <c r="EK23">
        <v>17.2743</v>
      </c>
      <c r="EL23">
        <v>999.9</v>
      </c>
      <c r="EM23">
        <v>66.599999999999994</v>
      </c>
      <c r="EN23">
        <v>21</v>
      </c>
      <c r="EO23">
        <v>16.689399999999999</v>
      </c>
      <c r="EP23">
        <v>62.048400000000001</v>
      </c>
      <c r="EQ23">
        <v>18.301300000000001</v>
      </c>
      <c r="ER23">
        <v>1</v>
      </c>
      <c r="ES23">
        <v>-0.67051099999999997</v>
      </c>
      <c r="ET23">
        <v>0.34980099999999997</v>
      </c>
      <c r="EU23">
        <v>20.243500000000001</v>
      </c>
      <c r="EV23">
        <v>5.2285199999999996</v>
      </c>
      <c r="EW23">
        <v>12.004</v>
      </c>
      <c r="EX23">
        <v>4.9909999999999997</v>
      </c>
      <c r="EY23">
        <v>3.3050000000000002</v>
      </c>
      <c r="EZ23">
        <v>2407.6</v>
      </c>
      <c r="FA23">
        <v>147.6</v>
      </c>
      <c r="FB23">
        <v>32.9</v>
      </c>
      <c r="FC23">
        <v>3.9</v>
      </c>
      <c r="FD23">
        <v>1.8523499999999999</v>
      </c>
      <c r="FE23">
        <v>1.86138</v>
      </c>
      <c r="FF23">
        <v>1.86033</v>
      </c>
      <c r="FG23">
        <v>1.8563799999999999</v>
      </c>
      <c r="FH23">
        <v>1.86069</v>
      </c>
      <c r="FI23">
        <v>1.8570500000000001</v>
      </c>
      <c r="FJ23">
        <v>1.8591299999999999</v>
      </c>
      <c r="FK23">
        <v>1.86202</v>
      </c>
      <c r="FL23">
        <v>0</v>
      </c>
      <c r="FM23">
        <v>0</v>
      </c>
      <c r="FN23">
        <v>0</v>
      </c>
      <c r="FO23">
        <v>0</v>
      </c>
      <c r="FP23" t="s">
        <v>360</v>
      </c>
      <c r="FQ23" t="s">
        <v>361</v>
      </c>
      <c r="FR23" t="s">
        <v>362</v>
      </c>
      <c r="FS23" t="s">
        <v>362</v>
      </c>
      <c r="FT23" t="s">
        <v>362</v>
      </c>
      <c r="FU23" t="s">
        <v>362</v>
      </c>
      <c r="FV23">
        <v>0</v>
      </c>
      <c r="FW23">
        <v>100</v>
      </c>
      <c r="FX23">
        <v>100</v>
      </c>
      <c r="FY23">
        <v>-2.1800000000000002</v>
      </c>
      <c r="FZ23">
        <v>7.3999999999999996E-2</v>
      </c>
      <c r="GA23">
        <v>-0.78213397900239534</v>
      </c>
      <c r="GB23">
        <v>-4.0117494158234393E-3</v>
      </c>
      <c r="GC23">
        <v>1.087516141204025E-6</v>
      </c>
      <c r="GD23">
        <v>-8.657206703991749E-11</v>
      </c>
      <c r="GE23">
        <v>7.3934999999996975E-2</v>
      </c>
      <c r="GF23">
        <v>0</v>
      </c>
      <c r="GG23">
        <v>0</v>
      </c>
      <c r="GH23">
        <v>0</v>
      </c>
      <c r="GI23">
        <v>4</v>
      </c>
      <c r="GJ23">
        <v>2094</v>
      </c>
      <c r="GK23">
        <v>-1</v>
      </c>
      <c r="GL23">
        <v>-1</v>
      </c>
      <c r="GM23">
        <v>5.7</v>
      </c>
      <c r="GN23">
        <v>5.4</v>
      </c>
      <c r="GO23">
        <v>0.98999000000000004</v>
      </c>
      <c r="GP23">
        <v>2.34009</v>
      </c>
      <c r="GQ23">
        <v>1.5942400000000001</v>
      </c>
      <c r="GR23">
        <v>2.34985</v>
      </c>
      <c r="GS23">
        <v>1.40015</v>
      </c>
      <c r="GT23">
        <v>2.2607400000000002</v>
      </c>
      <c r="GU23">
        <v>24.124099999999999</v>
      </c>
      <c r="GV23">
        <v>14.228300000000001</v>
      </c>
      <c r="GW23">
        <v>18</v>
      </c>
      <c r="GX23">
        <v>371.19900000000001</v>
      </c>
      <c r="GY23">
        <v>702.86199999999997</v>
      </c>
      <c r="GZ23">
        <v>17.999600000000001</v>
      </c>
      <c r="HA23">
        <v>18.290800000000001</v>
      </c>
      <c r="HB23">
        <v>30.0001</v>
      </c>
      <c r="HC23">
        <v>18.166599999999999</v>
      </c>
      <c r="HD23">
        <v>18.0977</v>
      </c>
      <c r="HE23">
        <v>19.878799999999998</v>
      </c>
      <c r="HF23">
        <v>-30</v>
      </c>
      <c r="HG23">
        <v>-30</v>
      </c>
      <c r="HH23">
        <v>18</v>
      </c>
      <c r="HI23">
        <v>400</v>
      </c>
      <c r="HJ23">
        <v>0</v>
      </c>
      <c r="HK23">
        <v>105.342</v>
      </c>
      <c r="HL23">
        <v>105.03700000000001</v>
      </c>
    </row>
    <row r="24" spans="1:220" x14ac:dyDescent="0.2">
      <c r="A24">
        <v>6</v>
      </c>
      <c r="B24">
        <v>1689028354</v>
      </c>
      <c r="C24">
        <v>593.40000009536743</v>
      </c>
      <c r="D24" t="s">
        <v>371</v>
      </c>
      <c r="E24" t="s">
        <v>372</v>
      </c>
      <c r="F24" t="s">
        <v>353</v>
      </c>
      <c r="G24" t="s">
        <v>354</v>
      </c>
      <c r="H24" t="s">
        <v>355</v>
      </c>
      <c r="I24" t="s">
        <v>356</v>
      </c>
      <c r="J24" t="s">
        <v>411</v>
      </c>
      <c r="K24" t="s">
        <v>357</v>
      </c>
      <c r="L24">
        <v>1689028354</v>
      </c>
      <c r="M24">
        <f t="shared" si="0"/>
        <v>1.7135164943183848E-3</v>
      </c>
      <c r="N24">
        <f t="shared" si="1"/>
        <v>1.7135164943183849</v>
      </c>
      <c r="O24">
        <f t="shared" si="2"/>
        <v>18.24272199950401</v>
      </c>
      <c r="P24">
        <f t="shared" si="3"/>
        <v>399.88600000000002</v>
      </c>
      <c r="Q24">
        <f t="shared" si="4"/>
        <v>248.69905088209876</v>
      </c>
      <c r="R24">
        <f t="shared" si="5"/>
        <v>24.819897926553757</v>
      </c>
      <c r="S24">
        <f t="shared" si="6"/>
        <v>39.908192922550001</v>
      </c>
      <c r="T24">
        <f t="shared" si="7"/>
        <v>0.20428371603800163</v>
      </c>
      <c r="U24">
        <f t="shared" si="8"/>
        <v>3.6115778874106597</v>
      </c>
      <c r="V24">
        <f t="shared" si="9"/>
        <v>0.19807464231495109</v>
      </c>
      <c r="W24">
        <f t="shared" si="10"/>
        <v>0.12433879181047378</v>
      </c>
      <c r="X24">
        <f t="shared" si="11"/>
        <v>330.77042399999999</v>
      </c>
      <c r="Y24">
        <f t="shared" si="12"/>
        <v>21.130063276479138</v>
      </c>
      <c r="Z24">
        <f t="shared" si="13"/>
        <v>21.130063276479138</v>
      </c>
      <c r="AA24">
        <f t="shared" si="14"/>
        <v>2.5159514878694349</v>
      </c>
      <c r="AB24">
        <f t="shared" si="15"/>
        <v>71.69076666837168</v>
      </c>
      <c r="AC24">
        <f t="shared" si="16"/>
        <v>1.67071384364</v>
      </c>
      <c r="AD24">
        <f t="shared" si="17"/>
        <v>2.3304449391208433</v>
      </c>
      <c r="AE24">
        <f t="shared" si="18"/>
        <v>0.84523764422943493</v>
      </c>
      <c r="AF24">
        <f t="shared" si="19"/>
        <v>-75.566077399440772</v>
      </c>
      <c r="AG24">
        <f t="shared" si="20"/>
        <v>-241.76101217916485</v>
      </c>
      <c r="AH24">
        <f t="shared" si="21"/>
        <v>-13.529063255368509</v>
      </c>
      <c r="AI24">
        <f t="shared" si="22"/>
        <v>-8.5728833974116014E-2</v>
      </c>
      <c r="AJ24">
        <v>0</v>
      </c>
      <c r="AK24">
        <v>0</v>
      </c>
      <c r="AL24">
        <f t="shared" si="23"/>
        <v>1</v>
      </c>
      <c r="AM24">
        <f t="shared" si="24"/>
        <v>0</v>
      </c>
      <c r="AN24">
        <f t="shared" si="25"/>
        <v>53863.057049580151</v>
      </c>
      <c r="AO24">
        <f t="shared" si="26"/>
        <v>1999.94</v>
      </c>
      <c r="AP24">
        <f t="shared" si="27"/>
        <v>1685.9495999999999</v>
      </c>
      <c r="AQ24">
        <f t="shared" si="28"/>
        <v>0.84300009000270004</v>
      </c>
      <c r="AR24">
        <f t="shared" si="29"/>
        <v>0.16539017370521114</v>
      </c>
      <c r="AS24">
        <v>1689028354</v>
      </c>
      <c r="AT24">
        <v>399.88600000000002</v>
      </c>
      <c r="AU24">
        <v>416.27800000000002</v>
      </c>
      <c r="AV24">
        <v>16.7408</v>
      </c>
      <c r="AW24">
        <v>15.281700000000001</v>
      </c>
      <c r="AX24">
        <v>402.22699999999998</v>
      </c>
      <c r="AY24">
        <v>16.676500000000001</v>
      </c>
      <c r="AZ24">
        <v>399.99</v>
      </c>
      <c r="BA24">
        <v>99.599000000000004</v>
      </c>
      <c r="BB24">
        <v>0.19992499999999999</v>
      </c>
      <c r="BC24">
        <v>19.888400000000001</v>
      </c>
      <c r="BD24">
        <v>20.093699999999998</v>
      </c>
      <c r="BE24">
        <v>999.9</v>
      </c>
      <c r="BF24">
        <v>0</v>
      </c>
      <c r="BG24">
        <v>0</v>
      </c>
      <c r="BH24">
        <v>9984.3799999999992</v>
      </c>
      <c r="BI24">
        <v>0</v>
      </c>
      <c r="BJ24">
        <v>1.6757</v>
      </c>
      <c r="BK24">
        <v>-16.391500000000001</v>
      </c>
      <c r="BL24">
        <v>406.69499999999999</v>
      </c>
      <c r="BM24">
        <v>422.738</v>
      </c>
      <c r="BN24">
        <v>1.4590799999999999</v>
      </c>
      <c r="BO24">
        <v>416.27800000000002</v>
      </c>
      <c r="BP24">
        <v>15.281700000000001</v>
      </c>
      <c r="BQ24">
        <v>1.66737</v>
      </c>
      <c r="BR24">
        <v>1.5220400000000001</v>
      </c>
      <c r="BS24">
        <v>14.5959</v>
      </c>
      <c r="BT24">
        <v>13.1914</v>
      </c>
      <c r="BU24">
        <v>1999.94</v>
      </c>
      <c r="BV24">
        <v>0.89999899999999999</v>
      </c>
      <c r="BW24">
        <v>0.10000100000000001</v>
      </c>
      <c r="BX24">
        <v>0</v>
      </c>
      <c r="BY24">
        <v>2.4722</v>
      </c>
      <c r="BZ24">
        <v>0</v>
      </c>
      <c r="CA24">
        <v>5767.05</v>
      </c>
      <c r="CB24">
        <v>16222.1</v>
      </c>
      <c r="CC24">
        <v>40.436999999999998</v>
      </c>
      <c r="CD24">
        <v>41.186999999999998</v>
      </c>
      <c r="CE24">
        <v>40.75</v>
      </c>
      <c r="CF24">
        <v>41.625</v>
      </c>
      <c r="CG24">
        <v>39.561999999999998</v>
      </c>
      <c r="CH24">
        <v>1799.94</v>
      </c>
      <c r="CI24">
        <v>200</v>
      </c>
      <c r="CJ24">
        <v>0</v>
      </c>
      <c r="CK24">
        <v>1689028356.5</v>
      </c>
      <c r="CL24">
        <v>0</v>
      </c>
      <c r="CM24">
        <v>1689028206.5</v>
      </c>
      <c r="CN24" t="s">
        <v>373</v>
      </c>
      <c r="CO24">
        <v>1689028206.5</v>
      </c>
      <c r="CP24">
        <v>1689028205</v>
      </c>
      <c r="CQ24">
        <v>24</v>
      </c>
      <c r="CR24">
        <v>-0.115</v>
      </c>
      <c r="CS24">
        <v>-0.01</v>
      </c>
      <c r="CT24">
        <v>-2.3849999999999998</v>
      </c>
      <c r="CU24">
        <v>6.4000000000000001E-2</v>
      </c>
      <c r="CV24">
        <v>414</v>
      </c>
      <c r="CW24">
        <v>15</v>
      </c>
      <c r="CX24">
        <v>0.14000000000000001</v>
      </c>
      <c r="CY24">
        <v>7.0000000000000007E-2</v>
      </c>
      <c r="CZ24">
        <v>15.845425798101511</v>
      </c>
      <c r="DA24">
        <v>-0.18885034523713029</v>
      </c>
      <c r="DB24">
        <v>4.3242822736135979E-2</v>
      </c>
      <c r="DC24">
        <v>1</v>
      </c>
      <c r="DD24">
        <v>416.23270000000008</v>
      </c>
      <c r="DE24">
        <v>0.31760600375247522</v>
      </c>
      <c r="DF24">
        <v>3.9408882247532848E-2</v>
      </c>
      <c r="DG24">
        <v>-1</v>
      </c>
      <c r="DH24">
        <v>1.4700500000000001</v>
      </c>
      <c r="DI24">
        <v>-4.4697636022517168E-2</v>
      </c>
      <c r="DJ24">
        <v>5.369768616989009E-3</v>
      </c>
      <c r="DK24">
        <v>-1</v>
      </c>
      <c r="DL24">
        <v>0</v>
      </c>
      <c r="DM24">
        <v>0</v>
      </c>
      <c r="DN24">
        <v>0</v>
      </c>
      <c r="DO24">
        <v>1</v>
      </c>
      <c r="DP24">
        <v>2</v>
      </c>
      <c r="DQ24">
        <v>2</v>
      </c>
      <c r="DR24" t="s">
        <v>359</v>
      </c>
      <c r="DS24">
        <v>2.69964</v>
      </c>
      <c r="DT24">
        <v>2.8066800000000001</v>
      </c>
      <c r="DU24">
        <v>9.4974299999999998E-2</v>
      </c>
      <c r="DV24">
        <v>9.7030199999999997E-2</v>
      </c>
      <c r="DW24">
        <v>8.9379899999999998E-2</v>
      </c>
      <c r="DX24">
        <v>8.3005200000000001E-2</v>
      </c>
      <c r="DY24">
        <v>27615.9</v>
      </c>
      <c r="DZ24">
        <v>31099.8</v>
      </c>
      <c r="EA24">
        <v>28696.5</v>
      </c>
      <c r="EB24">
        <v>33003.5</v>
      </c>
      <c r="EC24">
        <v>36314.699999999997</v>
      </c>
      <c r="ED24">
        <v>41139.1</v>
      </c>
      <c r="EE24">
        <v>42113.7</v>
      </c>
      <c r="EF24">
        <v>47753.5</v>
      </c>
      <c r="EG24">
        <v>1.8596299999999999</v>
      </c>
      <c r="EH24">
        <v>2.3014800000000002</v>
      </c>
      <c r="EI24">
        <v>0.17646700000000001</v>
      </c>
      <c r="EJ24">
        <v>0</v>
      </c>
      <c r="EK24">
        <v>17.1676</v>
      </c>
      <c r="EL24">
        <v>999.9</v>
      </c>
      <c r="EM24">
        <v>66.3</v>
      </c>
      <c r="EN24">
        <v>21</v>
      </c>
      <c r="EO24">
        <v>16.613700000000001</v>
      </c>
      <c r="EP24">
        <v>62.308399999999999</v>
      </c>
      <c r="EQ24">
        <v>18.0929</v>
      </c>
      <c r="ER24">
        <v>1</v>
      </c>
      <c r="ES24">
        <v>-0.68035599999999996</v>
      </c>
      <c r="ET24">
        <v>0.34080300000000002</v>
      </c>
      <c r="EU24">
        <v>20.2347</v>
      </c>
      <c r="EV24">
        <v>5.22837</v>
      </c>
      <c r="EW24">
        <v>12.004</v>
      </c>
      <c r="EX24">
        <v>4.9900500000000001</v>
      </c>
      <c r="EY24">
        <v>3.3050000000000002</v>
      </c>
      <c r="EZ24">
        <v>2416</v>
      </c>
      <c r="FA24">
        <v>147.6</v>
      </c>
      <c r="FB24">
        <v>32.9</v>
      </c>
      <c r="FC24">
        <v>4</v>
      </c>
      <c r="FD24">
        <v>1.8522700000000001</v>
      </c>
      <c r="FE24">
        <v>1.8613500000000001</v>
      </c>
      <c r="FF24">
        <v>1.8603099999999999</v>
      </c>
      <c r="FG24">
        <v>1.8563099999999999</v>
      </c>
      <c r="FH24">
        <v>1.86069</v>
      </c>
      <c r="FI24">
        <v>1.8570199999999999</v>
      </c>
      <c r="FJ24">
        <v>1.8591299999999999</v>
      </c>
      <c r="FK24">
        <v>1.86199</v>
      </c>
      <c r="FL24">
        <v>0</v>
      </c>
      <c r="FM24">
        <v>0</v>
      </c>
      <c r="FN24">
        <v>0</v>
      </c>
      <c r="FO24">
        <v>0</v>
      </c>
      <c r="FP24" t="s">
        <v>360</v>
      </c>
      <c r="FQ24" t="s">
        <v>361</v>
      </c>
      <c r="FR24" t="s">
        <v>362</v>
      </c>
      <c r="FS24" t="s">
        <v>362</v>
      </c>
      <c r="FT24" t="s">
        <v>362</v>
      </c>
      <c r="FU24" t="s">
        <v>362</v>
      </c>
      <c r="FV24">
        <v>0</v>
      </c>
      <c r="FW24">
        <v>100</v>
      </c>
      <c r="FX24">
        <v>100</v>
      </c>
      <c r="FY24">
        <v>-2.3410000000000002</v>
      </c>
      <c r="FZ24">
        <v>6.4299999999999996E-2</v>
      </c>
      <c r="GA24">
        <v>-0.8968530190248305</v>
      </c>
      <c r="GB24">
        <v>-4.0117494158234393E-3</v>
      </c>
      <c r="GC24">
        <v>1.087516141204025E-6</v>
      </c>
      <c r="GD24">
        <v>-8.657206703991749E-11</v>
      </c>
      <c r="GE24">
        <v>6.4265000000002459E-2</v>
      </c>
      <c r="GF24">
        <v>0</v>
      </c>
      <c r="GG24">
        <v>0</v>
      </c>
      <c r="GH24">
        <v>0</v>
      </c>
      <c r="GI24">
        <v>4</v>
      </c>
      <c r="GJ24">
        <v>2094</v>
      </c>
      <c r="GK24">
        <v>-1</v>
      </c>
      <c r="GL24">
        <v>-1</v>
      </c>
      <c r="GM24">
        <v>2.5</v>
      </c>
      <c r="GN24">
        <v>2.5</v>
      </c>
      <c r="GO24">
        <v>1.02295</v>
      </c>
      <c r="GP24">
        <v>2.3327599999999999</v>
      </c>
      <c r="GQ24">
        <v>1.5942400000000001</v>
      </c>
      <c r="GR24">
        <v>2.34985</v>
      </c>
      <c r="GS24">
        <v>1.40015</v>
      </c>
      <c r="GT24">
        <v>2.3339799999999999</v>
      </c>
      <c r="GU24">
        <v>23.981999999999999</v>
      </c>
      <c r="GV24">
        <v>14.175800000000001</v>
      </c>
      <c r="GW24">
        <v>18</v>
      </c>
      <c r="GX24">
        <v>371.25099999999998</v>
      </c>
      <c r="GY24">
        <v>703.03599999999994</v>
      </c>
      <c r="GZ24">
        <v>18.000900000000001</v>
      </c>
      <c r="HA24">
        <v>18.164100000000001</v>
      </c>
      <c r="HB24">
        <v>30.0001</v>
      </c>
      <c r="HC24">
        <v>18.039000000000001</v>
      </c>
      <c r="HD24">
        <v>17.969200000000001</v>
      </c>
      <c r="HE24">
        <v>20.523800000000001</v>
      </c>
      <c r="HF24">
        <v>-30</v>
      </c>
      <c r="HG24">
        <v>-30</v>
      </c>
      <c r="HH24">
        <v>18</v>
      </c>
      <c r="HI24">
        <v>416.26600000000002</v>
      </c>
      <c r="HJ24">
        <v>0</v>
      </c>
      <c r="HK24">
        <v>105.352</v>
      </c>
      <c r="HL24">
        <v>105.048</v>
      </c>
    </row>
    <row r="25" spans="1:220" x14ac:dyDescent="0.2">
      <c r="A25">
        <v>7</v>
      </c>
      <c r="B25">
        <v>1689028414.5</v>
      </c>
      <c r="C25">
        <v>653.90000009536743</v>
      </c>
      <c r="D25" t="s">
        <v>374</v>
      </c>
      <c r="E25" t="s">
        <v>375</v>
      </c>
      <c r="F25" t="s">
        <v>353</v>
      </c>
      <c r="G25" t="s">
        <v>354</v>
      </c>
      <c r="H25" t="s">
        <v>355</v>
      </c>
      <c r="I25" t="s">
        <v>356</v>
      </c>
      <c r="J25" t="s">
        <v>411</v>
      </c>
      <c r="K25" t="s">
        <v>357</v>
      </c>
      <c r="L25">
        <v>1689028414.5</v>
      </c>
      <c r="M25">
        <f t="shared" si="0"/>
        <v>1.7618830022074227E-3</v>
      </c>
      <c r="N25">
        <f t="shared" si="1"/>
        <v>1.7618830022074228</v>
      </c>
      <c r="O25">
        <f t="shared" si="2"/>
        <v>18.283090155942787</v>
      </c>
      <c r="P25">
        <f t="shared" si="3"/>
        <v>399.96899999999999</v>
      </c>
      <c r="Q25">
        <f t="shared" si="4"/>
        <v>256.54040991614744</v>
      </c>
      <c r="R25">
        <f t="shared" si="5"/>
        <v>25.603002020521519</v>
      </c>
      <c r="S25">
        <f t="shared" si="6"/>
        <v>39.917325767481003</v>
      </c>
      <c r="T25">
        <f t="shared" si="7"/>
        <v>0.21638677246519383</v>
      </c>
      <c r="U25">
        <f t="shared" si="8"/>
        <v>3.613461661296741</v>
      </c>
      <c r="V25">
        <f t="shared" si="9"/>
        <v>0.20943715164833301</v>
      </c>
      <c r="W25">
        <f t="shared" si="10"/>
        <v>0.13150402252421278</v>
      </c>
      <c r="X25">
        <f t="shared" si="11"/>
        <v>297.67690199999993</v>
      </c>
      <c r="Y25">
        <f t="shared" si="12"/>
        <v>21.033101577439744</v>
      </c>
      <c r="Z25">
        <f t="shared" si="13"/>
        <v>21.033101577439744</v>
      </c>
      <c r="AA25">
        <f t="shared" si="14"/>
        <v>2.5010136713129638</v>
      </c>
      <c r="AB25">
        <f t="shared" si="15"/>
        <v>71.713280005318452</v>
      </c>
      <c r="AC25">
        <f t="shared" si="16"/>
        <v>1.6790229080613002</v>
      </c>
      <c r="AD25">
        <f t="shared" si="17"/>
        <v>2.3412998372641431</v>
      </c>
      <c r="AE25">
        <f t="shared" si="18"/>
        <v>0.82199076325166365</v>
      </c>
      <c r="AF25">
        <f t="shared" si="19"/>
        <v>-77.699040397347346</v>
      </c>
      <c r="AG25">
        <f t="shared" si="20"/>
        <v>-208.38743585554536</v>
      </c>
      <c r="AH25">
        <f t="shared" si="21"/>
        <v>-11.65406085123549</v>
      </c>
      <c r="AI25">
        <f t="shared" si="22"/>
        <v>-6.3635104128280773E-2</v>
      </c>
      <c r="AJ25">
        <v>0</v>
      </c>
      <c r="AK25">
        <v>0</v>
      </c>
      <c r="AL25">
        <f t="shared" si="23"/>
        <v>1</v>
      </c>
      <c r="AM25">
        <f t="shared" si="24"/>
        <v>0</v>
      </c>
      <c r="AN25">
        <f t="shared" si="25"/>
        <v>53889.15776145237</v>
      </c>
      <c r="AO25">
        <f t="shared" si="26"/>
        <v>1799.85</v>
      </c>
      <c r="AP25">
        <f t="shared" si="27"/>
        <v>1517.2733999999996</v>
      </c>
      <c r="AQ25">
        <f t="shared" si="28"/>
        <v>0.84299991665972152</v>
      </c>
      <c r="AR25">
        <f t="shared" si="29"/>
        <v>0.16538983915326275</v>
      </c>
      <c r="AS25">
        <v>1689028414.5</v>
      </c>
      <c r="AT25">
        <v>399.96899999999999</v>
      </c>
      <c r="AU25">
        <v>416.41</v>
      </c>
      <c r="AV25">
        <v>16.823699999999999</v>
      </c>
      <c r="AW25">
        <v>15.3238</v>
      </c>
      <c r="AX25">
        <v>402.30900000000003</v>
      </c>
      <c r="AY25">
        <v>16.759499999999999</v>
      </c>
      <c r="AZ25">
        <v>400.05900000000003</v>
      </c>
      <c r="BA25">
        <v>99.600999999999999</v>
      </c>
      <c r="BB25">
        <v>0.200049</v>
      </c>
      <c r="BC25">
        <v>19.9634</v>
      </c>
      <c r="BD25">
        <v>20.081</v>
      </c>
      <c r="BE25">
        <v>999.9</v>
      </c>
      <c r="BF25">
        <v>0</v>
      </c>
      <c r="BG25">
        <v>0</v>
      </c>
      <c r="BH25">
        <v>9991.8799999999992</v>
      </c>
      <c r="BI25">
        <v>0</v>
      </c>
      <c r="BJ25">
        <v>1.7986</v>
      </c>
      <c r="BK25">
        <v>-16.441400000000002</v>
      </c>
      <c r="BL25">
        <v>406.81299999999999</v>
      </c>
      <c r="BM25">
        <v>422.89</v>
      </c>
      <c r="BN25">
        <v>1.4998800000000001</v>
      </c>
      <c r="BO25">
        <v>416.41</v>
      </c>
      <c r="BP25">
        <v>15.3238</v>
      </c>
      <c r="BQ25">
        <v>1.6756599999999999</v>
      </c>
      <c r="BR25">
        <v>1.52627</v>
      </c>
      <c r="BS25">
        <v>14.672800000000001</v>
      </c>
      <c r="BT25">
        <v>13.2339</v>
      </c>
      <c r="BU25">
        <v>1799.85</v>
      </c>
      <c r="BV25">
        <v>0.90000199999999997</v>
      </c>
      <c r="BW25">
        <v>9.9997699999999995E-2</v>
      </c>
      <c r="BX25">
        <v>0</v>
      </c>
      <c r="BY25">
        <v>2.5013999999999998</v>
      </c>
      <c r="BZ25">
        <v>0</v>
      </c>
      <c r="CA25">
        <v>5141.8500000000004</v>
      </c>
      <c r="CB25">
        <v>14599.1</v>
      </c>
      <c r="CC25">
        <v>41.25</v>
      </c>
      <c r="CD25">
        <v>41.436999999999998</v>
      </c>
      <c r="CE25">
        <v>41.25</v>
      </c>
      <c r="CF25">
        <v>42</v>
      </c>
      <c r="CG25">
        <v>40.25</v>
      </c>
      <c r="CH25">
        <v>1619.87</v>
      </c>
      <c r="CI25">
        <v>179.98</v>
      </c>
      <c r="CJ25">
        <v>0</v>
      </c>
      <c r="CK25">
        <v>1689028417.0999999</v>
      </c>
      <c r="CL25">
        <v>0</v>
      </c>
      <c r="CM25">
        <v>1689028206.5</v>
      </c>
      <c r="CN25" t="s">
        <v>373</v>
      </c>
      <c r="CO25">
        <v>1689028206.5</v>
      </c>
      <c r="CP25">
        <v>1689028205</v>
      </c>
      <c r="CQ25">
        <v>24</v>
      </c>
      <c r="CR25">
        <v>-0.115</v>
      </c>
      <c r="CS25">
        <v>-0.01</v>
      </c>
      <c r="CT25">
        <v>-2.3849999999999998</v>
      </c>
      <c r="CU25">
        <v>6.4000000000000001E-2</v>
      </c>
      <c r="CV25">
        <v>414</v>
      </c>
      <c r="CW25">
        <v>15</v>
      </c>
      <c r="CX25">
        <v>0.14000000000000001</v>
      </c>
      <c r="CY25">
        <v>7.0000000000000007E-2</v>
      </c>
      <c r="CZ25">
        <v>15.72207832330179</v>
      </c>
      <c r="DA25">
        <v>0.42078070932808059</v>
      </c>
      <c r="DB25">
        <v>5.3622610176214683E-2</v>
      </c>
      <c r="DC25">
        <v>1</v>
      </c>
      <c r="DD25">
        <v>416.3215121951219</v>
      </c>
      <c r="DE25">
        <v>9.821602787439257E-2</v>
      </c>
      <c r="DF25">
        <v>3.2430881061126862E-2</v>
      </c>
      <c r="DG25">
        <v>-1</v>
      </c>
      <c r="DH25">
        <v>1.501728292682927</v>
      </c>
      <c r="DI25">
        <v>6.0566550522646277E-2</v>
      </c>
      <c r="DJ25">
        <v>7.6768752860938757E-3</v>
      </c>
      <c r="DK25">
        <v>-1</v>
      </c>
      <c r="DL25">
        <v>0</v>
      </c>
      <c r="DM25">
        <v>0</v>
      </c>
      <c r="DN25">
        <v>0</v>
      </c>
      <c r="DO25">
        <v>1</v>
      </c>
      <c r="DP25">
        <v>2</v>
      </c>
      <c r="DQ25">
        <v>2</v>
      </c>
      <c r="DR25" t="s">
        <v>359</v>
      </c>
      <c r="DS25">
        <v>2.69983</v>
      </c>
      <c r="DT25">
        <v>2.80687</v>
      </c>
      <c r="DU25">
        <v>9.4990900000000003E-2</v>
      </c>
      <c r="DV25">
        <v>9.7055100000000005E-2</v>
      </c>
      <c r="DW25">
        <v>8.9704599999999995E-2</v>
      </c>
      <c r="DX25">
        <v>8.3172599999999999E-2</v>
      </c>
      <c r="DY25">
        <v>27613.200000000001</v>
      </c>
      <c r="DZ25">
        <v>31098</v>
      </c>
      <c r="EA25">
        <v>28694.2</v>
      </c>
      <c r="EB25">
        <v>33002.5</v>
      </c>
      <c r="EC25">
        <v>36298.699999999997</v>
      </c>
      <c r="ED25">
        <v>41130</v>
      </c>
      <c r="EE25">
        <v>42110.6</v>
      </c>
      <c r="EF25">
        <v>47751.6</v>
      </c>
      <c r="EG25">
        <v>1.85972</v>
      </c>
      <c r="EH25">
        <v>2.30145</v>
      </c>
      <c r="EI25">
        <v>0.172738</v>
      </c>
      <c r="EJ25">
        <v>0</v>
      </c>
      <c r="EK25">
        <v>17.216799999999999</v>
      </c>
      <c r="EL25">
        <v>999.9</v>
      </c>
      <c r="EM25">
        <v>66.3</v>
      </c>
      <c r="EN25">
        <v>21</v>
      </c>
      <c r="EO25">
        <v>16.6128</v>
      </c>
      <c r="EP25">
        <v>62.818399999999997</v>
      </c>
      <c r="EQ25">
        <v>18.613800000000001</v>
      </c>
      <c r="ER25">
        <v>1</v>
      </c>
      <c r="ES25">
        <v>-0.67839400000000005</v>
      </c>
      <c r="ET25">
        <v>0.395482</v>
      </c>
      <c r="EU25">
        <v>20.2362</v>
      </c>
      <c r="EV25">
        <v>5.22837</v>
      </c>
      <c r="EW25">
        <v>12.004</v>
      </c>
      <c r="EX25">
        <v>4.9904000000000002</v>
      </c>
      <c r="EY25">
        <v>3.3050000000000002</v>
      </c>
      <c r="EZ25">
        <v>2417.1999999999998</v>
      </c>
      <c r="FA25">
        <v>147.6</v>
      </c>
      <c r="FB25">
        <v>32.9</v>
      </c>
      <c r="FC25">
        <v>4</v>
      </c>
      <c r="FD25">
        <v>1.8523400000000001</v>
      </c>
      <c r="FE25">
        <v>1.86138</v>
      </c>
      <c r="FF25">
        <v>1.8603400000000001</v>
      </c>
      <c r="FG25">
        <v>1.8563000000000001</v>
      </c>
      <c r="FH25">
        <v>1.8607100000000001</v>
      </c>
      <c r="FI25">
        <v>1.85701</v>
      </c>
      <c r="FJ25">
        <v>1.8591299999999999</v>
      </c>
      <c r="FK25">
        <v>1.8620300000000001</v>
      </c>
      <c r="FL25">
        <v>0</v>
      </c>
      <c r="FM25">
        <v>0</v>
      </c>
      <c r="FN25">
        <v>0</v>
      </c>
      <c r="FO25">
        <v>0</v>
      </c>
      <c r="FP25" t="s">
        <v>360</v>
      </c>
      <c r="FQ25" t="s">
        <v>361</v>
      </c>
      <c r="FR25" t="s">
        <v>362</v>
      </c>
      <c r="FS25" t="s">
        <v>362</v>
      </c>
      <c r="FT25" t="s">
        <v>362</v>
      </c>
      <c r="FU25" t="s">
        <v>362</v>
      </c>
      <c r="FV25">
        <v>0</v>
      </c>
      <c r="FW25">
        <v>100</v>
      </c>
      <c r="FX25">
        <v>100</v>
      </c>
      <c r="FY25">
        <v>-2.34</v>
      </c>
      <c r="FZ25">
        <v>6.4199999999999993E-2</v>
      </c>
      <c r="GA25">
        <v>-0.8968530190248305</v>
      </c>
      <c r="GB25">
        <v>-4.0117494158234393E-3</v>
      </c>
      <c r="GC25">
        <v>1.087516141204025E-6</v>
      </c>
      <c r="GD25">
        <v>-8.657206703991749E-11</v>
      </c>
      <c r="GE25">
        <v>6.4265000000002459E-2</v>
      </c>
      <c r="GF25">
        <v>0</v>
      </c>
      <c r="GG25">
        <v>0</v>
      </c>
      <c r="GH25">
        <v>0</v>
      </c>
      <c r="GI25">
        <v>4</v>
      </c>
      <c r="GJ25">
        <v>2094</v>
      </c>
      <c r="GK25">
        <v>-1</v>
      </c>
      <c r="GL25">
        <v>-1</v>
      </c>
      <c r="GM25">
        <v>3.5</v>
      </c>
      <c r="GN25">
        <v>3.5</v>
      </c>
      <c r="GO25">
        <v>1.02295</v>
      </c>
      <c r="GP25">
        <v>2.3303199999999999</v>
      </c>
      <c r="GQ25">
        <v>1.5942400000000001</v>
      </c>
      <c r="GR25">
        <v>2.34985</v>
      </c>
      <c r="GS25">
        <v>1.40015</v>
      </c>
      <c r="GT25">
        <v>2.3046899999999999</v>
      </c>
      <c r="GU25">
        <v>23.9617</v>
      </c>
      <c r="GV25">
        <v>14.1846</v>
      </c>
      <c r="GW25">
        <v>18</v>
      </c>
      <c r="GX25">
        <v>371.32299999999998</v>
      </c>
      <c r="GY25">
        <v>703.04300000000001</v>
      </c>
      <c r="GZ25">
        <v>18.001000000000001</v>
      </c>
      <c r="HA25">
        <v>18.172799999999999</v>
      </c>
      <c r="HB25">
        <v>30.0002</v>
      </c>
      <c r="HC25">
        <v>18.042100000000001</v>
      </c>
      <c r="HD25">
        <v>17.9711</v>
      </c>
      <c r="HE25">
        <v>20.526499999999999</v>
      </c>
      <c r="HF25">
        <v>-30</v>
      </c>
      <c r="HG25">
        <v>-30</v>
      </c>
      <c r="HH25">
        <v>18</v>
      </c>
      <c r="HI25">
        <v>416.358</v>
      </c>
      <c r="HJ25">
        <v>0</v>
      </c>
      <c r="HK25">
        <v>105.34399999999999</v>
      </c>
      <c r="HL25">
        <v>105.044</v>
      </c>
    </row>
    <row r="26" spans="1:220" x14ac:dyDescent="0.2">
      <c r="A26">
        <v>8</v>
      </c>
      <c r="B26">
        <v>1689028475</v>
      </c>
      <c r="C26">
        <v>714.40000009536743</v>
      </c>
      <c r="D26" t="s">
        <v>376</v>
      </c>
      <c r="E26" t="s">
        <v>377</v>
      </c>
      <c r="F26" t="s">
        <v>353</v>
      </c>
      <c r="G26" t="s">
        <v>354</v>
      </c>
      <c r="H26" t="s">
        <v>355</v>
      </c>
      <c r="I26" t="s">
        <v>356</v>
      </c>
      <c r="J26" t="s">
        <v>411</v>
      </c>
      <c r="K26" t="s">
        <v>357</v>
      </c>
      <c r="L26">
        <v>1689028475</v>
      </c>
      <c r="M26">
        <f t="shared" si="0"/>
        <v>1.6438580573184531E-3</v>
      </c>
      <c r="N26">
        <f t="shared" si="1"/>
        <v>1.6438580573184531</v>
      </c>
      <c r="O26">
        <f t="shared" si="2"/>
        <v>17.869282117251178</v>
      </c>
      <c r="P26">
        <f t="shared" si="3"/>
        <v>400.005</v>
      </c>
      <c r="Q26">
        <f t="shared" si="4"/>
        <v>257.20723568037118</v>
      </c>
      <c r="R26">
        <f t="shared" si="5"/>
        <v>25.669990469628104</v>
      </c>
      <c r="S26">
        <f t="shared" si="6"/>
        <v>39.921600613769996</v>
      </c>
      <c r="T26">
        <f t="shared" si="7"/>
        <v>0.21199325940888983</v>
      </c>
      <c r="U26">
        <f t="shared" si="8"/>
        <v>3.6277061351017741</v>
      </c>
      <c r="V26">
        <f t="shared" si="9"/>
        <v>0.20534362339450313</v>
      </c>
      <c r="W26">
        <f t="shared" si="10"/>
        <v>0.12891983302021734</v>
      </c>
      <c r="X26">
        <f t="shared" si="11"/>
        <v>248.093559</v>
      </c>
      <c r="Y26">
        <f t="shared" si="12"/>
        <v>20.818520539021804</v>
      </c>
      <c r="Z26">
        <f t="shared" si="13"/>
        <v>20.818520539021804</v>
      </c>
      <c r="AA26">
        <f t="shared" si="14"/>
        <v>2.4682313964140925</v>
      </c>
      <c r="AB26">
        <f t="shared" si="15"/>
        <v>71.987304476584526</v>
      </c>
      <c r="AC26">
        <f t="shared" si="16"/>
        <v>1.6858980613941996</v>
      </c>
      <c r="AD26">
        <f t="shared" si="17"/>
        <v>2.3419380315074521</v>
      </c>
      <c r="AE26">
        <f t="shared" si="18"/>
        <v>0.78233333501989288</v>
      </c>
      <c r="AF26">
        <f t="shared" si="19"/>
        <v>-72.494140327743779</v>
      </c>
      <c r="AG26">
        <f t="shared" si="20"/>
        <v>-166.38127996554763</v>
      </c>
      <c r="AH26">
        <f t="shared" si="21"/>
        <v>-9.258367968135806</v>
      </c>
      <c r="AI26">
        <f t="shared" si="22"/>
        <v>-4.0229261427242591E-2</v>
      </c>
      <c r="AJ26">
        <v>0</v>
      </c>
      <c r="AK26">
        <v>0</v>
      </c>
      <c r="AL26">
        <f t="shared" si="23"/>
        <v>1</v>
      </c>
      <c r="AM26">
        <f t="shared" si="24"/>
        <v>0</v>
      </c>
      <c r="AN26">
        <f t="shared" si="25"/>
        <v>54189.884852171504</v>
      </c>
      <c r="AO26">
        <f t="shared" si="26"/>
        <v>1500.05</v>
      </c>
      <c r="AP26">
        <f t="shared" si="27"/>
        <v>1264.5423000000001</v>
      </c>
      <c r="AQ26">
        <f t="shared" si="28"/>
        <v>0.84300009999666681</v>
      </c>
      <c r="AR26">
        <f t="shared" si="29"/>
        <v>0.16539019299356689</v>
      </c>
      <c r="AS26">
        <v>1689028475</v>
      </c>
      <c r="AT26">
        <v>400.005</v>
      </c>
      <c r="AU26">
        <v>416.05</v>
      </c>
      <c r="AV26">
        <v>16.892299999999999</v>
      </c>
      <c r="AW26">
        <v>15.492699999999999</v>
      </c>
      <c r="AX26">
        <v>402.34500000000003</v>
      </c>
      <c r="AY26">
        <v>16.828099999999999</v>
      </c>
      <c r="AZ26">
        <v>399.98099999999999</v>
      </c>
      <c r="BA26">
        <v>99.602999999999994</v>
      </c>
      <c r="BB26">
        <v>0.19975399999999999</v>
      </c>
      <c r="BC26">
        <v>19.9678</v>
      </c>
      <c r="BD26">
        <v>19.941700000000001</v>
      </c>
      <c r="BE26">
        <v>999.9</v>
      </c>
      <c r="BF26">
        <v>0</v>
      </c>
      <c r="BG26">
        <v>0</v>
      </c>
      <c r="BH26">
        <v>10050</v>
      </c>
      <c r="BI26">
        <v>0</v>
      </c>
      <c r="BJ26">
        <v>1.7986</v>
      </c>
      <c r="BK26">
        <v>-16.045500000000001</v>
      </c>
      <c r="BL26">
        <v>406.87799999999999</v>
      </c>
      <c r="BM26">
        <v>422.59699999999998</v>
      </c>
      <c r="BN26">
        <v>1.3996900000000001</v>
      </c>
      <c r="BO26">
        <v>416.05</v>
      </c>
      <c r="BP26">
        <v>15.492699999999999</v>
      </c>
      <c r="BQ26">
        <v>1.6825300000000001</v>
      </c>
      <c r="BR26">
        <v>1.54311</v>
      </c>
      <c r="BS26">
        <v>14.7362</v>
      </c>
      <c r="BT26">
        <v>13.402200000000001</v>
      </c>
      <c r="BU26">
        <v>1500.05</v>
      </c>
      <c r="BV26">
        <v>0.89999799999999996</v>
      </c>
      <c r="BW26">
        <v>0.10000199999999999</v>
      </c>
      <c r="BX26">
        <v>0</v>
      </c>
      <c r="BY26">
        <v>2.2328999999999999</v>
      </c>
      <c r="BZ26">
        <v>0</v>
      </c>
      <c r="CA26">
        <v>4404.1899999999996</v>
      </c>
      <c r="CB26">
        <v>12167.4</v>
      </c>
      <c r="CC26">
        <v>39.686999999999998</v>
      </c>
      <c r="CD26">
        <v>39.875</v>
      </c>
      <c r="CE26">
        <v>39.875</v>
      </c>
      <c r="CF26">
        <v>39.061999999999998</v>
      </c>
      <c r="CG26">
        <v>38.686999999999998</v>
      </c>
      <c r="CH26">
        <v>1350.04</v>
      </c>
      <c r="CI26">
        <v>150.01</v>
      </c>
      <c r="CJ26">
        <v>0</v>
      </c>
      <c r="CK26">
        <v>1689028477.7</v>
      </c>
      <c r="CL26">
        <v>0</v>
      </c>
      <c r="CM26">
        <v>1689028206.5</v>
      </c>
      <c r="CN26" t="s">
        <v>373</v>
      </c>
      <c r="CO26">
        <v>1689028206.5</v>
      </c>
      <c r="CP26">
        <v>1689028205</v>
      </c>
      <c r="CQ26">
        <v>24</v>
      </c>
      <c r="CR26">
        <v>-0.115</v>
      </c>
      <c r="CS26">
        <v>-0.01</v>
      </c>
      <c r="CT26">
        <v>-2.3849999999999998</v>
      </c>
      <c r="CU26">
        <v>6.4000000000000001E-2</v>
      </c>
      <c r="CV26">
        <v>414</v>
      </c>
      <c r="CW26">
        <v>15</v>
      </c>
      <c r="CX26">
        <v>0.14000000000000001</v>
      </c>
      <c r="CY26">
        <v>7.0000000000000007E-2</v>
      </c>
      <c r="CZ26">
        <v>15.486037124746121</v>
      </c>
      <c r="DA26">
        <v>-0.22536748453111111</v>
      </c>
      <c r="DB26">
        <v>3.1839376577407229E-2</v>
      </c>
      <c r="DC26">
        <v>1</v>
      </c>
      <c r="DD26">
        <v>416.09229268292682</v>
      </c>
      <c r="DE26">
        <v>-0.19001393728322361</v>
      </c>
      <c r="DF26">
        <v>2.7253322824878839E-2</v>
      </c>
      <c r="DG26">
        <v>-1</v>
      </c>
      <c r="DH26">
        <v>1.4006948780487809</v>
      </c>
      <c r="DI26">
        <v>1.7135749128920279E-2</v>
      </c>
      <c r="DJ26">
        <v>2.3389513201028419E-3</v>
      </c>
      <c r="DK26">
        <v>-1</v>
      </c>
      <c r="DL26">
        <v>0</v>
      </c>
      <c r="DM26">
        <v>0</v>
      </c>
      <c r="DN26">
        <v>0</v>
      </c>
      <c r="DO26">
        <v>1</v>
      </c>
      <c r="DP26">
        <v>2</v>
      </c>
      <c r="DQ26">
        <v>2</v>
      </c>
      <c r="DR26" t="s">
        <v>359</v>
      </c>
      <c r="DS26">
        <v>2.69956</v>
      </c>
      <c r="DT26">
        <v>2.80708</v>
      </c>
      <c r="DU26">
        <v>9.4995499999999997E-2</v>
      </c>
      <c r="DV26">
        <v>9.6991499999999994E-2</v>
      </c>
      <c r="DW26">
        <v>8.99697E-2</v>
      </c>
      <c r="DX26">
        <v>8.3834699999999998E-2</v>
      </c>
      <c r="DY26">
        <v>27611.3</v>
      </c>
      <c r="DZ26">
        <v>31097.7</v>
      </c>
      <c r="EA26">
        <v>28692.400000000001</v>
      </c>
      <c r="EB26">
        <v>32999.9</v>
      </c>
      <c r="EC26">
        <v>36285.4</v>
      </c>
      <c r="ED26">
        <v>41097</v>
      </c>
      <c r="EE26">
        <v>42107.9</v>
      </c>
      <c r="EF26">
        <v>47748.1</v>
      </c>
      <c r="EG26">
        <v>1.8594200000000001</v>
      </c>
      <c r="EH26">
        <v>2.3012299999999999</v>
      </c>
      <c r="EI26">
        <v>0.16329399999999999</v>
      </c>
      <c r="EJ26">
        <v>0</v>
      </c>
      <c r="EK26">
        <v>17.233899999999998</v>
      </c>
      <c r="EL26">
        <v>999.9</v>
      </c>
      <c r="EM26">
        <v>66.400000000000006</v>
      </c>
      <c r="EN26">
        <v>21</v>
      </c>
      <c r="EO26">
        <v>16.640799999999999</v>
      </c>
      <c r="EP26">
        <v>62.478400000000001</v>
      </c>
      <c r="EQ26">
        <v>18.697900000000001</v>
      </c>
      <c r="ER26">
        <v>1</v>
      </c>
      <c r="ES26">
        <v>-0.67569100000000004</v>
      </c>
      <c r="ET26">
        <v>0.43940099999999999</v>
      </c>
      <c r="EU26">
        <v>20.236699999999999</v>
      </c>
      <c r="EV26">
        <v>5.2289700000000003</v>
      </c>
      <c r="EW26">
        <v>12.004</v>
      </c>
      <c r="EX26">
        <v>4.9908999999999999</v>
      </c>
      <c r="EY26">
        <v>3.3050000000000002</v>
      </c>
      <c r="EZ26">
        <v>2418.8000000000002</v>
      </c>
      <c r="FA26">
        <v>147.6</v>
      </c>
      <c r="FB26">
        <v>32.9</v>
      </c>
      <c r="FC26">
        <v>4</v>
      </c>
      <c r="FD26">
        <v>1.85226</v>
      </c>
      <c r="FE26">
        <v>1.8613299999999999</v>
      </c>
      <c r="FF26">
        <v>1.8602700000000001</v>
      </c>
      <c r="FG26">
        <v>1.85629</v>
      </c>
      <c r="FH26">
        <v>1.86067</v>
      </c>
      <c r="FI26">
        <v>1.857</v>
      </c>
      <c r="FJ26">
        <v>1.8591299999999999</v>
      </c>
      <c r="FK26">
        <v>1.8619300000000001</v>
      </c>
      <c r="FL26">
        <v>0</v>
      </c>
      <c r="FM26">
        <v>0</v>
      </c>
      <c r="FN26">
        <v>0</v>
      </c>
      <c r="FO26">
        <v>0</v>
      </c>
      <c r="FP26" t="s">
        <v>360</v>
      </c>
      <c r="FQ26" t="s">
        <v>361</v>
      </c>
      <c r="FR26" t="s">
        <v>362</v>
      </c>
      <c r="FS26" t="s">
        <v>362</v>
      </c>
      <c r="FT26" t="s">
        <v>362</v>
      </c>
      <c r="FU26" t="s">
        <v>362</v>
      </c>
      <c r="FV26">
        <v>0</v>
      </c>
      <c r="FW26">
        <v>100</v>
      </c>
      <c r="FX26">
        <v>100</v>
      </c>
      <c r="FY26">
        <v>-2.34</v>
      </c>
      <c r="FZ26">
        <v>6.4199999999999993E-2</v>
      </c>
      <c r="GA26">
        <v>-0.8968530190248305</v>
      </c>
      <c r="GB26">
        <v>-4.0117494158234393E-3</v>
      </c>
      <c r="GC26">
        <v>1.087516141204025E-6</v>
      </c>
      <c r="GD26">
        <v>-8.657206703991749E-11</v>
      </c>
      <c r="GE26">
        <v>6.4265000000002459E-2</v>
      </c>
      <c r="GF26">
        <v>0</v>
      </c>
      <c r="GG26">
        <v>0</v>
      </c>
      <c r="GH26">
        <v>0</v>
      </c>
      <c r="GI26">
        <v>4</v>
      </c>
      <c r="GJ26">
        <v>2094</v>
      </c>
      <c r="GK26">
        <v>-1</v>
      </c>
      <c r="GL26">
        <v>-1</v>
      </c>
      <c r="GM26">
        <v>4.5</v>
      </c>
      <c r="GN26">
        <v>4.5</v>
      </c>
      <c r="GO26">
        <v>1.02173</v>
      </c>
      <c r="GP26">
        <v>2.32544</v>
      </c>
      <c r="GQ26">
        <v>1.5942400000000001</v>
      </c>
      <c r="GR26">
        <v>2.34985</v>
      </c>
      <c r="GS26">
        <v>1.40015</v>
      </c>
      <c r="GT26">
        <v>2.2912599999999999</v>
      </c>
      <c r="GU26">
        <v>23.9617</v>
      </c>
      <c r="GV26">
        <v>14.1671</v>
      </c>
      <c r="GW26">
        <v>18</v>
      </c>
      <c r="GX26">
        <v>371.31400000000002</v>
      </c>
      <c r="GY26">
        <v>703.09500000000003</v>
      </c>
      <c r="GZ26">
        <v>18.000800000000002</v>
      </c>
      <c r="HA26">
        <v>18.1981</v>
      </c>
      <c r="HB26">
        <v>30.000299999999999</v>
      </c>
      <c r="HC26">
        <v>18.059699999999999</v>
      </c>
      <c r="HD26">
        <v>17.987400000000001</v>
      </c>
      <c r="HE26">
        <v>20.516500000000001</v>
      </c>
      <c r="HF26">
        <v>-30</v>
      </c>
      <c r="HG26">
        <v>-30</v>
      </c>
      <c r="HH26">
        <v>18</v>
      </c>
      <c r="HI26">
        <v>416.11200000000002</v>
      </c>
      <c r="HJ26">
        <v>0</v>
      </c>
      <c r="HK26">
        <v>105.337</v>
      </c>
      <c r="HL26">
        <v>105.036</v>
      </c>
    </row>
    <row r="27" spans="1:220" x14ac:dyDescent="0.2">
      <c r="A27">
        <v>9</v>
      </c>
      <c r="B27">
        <v>1689028535.5</v>
      </c>
      <c r="C27">
        <v>774.90000009536743</v>
      </c>
      <c r="D27" t="s">
        <v>378</v>
      </c>
      <c r="E27" t="s">
        <v>379</v>
      </c>
      <c r="F27" t="s">
        <v>353</v>
      </c>
      <c r="G27" t="s">
        <v>354</v>
      </c>
      <c r="H27" t="s">
        <v>355</v>
      </c>
      <c r="I27" t="s">
        <v>356</v>
      </c>
      <c r="J27" t="s">
        <v>411</v>
      </c>
      <c r="K27" t="s">
        <v>357</v>
      </c>
      <c r="L27">
        <v>1689028535.5</v>
      </c>
      <c r="M27">
        <f t="shared" si="0"/>
        <v>1.561299883854338E-3</v>
      </c>
      <c r="N27">
        <f t="shared" si="1"/>
        <v>1.5612998838543379</v>
      </c>
      <c r="O27">
        <f t="shared" si="2"/>
        <v>17.525638598734645</v>
      </c>
      <c r="P27">
        <f t="shared" si="3"/>
        <v>399.99099999999999</v>
      </c>
      <c r="Q27">
        <f t="shared" si="4"/>
        <v>261.53090320658686</v>
      </c>
      <c r="R27">
        <f t="shared" si="5"/>
        <v>26.102662454964197</v>
      </c>
      <c r="S27">
        <f t="shared" si="6"/>
        <v>39.921974535361997</v>
      </c>
      <c r="T27">
        <f t="shared" si="7"/>
        <v>0.21434457376169513</v>
      </c>
      <c r="U27">
        <f t="shared" si="8"/>
        <v>3.6218596282479036</v>
      </c>
      <c r="V27">
        <f t="shared" si="9"/>
        <v>0.20753856166065565</v>
      </c>
      <c r="W27">
        <f t="shared" si="10"/>
        <v>0.13030509187766739</v>
      </c>
      <c r="X27">
        <f t="shared" si="11"/>
        <v>206.726328</v>
      </c>
      <c r="Y27">
        <f t="shared" si="12"/>
        <v>20.551500902202136</v>
      </c>
      <c r="Z27">
        <f t="shared" si="13"/>
        <v>20.551500902202136</v>
      </c>
      <c r="AA27">
        <f t="shared" si="14"/>
        <v>2.4279638838775952</v>
      </c>
      <c r="AB27">
        <f t="shared" si="15"/>
        <v>72.65733093253796</v>
      </c>
      <c r="AC27">
        <f t="shared" si="16"/>
        <v>1.6926200188198</v>
      </c>
      <c r="AD27">
        <f t="shared" si="17"/>
        <v>2.3295928946129205</v>
      </c>
      <c r="AE27">
        <f t="shared" si="18"/>
        <v>0.73534386505779525</v>
      </c>
      <c r="AF27">
        <f t="shared" si="19"/>
        <v>-68.853324877976306</v>
      </c>
      <c r="AG27">
        <f t="shared" si="20"/>
        <v>-130.63025097556897</v>
      </c>
      <c r="AH27">
        <f t="shared" si="21"/>
        <v>-7.2676057507485243</v>
      </c>
      <c r="AI27">
        <f t="shared" si="22"/>
        <v>-2.4853604293809894E-2</v>
      </c>
      <c r="AJ27">
        <v>0</v>
      </c>
      <c r="AK27">
        <v>0</v>
      </c>
      <c r="AL27">
        <f t="shared" si="23"/>
        <v>1</v>
      </c>
      <c r="AM27">
        <f t="shared" si="24"/>
        <v>0</v>
      </c>
      <c r="AN27">
        <f t="shared" si="25"/>
        <v>54081.944539492019</v>
      </c>
      <c r="AO27">
        <f t="shared" si="26"/>
        <v>1249.93</v>
      </c>
      <c r="AP27">
        <f t="shared" si="27"/>
        <v>1053.6912</v>
      </c>
      <c r="AQ27">
        <f t="shared" si="28"/>
        <v>0.84300016800940847</v>
      </c>
      <c r="AR27">
        <f t="shared" si="29"/>
        <v>0.16539032425815844</v>
      </c>
      <c r="AS27">
        <v>1689028535.5</v>
      </c>
      <c r="AT27">
        <v>399.99099999999999</v>
      </c>
      <c r="AU27">
        <v>415.70600000000002</v>
      </c>
      <c r="AV27">
        <v>16.9589</v>
      </c>
      <c r="AW27">
        <v>15.63</v>
      </c>
      <c r="AX27">
        <v>402.33100000000002</v>
      </c>
      <c r="AY27">
        <v>16.8947</v>
      </c>
      <c r="AZ27">
        <v>400.077</v>
      </c>
      <c r="BA27">
        <v>99.607399999999998</v>
      </c>
      <c r="BB27">
        <v>0.19978199999999999</v>
      </c>
      <c r="BC27">
        <v>19.8825</v>
      </c>
      <c r="BD27">
        <v>19.803899999999999</v>
      </c>
      <c r="BE27">
        <v>999.9</v>
      </c>
      <c r="BF27">
        <v>0</v>
      </c>
      <c r="BG27">
        <v>0</v>
      </c>
      <c r="BH27">
        <v>10025.6</v>
      </c>
      <c r="BI27">
        <v>0</v>
      </c>
      <c r="BJ27">
        <v>1.8285800000000001</v>
      </c>
      <c r="BK27">
        <v>-15.715400000000001</v>
      </c>
      <c r="BL27">
        <v>406.89100000000002</v>
      </c>
      <c r="BM27">
        <v>422.30700000000002</v>
      </c>
      <c r="BN27">
        <v>1.3289299999999999</v>
      </c>
      <c r="BO27">
        <v>415.70600000000002</v>
      </c>
      <c r="BP27">
        <v>15.63</v>
      </c>
      <c r="BQ27">
        <v>1.68923</v>
      </c>
      <c r="BR27">
        <v>1.5568599999999999</v>
      </c>
      <c r="BS27">
        <v>14.797800000000001</v>
      </c>
      <c r="BT27">
        <v>13.5383</v>
      </c>
      <c r="BU27">
        <v>1249.93</v>
      </c>
      <c r="BV27">
        <v>0.89999700000000005</v>
      </c>
      <c r="BW27">
        <v>0.10000299999999999</v>
      </c>
      <c r="BX27">
        <v>0</v>
      </c>
      <c r="BY27">
        <v>2.5587</v>
      </c>
      <c r="BZ27">
        <v>0</v>
      </c>
      <c r="CA27">
        <v>3861.94</v>
      </c>
      <c r="CB27">
        <v>10138.5</v>
      </c>
      <c r="CC27">
        <v>37.625</v>
      </c>
      <c r="CD27">
        <v>38.25</v>
      </c>
      <c r="CE27">
        <v>38.061999999999998</v>
      </c>
      <c r="CF27">
        <v>36.936999999999998</v>
      </c>
      <c r="CG27">
        <v>36.936999999999998</v>
      </c>
      <c r="CH27">
        <v>1124.93</v>
      </c>
      <c r="CI27">
        <v>125</v>
      </c>
      <c r="CJ27">
        <v>0</v>
      </c>
      <c r="CK27">
        <v>1689028538.3</v>
      </c>
      <c r="CL27">
        <v>0</v>
      </c>
      <c r="CM27">
        <v>1689028206.5</v>
      </c>
      <c r="CN27" t="s">
        <v>373</v>
      </c>
      <c r="CO27">
        <v>1689028206.5</v>
      </c>
      <c r="CP27">
        <v>1689028205</v>
      </c>
      <c r="CQ27">
        <v>24</v>
      </c>
      <c r="CR27">
        <v>-0.115</v>
      </c>
      <c r="CS27">
        <v>-0.01</v>
      </c>
      <c r="CT27">
        <v>-2.3849999999999998</v>
      </c>
      <c r="CU27">
        <v>6.4000000000000001E-2</v>
      </c>
      <c r="CV27">
        <v>414</v>
      </c>
      <c r="CW27">
        <v>15</v>
      </c>
      <c r="CX27">
        <v>0.14000000000000001</v>
      </c>
      <c r="CY27">
        <v>7.0000000000000007E-2</v>
      </c>
      <c r="CZ27">
        <v>15.144190825347209</v>
      </c>
      <c r="DA27">
        <v>2.5768931010612142E-2</v>
      </c>
      <c r="DB27">
        <v>3.6832435792585431E-2</v>
      </c>
      <c r="DC27">
        <v>1</v>
      </c>
      <c r="DD27">
        <v>415.71897560975611</v>
      </c>
      <c r="DE27">
        <v>-0.20778397212434141</v>
      </c>
      <c r="DF27">
        <v>3.3306769109752152E-2</v>
      </c>
      <c r="DG27">
        <v>-1</v>
      </c>
      <c r="DH27">
        <v>1.3283565853658541</v>
      </c>
      <c r="DI27">
        <v>-2.2348641114980639E-2</v>
      </c>
      <c r="DJ27">
        <v>2.5903268554995748E-3</v>
      </c>
      <c r="DK27">
        <v>-1</v>
      </c>
      <c r="DL27">
        <v>0</v>
      </c>
      <c r="DM27">
        <v>0</v>
      </c>
      <c r="DN27">
        <v>0</v>
      </c>
      <c r="DO27">
        <v>1</v>
      </c>
      <c r="DP27">
        <v>2</v>
      </c>
      <c r="DQ27">
        <v>2</v>
      </c>
      <c r="DR27" t="s">
        <v>359</v>
      </c>
      <c r="DS27">
        <v>2.6997800000000001</v>
      </c>
      <c r="DT27">
        <v>2.8069000000000002</v>
      </c>
      <c r="DU27">
        <v>9.4989400000000002E-2</v>
      </c>
      <c r="DV27">
        <v>9.6929000000000001E-2</v>
      </c>
      <c r="DW27">
        <v>9.0224899999999997E-2</v>
      </c>
      <c r="DX27">
        <v>8.4369799999999995E-2</v>
      </c>
      <c r="DY27">
        <v>27608.400000000001</v>
      </c>
      <c r="DZ27">
        <v>31096.1</v>
      </c>
      <c r="EA27">
        <v>28689.4</v>
      </c>
      <c r="EB27">
        <v>32996.199999999997</v>
      </c>
      <c r="EC27">
        <v>36271.4</v>
      </c>
      <c r="ED27">
        <v>41068.300000000003</v>
      </c>
      <c r="EE27">
        <v>42103.8</v>
      </c>
      <c r="EF27">
        <v>47742.8</v>
      </c>
      <c r="EG27">
        <v>1.85928</v>
      </c>
      <c r="EH27">
        <v>2.3007200000000001</v>
      </c>
      <c r="EI27">
        <v>0.154998</v>
      </c>
      <c r="EJ27">
        <v>0</v>
      </c>
      <c r="EK27">
        <v>17.2333</v>
      </c>
      <c r="EL27">
        <v>999.9</v>
      </c>
      <c r="EM27">
        <v>66.400000000000006</v>
      </c>
      <c r="EN27">
        <v>21</v>
      </c>
      <c r="EO27">
        <v>16.638300000000001</v>
      </c>
      <c r="EP27">
        <v>63.078400000000002</v>
      </c>
      <c r="EQ27">
        <v>17.980799999999999</v>
      </c>
      <c r="ER27">
        <v>1</v>
      </c>
      <c r="ES27">
        <v>-0.671014</v>
      </c>
      <c r="ET27">
        <v>0.47526400000000002</v>
      </c>
      <c r="EU27">
        <v>20.238900000000001</v>
      </c>
      <c r="EV27">
        <v>5.2286700000000002</v>
      </c>
      <c r="EW27">
        <v>12.004</v>
      </c>
      <c r="EX27">
        <v>4.9915000000000003</v>
      </c>
      <c r="EY27">
        <v>3.3050000000000002</v>
      </c>
      <c r="EZ27">
        <v>2420.3000000000002</v>
      </c>
      <c r="FA27">
        <v>147.6</v>
      </c>
      <c r="FB27">
        <v>32.9</v>
      </c>
      <c r="FC27">
        <v>4.0999999999999996</v>
      </c>
      <c r="FD27">
        <v>1.85226</v>
      </c>
      <c r="FE27">
        <v>1.86128</v>
      </c>
      <c r="FF27">
        <v>1.86026</v>
      </c>
      <c r="FG27">
        <v>1.85623</v>
      </c>
      <c r="FH27">
        <v>1.86066</v>
      </c>
      <c r="FI27">
        <v>1.8569899999999999</v>
      </c>
      <c r="FJ27">
        <v>1.8591200000000001</v>
      </c>
      <c r="FK27">
        <v>1.8619300000000001</v>
      </c>
      <c r="FL27">
        <v>0</v>
      </c>
      <c r="FM27">
        <v>0</v>
      </c>
      <c r="FN27">
        <v>0</v>
      </c>
      <c r="FO27">
        <v>0</v>
      </c>
      <c r="FP27" t="s">
        <v>360</v>
      </c>
      <c r="FQ27" t="s">
        <v>361</v>
      </c>
      <c r="FR27" t="s">
        <v>362</v>
      </c>
      <c r="FS27" t="s">
        <v>362</v>
      </c>
      <c r="FT27" t="s">
        <v>362</v>
      </c>
      <c r="FU27" t="s">
        <v>362</v>
      </c>
      <c r="FV27">
        <v>0</v>
      </c>
      <c r="FW27">
        <v>100</v>
      </c>
      <c r="FX27">
        <v>100</v>
      </c>
      <c r="FY27">
        <v>-2.34</v>
      </c>
      <c r="FZ27">
        <v>6.4199999999999993E-2</v>
      </c>
      <c r="GA27">
        <v>-0.8968530190248305</v>
      </c>
      <c r="GB27">
        <v>-4.0117494158234393E-3</v>
      </c>
      <c r="GC27">
        <v>1.087516141204025E-6</v>
      </c>
      <c r="GD27">
        <v>-8.657206703991749E-11</v>
      </c>
      <c r="GE27">
        <v>6.4265000000002459E-2</v>
      </c>
      <c r="GF27">
        <v>0</v>
      </c>
      <c r="GG27">
        <v>0</v>
      </c>
      <c r="GH27">
        <v>0</v>
      </c>
      <c r="GI27">
        <v>4</v>
      </c>
      <c r="GJ27">
        <v>2094</v>
      </c>
      <c r="GK27">
        <v>-1</v>
      </c>
      <c r="GL27">
        <v>-1</v>
      </c>
      <c r="GM27">
        <v>5.5</v>
      </c>
      <c r="GN27">
        <v>5.5</v>
      </c>
      <c r="GO27">
        <v>1.02173</v>
      </c>
      <c r="GP27">
        <v>2.3327599999999999</v>
      </c>
      <c r="GQ27">
        <v>1.5942400000000001</v>
      </c>
      <c r="GR27">
        <v>2.35107</v>
      </c>
      <c r="GS27">
        <v>1.40015</v>
      </c>
      <c r="GT27">
        <v>2.3290999999999999</v>
      </c>
      <c r="GU27">
        <v>23.981999999999999</v>
      </c>
      <c r="GV27">
        <v>14.175800000000001</v>
      </c>
      <c r="GW27">
        <v>18</v>
      </c>
      <c r="GX27">
        <v>371.50200000000001</v>
      </c>
      <c r="GY27">
        <v>703.13199999999995</v>
      </c>
      <c r="GZ27">
        <v>18.000699999999998</v>
      </c>
      <c r="HA27">
        <v>18.241599999999998</v>
      </c>
      <c r="HB27">
        <v>30.000499999999999</v>
      </c>
      <c r="HC27">
        <v>18.093399999999999</v>
      </c>
      <c r="HD27">
        <v>18.0185</v>
      </c>
      <c r="HE27">
        <v>20.504200000000001</v>
      </c>
      <c r="HF27">
        <v>-30</v>
      </c>
      <c r="HG27">
        <v>-30</v>
      </c>
      <c r="HH27">
        <v>18</v>
      </c>
      <c r="HI27">
        <v>415.78</v>
      </c>
      <c r="HJ27">
        <v>0</v>
      </c>
      <c r="HK27">
        <v>105.327</v>
      </c>
      <c r="HL27">
        <v>105.024</v>
      </c>
    </row>
    <row r="28" spans="1:220" x14ac:dyDescent="0.2">
      <c r="A28">
        <v>10</v>
      </c>
      <c r="B28">
        <v>1689028596</v>
      </c>
      <c r="C28">
        <v>835.40000009536743</v>
      </c>
      <c r="D28" t="s">
        <v>380</v>
      </c>
      <c r="E28" t="s">
        <v>381</v>
      </c>
      <c r="F28" t="s">
        <v>353</v>
      </c>
      <c r="G28" t="s">
        <v>354</v>
      </c>
      <c r="H28" t="s">
        <v>355</v>
      </c>
      <c r="I28" t="s">
        <v>356</v>
      </c>
      <c r="J28" t="s">
        <v>411</v>
      </c>
      <c r="K28" t="s">
        <v>357</v>
      </c>
      <c r="L28">
        <v>1689028596</v>
      </c>
      <c r="M28">
        <f t="shared" si="0"/>
        <v>1.4131584869810079E-3</v>
      </c>
      <c r="N28">
        <f t="shared" si="1"/>
        <v>1.4131584869810079</v>
      </c>
      <c r="O28">
        <f t="shared" si="2"/>
        <v>16.759517668601681</v>
      </c>
      <c r="P28">
        <f t="shared" si="3"/>
        <v>400.06299999999999</v>
      </c>
      <c r="Q28">
        <f t="shared" si="4"/>
        <v>263.41118689050273</v>
      </c>
      <c r="R28">
        <f t="shared" si="5"/>
        <v>26.290654900688164</v>
      </c>
      <c r="S28">
        <f t="shared" si="6"/>
        <v>39.929656730586004</v>
      </c>
      <c r="T28">
        <f t="shared" si="7"/>
        <v>0.20720690942578801</v>
      </c>
      <c r="U28">
        <f t="shared" si="8"/>
        <v>3.6154798060566509</v>
      </c>
      <c r="V28">
        <f t="shared" si="9"/>
        <v>0.2008285190986179</v>
      </c>
      <c r="W28">
        <f t="shared" si="10"/>
        <v>0.12607454204684004</v>
      </c>
      <c r="X28">
        <f t="shared" si="11"/>
        <v>165.403347</v>
      </c>
      <c r="Y28">
        <f t="shared" si="12"/>
        <v>20.272955759723427</v>
      </c>
      <c r="Z28">
        <f t="shared" si="13"/>
        <v>20.272955759723427</v>
      </c>
      <c r="AA28">
        <f t="shared" si="14"/>
        <v>2.3865726806643117</v>
      </c>
      <c r="AB28">
        <f t="shared" si="15"/>
        <v>73.417070510962077</v>
      </c>
      <c r="AC28">
        <f t="shared" si="16"/>
        <v>1.6986295531758</v>
      </c>
      <c r="AD28">
        <f t="shared" si="17"/>
        <v>2.3136711140254138</v>
      </c>
      <c r="AE28">
        <f t="shared" si="18"/>
        <v>0.68794312748851172</v>
      </c>
      <c r="AF28">
        <f t="shared" si="19"/>
        <v>-62.32028927586245</v>
      </c>
      <c r="AG28">
        <f t="shared" si="20"/>
        <v>-97.664659959048137</v>
      </c>
      <c r="AH28">
        <f t="shared" si="21"/>
        <v>-5.4323233756721292</v>
      </c>
      <c r="AI28">
        <f t="shared" si="22"/>
        <v>-1.3925610582717241E-2</v>
      </c>
      <c r="AJ28">
        <v>0</v>
      </c>
      <c r="AK28">
        <v>0</v>
      </c>
      <c r="AL28">
        <f t="shared" si="23"/>
        <v>1</v>
      </c>
      <c r="AM28">
        <f t="shared" si="24"/>
        <v>0</v>
      </c>
      <c r="AN28">
        <f t="shared" si="25"/>
        <v>53967.295195701547</v>
      </c>
      <c r="AO28">
        <f t="shared" si="26"/>
        <v>1000.08</v>
      </c>
      <c r="AP28">
        <f t="shared" si="27"/>
        <v>843.06750000000011</v>
      </c>
      <c r="AQ28">
        <f t="shared" si="28"/>
        <v>0.84300005999520045</v>
      </c>
      <c r="AR28">
        <f t="shared" si="29"/>
        <v>0.16539011579073673</v>
      </c>
      <c r="AS28">
        <v>1689028596</v>
      </c>
      <c r="AT28">
        <v>400.06299999999999</v>
      </c>
      <c r="AU28">
        <v>415.06299999999999</v>
      </c>
      <c r="AV28">
        <v>17.018899999999999</v>
      </c>
      <c r="AW28">
        <v>15.8162</v>
      </c>
      <c r="AX28">
        <v>402.404</v>
      </c>
      <c r="AY28">
        <v>16.954599999999999</v>
      </c>
      <c r="AZ28">
        <v>400.089</v>
      </c>
      <c r="BA28">
        <v>99.608500000000006</v>
      </c>
      <c r="BB28">
        <v>0.19992199999999999</v>
      </c>
      <c r="BC28">
        <v>19.771899999999999</v>
      </c>
      <c r="BD28">
        <v>19.625699999999998</v>
      </c>
      <c r="BE28">
        <v>999.9</v>
      </c>
      <c r="BF28">
        <v>0</v>
      </c>
      <c r="BG28">
        <v>0</v>
      </c>
      <c r="BH28">
        <v>9999.3799999999992</v>
      </c>
      <c r="BI28">
        <v>0</v>
      </c>
      <c r="BJ28">
        <v>1.85856</v>
      </c>
      <c r="BK28">
        <v>-14.999700000000001</v>
      </c>
      <c r="BL28">
        <v>406.99</v>
      </c>
      <c r="BM28">
        <v>421.733</v>
      </c>
      <c r="BN28">
        <v>1.2027099999999999</v>
      </c>
      <c r="BO28">
        <v>415.06299999999999</v>
      </c>
      <c r="BP28">
        <v>15.8162</v>
      </c>
      <c r="BQ28">
        <v>1.69523</v>
      </c>
      <c r="BR28">
        <v>1.5754300000000001</v>
      </c>
      <c r="BS28">
        <v>14.8528</v>
      </c>
      <c r="BT28">
        <v>13.720499999999999</v>
      </c>
      <c r="BU28">
        <v>1000.08</v>
      </c>
      <c r="BV28">
        <v>0.9</v>
      </c>
      <c r="BW28">
        <v>9.99998E-2</v>
      </c>
      <c r="BX28">
        <v>0</v>
      </c>
      <c r="BY28">
        <v>2.5632999999999999</v>
      </c>
      <c r="BZ28">
        <v>0</v>
      </c>
      <c r="CA28">
        <v>3368.06</v>
      </c>
      <c r="CB28">
        <v>8111.94</v>
      </c>
      <c r="CC28">
        <v>37.436999999999998</v>
      </c>
      <c r="CD28">
        <v>38.686999999999998</v>
      </c>
      <c r="CE28">
        <v>38.436999999999998</v>
      </c>
      <c r="CF28">
        <v>37.5</v>
      </c>
      <c r="CG28">
        <v>37</v>
      </c>
      <c r="CH28">
        <v>900.07</v>
      </c>
      <c r="CI28">
        <v>100.01</v>
      </c>
      <c r="CJ28">
        <v>0</v>
      </c>
      <c r="CK28">
        <v>1689028598.3</v>
      </c>
      <c r="CL28">
        <v>0</v>
      </c>
      <c r="CM28">
        <v>1689028206.5</v>
      </c>
      <c r="CN28" t="s">
        <v>373</v>
      </c>
      <c r="CO28">
        <v>1689028206.5</v>
      </c>
      <c r="CP28">
        <v>1689028205</v>
      </c>
      <c r="CQ28">
        <v>24</v>
      </c>
      <c r="CR28">
        <v>-0.115</v>
      </c>
      <c r="CS28">
        <v>-0.01</v>
      </c>
      <c r="CT28">
        <v>-2.3849999999999998</v>
      </c>
      <c r="CU28">
        <v>6.4000000000000001E-2</v>
      </c>
      <c r="CV28">
        <v>414</v>
      </c>
      <c r="CW28">
        <v>15</v>
      </c>
      <c r="CX28">
        <v>0.14000000000000001</v>
      </c>
      <c r="CY28">
        <v>7.0000000000000007E-2</v>
      </c>
      <c r="CZ28">
        <v>14.523909868444351</v>
      </c>
      <c r="DA28">
        <v>0.18070320688966629</v>
      </c>
      <c r="DB28">
        <v>2.561710822609696E-2</v>
      </c>
      <c r="DC28">
        <v>1</v>
      </c>
      <c r="DD28">
        <v>415.07974999999999</v>
      </c>
      <c r="DE28">
        <v>2.89530956835038E-2</v>
      </c>
      <c r="DF28">
        <v>1.043970785031695E-2</v>
      </c>
      <c r="DG28">
        <v>-1</v>
      </c>
      <c r="DH28">
        <v>1.2184232500000001</v>
      </c>
      <c r="DI28">
        <v>-8.8024953095686809E-2</v>
      </c>
      <c r="DJ28">
        <v>8.5469744317799475E-3</v>
      </c>
      <c r="DK28">
        <v>-1</v>
      </c>
      <c r="DL28">
        <v>0</v>
      </c>
      <c r="DM28">
        <v>0</v>
      </c>
      <c r="DN28">
        <v>0</v>
      </c>
      <c r="DO28">
        <v>1</v>
      </c>
      <c r="DP28">
        <v>2</v>
      </c>
      <c r="DQ28">
        <v>2</v>
      </c>
      <c r="DR28" t="s">
        <v>359</v>
      </c>
      <c r="DS28">
        <v>2.6997300000000002</v>
      </c>
      <c r="DT28">
        <v>2.8068</v>
      </c>
      <c r="DU28">
        <v>9.4993599999999997E-2</v>
      </c>
      <c r="DV28">
        <v>9.6809599999999996E-2</v>
      </c>
      <c r="DW28">
        <v>9.0449299999999996E-2</v>
      </c>
      <c r="DX28">
        <v>8.5089200000000004E-2</v>
      </c>
      <c r="DY28">
        <v>27606.1</v>
      </c>
      <c r="DZ28">
        <v>31098.2</v>
      </c>
      <c r="EA28">
        <v>28687.4</v>
      </c>
      <c r="EB28">
        <v>32994.199999999997</v>
      </c>
      <c r="EC28">
        <v>36259.199999999997</v>
      </c>
      <c r="ED28">
        <v>41033.199999999997</v>
      </c>
      <c r="EE28">
        <v>42100.2</v>
      </c>
      <c r="EF28">
        <v>47739.6</v>
      </c>
      <c r="EG28">
        <v>1.8587</v>
      </c>
      <c r="EH28">
        <v>2.3001499999999999</v>
      </c>
      <c r="EI28">
        <v>0.14496600000000001</v>
      </c>
      <c r="EJ28">
        <v>0</v>
      </c>
      <c r="EK28">
        <v>17.2211</v>
      </c>
      <c r="EL28">
        <v>999.9</v>
      </c>
      <c r="EM28">
        <v>66.5</v>
      </c>
      <c r="EN28">
        <v>21</v>
      </c>
      <c r="EO28">
        <v>16.663799999999998</v>
      </c>
      <c r="EP28">
        <v>63.008400000000002</v>
      </c>
      <c r="EQ28">
        <v>18.505600000000001</v>
      </c>
      <c r="ER28">
        <v>1</v>
      </c>
      <c r="ES28">
        <v>-0.66632899999999995</v>
      </c>
      <c r="ET28">
        <v>0.50845899999999999</v>
      </c>
      <c r="EU28">
        <v>20.242899999999999</v>
      </c>
      <c r="EV28">
        <v>5.22912</v>
      </c>
      <c r="EW28">
        <v>12.004</v>
      </c>
      <c r="EX28">
        <v>4.9898499999999997</v>
      </c>
      <c r="EY28">
        <v>3.3050000000000002</v>
      </c>
      <c r="EZ28">
        <v>2421.8000000000002</v>
      </c>
      <c r="FA28">
        <v>147.6</v>
      </c>
      <c r="FB28">
        <v>32.9</v>
      </c>
      <c r="FC28">
        <v>4.0999999999999996</v>
      </c>
      <c r="FD28">
        <v>1.85229</v>
      </c>
      <c r="FE28">
        <v>1.8613200000000001</v>
      </c>
      <c r="FF28">
        <v>1.8603000000000001</v>
      </c>
      <c r="FG28">
        <v>1.85629</v>
      </c>
      <c r="FH28">
        <v>1.86066</v>
      </c>
      <c r="FI28">
        <v>1.8569899999999999</v>
      </c>
      <c r="FJ28">
        <v>1.8591299999999999</v>
      </c>
      <c r="FK28">
        <v>1.8620000000000001</v>
      </c>
      <c r="FL28">
        <v>0</v>
      </c>
      <c r="FM28">
        <v>0</v>
      </c>
      <c r="FN28">
        <v>0</v>
      </c>
      <c r="FO28">
        <v>0</v>
      </c>
      <c r="FP28" t="s">
        <v>360</v>
      </c>
      <c r="FQ28" t="s">
        <v>361</v>
      </c>
      <c r="FR28" t="s">
        <v>362</v>
      </c>
      <c r="FS28" t="s">
        <v>362</v>
      </c>
      <c r="FT28" t="s">
        <v>362</v>
      </c>
      <c r="FU28" t="s">
        <v>362</v>
      </c>
      <c r="FV28">
        <v>0</v>
      </c>
      <c r="FW28">
        <v>100</v>
      </c>
      <c r="FX28">
        <v>100</v>
      </c>
      <c r="FY28">
        <v>-2.3410000000000002</v>
      </c>
      <c r="FZ28">
        <v>6.4299999999999996E-2</v>
      </c>
      <c r="GA28">
        <v>-0.8968530190248305</v>
      </c>
      <c r="GB28">
        <v>-4.0117494158234393E-3</v>
      </c>
      <c r="GC28">
        <v>1.087516141204025E-6</v>
      </c>
      <c r="GD28">
        <v>-8.657206703991749E-11</v>
      </c>
      <c r="GE28">
        <v>6.4265000000002459E-2</v>
      </c>
      <c r="GF28">
        <v>0</v>
      </c>
      <c r="GG28">
        <v>0</v>
      </c>
      <c r="GH28">
        <v>0</v>
      </c>
      <c r="GI28">
        <v>4</v>
      </c>
      <c r="GJ28">
        <v>2094</v>
      </c>
      <c r="GK28">
        <v>-1</v>
      </c>
      <c r="GL28">
        <v>-1</v>
      </c>
      <c r="GM28">
        <v>6.5</v>
      </c>
      <c r="GN28">
        <v>6.5</v>
      </c>
      <c r="GO28">
        <v>1.02051</v>
      </c>
      <c r="GP28">
        <v>2.3290999999999999</v>
      </c>
      <c r="GQ28">
        <v>1.5942400000000001</v>
      </c>
      <c r="GR28">
        <v>2.34985</v>
      </c>
      <c r="GS28">
        <v>1.40015</v>
      </c>
      <c r="GT28">
        <v>2.2509800000000002</v>
      </c>
      <c r="GU28">
        <v>24.002300000000002</v>
      </c>
      <c r="GV28">
        <v>14.175800000000001</v>
      </c>
      <c r="GW28">
        <v>18</v>
      </c>
      <c r="GX28">
        <v>371.55099999999999</v>
      </c>
      <c r="GY28">
        <v>703.21</v>
      </c>
      <c r="GZ28">
        <v>18.000499999999999</v>
      </c>
      <c r="HA28">
        <v>18.295100000000001</v>
      </c>
      <c r="HB28">
        <v>30.000499999999999</v>
      </c>
      <c r="HC28">
        <v>18.1358</v>
      </c>
      <c r="HD28">
        <v>18.0565</v>
      </c>
      <c r="HE28">
        <v>20.475200000000001</v>
      </c>
      <c r="HF28">
        <v>-30</v>
      </c>
      <c r="HG28">
        <v>-30</v>
      </c>
      <c r="HH28">
        <v>18</v>
      </c>
      <c r="HI28">
        <v>414.87799999999999</v>
      </c>
      <c r="HJ28">
        <v>0</v>
      </c>
      <c r="HK28">
        <v>105.318</v>
      </c>
      <c r="HL28">
        <v>105.018</v>
      </c>
    </row>
    <row r="29" spans="1:220" x14ac:dyDescent="0.2">
      <c r="A29">
        <v>11</v>
      </c>
      <c r="B29">
        <v>1689028656.5</v>
      </c>
      <c r="C29">
        <v>895.90000009536743</v>
      </c>
      <c r="D29" t="s">
        <v>382</v>
      </c>
      <c r="E29" t="s">
        <v>383</v>
      </c>
      <c r="F29" t="s">
        <v>353</v>
      </c>
      <c r="G29" t="s">
        <v>354</v>
      </c>
      <c r="H29" t="s">
        <v>355</v>
      </c>
      <c r="I29" t="s">
        <v>356</v>
      </c>
      <c r="J29" t="s">
        <v>411</v>
      </c>
      <c r="K29" t="s">
        <v>357</v>
      </c>
      <c r="L29">
        <v>1689028656.5</v>
      </c>
      <c r="M29">
        <f t="shared" si="0"/>
        <v>1.2983024363291634E-3</v>
      </c>
      <c r="N29">
        <f t="shared" si="1"/>
        <v>1.2983024363291635</v>
      </c>
      <c r="O29">
        <f t="shared" si="2"/>
        <v>15.37774982080612</v>
      </c>
      <c r="P29">
        <f t="shared" si="3"/>
        <v>400.02800000000002</v>
      </c>
      <c r="Q29">
        <f t="shared" si="4"/>
        <v>273.72339346494005</v>
      </c>
      <c r="R29">
        <f t="shared" si="5"/>
        <v>27.32038582524418</v>
      </c>
      <c r="S29">
        <f t="shared" si="6"/>
        <v>39.926873485515998</v>
      </c>
      <c r="T29">
        <f t="shared" si="7"/>
        <v>0.20575101842566157</v>
      </c>
      <c r="U29">
        <f t="shared" si="8"/>
        <v>3.6178242681954731</v>
      </c>
      <c r="V29">
        <f t="shared" si="9"/>
        <v>0.19946442353091479</v>
      </c>
      <c r="W29">
        <f t="shared" si="10"/>
        <v>0.12521408990909577</v>
      </c>
      <c r="X29">
        <f t="shared" si="11"/>
        <v>124.02879782328279</v>
      </c>
      <c r="Y29">
        <f t="shared" si="12"/>
        <v>19.996184884890276</v>
      </c>
      <c r="Z29">
        <f t="shared" si="13"/>
        <v>19.996184884890276</v>
      </c>
      <c r="AA29">
        <f t="shared" si="14"/>
        <v>2.3460587577128389</v>
      </c>
      <c r="AB29">
        <f t="shared" si="15"/>
        <v>74.351622076255552</v>
      </c>
      <c r="AC29">
        <f t="shared" si="16"/>
        <v>1.7095989593145</v>
      </c>
      <c r="AD29">
        <f t="shared" si="17"/>
        <v>2.2993431906046693</v>
      </c>
      <c r="AE29">
        <f t="shared" si="18"/>
        <v>0.63645979839833888</v>
      </c>
      <c r="AF29">
        <f t="shared" si="19"/>
        <v>-57.255137442116109</v>
      </c>
      <c r="AG29">
        <f t="shared" si="20"/>
        <v>-63.269371533985264</v>
      </c>
      <c r="AH29">
        <f t="shared" si="21"/>
        <v>-3.510119158685765</v>
      </c>
      <c r="AI29">
        <f t="shared" si="22"/>
        <v>-5.830311504354313E-3</v>
      </c>
      <c r="AJ29">
        <v>0</v>
      </c>
      <c r="AK29">
        <v>0</v>
      </c>
      <c r="AL29">
        <f t="shared" si="23"/>
        <v>1</v>
      </c>
      <c r="AM29">
        <f t="shared" si="24"/>
        <v>0</v>
      </c>
      <c r="AN29">
        <f t="shared" si="25"/>
        <v>54035.448451651566</v>
      </c>
      <c r="AO29">
        <f t="shared" si="26"/>
        <v>749.90700000000004</v>
      </c>
      <c r="AP29">
        <f t="shared" si="27"/>
        <v>632.17247099651956</v>
      </c>
      <c r="AQ29">
        <f t="shared" si="28"/>
        <v>0.84300116013921667</v>
      </c>
      <c r="AR29">
        <f t="shared" si="29"/>
        <v>0.16539223906868822</v>
      </c>
      <c r="AS29">
        <v>1689028656.5</v>
      </c>
      <c r="AT29">
        <v>400.02800000000002</v>
      </c>
      <c r="AU29">
        <v>413.79399999999998</v>
      </c>
      <c r="AV29">
        <v>17.128499999999999</v>
      </c>
      <c r="AW29">
        <v>16.023499999999999</v>
      </c>
      <c r="AX29">
        <v>402.36900000000003</v>
      </c>
      <c r="AY29">
        <v>17.0642</v>
      </c>
      <c r="AZ29">
        <v>400.02600000000001</v>
      </c>
      <c r="BA29">
        <v>99.610200000000006</v>
      </c>
      <c r="BB29">
        <v>0.19999700000000001</v>
      </c>
      <c r="BC29">
        <v>19.671800000000001</v>
      </c>
      <c r="BD29">
        <v>19.449100000000001</v>
      </c>
      <c r="BE29">
        <v>999.9</v>
      </c>
      <c r="BF29">
        <v>0</v>
      </c>
      <c r="BG29">
        <v>0</v>
      </c>
      <c r="BH29">
        <v>10008.799999999999</v>
      </c>
      <c r="BI29">
        <v>0</v>
      </c>
      <c r="BJ29">
        <v>1.9185099999999999</v>
      </c>
      <c r="BK29">
        <v>-13.765599999999999</v>
      </c>
      <c r="BL29">
        <v>406.99900000000002</v>
      </c>
      <c r="BM29">
        <v>420.53199999999998</v>
      </c>
      <c r="BN29">
        <v>1.10497</v>
      </c>
      <c r="BO29">
        <v>413.79399999999998</v>
      </c>
      <c r="BP29">
        <v>16.023499999999999</v>
      </c>
      <c r="BQ29">
        <v>1.70617</v>
      </c>
      <c r="BR29">
        <v>1.5961099999999999</v>
      </c>
      <c r="BS29">
        <v>14.9527</v>
      </c>
      <c r="BT29">
        <v>13.9213</v>
      </c>
      <c r="BU29">
        <v>749.90700000000004</v>
      </c>
      <c r="BV29">
        <v>0.89996699999999996</v>
      </c>
      <c r="BW29">
        <v>0.100033</v>
      </c>
      <c r="BX29">
        <v>0</v>
      </c>
      <c r="BY29">
        <v>2.3336999999999999</v>
      </c>
      <c r="BZ29">
        <v>0</v>
      </c>
      <c r="CA29">
        <v>2865.47</v>
      </c>
      <c r="CB29">
        <v>6082.66</v>
      </c>
      <c r="CC29">
        <v>37.686999999999998</v>
      </c>
      <c r="CD29">
        <v>39.561999999999998</v>
      </c>
      <c r="CE29">
        <v>38.875</v>
      </c>
      <c r="CF29">
        <v>38.561999999999998</v>
      </c>
      <c r="CG29">
        <v>37.375</v>
      </c>
      <c r="CH29">
        <v>674.89</v>
      </c>
      <c r="CI29">
        <v>75.02</v>
      </c>
      <c r="CJ29">
        <v>0</v>
      </c>
      <c r="CK29">
        <v>1689028658.9000001</v>
      </c>
      <c r="CL29">
        <v>0</v>
      </c>
      <c r="CM29">
        <v>1689028206.5</v>
      </c>
      <c r="CN29" t="s">
        <v>373</v>
      </c>
      <c r="CO29">
        <v>1689028206.5</v>
      </c>
      <c r="CP29">
        <v>1689028205</v>
      </c>
      <c r="CQ29">
        <v>24</v>
      </c>
      <c r="CR29">
        <v>-0.115</v>
      </c>
      <c r="CS29">
        <v>-0.01</v>
      </c>
      <c r="CT29">
        <v>-2.3849999999999998</v>
      </c>
      <c r="CU29">
        <v>6.4000000000000001E-2</v>
      </c>
      <c r="CV29">
        <v>414</v>
      </c>
      <c r="CW29">
        <v>15</v>
      </c>
      <c r="CX29">
        <v>0.14000000000000001</v>
      </c>
      <c r="CY29">
        <v>7.0000000000000007E-2</v>
      </c>
      <c r="CZ29">
        <v>13.2468284570976</v>
      </c>
      <c r="DA29">
        <v>0.1444510922401</v>
      </c>
      <c r="DB29">
        <v>4.3584122711049313E-2</v>
      </c>
      <c r="DC29">
        <v>1</v>
      </c>
      <c r="DD29">
        <v>413.79984999999999</v>
      </c>
      <c r="DE29">
        <v>-0.2377260788005805</v>
      </c>
      <c r="DF29">
        <v>3.9920890521132603E-2</v>
      </c>
      <c r="DG29">
        <v>-1</v>
      </c>
      <c r="DH29">
        <v>1.096427</v>
      </c>
      <c r="DI29">
        <v>4.820397748592755E-2</v>
      </c>
      <c r="DJ29">
        <v>4.7169085214788624E-3</v>
      </c>
      <c r="DK29">
        <v>-1</v>
      </c>
      <c r="DL29">
        <v>0</v>
      </c>
      <c r="DM29">
        <v>0</v>
      </c>
      <c r="DN29">
        <v>0</v>
      </c>
      <c r="DO29">
        <v>1</v>
      </c>
      <c r="DP29">
        <v>2</v>
      </c>
      <c r="DQ29">
        <v>2</v>
      </c>
      <c r="DR29" t="s">
        <v>359</v>
      </c>
      <c r="DS29">
        <v>2.6994500000000001</v>
      </c>
      <c r="DT29">
        <v>2.8069600000000001</v>
      </c>
      <c r="DU29">
        <v>9.4978400000000004E-2</v>
      </c>
      <c r="DV29">
        <v>9.6579399999999996E-2</v>
      </c>
      <c r="DW29">
        <v>9.0865100000000004E-2</v>
      </c>
      <c r="DX29">
        <v>8.5886400000000002E-2</v>
      </c>
      <c r="DY29">
        <v>27603.5</v>
      </c>
      <c r="DZ29">
        <v>31101.599999999999</v>
      </c>
      <c r="EA29">
        <v>28684.400000000001</v>
      </c>
      <c r="EB29">
        <v>32989.699999999997</v>
      </c>
      <c r="EC29">
        <v>36238.699999999997</v>
      </c>
      <c r="ED29">
        <v>40991.699999999997</v>
      </c>
      <c r="EE29">
        <v>42096.3</v>
      </c>
      <c r="EF29">
        <v>47733.2</v>
      </c>
      <c r="EG29">
        <v>1.85805</v>
      </c>
      <c r="EH29">
        <v>2.2999999999999998</v>
      </c>
      <c r="EI29">
        <v>0.136156</v>
      </c>
      <c r="EJ29">
        <v>0</v>
      </c>
      <c r="EK29">
        <v>17.190300000000001</v>
      </c>
      <c r="EL29">
        <v>999.9</v>
      </c>
      <c r="EM29">
        <v>66.599999999999994</v>
      </c>
      <c r="EN29">
        <v>21</v>
      </c>
      <c r="EO29">
        <v>16.688700000000001</v>
      </c>
      <c r="EP29">
        <v>63.278399999999998</v>
      </c>
      <c r="EQ29">
        <v>18.529599999999999</v>
      </c>
      <c r="ER29">
        <v>1</v>
      </c>
      <c r="ES29">
        <v>-0.66175799999999996</v>
      </c>
      <c r="ET29">
        <v>0.52187399999999995</v>
      </c>
      <c r="EU29">
        <v>20.244700000000002</v>
      </c>
      <c r="EV29">
        <v>5.2292699999999996</v>
      </c>
      <c r="EW29">
        <v>12.004</v>
      </c>
      <c r="EX29">
        <v>4.9901499999999999</v>
      </c>
      <c r="EY29">
        <v>3.3050000000000002</v>
      </c>
      <c r="EZ29">
        <v>2423.1</v>
      </c>
      <c r="FA29">
        <v>147.6</v>
      </c>
      <c r="FB29">
        <v>32.9</v>
      </c>
      <c r="FC29">
        <v>4.0999999999999996</v>
      </c>
      <c r="FD29">
        <v>1.8523099999999999</v>
      </c>
      <c r="FE29">
        <v>1.8613500000000001</v>
      </c>
      <c r="FF29">
        <v>1.86032</v>
      </c>
      <c r="FG29">
        <v>1.8563000000000001</v>
      </c>
      <c r="FH29">
        <v>1.86066</v>
      </c>
      <c r="FI29">
        <v>1.85701</v>
      </c>
      <c r="FJ29">
        <v>1.8591299999999999</v>
      </c>
      <c r="FK29">
        <v>1.86199</v>
      </c>
      <c r="FL29">
        <v>0</v>
      </c>
      <c r="FM29">
        <v>0</v>
      </c>
      <c r="FN29">
        <v>0</v>
      </c>
      <c r="FO29">
        <v>0</v>
      </c>
      <c r="FP29" t="s">
        <v>360</v>
      </c>
      <c r="FQ29" t="s">
        <v>361</v>
      </c>
      <c r="FR29" t="s">
        <v>362</v>
      </c>
      <c r="FS29" t="s">
        <v>362</v>
      </c>
      <c r="FT29" t="s">
        <v>362</v>
      </c>
      <c r="FU29" t="s">
        <v>362</v>
      </c>
      <c r="FV29">
        <v>0</v>
      </c>
      <c r="FW29">
        <v>100</v>
      </c>
      <c r="FX29">
        <v>100</v>
      </c>
      <c r="FY29">
        <v>-2.3410000000000002</v>
      </c>
      <c r="FZ29">
        <v>6.4299999999999996E-2</v>
      </c>
      <c r="GA29">
        <v>-0.8968530190248305</v>
      </c>
      <c r="GB29">
        <v>-4.0117494158234393E-3</v>
      </c>
      <c r="GC29">
        <v>1.087516141204025E-6</v>
      </c>
      <c r="GD29">
        <v>-8.657206703991749E-11</v>
      </c>
      <c r="GE29">
        <v>6.4265000000002459E-2</v>
      </c>
      <c r="GF29">
        <v>0</v>
      </c>
      <c r="GG29">
        <v>0</v>
      </c>
      <c r="GH29">
        <v>0</v>
      </c>
      <c r="GI29">
        <v>4</v>
      </c>
      <c r="GJ29">
        <v>2094</v>
      </c>
      <c r="GK29">
        <v>-1</v>
      </c>
      <c r="GL29">
        <v>-1</v>
      </c>
      <c r="GM29">
        <v>7.5</v>
      </c>
      <c r="GN29">
        <v>7.5</v>
      </c>
      <c r="GO29">
        <v>1.01807</v>
      </c>
      <c r="GP29">
        <v>2.3303199999999999</v>
      </c>
      <c r="GQ29">
        <v>1.5942400000000001</v>
      </c>
      <c r="GR29">
        <v>2.34985</v>
      </c>
      <c r="GS29">
        <v>1.40015</v>
      </c>
      <c r="GT29">
        <v>2.34619</v>
      </c>
      <c r="GU29">
        <v>24.002300000000002</v>
      </c>
      <c r="GV29">
        <v>14.175800000000001</v>
      </c>
      <c r="GW29">
        <v>18</v>
      </c>
      <c r="GX29">
        <v>371.59500000000003</v>
      </c>
      <c r="GY29">
        <v>703.76400000000001</v>
      </c>
      <c r="GZ29">
        <v>18.000399999999999</v>
      </c>
      <c r="HA29">
        <v>18.350300000000001</v>
      </c>
      <c r="HB29">
        <v>30.000399999999999</v>
      </c>
      <c r="HC29">
        <v>18.182099999999998</v>
      </c>
      <c r="HD29">
        <v>18.1004</v>
      </c>
      <c r="HE29">
        <v>20.433900000000001</v>
      </c>
      <c r="HF29">
        <v>-30</v>
      </c>
      <c r="HG29">
        <v>-30</v>
      </c>
      <c r="HH29">
        <v>18</v>
      </c>
      <c r="HI29">
        <v>413.8</v>
      </c>
      <c r="HJ29">
        <v>0</v>
      </c>
      <c r="HK29">
        <v>105.30800000000001</v>
      </c>
      <c r="HL29">
        <v>105.003</v>
      </c>
    </row>
    <row r="30" spans="1:220" x14ac:dyDescent="0.2">
      <c r="A30">
        <v>12</v>
      </c>
      <c r="B30">
        <v>1689028717</v>
      </c>
      <c r="C30">
        <v>956.40000009536743</v>
      </c>
      <c r="D30" t="s">
        <v>384</v>
      </c>
      <c r="E30" t="s">
        <v>385</v>
      </c>
      <c r="F30" t="s">
        <v>353</v>
      </c>
      <c r="G30" t="s">
        <v>354</v>
      </c>
      <c r="H30" t="s">
        <v>355</v>
      </c>
      <c r="I30" t="s">
        <v>356</v>
      </c>
      <c r="J30" t="s">
        <v>411</v>
      </c>
      <c r="K30" t="s">
        <v>357</v>
      </c>
      <c r="L30">
        <v>1689028717</v>
      </c>
      <c r="M30">
        <f t="shared" si="0"/>
        <v>1.2322171140963767E-3</v>
      </c>
      <c r="N30">
        <f t="shared" si="1"/>
        <v>1.2322171140963767</v>
      </c>
      <c r="O30">
        <f t="shared" si="2"/>
        <v>14.173397174222201</v>
      </c>
      <c r="P30">
        <f t="shared" si="3"/>
        <v>400.02800000000002</v>
      </c>
      <c r="Q30">
        <f t="shared" si="4"/>
        <v>282.62057395991548</v>
      </c>
      <c r="R30">
        <f t="shared" si="5"/>
        <v>28.208992839645408</v>
      </c>
      <c r="S30">
        <f t="shared" si="6"/>
        <v>39.927691142748003</v>
      </c>
      <c r="T30">
        <f t="shared" si="7"/>
        <v>0.20422680330816728</v>
      </c>
      <c r="U30">
        <f t="shared" si="8"/>
        <v>3.6082250829656535</v>
      </c>
      <c r="V30">
        <f t="shared" si="9"/>
        <v>0.1980155545980487</v>
      </c>
      <c r="W30">
        <f t="shared" si="10"/>
        <v>0.1243020419944566</v>
      </c>
      <c r="X30">
        <f t="shared" si="11"/>
        <v>99.22315878135116</v>
      </c>
      <c r="Y30">
        <f t="shared" si="12"/>
        <v>19.838693209292074</v>
      </c>
      <c r="Z30">
        <f t="shared" si="13"/>
        <v>19.838693209292074</v>
      </c>
      <c r="AA30">
        <f t="shared" si="14"/>
        <v>2.323275100083086</v>
      </c>
      <c r="AB30">
        <f t="shared" si="15"/>
        <v>74.814318502972412</v>
      </c>
      <c r="AC30">
        <f t="shared" si="16"/>
        <v>1.7147243942595001</v>
      </c>
      <c r="AD30">
        <f t="shared" si="17"/>
        <v>2.2919735534199557</v>
      </c>
      <c r="AE30">
        <f t="shared" si="18"/>
        <v>0.60855070582358595</v>
      </c>
      <c r="AF30">
        <f t="shared" si="19"/>
        <v>-54.340774731650214</v>
      </c>
      <c r="AG30">
        <f t="shared" si="20"/>
        <v>-42.52220049155099</v>
      </c>
      <c r="AH30">
        <f t="shared" si="21"/>
        <v>-2.3628295336746792</v>
      </c>
      <c r="AI30">
        <f t="shared" si="22"/>
        <v>-2.6459755247287831E-3</v>
      </c>
      <c r="AJ30">
        <v>0</v>
      </c>
      <c r="AK30">
        <v>0</v>
      </c>
      <c r="AL30">
        <f t="shared" si="23"/>
        <v>1</v>
      </c>
      <c r="AM30">
        <f t="shared" si="24"/>
        <v>0</v>
      </c>
      <c r="AN30">
        <f t="shared" si="25"/>
        <v>53841.737956210156</v>
      </c>
      <c r="AO30">
        <f t="shared" si="26"/>
        <v>599.93200000000002</v>
      </c>
      <c r="AP30">
        <f t="shared" si="27"/>
        <v>505.74288600070008</v>
      </c>
      <c r="AQ30">
        <f t="shared" si="28"/>
        <v>0.84300035004083806</v>
      </c>
      <c r="AR30">
        <f t="shared" si="29"/>
        <v>0.16539067557881754</v>
      </c>
      <c r="AS30">
        <v>1689028717</v>
      </c>
      <c r="AT30">
        <v>400.02800000000002</v>
      </c>
      <c r="AU30">
        <v>412.72699999999998</v>
      </c>
      <c r="AV30">
        <v>17.179500000000001</v>
      </c>
      <c r="AW30">
        <v>16.1309</v>
      </c>
      <c r="AX30">
        <v>402.36799999999999</v>
      </c>
      <c r="AY30">
        <v>17.115200000000002</v>
      </c>
      <c r="AZ30">
        <v>400.06400000000002</v>
      </c>
      <c r="BA30">
        <v>99.611999999999995</v>
      </c>
      <c r="BB30">
        <v>0.200241</v>
      </c>
      <c r="BC30">
        <v>19.620100000000001</v>
      </c>
      <c r="BD30">
        <v>19.3323</v>
      </c>
      <c r="BE30">
        <v>999.9</v>
      </c>
      <c r="BF30">
        <v>0</v>
      </c>
      <c r="BG30">
        <v>0</v>
      </c>
      <c r="BH30">
        <v>9969.3799999999992</v>
      </c>
      <c r="BI30">
        <v>0</v>
      </c>
      <c r="BJ30">
        <v>1.9185099999999999</v>
      </c>
      <c r="BK30">
        <v>-12.699299999999999</v>
      </c>
      <c r="BL30">
        <v>407.02</v>
      </c>
      <c r="BM30">
        <v>419.49400000000003</v>
      </c>
      <c r="BN30">
        <v>1.0485800000000001</v>
      </c>
      <c r="BO30">
        <v>412.72699999999998</v>
      </c>
      <c r="BP30">
        <v>16.1309</v>
      </c>
      <c r="BQ30">
        <v>1.71129</v>
      </c>
      <c r="BR30">
        <v>1.60683</v>
      </c>
      <c r="BS30">
        <v>14.9992</v>
      </c>
      <c r="BT30">
        <v>14.0245</v>
      </c>
      <c r="BU30">
        <v>599.93200000000002</v>
      </c>
      <c r="BV30">
        <v>0.89998299999999998</v>
      </c>
      <c r="BW30">
        <v>0.10001699999999999</v>
      </c>
      <c r="BX30">
        <v>0</v>
      </c>
      <c r="BY30">
        <v>2.3094000000000001</v>
      </c>
      <c r="BZ30">
        <v>0</v>
      </c>
      <c r="CA30">
        <v>2522.92</v>
      </c>
      <c r="CB30">
        <v>4866.21</v>
      </c>
      <c r="CC30">
        <v>37.811999999999998</v>
      </c>
      <c r="CD30">
        <v>40.186999999999998</v>
      </c>
      <c r="CE30">
        <v>39.25</v>
      </c>
      <c r="CF30">
        <v>39.436999999999998</v>
      </c>
      <c r="CG30">
        <v>37.625</v>
      </c>
      <c r="CH30">
        <v>539.92999999999995</v>
      </c>
      <c r="CI30">
        <v>60</v>
      </c>
      <c r="CJ30">
        <v>0</v>
      </c>
      <c r="CK30">
        <v>1689028719.5</v>
      </c>
      <c r="CL30">
        <v>0</v>
      </c>
      <c r="CM30">
        <v>1689028206.5</v>
      </c>
      <c r="CN30" t="s">
        <v>373</v>
      </c>
      <c r="CO30">
        <v>1689028206.5</v>
      </c>
      <c r="CP30">
        <v>1689028205</v>
      </c>
      <c r="CQ30">
        <v>24</v>
      </c>
      <c r="CR30">
        <v>-0.115</v>
      </c>
      <c r="CS30">
        <v>-0.01</v>
      </c>
      <c r="CT30">
        <v>-2.3849999999999998</v>
      </c>
      <c r="CU30">
        <v>6.4000000000000001E-2</v>
      </c>
      <c r="CV30">
        <v>414</v>
      </c>
      <c r="CW30">
        <v>15</v>
      </c>
      <c r="CX30">
        <v>0.14000000000000001</v>
      </c>
      <c r="CY30">
        <v>7.0000000000000007E-2</v>
      </c>
      <c r="CZ30">
        <v>12.13617060304855</v>
      </c>
      <c r="DA30">
        <v>0.49705487007060739</v>
      </c>
      <c r="DB30">
        <v>6.6822517774170434E-2</v>
      </c>
      <c r="DC30">
        <v>1</v>
      </c>
      <c r="DD30">
        <v>412.61709756097559</v>
      </c>
      <c r="DE30">
        <v>0.15587456446080941</v>
      </c>
      <c r="DF30">
        <v>4.4505853206751947E-2</v>
      </c>
      <c r="DG30">
        <v>-1</v>
      </c>
      <c r="DH30">
        <v>1.0550395121951219</v>
      </c>
      <c r="DI30">
        <v>-0.10583372822299569</v>
      </c>
      <c r="DJ30">
        <v>1.120310800761729E-2</v>
      </c>
      <c r="DK30">
        <v>-1</v>
      </c>
      <c r="DL30">
        <v>0</v>
      </c>
      <c r="DM30">
        <v>0</v>
      </c>
      <c r="DN30">
        <v>0</v>
      </c>
      <c r="DO30">
        <v>1</v>
      </c>
      <c r="DP30">
        <v>2</v>
      </c>
      <c r="DQ30">
        <v>2</v>
      </c>
      <c r="DR30" t="s">
        <v>359</v>
      </c>
      <c r="DS30">
        <v>2.6994699999999998</v>
      </c>
      <c r="DT30">
        <v>2.80687</v>
      </c>
      <c r="DU30">
        <v>9.4967999999999997E-2</v>
      </c>
      <c r="DV30">
        <v>9.6382700000000002E-2</v>
      </c>
      <c r="DW30">
        <v>9.1052599999999997E-2</v>
      </c>
      <c r="DX30">
        <v>8.6292999999999995E-2</v>
      </c>
      <c r="DY30">
        <v>27601.7</v>
      </c>
      <c r="DZ30">
        <v>31104.799999999999</v>
      </c>
      <c r="EA30">
        <v>28682.3</v>
      </c>
      <c r="EB30">
        <v>32986.1</v>
      </c>
      <c r="EC30">
        <v>36228.1</v>
      </c>
      <c r="ED30">
        <v>40968.400000000001</v>
      </c>
      <c r="EE30">
        <v>42092.9</v>
      </c>
      <c r="EF30">
        <v>47727.5</v>
      </c>
      <c r="EG30">
        <v>1.85745</v>
      </c>
      <c r="EH30">
        <v>2.2990499999999998</v>
      </c>
      <c r="EI30">
        <v>0.13109999999999999</v>
      </c>
      <c r="EJ30">
        <v>0</v>
      </c>
      <c r="EK30">
        <v>17.1571</v>
      </c>
      <c r="EL30">
        <v>999.9</v>
      </c>
      <c r="EM30">
        <v>66.7</v>
      </c>
      <c r="EN30">
        <v>21</v>
      </c>
      <c r="EO30">
        <v>16.713200000000001</v>
      </c>
      <c r="EP30">
        <v>63.118400000000001</v>
      </c>
      <c r="EQ30">
        <v>18.5016</v>
      </c>
      <c r="ER30">
        <v>1</v>
      </c>
      <c r="ES30">
        <v>-0.65677600000000003</v>
      </c>
      <c r="ET30">
        <v>0.53145200000000004</v>
      </c>
      <c r="EU30">
        <v>20.245799999999999</v>
      </c>
      <c r="EV30">
        <v>5.22912</v>
      </c>
      <c r="EW30">
        <v>12.004</v>
      </c>
      <c r="EX30">
        <v>4.9914500000000004</v>
      </c>
      <c r="EY30">
        <v>3.3050000000000002</v>
      </c>
      <c r="EZ30">
        <v>2424.6</v>
      </c>
      <c r="FA30">
        <v>147.6</v>
      </c>
      <c r="FB30">
        <v>32.9</v>
      </c>
      <c r="FC30">
        <v>4.0999999999999996</v>
      </c>
      <c r="FD30">
        <v>1.8523700000000001</v>
      </c>
      <c r="FE30">
        <v>1.86137</v>
      </c>
      <c r="FF30">
        <v>1.86033</v>
      </c>
      <c r="FG30">
        <v>1.8563400000000001</v>
      </c>
      <c r="FH30">
        <v>1.8607100000000001</v>
      </c>
      <c r="FI30">
        <v>1.857</v>
      </c>
      <c r="FJ30">
        <v>1.8591299999999999</v>
      </c>
      <c r="FK30">
        <v>1.86199</v>
      </c>
      <c r="FL30">
        <v>0</v>
      </c>
      <c r="FM30">
        <v>0</v>
      </c>
      <c r="FN30">
        <v>0</v>
      </c>
      <c r="FO30">
        <v>0</v>
      </c>
      <c r="FP30" t="s">
        <v>360</v>
      </c>
      <c r="FQ30" t="s">
        <v>361</v>
      </c>
      <c r="FR30" t="s">
        <v>362</v>
      </c>
      <c r="FS30" t="s">
        <v>362</v>
      </c>
      <c r="FT30" t="s">
        <v>362</v>
      </c>
      <c r="FU30" t="s">
        <v>362</v>
      </c>
      <c r="FV30">
        <v>0</v>
      </c>
      <c r="FW30">
        <v>100</v>
      </c>
      <c r="FX30">
        <v>100</v>
      </c>
      <c r="FY30">
        <v>-2.34</v>
      </c>
      <c r="FZ30">
        <v>6.4299999999999996E-2</v>
      </c>
      <c r="GA30">
        <v>-0.8968530190248305</v>
      </c>
      <c r="GB30">
        <v>-4.0117494158234393E-3</v>
      </c>
      <c r="GC30">
        <v>1.087516141204025E-6</v>
      </c>
      <c r="GD30">
        <v>-8.657206703991749E-11</v>
      </c>
      <c r="GE30">
        <v>6.4265000000002459E-2</v>
      </c>
      <c r="GF30">
        <v>0</v>
      </c>
      <c r="GG30">
        <v>0</v>
      </c>
      <c r="GH30">
        <v>0</v>
      </c>
      <c r="GI30">
        <v>4</v>
      </c>
      <c r="GJ30">
        <v>2094</v>
      </c>
      <c r="GK30">
        <v>-1</v>
      </c>
      <c r="GL30">
        <v>-1</v>
      </c>
      <c r="GM30">
        <v>8.5</v>
      </c>
      <c r="GN30">
        <v>8.5</v>
      </c>
      <c r="GO30">
        <v>1.01562</v>
      </c>
      <c r="GP30">
        <v>2.3290999999999999</v>
      </c>
      <c r="GQ30">
        <v>1.5942400000000001</v>
      </c>
      <c r="GR30">
        <v>2.34985</v>
      </c>
      <c r="GS30">
        <v>1.40015</v>
      </c>
      <c r="GT30">
        <v>2.2741699999999998</v>
      </c>
      <c r="GU30">
        <v>24.022600000000001</v>
      </c>
      <c r="GV30">
        <v>14.1671</v>
      </c>
      <c r="GW30">
        <v>18</v>
      </c>
      <c r="GX30">
        <v>371.69499999999999</v>
      </c>
      <c r="GY30">
        <v>703.65300000000002</v>
      </c>
      <c r="GZ30">
        <v>18.0002</v>
      </c>
      <c r="HA30">
        <v>18.408300000000001</v>
      </c>
      <c r="HB30">
        <v>30.000499999999999</v>
      </c>
      <c r="HC30">
        <v>18.232700000000001</v>
      </c>
      <c r="HD30">
        <v>18.148099999999999</v>
      </c>
      <c r="HE30">
        <v>20.385200000000001</v>
      </c>
      <c r="HF30">
        <v>-30</v>
      </c>
      <c r="HG30">
        <v>-30</v>
      </c>
      <c r="HH30">
        <v>18</v>
      </c>
      <c r="HI30">
        <v>412.60599999999999</v>
      </c>
      <c r="HJ30">
        <v>0</v>
      </c>
      <c r="HK30">
        <v>105.3</v>
      </c>
      <c r="HL30">
        <v>104.991</v>
      </c>
    </row>
    <row r="31" spans="1:220" x14ac:dyDescent="0.2">
      <c r="A31">
        <v>13</v>
      </c>
      <c r="B31">
        <v>1689028777.5</v>
      </c>
      <c r="C31">
        <v>1016.900000095367</v>
      </c>
      <c r="D31" t="s">
        <v>386</v>
      </c>
      <c r="E31" t="s">
        <v>387</v>
      </c>
      <c r="F31" t="s">
        <v>353</v>
      </c>
      <c r="G31" t="s">
        <v>354</v>
      </c>
      <c r="H31" t="s">
        <v>355</v>
      </c>
      <c r="I31" t="s">
        <v>356</v>
      </c>
      <c r="J31" t="s">
        <v>411</v>
      </c>
      <c r="K31" t="s">
        <v>357</v>
      </c>
      <c r="L31">
        <v>1689028777.5</v>
      </c>
      <c r="M31">
        <f t="shared" si="0"/>
        <v>1.18928070391009E-3</v>
      </c>
      <c r="N31">
        <f t="shared" si="1"/>
        <v>1.1892807039100899</v>
      </c>
      <c r="O31">
        <f t="shared" si="2"/>
        <v>12.900000395394532</v>
      </c>
      <c r="P31">
        <f t="shared" si="3"/>
        <v>400.00900000000001</v>
      </c>
      <c r="Q31">
        <f t="shared" si="4"/>
        <v>293.666578358452</v>
      </c>
      <c r="R31">
        <f t="shared" si="5"/>
        <v>29.312687204741326</v>
      </c>
      <c r="S31">
        <f t="shared" si="6"/>
        <v>39.927385545962004</v>
      </c>
      <c r="T31">
        <f t="shared" si="7"/>
        <v>0.20570402706775187</v>
      </c>
      <c r="U31">
        <f t="shared" si="8"/>
        <v>3.6165783144023491</v>
      </c>
      <c r="V31">
        <f t="shared" si="9"/>
        <v>0.19941816260397285</v>
      </c>
      <c r="W31">
        <f t="shared" si="10"/>
        <v>0.12518511126561593</v>
      </c>
      <c r="X31">
        <f t="shared" si="11"/>
        <v>82.694586388841984</v>
      </c>
      <c r="Y31">
        <f t="shared" si="12"/>
        <v>19.724296151578617</v>
      </c>
      <c r="Z31">
        <f t="shared" si="13"/>
        <v>19.724296151578617</v>
      </c>
      <c r="AA31">
        <f t="shared" si="14"/>
        <v>2.3068475576497178</v>
      </c>
      <c r="AB31">
        <f t="shared" si="15"/>
        <v>75.401171831692167</v>
      </c>
      <c r="AC31">
        <f t="shared" si="16"/>
        <v>1.7235865259368002</v>
      </c>
      <c r="AD31">
        <f t="shared" si="17"/>
        <v>2.2858882482411933</v>
      </c>
      <c r="AE31">
        <f t="shared" si="18"/>
        <v>0.58326103171291765</v>
      </c>
      <c r="AF31">
        <f t="shared" si="19"/>
        <v>-52.447279042434964</v>
      </c>
      <c r="AG31">
        <f t="shared" si="20"/>
        <v>-28.660864249109675</v>
      </c>
      <c r="AH31">
        <f t="shared" si="21"/>
        <v>-1.5876390845604835</v>
      </c>
      <c r="AI31">
        <f t="shared" si="22"/>
        <v>-1.1959872631344126E-3</v>
      </c>
      <c r="AJ31">
        <v>0</v>
      </c>
      <c r="AK31">
        <v>0</v>
      </c>
      <c r="AL31">
        <f t="shared" si="23"/>
        <v>1</v>
      </c>
      <c r="AM31">
        <f t="shared" si="24"/>
        <v>0</v>
      </c>
      <c r="AN31">
        <f t="shared" si="25"/>
        <v>54026.634719117988</v>
      </c>
      <c r="AO31">
        <f t="shared" si="26"/>
        <v>500.00099999999998</v>
      </c>
      <c r="AP31">
        <f t="shared" si="27"/>
        <v>421.50054299939995</v>
      </c>
      <c r="AQ31">
        <f t="shared" si="28"/>
        <v>0.84299939999999995</v>
      </c>
      <c r="AR31">
        <f t="shared" si="29"/>
        <v>0.16538884199999998</v>
      </c>
      <c r="AS31">
        <v>1689028777.5</v>
      </c>
      <c r="AT31">
        <v>400.00900000000001</v>
      </c>
      <c r="AU31">
        <v>411.59199999999998</v>
      </c>
      <c r="AV31">
        <v>17.267600000000002</v>
      </c>
      <c r="AW31">
        <v>16.255500000000001</v>
      </c>
      <c r="AX31">
        <v>402.35</v>
      </c>
      <c r="AY31">
        <v>17.203299999999999</v>
      </c>
      <c r="AZ31">
        <v>400.01299999999998</v>
      </c>
      <c r="BA31">
        <v>99.616200000000006</v>
      </c>
      <c r="BB31">
        <v>0.200018</v>
      </c>
      <c r="BC31">
        <v>19.577300000000001</v>
      </c>
      <c r="BD31">
        <v>19.257100000000001</v>
      </c>
      <c r="BE31">
        <v>999.9</v>
      </c>
      <c r="BF31">
        <v>0</v>
      </c>
      <c r="BG31">
        <v>0</v>
      </c>
      <c r="BH31">
        <v>10003.1</v>
      </c>
      <c r="BI31">
        <v>0</v>
      </c>
      <c r="BJ31">
        <v>1.85856</v>
      </c>
      <c r="BK31">
        <v>-11.5824</v>
      </c>
      <c r="BL31">
        <v>407.03800000000001</v>
      </c>
      <c r="BM31">
        <v>418.39299999999997</v>
      </c>
      <c r="BN31">
        <v>1.01214</v>
      </c>
      <c r="BO31">
        <v>411.59199999999998</v>
      </c>
      <c r="BP31">
        <v>16.255500000000001</v>
      </c>
      <c r="BQ31">
        <v>1.7201299999999999</v>
      </c>
      <c r="BR31">
        <v>1.61931</v>
      </c>
      <c r="BS31">
        <v>15.0793</v>
      </c>
      <c r="BT31">
        <v>14.143800000000001</v>
      </c>
      <c r="BU31">
        <v>500.00099999999998</v>
      </c>
      <c r="BV31">
        <v>0.90002000000000004</v>
      </c>
      <c r="BW31">
        <v>9.9979700000000005E-2</v>
      </c>
      <c r="BX31">
        <v>0</v>
      </c>
      <c r="BY31">
        <v>2.4830000000000001</v>
      </c>
      <c r="BZ31">
        <v>0</v>
      </c>
      <c r="CA31">
        <v>2247.31</v>
      </c>
      <c r="CB31">
        <v>4055.68</v>
      </c>
      <c r="CC31">
        <v>37.875</v>
      </c>
      <c r="CD31">
        <v>40.625</v>
      </c>
      <c r="CE31">
        <v>39.5</v>
      </c>
      <c r="CF31">
        <v>40.125</v>
      </c>
      <c r="CG31">
        <v>37.811999999999998</v>
      </c>
      <c r="CH31">
        <v>450.01</v>
      </c>
      <c r="CI31">
        <v>49.99</v>
      </c>
      <c r="CJ31">
        <v>0</v>
      </c>
      <c r="CK31">
        <v>1689028780.0999999</v>
      </c>
      <c r="CL31">
        <v>0</v>
      </c>
      <c r="CM31">
        <v>1689028206.5</v>
      </c>
      <c r="CN31" t="s">
        <v>373</v>
      </c>
      <c r="CO31">
        <v>1689028206.5</v>
      </c>
      <c r="CP31">
        <v>1689028205</v>
      </c>
      <c r="CQ31">
        <v>24</v>
      </c>
      <c r="CR31">
        <v>-0.115</v>
      </c>
      <c r="CS31">
        <v>-0.01</v>
      </c>
      <c r="CT31">
        <v>-2.3849999999999998</v>
      </c>
      <c r="CU31">
        <v>6.4000000000000001E-2</v>
      </c>
      <c r="CV31">
        <v>414</v>
      </c>
      <c r="CW31">
        <v>15</v>
      </c>
      <c r="CX31">
        <v>0.14000000000000001</v>
      </c>
      <c r="CY31">
        <v>7.0000000000000007E-2</v>
      </c>
      <c r="CZ31">
        <v>11.061790654379021</v>
      </c>
      <c r="DA31">
        <v>0.72181932122898573</v>
      </c>
      <c r="DB31">
        <v>8.7237432174777266E-2</v>
      </c>
      <c r="DC31">
        <v>1</v>
      </c>
      <c r="DD31">
        <v>411.52631707317067</v>
      </c>
      <c r="DE31">
        <v>0.2295470383288471</v>
      </c>
      <c r="DF31">
        <v>5.4893883894242858E-2</v>
      </c>
      <c r="DG31">
        <v>-1</v>
      </c>
      <c r="DH31">
        <v>0.99863339024390252</v>
      </c>
      <c r="DI31">
        <v>5.1281226480836932E-2</v>
      </c>
      <c r="DJ31">
        <v>6.0828503984284143E-3</v>
      </c>
      <c r="DK31">
        <v>-1</v>
      </c>
      <c r="DL31">
        <v>0</v>
      </c>
      <c r="DM31">
        <v>0</v>
      </c>
      <c r="DN31">
        <v>0</v>
      </c>
      <c r="DO31">
        <v>1</v>
      </c>
      <c r="DP31">
        <v>2</v>
      </c>
      <c r="DQ31">
        <v>2</v>
      </c>
      <c r="DR31" t="s">
        <v>359</v>
      </c>
      <c r="DS31">
        <v>2.69923</v>
      </c>
      <c r="DT31">
        <v>2.80694</v>
      </c>
      <c r="DU31">
        <v>9.4956100000000002E-2</v>
      </c>
      <c r="DV31">
        <v>9.6175200000000002E-2</v>
      </c>
      <c r="DW31">
        <v>9.1384199999999999E-2</v>
      </c>
      <c r="DX31">
        <v>8.6765800000000004E-2</v>
      </c>
      <c r="DY31">
        <v>27599.7</v>
      </c>
      <c r="DZ31">
        <v>31107.599999999999</v>
      </c>
      <c r="EA31">
        <v>28680.1</v>
      </c>
      <c r="EB31">
        <v>32981.699999999997</v>
      </c>
      <c r="EC31">
        <v>36212.1</v>
      </c>
      <c r="ED31">
        <v>40941.9</v>
      </c>
      <c r="EE31">
        <v>42090.1</v>
      </c>
      <c r="EF31">
        <v>47721.4</v>
      </c>
      <c r="EG31">
        <v>1.8567</v>
      </c>
      <c r="EH31">
        <v>2.29833</v>
      </c>
      <c r="EI31">
        <v>0.12853000000000001</v>
      </c>
      <c r="EJ31">
        <v>0</v>
      </c>
      <c r="EK31">
        <v>17.124400000000001</v>
      </c>
      <c r="EL31">
        <v>999.9</v>
      </c>
      <c r="EM31">
        <v>66.8</v>
      </c>
      <c r="EN31">
        <v>21</v>
      </c>
      <c r="EO31">
        <v>16.737400000000001</v>
      </c>
      <c r="EP31">
        <v>62.728400000000001</v>
      </c>
      <c r="EQ31">
        <v>17.936699999999998</v>
      </c>
      <c r="ER31">
        <v>1</v>
      </c>
      <c r="ES31">
        <v>-0.65168999999999999</v>
      </c>
      <c r="ET31">
        <v>0.53884799999999999</v>
      </c>
      <c r="EU31">
        <v>20.2468</v>
      </c>
      <c r="EV31">
        <v>5.2294200000000002</v>
      </c>
      <c r="EW31">
        <v>12.004</v>
      </c>
      <c r="EX31">
        <v>4.9909499999999998</v>
      </c>
      <c r="EY31">
        <v>3.3050000000000002</v>
      </c>
      <c r="EZ31">
        <v>2426.1999999999998</v>
      </c>
      <c r="FA31">
        <v>147.6</v>
      </c>
      <c r="FB31">
        <v>32.9</v>
      </c>
      <c r="FC31">
        <v>4.0999999999999996</v>
      </c>
      <c r="FD31">
        <v>1.85233</v>
      </c>
      <c r="FE31">
        <v>1.8613900000000001</v>
      </c>
      <c r="FF31">
        <v>1.86033</v>
      </c>
      <c r="FG31">
        <v>1.8563400000000001</v>
      </c>
      <c r="FH31">
        <v>1.86073</v>
      </c>
      <c r="FI31">
        <v>1.85701</v>
      </c>
      <c r="FJ31">
        <v>1.8591299999999999</v>
      </c>
      <c r="FK31">
        <v>1.8620300000000001</v>
      </c>
      <c r="FL31">
        <v>0</v>
      </c>
      <c r="FM31">
        <v>0</v>
      </c>
      <c r="FN31">
        <v>0</v>
      </c>
      <c r="FO31">
        <v>0</v>
      </c>
      <c r="FP31" t="s">
        <v>360</v>
      </c>
      <c r="FQ31" t="s">
        <v>361</v>
      </c>
      <c r="FR31" t="s">
        <v>362</v>
      </c>
      <c r="FS31" t="s">
        <v>362</v>
      </c>
      <c r="FT31" t="s">
        <v>362</v>
      </c>
      <c r="FU31" t="s">
        <v>362</v>
      </c>
      <c r="FV31">
        <v>0</v>
      </c>
      <c r="FW31">
        <v>100</v>
      </c>
      <c r="FX31">
        <v>100</v>
      </c>
      <c r="FY31">
        <v>-2.3410000000000002</v>
      </c>
      <c r="FZ31">
        <v>6.4299999999999996E-2</v>
      </c>
      <c r="GA31">
        <v>-0.8968530190248305</v>
      </c>
      <c r="GB31">
        <v>-4.0117494158234393E-3</v>
      </c>
      <c r="GC31">
        <v>1.087516141204025E-6</v>
      </c>
      <c r="GD31">
        <v>-8.657206703991749E-11</v>
      </c>
      <c r="GE31">
        <v>6.4265000000002459E-2</v>
      </c>
      <c r="GF31">
        <v>0</v>
      </c>
      <c r="GG31">
        <v>0</v>
      </c>
      <c r="GH31">
        <v>0</v>
      </c>
      <c r="GI31">
        <v>4</v>
      </c>
      <c r="GJ31">
        <v>2094</v>
      </c>
      <c r="GK31">
        <v>-1</v>
      </c>
      <c r="GL31">
        <v>-1</v>
      </c>
      <c r="GM31">
        <v>9.5</v>
      </c>
      <c r="GN31">
        <v>9.5</v>
      </c>
      <c r="GO31">
        <v>1.01318</v>
      </c>
      <c r="GP31">
        <v>2.3290999999999999</v>
      </c>
      <c r="GQ31">
        <v>1.5942400000000001</v>
      </c>
      <c r="GR31">
        <v>2.34985</v>
      </c>
      <c r="GS31">
        <v>1.40015</v>
      </c>
      <c r="GT31">
        <v>2.34985</v>
      </c>
      <c r="GU31">
        <v>24.063199999999998</v>
      </c>
      <c r="GV31">
        <v>14.1846</v>
      </c>
      <c r="GW31">
        <v>18</v>
      </c>
      <c r="GX31">
        <v>371.75099999999998</v>
      </c>
      <c r="GY31">
        <v>703.80899999999997</v>
      </c>
      <c r="GZ31">
        <v>18.000299999999999</v>
      </c>
      <c r="HA31">
        <v>18.467199999999998</v>
      </c>
      <c r="HB31">
        <v>30.000499999999999</v>
      </c>
      <c r="HC31">
        <v>18.286999999999999</v>
      </c>
      <c r="HD31">
        <v>18.1999</v>
      </c>
      <c r="HE31">
        <v>20.345199999999998</v>
      </c>
      <c r="HF31">
        <v>-30</v>
      </c>
      <c r="HG31">
        <v>-30</v>
      </c>
      <c r="HH31">
        <v>18</v>
      </c>
      <c r="HI31">
        <v>411.43700000000001</v>
      </c>
      <c r="HJ31">
        <v>0</v>
      </c>
      <c r="HK31">
        <v>105.292</v>
      </c>
      <c r="HL31">
        <v>104.97799999999999</v>
      </c>
    </row>
    <row r="32" spans="1:220" x14ac:dyDescent="0.2">
      <c r="A32">
        <v>14</v>
      </c>
      <c r="B32">
        <v>1689028838</v>
      </c>
      <c r="C32">
        <v>1077.400000095367</v>
      </c>
      <c r="D32" t="s">
        <v>388</v>
      </c>
      <c r="E32" t="s">
        <v>389</v>
      </c>
      <c r="F32" t="s">
        <v>353</v>
      </c>
      <c r="G32" t="s">
        <v>354</v>
      </c>
      <c r="H32" t="s">
        <v>355</v>
      </c>
      <c r="I32" t="s">
        <v>356</v>
      </c>
      <c r="J32" t="s">
        <v>411</v>
      </c>
      <c r="K32" t="s">
        <v>357</v>
      </c>
      <c r="L32">
        <v>1689028838</v>
      </c>
      <c r="M32">
        <f t="shared" si="0"/>
        <v>1.1749171040676357E-3</v>
      </c>
      <c r="N32">
        <f t="shared" si="1"/>
        <v>1.1749171040676358</v>
      </c>
      <c r="O32">
        <f t="shared" si="2"/>
        <v>10.357706939178497</v>
      </c>
      <c r="P32">
        <f t="shared" si="3"/>
        <v>400.077</v>
      </c>
      <c r="Q32">
        <f t="shared" si="4"/>
        <v>316.07847197412741</v>
      </c>
      <c r="R32">
        <f t="shared" si="5"/>
        <v>31.550111987643476</v>
      </c>
      <c r="S32">
        <f t="shared" si="6"/>
        <v>39.934621535103005</v>
      </c>
      <c r="T32">
        <f t="shared" si="7"/>
        <v>0.21098838460615738</v>
      </c>
      <c r="U32">
        <f t="shared" si="8"/>
        <v>3.6189077477131635</v>
      </c>
      <c r="V32">
        <f t="shared" si="9"/>
        <v>0.20438510819939953</v>
      </c>
      <c r="W32">
        <f t="shared" si="10"/>
        <v>0.12831675565142797</v>
      </c>
      <c r="X32">
        <f t="shared" si="11"/>
        <v>61.986575999999992</v>
      </c>
      <c r="Y32">
        <f t="shared" si="12"/>
        <v>19.590208353225268</v>
      </c>
      <c r="Z32">
        <f t="shared" si="13"/>
        <v>19.590208353225268</v>
      </c>
      <c r="AA32">
        <f t="shared" si="14"/>
        <v>2.2877220651289676</v>
      </c>
      <c r="AB32">
        <f t="shared" si="15"/>
        <v>75.654186745736126</v>
      </c>
      <c r="AC32">
        <f t="shared" si="16"/>
        <v>1.7254525036879003</v>
      </c>
      <c r="AD32">
        <f t="shared" si="17"/>
        <v>2.2807098693518726</v>
      </c>
      <c r="AE32">
        <f t="shared" si="18"/>
        <v>0.56226956144106732</v>
      </c>
      <c r="AF32">
        <f t="shared" si="19"/>
        <v>-51.813844289382736</v>
      </c>
      <c r="AG32">
        <f t="shared" si="20"/>
        <v>-9.6396959276267111</v>
      </c>
      <c r="AH32">
        <f t="shared" si="21"/>
        <v>-0.53317083792549957</v>
      </c>
      <c r="AI32">
        <f t="shared" si="22"/>
        <v>-1.3505493495102883E-4</v>
      </c>
      <c r="AJ32">
        <v>0</v>
      </c>
      <c r="AK32">
        <v>0</v>
      </c>
      <c r="AL32">
        <f t="shared" si="23"/>
        <v>1</v>
      </c>
      <c r="AM32">
        <f t="shared" si="24"/>
        <v>0</v>
      </c>
      <c r="AN32">
        <f t="shared" si="25"/>
        <v>54082.771164971862</v>
      </c>
      <c r="AO32">
        <f t="shared" si="26"/>
        <v>374.79</v>
      </c>
      <c r="AP32">
        <f t="shared" si="27"/>
        <v>315.94799999999998</v>
      </c>
      <c r="AQ32">
        <f t="shared" si="28"/>
        <v>0.84300008004482496</v>
      </c>
      <c r="AR32">
        <f t="shared" si="29"/>
        <v>0.16539015448651243</v>
      </c>
      <c r="AS32">
        <v>1689028838</v>
      </c>
      <c r="AT32">
        <v>400.077</v>
      </c>
      <c r="AU32">
        <v>409.45299999999997</v>
      </c>
      <c r="AV32">
        <v>17.286100000000001</v>
      </c>
      <c r="AW32">
        <v>16.286300000000001</v>
      </c>
      <c r="AX32">
        <v>402.41800000000001</v>
      </c>
      <c r="AY32">
        <v>17.221800000000002</v>
      </c>
      <c r="AZ32">
        <v>400.036</v>
      </c>
      <c r="BA32">
        <v>99.617500000000007</v>
      </c>
      <c r="BB32">
        <v>0.19983899999999999</v>
      </c>
      <c r="BC32">
        <v>19.540800000000001</v>
      </c>
      <c r="BD32">
        <v>19.163699999999999</v>
      </c>
      <c r="BE32">
        <v>999.9</v>
      </c>
      <c r="BF32">
        <v>0</v>
      </c>
      <c r="BG32">
        <v>0</v>
      </c>
      <c r="BH32">
        <v>10012.5</v>
      </c>
      <c r="BI32">
        <v>0</v>
      </c>
      <c r="BJ32">
        <v>1.7986</v>
      </c>
      <c r="BK32">
        <v>-9.3759200000000007</v>
      </c>
      <c r="BL32">
        <v>407.11500000000001</v>
      </c>
      <c r="BM32">
        <v>416.23200000000003</v>
      </c>
      <c r="BN32">
        <v>0.99975999999999998</v>
      </c>
      <c r="BO32">
        <v>409.45299999999997</v>
      </c>
      <c r="BP32">
        <v>16.286300000000001</v>
      </c>
      <c r="BQ32">
        <v>1.722</v>
      </c>
      <c r="BR32">
        <v>1.6224000000000001</v>
      </c>
      <c r="BS32">
        <v>15.0961</v>
      </c>
      <c r="BT32">
        <v>14.1732</v>
      </c>
      <c r="BU32">
        <v>374.79</v>
      </c>
      <c r="BV32">
        <v>0.89999700000000005</v>
      </c>
      <c r="BW32">
        <v>0.10000299999999999</v>
      </c>
      <c r="BX32">
        <v>0</v>
      </c>
      <c r="BY32">
        <v>2.6265999999999998</v>
      </c>
      <c r="BZ32">
        <v>0</v>
      </c>
      <c r="CA32">
        <v>1871.81</v>
      </c>
      <c r="CB32">
        <v>3040.03</v>
      </c>
      <c r="CC32">
        <v>37.875</v>
      </c>
      <c r="CD32">
        <v>40.936999999999998</v>
      </c>
      <c r="CE32">
        <v>39.686999999999998</v>
      </c>
      <c r="CF32">
        <v>40.625</v>
      </c>
      <c r="CG32">
        <v>37.875</v>
      </c>
      <c r="CH32">
        <v>337.31</v>
      </c>
      <c r="CI32">
        <v>37.479999999999997</v>
      </c>
      <c r="CJ32">
        <v>0</v>
      </c>
      <c r="CK32">
        <v>1689028840.7</v>
      </c>
      <c r="CL32">
        <v>0</v>
      </c>
      <c r="CM32">
        <v>1689028206.5</v>
      </c>
      <c r="CN32" t="s">
        <v>373</v>
      </c>
      <c r="CO32">
        <v>1689028206.5</v>
      </c>
      <c r="CP32">
        <v>1689028205</v>
      </c>
      <c r="CQ32">
        <v>24</v>
      </c>
      <c r="CR32">
        <v>-0.115</v>
      </c>
      <c r="CS32">
        <v>-0.01</v>
      </c>
      <c r="CT32">
        <v>-2.3849999999999998</v>
      </c>
      <c r="CU32">
        <v>6.4000000000000001E-2</v>
      </c>
      <c r="CV32">
        <v>414</v>
      </c>
      <c r="CW32">
        <v>15</v>
      </c>
      <c r="CX32">
        <v>0.14000000000000001</v>
      </c>
      <c r="CY32">
        <v>7.0000000000000007E-2</v>
      </c>
      <c r="CZ32">
        <v>8.8899126662977359</v>
      </c>
      <c r="DA32">
        <v>0.91050213147445014</v>
      </c>
      <c r="DB32">
        <v>9.8008963034652466E-2</v>
      </c>
      <c r="DC32">
        <v>1</v>
      </c>
      <c r="DD32">
        <v>409.45714634146339</v>
      </c>
      <c r="DE32">
        <v>0.3070662020904259</v>
      </c>
      <c r="DF32">
        <v>4.417844136835259E-2</v>
      </c>
      <c r="DG32">
        <v>-1</v>
      </c>
      <c r="DH32">
        <v>0.99136178048780499</v>
      </c>
      <c r="DI32">
        <v>3.5895616724738511E-2</v>
      </c>
      <c r="DJ32">
        <v>3.8185878663817359E-3</v>
      </c>
      <c r="DK32">
        <v>-1</v>
      </c>
      <c r="DL32">
        <v>0</v>
      </c>
      <c r="DM32">
        <v>0</v>
      </c>
      <c r="DN32">
        <v>0</v>
      </c>
      <c r="DO32">
        <v>1</v>
      </c>
      <c r="DP32">
        <v>2</v>
      </c>
      <c r="DQ32">
        <v>2</v>
      </c>
      <c r="DR32" t="s">
        <v>359</v>
      </c>
      <c r="DS32">
        <v>2.6991999999999998</v>
      </c>
      <c r="DT32">
        <v>2.8068399999999998</v>
      </c>
      <c r="DU32">
        <v>9.4955999999999999E-2</v>
      </c>
      <c r="DV32">
        <v>9.5786399999999994E-2</v>
      </c>
      <c r="DW32">
        <v>9.1443999999999998E-2</v>
      </c>
      <c r="DX32">
        <v>8.6874099999999996E-2</v>
      </c>
      <c r="DY32">
        <v>27597.3</v>
      </c>
      <c r="DZ32">
        <v>31118.9</v>
      </c>
      <c r="EA32">
        <v>28677.9</v>
      </c>
      <c r="EB32">
        <v>32979.800000000003</v>
      </c>
      <c r="EC32">
        <v>36206.800000000003</v>
      </c>
      <c r="ED32">
        <v>40934.400000000001</v>
      </c>
      <c r="EE32">
        <v>42086.7</v>
      </c>
      <c r="EF32">
        <v>47718.5</v>
      </c>
      <c r="EG32">
        <v>1.8562700000000001</v>
      </c>
      <c r="EH32">
        <v>2.2975500000000002</v>
      </c>
      <c r="EI32">
        <v>0.124946</v>
      </c>
      <c r="EJ32">
        <v>0</v>
      </c>
      <c r="EK32">
        <v>17.090199999999999</v>
      </c>
      <c r="EL32">
        <v>999.9</v>
      </c>
      <c r="EM32">
        <v>66.900000000000006</v>
      </c>
      <c r="EN32">
        <v>21</v>
      </c>
      <c r="EO32">
        <v>16.762699999999999</v>
      </c>
      <c r="EP32">
        <v>62.8384</v>
      </c>
      <c r="EQ32">
        <v>18.0288</v>
      </c>
      <c r="ER32">
        <v>1</v>
      </c>
      <c r="ES32">
        <v>-0.64658300000000002</v>
      </c>
      <c r="ET32">
        <v>0.542072</v>
      </c>
      <c r="EU32">
        <v>20.247800000000002</v>
      </c>
      <c r="EV32">
        <v>5.22912</v>
      </c>
      <c r="EW32">
        <v>12.004</v>
      </c>
      <c r="EX32">
        <v>4.9914500000000004</v>
      </c>
      <c r="EY32">
        <v>3.3050000000000002</v>
      </c>
      <c r="EZ32">
        <v>2427.6999999999998</v>
      </c>
      <c r="FA32">
        <v>147.6</v>
      </c>
      <c r="FB32">
        <v>32.9</v>
      </c>
      <c r="FC32">
        <v>4.2</v>
      </c>
      <c r="FD32">
        <v>1.85236</v>
      </c>
      <c r="FE32">
        <v>1.86141</v>
      </c>
      <c r="FF32">
        <v>1.8603499999999999</v>
      </c>
      <c r="FG32">
        <v>1.8563700000000001</v>
      </c>
      <c r="FH32">
        <v>1.8607499999999999</v>
      </c>
      <c r="FI32">
        <v>1.8570899999999999</v>
      </c>
      <c r="FJ32">
        <v>1.85914</v>
      </c>
      <c r="FK32">
        <v>1.86202</v>
      </c>
      <c r="FL32">
        <v>0</v>
      </c>
      <c r="FM32">
        <v>0</v>
      </c>
      <c r="FN32">
        <v>0</v>
      </c>
      <c r="FO32">
        <v>0</v>
      </c>
      <c r="FP32" t="s">
        <v>360</v>
      </c>
      <c r="FQ32" t="s">
        <v>361</v>
      </c>
      <c r="FR32" t="s">
        <v>362</v>
      </c>
      <c r="FS32" t="s">
        <v>362</v>
      </c>
      <c r="FT32" t="s">
        <v>362</v>
      </c>
      <c r="FU32" t="s">
        <v>362</v>
      </c>
      <c r="FV32">
        <v>0</v>
      </c>
      <c r="FW32">
        <v>100</v>
      </c>
      <c r="FX32">
        <v>100</v>
      </c>
      <c r="FY32">
        <v>-2.3410000000000002</v>
      </c>
      <c r="FZ32">
        <v>6.4299999999999996E-2</v>
      </c>
      <c r="GA32">
        <v>-0.8968530190248305</v>
      </c>
      <c r="GB32">
        <v>-4.0117494158234393E-3</v>
      </c>
      <c r="GC32">
        <v>1.087516141204025E-6</v>
      </c>
      <c r="GD32">
        <v>-8.657206703991749E-11</v>
      </c>
      <c r="GE32">
        <v>6.4265000000002459E-2</v>
      </c>
      <c r="GF32">
        <v>0</v>
      </c>
      <c r="GG32">
        <v>0</v>
      </c>
      <c r="GH32">
        <v>0</v>
      </c>
      <c r="GI32">
        <v>4</v>
      </c>
      <c r="GJ32">
        <v>2094</v>
      </c>
      <c r="GK32">
        <v>-1</v>
      </c>
      <c r="GL32">
        <v>-1</v>
      </c>
      <c r="GM32">
        <v>10.5</v>
      </c>
      <c r="GN32">
        <v>10.6</v>
      </c>
      <c r="GO32">
        <v>1.00952</v>
      </c>
      <c r="GP32">
        <v>2.32544</v>
      </c>
      <c r="GQ32">
        <v>1.5942400000000001</v>
      </c>
      <c r="GR32">
        <v>2.34985</v>
      </c>
      <c r="GS32">
        <v>1.40015</v>
      </c>
      <c r="GT32">
        <v>2.36084</v>
      </c>
      <c r="GU32">
        <v>24.083500000000001</v>
      </c>
      <c r="GV32">
        <v>14.175800000000001</v>
      </c>
      <c r="GW32">
        <v>18</v>
      </c>
      <c r="GX32">
        <v>371.971</v>
      </c>
      <c r="GY32">
        <v>703.93899999999996</v>
      </c>
      <c r="GZ32">
        <v>18.0001</v>
      </c>
      <c r="HA32">
        <v>18.527000000000001</v>
      </c>
      <c r="HB32">
        <v>30.000399999999999</v>
      </c>
      <c r="HC32">
        <v>18.342400000000001</v>
      </c>
      <c r="HD32">
        <v>18.253</v>
      </c>
      <c r="HE32">
        <v>20.262499999999999</v>
      </c>
      <c r="HF32">
        <v>-30</v>
      </c>
      <c r="HG32">
        <v>-30</v>
      </c>
      <c r="HH32">
        <v>18</v>
      </c>
      <c r="HI32">
        <v>409.53500000000003</v>
      </c>
      <c r="HJ32">
        <v>0</v>
      </c>
      <c r="HK32">
        <v>105.28400000000001</v>
      </c>
      <c r="HL32">
        <v>104.971</v>
      </c>
    </row>
    <row r="33" spans="1:220" x14ac:dyDescent="0.2">
      <c r="A33">
        <v>15</v>
      </c>
      <c r="B33">
        <v>1689028898.5</v>
      </c>
      <c r="C33">
        <v>1137.900000095367</v>
      </c>
      <c r="D33" t="s">
        <v>390</v>
      </c>
      <c r="E33" t="s">
        <v>391</v>
      </c>
      <c r="F33" t="s">
        <v>353</v>
      </c>
      <c r="G33" t="s">
        <v>354</v>
      </c>
      <c r="H33" t="s">
        <v>355</v>
      </c>
      <c r="I33" t="s">
        <v>356</v>
      </c>
      <c r="J33" t="s">
        <v>411</v>
      </c>
      <c r="K33" t="s">
        <v>357</v>
      </c>
      <c r="L33">
        <v>1689028898.5</v>
      </c>
      <c r="M33">
        <f t="shared" si="0"/>
        <v>1.1501553701309636E-3</v>
      </c>
      <c r="N33">
        <f t="shared" si="1"/>
        <v>1.1501553701309635</v>
      </c>
      <c r="O33">
        <f t="shared" si="2"/>
        <v>6.8993712864731309</v>
      </c>
      <c r="P33">
        <f t="shared" si="3"/>
        <v>400.16500000000002</v>
      </c>
      <c r="Q33">
        <f t="shared" si="4"/>
        <v>343.8773242070389</v>
      </c>
      <c r="R33">
        <f t="shared" si="5"/>
        <v>34.32599406142505</v>
      </c>
      <c r="S33">
        <f t="shared" si="6"/>
        <v>39.94465597656</v>
      </c>
      <c r="T33">
        <f t="shared" si="7"/>
        <v>0.21413788813649107</v>
      </c>
      <c r="U33">
        <f t="shared" si="8"/>
        <v>3.6139376474262233</v>
      </c>
      <c r="V33">
        <f t="shared" si="9"/>
        <v>0.20733039005919002</v>
      </c>
      <c r="W33">
        <f t="shared" si="10"/>
        <v>0.1301750928714869</v>
      </c>
      <c r="X33">
        <f t="shared" si="11"/>
        <v>41.349261081092756</v>
      </c>
      <c r="Y33">
        <f t="shared" si="12"/>
        <v>19.449917453032086</v>
      </c>
      <c r="Z33">
        <f t="shared" si="13"/>
        <v>19.449917453032086</v>
      </c>
      <c r="AA33">
        <f t="shared" si="14"/>
        <v>2.2678607014680141</v>
      </c>
      <c r="AB33">
        <f t="shared" si="15"/>
        <v>75.855829978488416</v>
      </c>
      <c r="AC33">
        <f t="shared" si="16"/>
        <v>1.7251870972656003</v>
      </c>
      <c r="AD33">
        <f t="shared" si="17"/>
        <v>2.2742973055002333</v>
      </c>
      <c r="AE33">
        <f t="shared" si="18"/>
        <v>0.54267360420241384</v>
      </c>
      <c r="AF33">
        <f t="shared" si="19"/>
        <v>-50.721851822775491</v>
      </c>
      <c r="AG33">
        <f t="shared" si="20"/>
        <v>8.8810575993929568</v>
      </c>
      <c r="AH33">
        <f t="shared" si="21"/>
        <v>0.49141825331776245</v>
      </c>
      <c r="AI33">
        <f t="shared" si="22"/>
        <v>-1.1488897201772375E-4</v>
      </c>
      <c r="AJ33">
        <v>0</v>
      </c>
      <c r="AK33">
        <v>0</v>
      </c>
      <c r="AL33">
        <f t="shared" si="23"/>
        <v>1</v>
      </c>
      <c r="AM33">
        <f t="shared" si="24"/>
        <v>0</v>
      </c>
      <c r="AN33">
        <f t="shared" si="25"/>
        <v>53985.876484490131</v>
      </c>
      <c r="AO33">
        <f t="shared" si="26"/>
        <v>250.018</v>
      </c>
      <c r="AP33">
        <f t="shared" si="27"/>
        <v>210.76454397984082</v>
      </c>
      <c r="AQ33">
        <f t="shared" si="28"/>
        <v>0.842997480100796</v>
      </c>
      <c r="AR33">
        <f t="shared" si="29"/>
        <v>0.16538513659453621</v>
      </c>
      <c r="AS33">
        <v>1689028898.5</v>
      </c>
      <c r="AT33">
        <v>400.16500000000002</v>
      </c>
      <c r="AU33">
        <v>406.53699999999998</v>
      </c>
      <c r="AV33">
        <v>17.282900000000001</v>
      </c>
      <c r="AW33">
        <v>16.304300000000001</v>
      </c>
      <c r="AX33">
        <v>402.50700000000001</v>
      </c>
      <c r="AY33">
        <v>17.218599999999999</v>
      </c>
      <c r="AZ33">
        <v>400.09</v>
      </c>
      <c r="BA33">
        <v>99.620400000000004</v>
      </c>
      <c r="BB33">
        <v>0.20006399999999999</v>
      </c>
      <c r="BC33">
        <v>19.4955</v>
      </c>
      <c r="BD33">
        <v>19.063500000000001</v>
      </c>
      <c r="BE33">
        <v>999.9</v>
      </c>
      <c r="BF33">
        <v>0</v>
      </c>
      <c r="BG33">
        <v>0</v>
      </c>
      <c r="BH33">
        <v>9991.8799999999992</v>
      </c>
      <c r="BI33">
        <v>0</v>
      </c>
      <c r="BJ33">
        <v>1.73865</v>
      </c>
      <c r="BK33">
        <v>-6.3720100000000004</v>
      </c>
      <c r="BL33">
        <v>407.20299999999997</v>
      </c>
      <c r="BM33">
        <v>413.27600000000001</v>
      </c>
      <c r="BN33">
        <v>0.97860499999999995</v>
      </c>
      <c r="BO33">
        <v>406.53699999999998</v>
      </c>
      <c r="BP33">
        <v>16.304300000000001</v>
      </c>
      <c r="BQ33">
        <v>1.72173</v>
      </c>
      <c r="BR33">
        <v>1.6242399999999999</v>
      </c>
      <c r="BS33">
        <v>15.0937</v>
      </c>
      <c r="BT33">
        <v>14.1907</v>
      </c>
      <c r="BU33">
        <v>250.018</v>
      </c>
      <c r="BV33">
        <v>0.90007499999999996</v>
      </c>
      <c r="BW33">
        <v>9.9925399999999998E-2</v>
      </c>
      <c r="BX33">
        <v>0</v>
      </c>
      <c r="BY33">
        <v>2.5341999999999998</v>
      </c>
      <c r="BZ33">
        <v>0</v>
      </c>
      <c r="CA33">
        <v>1489.81</v>
      </c>
      <c r="CB33">
        <v>2028.02</v>
      </c>
      <c r="CC33">
        <v>37.811999999999998</v>
      </c>
      <c r="CD33">
        <v>41.25</v>
      </c>
      <c r="CE33">
        <v>39.875</v>
      </c>
      <c r="CF33">
        <v>41.061999999999998</v>
      </c>
      <c r="CG33">
        <v>37.936999999999998</v>
      </c>
      <c r="CH33">
        <v>225.03</v>
      </c>
      <c r="CI33">
        <v>24.98</v>
      </c>
      <c r="CJ33">
        <v>0</v>
      </c>
      <c r="CK33">
        <v>1689028901.3</v>
      </c>
      <c r="CL33">
        <v>0</v>
      </c>
      <c r="CM33">
        <v>1689028206.5</v>
      </c>
      <c r="CN33" t="s">
        <v>373</v>
      </c>
      <c r="CO33">
        <v>1689028206.5</v>
      </c>
      <c r="CP33">
        <v>1689028205</v>
      </c>
      <c r="CQ33">
        <v>24</v>
      </c>
      <c r="CR33">
        <v>-0.115</v>
      </c>
      <c r="CS33">
        <v>-0.01</v>
      </c>
      <c r="CT33">
        <v>-2.3849999999999998</v>
      </c>
      <c r="CU33">
        <v>6.4000000000000001E-2</v>
      </c>
      <c r="CV33">
        <v>414</v>
      </c>
      <c r="CW33">
        <v>15</v>
      </c>
      <c r="CX33">
        <v>0.14000000000000001</v>
      </c>
      <c r="CY33">
        <v>7.0000000000000007E-2</v>
      </c>
      <c r="CZ33">
        <v>5.966595380923728</v>
      </c>
      <c r="DA33">
        <v>0.42135852638076082</v>
      </c>
      <c r="DB33">
        <v>5.7121439571514838E-2</v>
      </c>
      <c r="DC33">
        <v>1</v>
      </c>
      <c r="DD33">
        <v>406.62073170731708</v>
      </c>
      <c r="DE33">
        <v>-0.30610452961740742</v>
      </c>
      <c r="DF33">
        <v>4.7994930824928082E-2</v>
      </c>
      <c r="DG33">
        <v>-1</v>
      </c>
      <c r="DH33">
        <v>0.97433636585365857</v>
      </c>
      <c r="DI33">
        <v>2.7565317073171301E-2</v>
      </c>
      <c r="DJ33">
        <v>3.4713551213245578E-3</v>
      </c>
      <c r="DK33">
        <v>-1</v>
      </c>
      <c r="DL33">
        <v>0</v>
      </c>
      <c r="DM33">
        <v>0</v>
      </c>
      <c r="DN33">
        <v>0</v>
      </c>
      <c r="DO33">
        <v>1</v>
      </c>
      <c r="DP33">
        <v>2</v>
      </c>
      <c r="DQ33">
        <v>2</v>
      </c>
      <c r="DR33" t="s">
        <v>359</v>
      </c>
      <c r="DS33">
        <v>2.6992699999999998</v>
      </c>
      <c r="DT33">
        <v>2.8068900000000001</v>
      </c>
      <c r="DU33">
        <v>9.4961299999999998E-2</v>
      </c>
      <c r="DV33">
        <v>9.5260600000000001E-2</v>
      </c>
      <c r="DW33">
        <v>9.1422299999999998E-2</v>
      </c>
      <c r="DX33">
        <v>8.6934499999999998E-2</v>
      </c>
      <c r="DY33">
        <v>27595.200000000001</v>
      </c>
      <c r="DZ33">
        <v>31134.9</v>
      </c>
      <c r="EA33">
        <v>28676</v>
      </c>
      <c r="EB33">
        <v>32977.800000000003</v>
      </c>
      <c r="EC33">
        <v>36204.800000000003</v>
      </c>
      <c r="ED33">
        <v>40929.4</v>
      </c>
      <c r="EE33">
        <v>42083.3</v>
      </c>
      <c r="EF33">
        <v>47715.9</v>
      </c>
      <c r="EG33">
        <v>1.8556699999999999</v>
      </c>
      <c r="EH33">
        <v>2.2963</v>
      </c>
      <c r="EI33">
        <v>0.121299</v>
      </c>
      <c r="EJ33">
        <v>0</v>
      </c>
      <c r="EK33">
        <v>17.0503</v>
      </c>
      <c r="EL33">
        <v>999.9</v>
      </c>
      <c r="EM33">
        <v>66.900000000000006</v>
      </c>
      <c r="EN33">
        <v>21</v>
      </c>
      <c r="EO33">
        <v>16.761900000000001</v>
      </c>
      <c r="EP33">
        <v>63.528399999999998</v>
      </c>
      <c r="EQ33">
        <v>18.0288</v>
      </c>
      <c r="ER33">
        <v>1</v>
      </c>
      <c r="ES33">
        <v>-0.64225900000000002</v>
      </c>
      <c r="ET33">
        <v>0.53423500000000002</v>
      </c>
      <c r="EU33">
        <v>20.248799999999999</v>
      </c>
      <c r="EV33">
        <v>5.2294200000000002</v>
      </c>
      <c r="EW33">
        <v>12.004</v>
      </c>
      <c r="EX33">
        <v>4.9915500000000002</v>
      </c>
      <c r="EY33">
        <v>3.3050000000000002</v>
      </c>
      <c r="EZ33">
        <v>2429</v>
      </c>
      <c r="FA33">
        <v>147.6</v>
      </c>
      <c r="FB33">
        <v>32.9</v>
      </c>
      <c r="FC33">
        <v>4.2</v>
      </c>
      <c r="FD33">
        <v>1.85233</v>
      </c>
      <c r="FE33">
        <v>1.8613900000000001</v>
      </c>
      <c r="FF33">
        <v>1.8603400000000001</v>
      </c>
      <c r="FG33">
        <v>1.85633</v>
      </c>
      <c r="FH33">
        <v>1.8607100000000001</v>
      </c>
      <c r="FI33">
        <v>1.85701</v>
      </c>
      <c r="FJ33">
        <v>1.8591299999999999</v>
      </c>
      <c r="FK33">
        <v>1.8619699999999999</v>
      </c>
      <c r="FL33">
        <v>0</v>
      </c>
      <c r="FM33">
        <v>0</v>
      </c>
      <c r="FN33">
        <v>0</v>
      </c>
      <c r="FO33">
        <v>0</v>
      </c>
      <c r="FP33" t="s">
        <v>360</v>
      </c>
      <c r="FQ33" t="s">
        <v>361</v>
      </c>
      <c r="FR33" t="s">
        <v>362</v>
      </c>
      <c r="FS33" t="s">
        <v>362</v>
      </c>
      <c r="FT33" t="s">
        <v>362</v>
      </c>
      <c r="FU33" t="s">
        <v>362</v>
      </c>
      <c r="FV33">
        <v>0</v>
      </c>
      <c r="FW33">
        <v>100</v>
      </c>
      <c r="FX33">
        <v>100</v>
      </c>
      <c r="FY33">
        <v>-2.3420000000000001</v>
      </c>
      <c r="FZ33">
        <v>6.4299999999999996E-2</v>
      </c>
      <c r="GA33">
        <v>-0.8968530190248305</v>
      </c>
      <c r="GB33">
        <v>-4.0117494158234393E-3</v>
      </c>
      <c r="GC33">
        <v>1.087516141204025E-6</v>
      </c>
      <c r="GD33">
        <v>-8.657206703991749E-11</v>
      </c>
      <c r="GE33">
        <v>6.4265000000002459E-2</v>
      </c>
      <c r="GF33">
        <v>0</v>
      </c>
      <c r="GG33">
        <v>0</v>
      </c>
      <c r="GH33">
        <v>0</v>
      </c>
      <c r="GI33">
        <v>4</v>
      </c>
      <c r="GJ33">
        <v>2094</v>
      </c>
      <c r="GK33">
        <v>-1</v>
      </c>
      <c r="GL33">
        <v>-1</v>
      </c>
      <c r="GM33">
        <v>11.5</v>
      </c>
      <c r="GN33">
        <v>11.6</v>
      </c>
      <c r="GO33">
        <v>1.00342</v>
      </c>
      <c r="GP33">
        <v>2.3290999999999999</v>
      </c>
      <c r="GQ33">
        <v>1.5942400000000001</v>
      </c>
      <c r="GR33">
        <v>2.34985</v>
      </c>
      <c r="GS33">
        <v>1.40015</v>
      </c>
      <c r="GT33">
        <v>2.3168899999999999</v>
      </c>
      <c r="GU33">
        <v>24.1038</v>
      </c>
      <c r="GV33">
        <v>14.175800000000001</v>
      </c>
      <c r="GW33">
        <v>18</v>
      </c>
      <c r="GX33">
        <v>372.089</v>
      </c>
      <c r="GY33">
        <v>703.62599999999998</v>
      </c>
      <c r="GZ33">
        <v>17.999700000000001</v>
      </c>
      <c r="HA33">
        <v>18.5822</v>
      </c>
      <c r="HB33">
        <v>30.000399999999999</v>
      </c>
      <c r="HC33">
        <v>18.395499999999998</v>
      </c>
      <c r="HD33">
        <v>18.305399999999999</v>
      </c>
      <c r="HE33">
        <v>20.1493</v>
      </c>
      <c r="HF33">
        <v>-30</v>
      </c>
      <c r="HG33">
        <v>-30</v>
      </c>
      <c r="HH33">
        <v>18</v>
      </c>
      <c r="HI33">
        <v>406.55900000000003</v>
      </c>
      <c r="HJ33">
        <v>0</v>
      </c>
      <c r="HK33">
        <v>105.276</v>
      </c>
      <c r="HL33">
        <v>104.965</v>
      </c>
    </row>
    <row r="34" spans="1:220" x14ac:dyDescent="0.2">
      <c r="A34">
        <v>16</v>
      </c>
      <c r="B34">
        <v>1689028959</v>
      </c>
      <c r="C34">
        <v>1198.400000095367</v>
      </c>
      <c r="D34" t="s">
        <v>392</v>
      </c>
      <c r="E34" t="s">
        <v>393</v>
      </c>
      <c r="F34" t="s">
        <v>353</v>
      </c>
      <c r="G34" t="s">
        <v>354</v>
      </c>
      <c r="H34" t="s">
        <v>355</v>
      </c>
      <c r="I34" t="s">
        <v>356</v>
      </c>
      <c r="J34" t="s">
        <v>411</v>
      </c>
      <c r="K34" t="s">
        <v>357</v>
      </c>
      <c r="L34">
        <v>1689028959</v>
      </c>
      <c r="M34">
        <f t="shared" si="0"/>
        <v>1.1210404393969897E-3</v>
      </c>
      <c r="N34">
        <f t="shared" si="1"/>
        <v>1.1210404393969897</v>
      </c>
      <c r="O34">
        <f t="shared" si="2"/>
        <v>4.5417964476210333</v>
      </c>
      <c r="P34">
        <f t="shared" si="3"/>
        <v>400.15</v>
      </c>
      <c r="Q34">
        <f t="shared" si="4"/>
        <v>361.84626934476029</v>
      </c>
      <c r="R34">
        <f t="shared" si="5"/>
        <v>36.1198730971917</v>
      </c>
      <c r="S34">
        <f t="shared" si="6"/>
        <v>39.943391556899996</v>
      </c>
      <c r="T34">
        <f t="shared" si="7"/>
        <v>0.21336060877707974</v>
      </c>
      <c r="U34">
        <f t="shared" si="8"/>
        <v>3.6226676924626231</v>
      </c>
      <c r="V34">
        <f t="shared" si="9"/>
        <v>0.20661733536696142</v>
      </c>
      <c r="W34">
        <f t="shared" si="10"/>
        <v>0.12972393756230294</v>
      </c>
      <c r="X34">
        <f t="shared" si="11"/>
        <v>29.741058392575912</v>
      </c>
      <c r="Y34">
        <f t="shared" si="12"/>
        <v>19.361623497704159</v>
      </c>
      <c r="Z34">
        <f t="shared" si="13"/>
        <v>19.361623497704159</v>
      </c>
      <c r="AA34">
        <f t="shared" si="14"/>
        <v>2.2554383241208473</v>
      </c>
      <c r="AB34">
        <f t="shared" si="15"/>
        <v>76.012486002118621</v>
      </c>
      <c r="AC34">
        <f t="shared" si="16"/>
        <v>1.7246381580557999</v>
      </c>
      <c r="AD34">
        <f t="shared" si="17"/>
        <v>2.2688879798086474</v>
      </c>
      <c r="AE34">
        <f t="shared" si="18"/>
        <v>0.53080016606504743</v>
      </c>
      <c r="AF34">
        <f t="shared" si="19"/>
        <v>-49.437883377407246</v>
      </c>
      <c r="AG34">
        <f t="shared" si="20"/>
        <v>18.66659369157091</v>
      </c>
      <c r="AH34">
        <f t="shared" si="21"/>
        <v>1.0297263760316175</v>
      </c>
      <c r="AI34">
        <f t="shared" si="22"/>
        <v>-5.0491722880607881E-4</v>
      </c>
      <c r="AJ34">
        <v>0</v>
      </c>
      <c r="AK34">
        <v>0</v>
      </c>
      <c r="AL34">
        <f t="shared" si="23"/>
        <v>1</v>
      </c>
      <c r="AM34">
        <f t="shared" si="24"/>
        <v>0</v>
      </c>
      <c r="AN34">
        <f t="shared" si="25"/>
        <v>54178.043990364778</v>
      </c>
      <c r="AO34">
        <f t="shared" si="26"/>
        <v>179.821</v>
      </c>
      <c r="AP34">
        <f t="shared" si="27"/>
        <v>151.58934300133467</v>
      </c>
      <c r="AQ34">
        <f t="shared" si="28"/>
        <v>0.84300133466800131</v>
      </c>
      <c r="AR34">
        <f t="shared" si="29"/>
        <v>0.16539257590924258</v>
      </c>
      <c r="AS34">
        <v>1689028959</v>
      </c>
      <c r="AT34">
        <v>400.15</v>
      </c>
      <c r="AU34">
        <v>404.471</v>
      </c>
      <c r="AV34">
        <v>17.2773</v>
      </c>
      <c r="AW34">
        <v>16.323399999999999</v>
      </c>
      <c r="AX34">
        <v>402.49099999999999</v>
      </c>
      <c r="AY34">
        <v>17.213100000000001</v>
      </c>
      <c r="AZ34">
        <v>400.06200000000001</v>
      </c>
      <c r="BA34">
        <v>99.621399999999994</v>
      </c>
      <c r="BB34">
        <v>0.19964599999999999</v>
      </c>
      <c r="BC34">
        <v>19.4572</v>
      </c>
      <c r="BD34">
        <v>18.990300000000001</v>
      </c>
      <c r="BE34">
        <v>999.9</v>
      </c>
      <c r="BF34">
        <v>0</v>
      </c>
      <c r="BG34">
        <v>0</v>
      </c>
      <c r="BH34">
        <v>10027.5</v>
      </c>
      <c r="BI34">
        <v>0</v>
      </c>
      <c r="BJ34">
        <v>1.73865</v>
      </c>
      <c r="BK34">
        <v>-4.3214100000000002</v>
      </c>
      <c r="BL34">
        <v>407.185</v>
      </c>
      <c r="BM34">
        <v>411.18299999999999</v>
      </c>
      <c r="BN34">
        <v>0.95394699999999999</v>
      </c>
      <c r="BO34">
        <v>404.471</v>
      </c>
      <c r="BP34">
        <v>16.323399999999999</v>
      </c>
      <c r="BQ34">
        <v>1.72119</v>
      </c>
      <c r="BR34">
        <v>1.62616</v>
      </c>
      <c r="BS34">
        <v>15.088900000000001</v>
      </c>
      <c r="BT34">
        <v>14.2089</v>
      </c>
      <c r="BU34">
        <v>179.821</v>
      </c>
      <c r="BV34">
        <v>0.89994499999999999</v>
      </c>
      <c r="BW34">
        <v>0.10005500000000001</v>
      </c>
      <c r="BX34">
        <v>0</v>
      </c>
      <c r="BY34">
        <v>2.3834</v>
      </c>
      <c r="BZ34">
        <v>0</v>
      </c>
      <c r="CA34">
        <v>1281.06</v>
      </c>
      <c r="CB34">
        <v>1458.56</v>
      </c>
      <c r="CC34">
        <v>37.686999999999998</v>
      </c>
      <c r="CD34">
        <v>41.436999999999998</v>
      </c>
      <c r="CE34">
        <v>39.875</v>
      </c>
      <c r="CF34">
        <v>41.311999999999998</v>
      </c>
      <c r="CG34">
        <v>37.875</v>
      </c>
      <c r="CH34">
        <v>161.83000000000001</v>
      </c>
      <c r="CI34">
        <v>17.989999999999998</v>
      </c>
      <c r="CJ34">
        <v>0</v>
      </c>
      <c r="CK34">
        <v>1689028961.3</v>
      </c>
      <c r="CL34">
        <v>0</v>
      </c>
      <c r="CM34">
        <v>1689028206.5</v>
      </c>
      <c r="CN34" t="s">
        <v>373</v>
      </c>
      <c r="CO34">
        <v>1689028206.5</v>
      </c>
      <c r="CP34">
        <v>1689028205</v>
      </c>
      <c r="CQ34">
        <v>24</v>
      </c>
      <c r="CR34">
        <v>-0.115</v>
      </c>
      <c r="CS34">
        <v>-0.01</v>
      </c>
      <c r="CT34">
        <v>-2.3849999999999998</v>
      </c>
      <c r="CU34">
        <v>6.4000000000000001E-2</v>
      </c>
      <c r="CV34">
        <v>414</v>
      </c>
      <c r="CW34">
        <v>15</v>
      </c>
      <c r="CX34">
        <v>0.14000000000000001</v>
      </c>
      <c r="CY34">
        <v>7.0000000000000007E-2</v>
      </c>
      <c r="CZ34">
        <v>3.9864103125890842</v>
      </c>
      <c r="DA34">
        <v>-7.6354067882592217E-3</v>
      </c>
      <c r="DB34">
        <v>4.0794130710800729E-2</v>
      </c>
      <c r="DC34">
        <v>1</v>
      </c>
      <c r="DD34">
        <v>404.60527500000001</v>
      </c>
      <c r="DE34">
        <v>-0.56790619137098042</v>
      </c>
      <c r="DF34">
        <v>6.8255398138176299E-2</v>
      </c>
      <c r="DG34">
        <v>-1</v>
      </c>
      <c r="DH34">
        <v>0.951778075</v>
      </c>
      <c r="DI34">
        <v>-9.5502776735445979E-3</v>
      </c>
      <c r="DJ34">
        <v>2.7138746137902229E-3</v>
      </c>
      <c r="DK34">
        <v>-1</v>
      </c>
      <c r="DL34">
        <v>0</v>
      </c>
      <c r="DM34">
        <v>0</v>
      </c>
      <c r="DN34">
        <v>0</v>
      </c>
      <c r="DO34">
        <v>1</v>
      </c>
      <c r="DP34">
        <v>2</v>
      </c>
      <c r="DQ34">
        <v>2</v>
      </c>
      <c r="DR34" t="s">
        <v>359</v>
      </c>
      <c r="DS34">
        <v>2.6991000000000001</v>
      </c>
      <c r="DT34">
        <v>2.8067799999999998</v>
      </c>
      <c r="DU34">
        <v>9.49464E-2</v>
      </c>
      <c r="DV34">
        <v>9.4882499999999995E-2</v>
      </c>
      <c r="DW34">
        <v>9.1389700000000004E-2</v>
      </c>
      <c r="DX34">
        <v>8.6997500000000005E-2</v>
      </c>
      <c r="DY34">
        <v>27593.8</v>
      </c>
      <c r="DZ34">
        <v>31144.9</v>
      </c>
      <c r="EA34">
        <v>28674.3</v>
      </c>
      <c r="EB34">
        <v>32974.800000000003</v>
      </c>
      <c r="EC34">
        <v>36204.1</v>
      </c>
      <c r="ED34">
        <v>40923.300000000003</v>
      </c>
      <c r="EE34">
        <v>42080.9</v>
      </c>
      <c r="EF34">
        <v>47712</v>
      </c>
      <c r="EG34">
        <v>1.8552500000000001</v>
      </c>
      <c r="EH34">
        <v>2.29555</v>
      </c>
      <c r="EI34">
        <v>0.11908299999999999</v>
      </c>
      <c r="EJ34">
        <v>0</v>
      </c>
      <c r="EK34">
        <v>17.0137</v>
      </c>
      <c r="EL34">
        <v>999.9</v>
      </c>
      <c r="EM34">
        <v>67</v>
      </c>
      <c r="EN34">
        <v>21</v>
      </c>
      <c r="EO34">
        <v>16.784800000000001</v>
      </c>
      <c r="EP34">
        <v>62.678400000000003</v>
      </c>
      <c r="EQ34">
        <v>17.8125</v>
      </c>
      <c r="ER34">
        <v>1</v>
      </c>
      <c r="ES34">
        <v>-0.63776900000000003</v>
      </c>
      <c r="ET34">
        <v>0.52843099999999998</v>
      </c>
      <c r="EU34">
        <v>20.249500000000001</v>
      </c>
      <c r="EV34">
        <v>5.2292699999999996</v>
      </c>
      <c r="EW34">
        <v>12.004</v>
      </c>
      <c r="EX34">
        <v>4.9915500000000002</v>
      </c>
      <c r="EY34">
        <v>3.3050000000000002</v>
      </c>
      <c r="EZ34">
        <v>2430.5</v>
      </c>
      <c r="FA34">
        <v>147.6</v>
      </c>
      <c r="FB34">
        <v>32.9</v>
      </c>
      <c r="FC34">
        <v>4.2</v>
      </c>
      <c r="FD34">
        <v>1.8522799999999999</v>
      </c>
      <c r="FE34">
        <v>1.8613900000000001</v>
      </c>
      <c r="FF34">
        <v>1.8603499999999999</v>
      </c>
      <c r="FG34">
        <v>1.85632</v>
      </c>
      <c r="FH34">
        <v>1.86069</v>
      </c>
      <c r="FI34">
        <v>1.8570199999999999</v>
      </c>
      <c r="FJ34">
        <v>1.8591299999999999</v>
      </c>
      <c r="FK34">
        <v>1.8619600000000001</v>
      </c>
      <c r="FL34">
        <v>0</v>
      </c>
      <c r="FM34">
        <v>0</v>
      </c>
      <c r="FN34">
        <v>0</v>
      </c>
      <c r="FO34">
        <v>0</v>
      </c>
      <c r="FP34" t="s">
        <v>360</v>
      </c>
      <c r="FQ34" t="s">
        <v>361</v>
      </c>
      <c r="FR34" t="s">
        <v>362</v>
      </c>
      <c r="FS34" t="s">
        <v>362</v>
      </c>
      <c r="FT34" t="s">
        <v>362</v>
      </c>
      <c r="FU34" t="s">
        <v>362</v>
      </c>
      <c r="FV34">
        <v>0</v>
      </c>
      <c r="FW34">
        <v>100</v>
      </c>
      <c r="FX34">
        <v>100</v>
      </c>
      <c r="FY34">
        <v>-2.3410000000000002</v>
      </c>
      <c r="FZ34">
        <v>6.4199999999999993E-2</v>
      </c>
      <c r="GA34">
        <v>-0.8968530190248305</v>
      </c>
      <c r="GB34">
        <v>-4.0117494158234393E-3</v>
      </c>
      <c r="GC34">
        <v>1.087516141204025E-6</v>
      </c>
      <c r="GD34">
        <v>-8.657206703991749E-11</v>
      </c>
      <c r="GE34">
        <v>6.4265000000002459E-2</v>
      </c>
      <c r="GF34">
        <v>0</v>
      </c>
      <c r="GG34">
        <v>0</v>
      </c>
      <c r="GH34">
        <v>0</v>
      </c>
      <c r="GI34">
        <v>4</v>
      </c>
      <c r="GJ34">
        <v>2094</v>
      </c>
      <c r="GK34">
        <v>-1</v>
      </c>
      <c r="GL34">
        <v>-1</v>
      </c>
      <c r="GM34">
        <v>12.5</v>
      </c>
      <c r="GN34">
        <v>12.6</v>
      </c>
      <c r="GO34">
        <v>0.99975599999999998</v>
      </c>
      <c r="GP34">
        <v>2.3315399999999999</v>
      </c>
      <c r="GQ34">
        <v>1.5942400000000001</v>
      </c>
      <c r="GR34">
        <v>2.34985</v>
      </c>
      <c r="GS34">
        <v>1.40015</v>
      </c>
      <c r="GT34">
        <v>2.34131</v>
      </c>
      <c r="GU34">
        <v>24.144500000000001</v>
      </c>
      <c r="GV34">
        <v>14.1671</v>
      </c>
      <c r="GW34">
        <v>18</v>
      </c>
      <c r="GX34">
        <v>372.286</v>
      </c>
      <c r="GY34">
        <v>703.76099999999997</v>
      </c>
      <c r="GZ34">
        <v>18</v>
      </c>
      <c r="HA34">
        <v>18.635000000000002</v>
      </c>
      <c r="HB34">
        <v>30.000499999999999</v>
      </c>
      <c r="HC34">
        <v>18.447900000000001</v>
      </c>
      <c r="HD34">
        <v>18.357500000000002</v>
      </c>
      <c r="HE34">
        <v>20.065300000000001</v>
      </c>
      <c r="HF34">
        <v>-30</v>
      </c>
      <c r="HG34">
        <v>-30</v>
      </c>
      <c r="HH34">
        <v>18</v>
      </c>
      <c r="HI34">
        <v>404.49400000000003</v>
      </c>
      <c r="HJ34">
        <v>0</v>
      </c>
      <c r="HK34">
        <v>105.27</v>
      </c>
      <c r="HL34">
        <v>104.95699999999999</v>
      </c>
    </row>
    <row r="35" spans="1:220" x14ac:dyDescent="0.2">
      <c r="A35">
        <v>17</v>
      </c>
      <c r="B35">
        <v>1689029019.5</v>
      </c>
      <c r="C35">
        <v>1258.900000095367</v>
      </c>
      <c r="D35" t="s">
        <v>394</v>
      </c>
      <c r="E35" t="s">
        <v>395</v>
      </c>
      <c r="F35" t="s">
        <v>353</v>
      </c>
      <c r="G35" t="s">
        <v>354</v>
      </c>
      <c r="H35" t="s">
        <v>355</v>
      </c>
      <c r="I35" t="s">
        <v>356</v>
      </c>
      <c r="J35" t="s">
        <v>411</v>
      </c>
      <c r="K35" t="s">
        <v>357</v>
      </c>
      <c r="L35">
        <v>1689029019.5</v>
      </c>
      <c r="M35">
        <f t="shared" si="0"/>
        <v>1.0515992144018412E-3</v>
      </c>
      <c r="N35">
        <f t="shared" si="1"/>
        <v>1.0515992144018411</v>
      </c>
      <c r="O35">
        <f t="shared" si="2"/>
        <v>2.7495306946299212</v>
      </c>
      <c r="P35">
        <f t="shared" si="3"/>
        <v>400.041</v>
      </c>
      <c r="Q35">
        <f t="shared" si="4"/>
        <v>374.63722242491974</v>
      </c>
      <c r="R35">
        <f t="shared" si="5"/>
        <v>37.397823180430215</v>
      </c>
      <c r="S35">
        <f t="shared" si="6"/>
        <v>39.933732388059006</v>
      </c>
      <c r="T35">
        <f t="shared" si="7"/>
        <v>0.20415508163127902</v>
      </c>
      <c r="U35">
        <f t="shared" si="8"/>
        <v>3.6167747018196565</v>
      </c>
      <c r="V35">
        <f t="shared" si="9"/>
        <v>0.19796231678165024</v>
      </c>
      <c r="W35">
        <f t="shared" si="10"/>
        <v>0.12426719570969458</v>
      </c>
      <c r="X35">
        <f t="shared" si="11"/>
        <v>20.681043451655473</v>
      </c>
      <c r="Y35">
        <f t="shared" si="12"/>
        <v>19.297625747622231</v>
      </c>
      <c r="Z35">
        <f t="shared" si="13"/>
        <v>19.297625747622231</v>
      </c>
      <c r="AA35">
        <f t="shared" si="14"/>
        <v>2.2464715853816619</v>
      </c>
      <c r="AB35">
        <f t="shared" si="15"/>
        <v>76.269862640277196</v>
      </c>
      <c r="AC35">
        <f t="shared" si="16"/>
        <v>1.7267472820920999</v>
      </c>
      <c r="AD35">
        <f t="shared" si="17"/>
        <v>2.2639968426798052</v>
      </c>
      <c r="AE35">
        <f t="shared" si="18"/>
        <v>0.51972430328956198</v>
      </c>
      <c r="AF35">
        <f t="shared" si="19"/>
        <v>-46.375525355121198</v>
      </c>
      <c r="AG35">
        <f t="shared" si="20"/>
        <v>24.348925493814104</v>
      </c>
      <c r="AH35">
        <f t="shared" si="21"/>
        <v>1.344694758167323</v>
      </c>
      <c r="AI35">
        <f t="shared" si="22"/>
        <v>-8.6165148429984129E-4</v>
      </c>
      <c r="AJ35">
        <v>0</v>
      </c>
      <c r="AK35">
        <v>0</v>
      </c>
      <c r="AL35">
        <f t="shared" si="23"/>
        <v>1</v>
      </c>
      <c r="AM35">
        <f t="shared" si="24"/>
        <v>0</v>
      </c>
      <c r="AN35">
        <f t="shared" si="25"/>
        <v>54059.575934235778</v>
      </c>
      <c r="AO35">
        <f t="shared" si="26"/>
        <v>125.04900000000001</v>
      </c>
      <c r="AP35">
        <f t="shared" si="27"/>
        <v>105.41588696976969</v>
      </c>
      <c r="AQ35">
        <f t="shared" si="28"/>
        <v>0.84299664107485606</v>
      </c>
      <c r="AR35">
        <f t="shared" si="29"/>
        <v>0.16538351727447217</v>
      </c>
      <c r="AS35">
        <v>1689029019.5</v>
      </c>
      <c r="AT35">
        <v>400.041</v>
      </c>
      <c r="AU35">
        <v>402.786</v>
      </c>
      <c r="AV35">
        <v>17.297899999999998</v>
      </c>
      <c r="AW35">
        <v>16.403099999999998</v>
      </c>
      <c r="AX35">
        <v>402.38200000000001</v>
      </c>
      <c r="AY35">
        <v>17.233599999999999</v>
      </c>
      <c r="AZ35">
        <v>400.05900000000003</v>
      </c>
      <c r="BA35">
        <v>99.624200000000002</v>
      </c>
      <c r="BB35">
        <v>0.19989899999999999</v>
      </c>
      <c r="BC35">
        <v>19.422499999999999</v>
      </c>
      <c r="BD35">
        <v>18.946300000000001</v>
      </c>
      <c r="BE35">
        <v>999.9</v>
      </c>
      <c r="BF35">
        <v>0</v>
      </c>
      <c r="BG35">
        <v>0</v>
      </c>
      <c r="BH35">
        <v>10003.1</v>
      </c>
      <c r="BI35">
        <v>0</v>
      </c>
      <c r="BJ35">
        <v>1.73865</v>
      </c>
      <c r="BK35">
        <v>-2.7444199999999999</v>
      </c>
      <c r="BL35">
        <v>407.08300000000003</v>
      </c>
      <c r="BM35">
        <v>409.50299999999999</v>
      </c>
      <c r="BN35">
        <v>0.89479399999999998</v>
      </c>
      <c r="BO35">
        <v>402.786</v>
      </c>
      <c r="BP35">
        <v>16.403099999999998</v>
      </c>
      <c r="BQ35">
        <v>1.72329</v>
      </c>
      <c r="BR35">
        <v>1.63415</v>
      </c>
      <c r="BS35">
        <v>15.107799999999999</v>
      </c>
      <c r="BT35">
        <v>14.284599999999999</v>
      </c>
      <c r="BU35">
        <v>125.04900000000001</v>
      </c>
      <c r="BV35">
        <v>0.90008200000000005</v>
      </c>
      <c r="BW35">
        <v>9.9917800000000001E-2</v>
      </c>
      <c r="BX35">
        <v>0</v>
      </c>
      <c r="BY35">
        <v>2.4552</v>
      </c>
      <c r="BZ35">
        <v>0</v>
      </c>
      <c r="CA35">
        <v>1119.5999999999999</v>
      </c>
      <c r="CB35">
        <v>1014.33</v>
      </c>
      <c r="CC35">
        <v>37.561999999999998</v>
      </c>
      <c r="CD35">
        <v>41.625</v>
      </c>
      <c r="CE35">
        <v>39.875</v>
      </c>
      <c r="CF35">
        <v>41.561999999999998</v>
      </c>
      <c r="CG35">
        <v>37.875</v>
      </c>
      <c r="CH35">
        <v>112.55</v>
      </c>
      <c r="CI35">
        <v>12.49</v>
      </c>
      <c r="CJ35">
        <v>0</v>
      </c>
      <c r="CK35">
        <v>1689029021.9000001</v>
      </c>
      <c r="CL35">
        <v>0</v>
      </c>
      <c r="CM35">
        <v>1689028206.5</v>
      </c>
      <c r="CN35" t="s">
        <v>373</v>
      </c>
      <c r="CO35">
        <v>1689028206.5</v>
      </c>
      <c r="CP35">
        <v>1689028205</v>
      </c>
      <c r="CQ35">
        <v>24</v>
      </c>
      <c r="CR35">
        <v>-0.115</v>
      </c>
      <c r="CS35">
        <v>-0.01</v>
      </c>
      <c r="CT35">
        <v>-2.3849999999999998</v>
      </c>
      <c r="CU35">
        <v>6.4000000000000001E-2</v>
      </c>
      <c r="CV35">
        <v>414</v>
      </c>
      <c r="CW35">
        <v>15</v>
      </c>
      <c r="CX35">
        <v>0.14000000000000001</v>
      </c>
      <c r="CY35">
        <v>7.0000000000000007E-2</v>
      </c>
      <c r="CZ35">
        <v>2.2757528852822961</v>
      </c>
      <c r="DA35">
        <v>-2.4771472929797731E-2</v>
      </c>
      <c r="DB35">
        <v>3.6430530171921431E-2</v>
      </c>
      <c r="DC35">
        <v>1</v>
      </c>
      <c r="DD35">
        <v>402.83548780487808</v>
      </c>
      <c r="DE35">
        <v>-0.48518466898968321</v>
      </c>
      <c r="DF35">
        <v>5.6598768387544351E-2</v>
      </c>
      <c r="DG35">
        <v>-1</v>
      </c>
      <c r="DH35">
        <v>0.91271995121951233</v>
      </c>
      <c r="DI35">
        <v>-5.8997832752611473E-2</v>
      </c>
      <c r="DJ35">
        <v>6.2706653202507963E-3</v>
      </c>
      <c r="DK35">
        <v>-1</v>
      </c>
      <c r="DL35">
        <v>0</v>
      </c>
      <c r="DM35">
        <v>0</v>
      </c>
      <c r="DN35">
        <v>0</v>
      </c>
      <c r="DO35">
        <v>1</v>
      </c>
      <c r="DP35">
        <v>2</v>
      </c>
      <c r="DQ35">
        <v>2</v>
      </c>
      <c r="DR35" t="s">
        <v>359</v>
      </c>
      <c r="DS35">
        <v>2.6990099999999999</v>
      </c>
      <c r="DT35">
        <v>2.8068200000000001</v>
      </c>
      <c r="DU35">
        <v>9.4916899999999998E-2</v>
      </c>
      <c r="DV35">
        <v>9.4573500000000005E-2</v>
      </c>
      <c r="DW35">
        <v>9.1459700000000005E-2</v>
      </c>
      <c r="DX35">
        <v>8.7294700000000003E-2</v>
      </c>
      <c r="DY35">
        <v>27592.799999999999</v>
      </c>
      <c r="DZ35">
        <v>31153.3</v>
      </c>
      <c r="EA35">
        <v>28672.6</v>
      </c>
      <c r="EB35">
        <v>32972.699999999997</v>
      </c>
      <c r="EC35">
        <v>36199.199999999997</v>
      </c>
      <c r="ED35">
        <v>40906.9</v>
      </c>
      <c r="EE35">
        <v>42078.400000000001</v>
      </c>
      <c r="EF35">
        <v>47708.6</v>
      </c>
      <c r="EG35">
        <v>1.8543799999999999</v>
      </c>
      <c r="EH35">
        <v>2.2947000000000002</v>
      </c>
      <c r="EI35">
        <v>0.118487</v>
      </c>
      <c r="EJ35">
        <v>0</v>
      </c>
      <c r="EK35">
        <v>16.979500000000002</v>
      </c>
      <c r="EL35">
        <v>999.9</v>
      </c>
      <c r="EM35">
        <v>67.099999999999994</v>
      </c>
      <c r="EN35">
        <v>21</v>
      </c>
      <c r="EO35">
        <v>16.8096</v>
      </c>
      <c r="EP35">
        <v>62.978400000000001</v>
      </c>
      <c r="EQ35">
        <v>17.9087</v>
      </c>
      <c r="ER35">
        <v>1</v>
      </c>
      <c r="ES35">
        <v>-0.63395599999999996</v>
      </c>
      <c r="ET35">
        <v>0.53098299999999998</v>
      </c>
      <c r="EU35">
        <v>20.25</v>
      </c>
      <c r="EV35">
        <v>5.22912</v>
      </c>
      <c r="EW35">
        <v>12.004099999999999</v>
      </c>
      <c r="EX35">
        <v>4.9914500000000004</v>
      </c>
      <c r="EY35">
        <v>3.3050000000000002</v>
      </c>
      <c r="EZ35">
        <v>2432</v>
      </c>
      <c r="FA35">
        <v>147.6</v>
      </c>
      <c r="FB35">
        <v>32.9</v>
      </c>
      <c r="FC35">
        <v>4.2</v>
      </c>
      <c r="FD35">
        <v>1.8522799999999999</v>
      </c>
      <c r="FE35">
        <v>1.86138</v>
      </c>
      <c r="FF35">
        <v>1.86033</v>
      </c>
      <c r="FG35">
        <v>1.8562799999999999</v>
      </c>
      <c r="FH35">
        <v>1.86069</v>
      </c>
      <c r="FI35">
        <v>1.8570199999999999</v>
      </c>
      <c r="FJ35">
        <v>1.8591299999999999</v>
      </c>
      <c r="FK35">
        <v>1.86195</v>
      </c>
      <c r="FL35">
        <v>0</v>
      </c>
      <c r="FM35">
        <v>0</v>
      </c>
      <c r="FN35">
        <v>0</v>
      </c>
      <c r="FO35">
        <v>0</v>
      </c>
      <c r="FP35" t="s">
        <v>360</v>
      </c>
      <c r="FQ35" t="s">
        <v>361</v>
      </c>
      <c r="FR35" t="s">
        <v>362</v>
      </c>
      <c r="FS35" t="s">
        <v>362</v>
      </c>
      <c r="FT35" t="s">
        <v>362</v>
      </c>
      <c r="FU35" t="s">
        <v>362</v>
      </c>
      <c r="FV35">
        <v>0</v>
      </c>
      <c r="FW35">
        <v>100</v>
      </c>
      <c r="FX35">
        <v>100</v>
      </c>
      <c r="FY35">
        <v>-2.3410000000000002</v>
      </c>
      <c r="FZ35">
        <v>6.4299999999999996E-2</v>
      </c>
      <c r="GA35">
        <v>-0.8968530190248305</v>
      </c>
      <c r="GB35">
        <v>-4.0117494158234393E-3</v>
      </c>
      <c r="GC35">
        <v>1.087516141204025E-6</v>
      </c>
      <c r="GD35">
        <v>-8.657206703991749E-11</v>
      </c>
      <c r="GE35">
        <v>6.4265000000002459E-2</v>
      </c>
      <c r="GF35">
        <v>0</v>
      </c>
      <c r="GG35">
        <v>0</v>
      </c>
      <c r="GH35">
        <v>0</v>
      </c>
      <c r="GI35">
        <v>4</v>
      </c>
      <c r="GJ35">
        <v>2094</v>
      </c>
      <c r="GK35">
        <v>-1</v>
      </c>
      <c r="GL35">
        <v>-1</v>
      </c>
      <c r="GM35">
        <v>13.6</v>
      </c>
      <c r="GN35">
        <v>13.6</v>
      </c>
      <c r="GO35">
        <v>0.99609400000000003</v>
      </c>
      <c r="GP35">
        <v>2.33765</v>
      </c>
      <c r="GQ35">
        <v>1.5942400000000001</v>
      </c>
      <c r="GR35">
        <v>2.34985</v>
      </c>
      <c r="GS35">
        <v>1.40015</v>
      </c>
      <c r="GT35">
        <v>2.34009</v>
      </c>
      <c r="GU35">
        <v>24.1648</v>
      </c>
      <c r="GV35">
        <v>14.1671</v>
      </c>
      <c r="GW35">
        <v>18</v>
      </c>
      <c r="GX35">
        <v>372.25900000000001</v>
      </c>
      <c r="GY35">
        <v>703.80700000000002</v>
      </c>
      <c r="GZ35">
        <v>18.0002</v>
      </c>
      <c r="HA35">
        <v>18.683900000000001</v>
      </c>
      <c r="HB35">
        <v>30.000399999999999</v>
      </c>
      <c r="HC35">
        <v>18.499700000000001</v>
      </c>
      <c r="HD35">
        <v>18.409700000000001</v>
      </c>
      <c r="HE35">
        <v>20.0015</v>
      </c>
      <c r="HF35">
        <v>-30</v>
      </c>
      <c r="HG35">
        <v>-30</v>
      </c>
      <c r="HH35">
        <v>18</v>
      </c>
      <c r="HI35">
        <v>402.87400000000002</v>
      </c>
      <c r="HJ35">
        <v>0</v>
      </c>
      <c r="HK35">
        <v>105.264</v>
      </c>
      <c r="HL35">
        <v>104.949</v>
      </c>
    </row>
    <row r="36" spans="1:220" x14ac:dyDescent="0.2">
      <c r="A36">
        <v>18</v>
      </c>
      <c r="B36">
        <v>1689029080</v>
      </c>
      <c r="C36">
        <v>1319.400000095367</v>
      </c>
      <c r="D36" t="s">
        <v>396</v>
      </c>
      <c r="E36" t="s">
        <v>397</v>
      </c>
      <c r="F36" t="s">
        <v>353</v>
      </c>
      <c r="G36" t="s">
        <v>354</v>
      </c>
      <c r="H36" t="s">
        <v>355</v>
      </c>
      <c r="I36" t="s">
        <v>356</v>
      </c>
      <c r="J36" t="s">
        <v>411</v>
      </c>
      <c r="K36" t="s">
        <v>357</v>
      </c>
      <c r="L36">
        <v>1689029080</v>
      </c>
      <c r="M36">
        <f t="shared" si="0"/>
        <v>1.0036626459271061E-3</v>
      </c>
      <c r="N36">
        <f t="shared" si="1"/>
        <v>1.0036626459271061</v>
      </c>
      <c r="O36">
        <f t="shared" si="2"/>
        <v>1.7473928943774775</v>
      </c>
      <c r="P36">
        <f t="shared" si="3"/>
        <v>400.08100000000002</v>
      </c>
      <c r="Q36">
        <f t="shared" si="4"/>
        <v>382.35053743999856</v>
      </c>
      <c r="R36">
        <f t="shared" si="5"/>
        <v>38.168539662156256</v>
      </c>
      <c r="S36">
        <f t="shared" si="6"/>
        <v>39.938501509159003</v>
      </c>
      <c r="T36">
        <f t="shared" si="7"/>
        <v>0.1981355210990294</v>
      </c>
      <c r="U36">
        <f t="shared" si="8"/>
        <v>3.6200279731730358</v>
      </c>
      <c r="V36">
        <f t="shared" si="9"/>
        <v>0.19230202161079857</v>
      </c>
      <c r="W36">
        <f t="shared" si="10"/>
        <v>0.12069857403309742</v>
      </c>
      <c r="X36">
        <f t="shared" si="11"/>
        <v>16.540985007899998</v>
      </c>
      <c r="Y36">
        <f t="shared" si="12"/>
        <v>19.270292655227927</v>
      </c>
      <c r="Z36">
        <f t="shared" si="13"/>
        <v>19.270292655227927</v>
      </c>
      <c r="AA36">
        <f t="shared" si="14"/>
        <v>2.2426514729258358</v>
      </c>
      <c r="AB36">
        <f t="shared" si="15"/>
        <v>76.586192203118998</v>
      </c>
      <c r="AC36">
        <f t="shared" si="16"/>
        <v>1.7320117244616999</v>
      </c>
      <c r="AD36">
        <f t="shared" si="17"/>
        <v>2.2615195698307131</v>
      </c>
      <c r="AE36">
        <f t="shared" si="18"/>
        <v>0.51063974846413585</v>
      </c>
      <c r="AF36">
        <f t="shared" si="19"/>
        <v>-44.26152268538538</v>
      </c>
      <c r="AG36">
        <f t="shared" si="20"/>
        <v>26.270366240245423</v>
      </c>
      <c r="AH36">
        <f t="shared" si="21"/>
        <v>1.4491703741967572</v>
      </c>
      <c r="AI36">
        <f t="shared" si="22"/>
        <v>-1.0010630432013556E-3</v>
      </c>
      <c r="AJ36">
        <v>0</v>
      </c>
      <c r="AK36">
        <v>0</v>
      </c>
      <c r="AL36">
        <f t="shared" si="23"/>
        <v>1</v>
      </c>
      <c r="AM36">
        <f t="shared" si="24"/>
        <v>0</v>
      </c>
      <c r="AN36">
        <f t="shared" si="25"/>
        <v>54131.859133076898</v>
      </c>
      <c r="AO36">
        <f t="shared" si="26"/>
        <v>100.005</v>
      </c>
      <c r="AP36">
        <f t="shared" si="27"/>
        <v>84.30481503</v>
      </c>
      <c r="AQ36">
        <f t="shared" si="28"/>
        <v>0.84300600000000003</v>
      </c>
      <c r="AR36">
        <f t="shared" si="29"/>
        <v>0.16540157999999999</v>
      </c>
      <c r="AS36">
        <v>1689029080</v>
      </c>
      <c r="AT36">
        <v>400.08100000000002</v>
      </c>
      <c r="AU36">
        <v>401.94200000000001</v>
      </c>
      <c r="AV36">
        <v>17.350300000000001</v>
      </c>
      <c r="AW36">
        <v>16.496200000000002</v>
      </c>
      <c r="AX36">
        <v>402.42200000000003</v>
      </c>
      <c r="AY36">
        <v>17.286100000000001</v>
      </c>
      <c r="AZ36">
        <v>399.99599999999998</v>
      </c>
      <c r="BA36">
        <v>99.626300000000001</v>
      </c>
      <c r="BB36">
        <v>0.199739</v>
      </c>
      <c r="BC36">
        <v>19.404900000000001</v>
      </c>
      <c r="BD36">
        <v>18.910499999999999</v>
      </c>
      <c r="BE36">
        <v>999.9</v>
      </c>
      <c r="BF36">
        <v>0</v>
      </c>
      <c r="BG36">
        <v>0</v>
      </c>
      <c r="BH36">
        <v>10016.200000000001</v>
      </c>
      <c r="BI36">
        <v>0</v>
      </c>
      <c r="BJ36">
        <v>1.6787000000000001</v>
      </c>
      <c r="BK36">
        <v>-1.86069</v>
      </c>
      <c r="BL36">
        <v>407.14499999999998</v>
      </c>
      <c r="BM36">
        <v>408.68299999999999</v>
      </c>
      <c r="BN36">
        <v>0.85411599999999999</v>
      </c>
      <c r="BO36">
        <v>401.94200000000001</v>
      </c>
      <c r="BP36">
        <v>16.496200000000002</v>
      </c>
      <c r="BQ36">
        <v>1.72855</v>
      </c>
      <c r="BR36">
        <v>1.6434599999999999</v>
      </c>
      <c r="BS36">
        <v>15.155200000000001</v>
      </c>
      <c r="BT36">
        <v>14.372400000000001</v>
      </c>
      <c r="BU36">
        <v>100.005</v>
      </c>
      <c r="BV36">
        <v>0.89980000000000004</v>
      </c>
      <c r="BW36">
        <v>0.1002</v>
      </c>
      <c r="BX36">
        <v>0</v>
      </c>
      <c r="BY36">
        <v>2.5470000000000002</v>
      </c>
      <c r="BZ36">
        <v>0</v>
      </c>
      <c r="CA36">
        <v>1042.78</v>
      </c>
      <c r="CB36">
        <v>811.12400000000002</v>
      </c>
      <c r="CC36">
        <v>37.436999999999998</v>
      </c>
      <c r="CD36">
        <v>41.75</v>
      </c>
      <c r="CE36">
        <v>39.936999999999998</v>
      </c>
      <c r="CF36">
        <v>41.686999999999998</v>
      </c>
      <c r="CG36">
        <v>37.75</v>
      </c>
      <c r="CH36">
        <v>89.98</v>
      </c>
      <c r="CI36">
        <v>10.02</v>
      </c>
      <c r="CJ36">
        <v>0</v>
      </c>
      <c r="CK36">
        <v>1689029082.5</v>
      </c>
      <c r="CL36">
        <v>0</v>
      </c>
      <c r="CM36">
        <v>1689028206.5</v>
      </c>
      <c r="CN36" t="s">
        <v>373</v>
      </c>
      <c r="CO36">
        <v>1689028206.5</v>
      </c>
      <c r="CP36">
        <v>1689028205</v>
      </c>
      <c r="CQ36">
        <v>24</v>
      </c>
      <c r="CR36">
        <v>-0.115</v>
      </c>
      <c r="CS36">
        <v>-0.01</v>
      </c>
      <c r="CT36">
        <v>-2.3849999999999998</v>
      </c>
      <c r="CU36">
        <v>6.4000000000000001E-2</v>
      </c>
      <c r="CV36">
        <v>414</v>
      </c>
      <c r="CW36">
        <v>15</v>
      </c>
      <c r="CX36">
        <v>0.14000000000000001</v>
      </c>
      <c r="CY36">
        <v>7.0000000000000007E-2</v>
      </c>
      <c r="CZ36">
        <v>1.57711826774363</v>
      </c>
      <c r="DA36">
        <v>3.2937555112991901E-2</v>
      </c>
      <c r="DB36">
        <v>2.783411563666105E-2</v>
      </c>
      <c r="DC36">
        <v>1</v>
      </c>
      <c r="DD36">
        <v>402.03092682926831</v>
      </c>
      <c r="DE36">
        <v>-7.6306620209391801E-2</v>
      </c>
      <c r="DF36">
        <v>2.240142661387259E-2</v>
      </c>
      <c r="DG36">
        <v>-1</v>
      </c>
      <c r="DH36">
        <v>0.86823604878048788</v>
      </c>
      <c r="DI36">
        <v>-3.041728222996368E-2</v>
      </c>
      <c r="DJ36">
        <v>3.9705845852770882E-3</v>
      </c>
      <c r="DK36">
        <v>-1</v>
      </c>
      <c r="DL36">
        <v>0</v>
      </c>
      <c r="DM36">
        <v>0</v>
      </c>
      <c r="DN36">
        <v>0</v>
      </c>
      <c r="DO36">
        <v>1</v>
      </c>
      <c r="DP36">
        <v>2</v>
      </c>
      <c r="DQ36">
        <v>2</v>
      </c>
      <c r="DR36" t="s">
        <v>359</v>
      </c>
      <c r="DS36">
        <v>2.69875</v>
      </c>
      <c r="DT36">
        <v>2.8067700000000002</v>
      </c>
      <c r="DU36">
        <v>9.4914200000000004E-2</v>
      </c>
      <c r="DV36">
        <v>9.4413800000000006E-2</v>
      </c>
      <c r="DW36">
        <v>9.1652300000000006E-2</v>
      </c>
      <c r="DX36">
        <v>8.7642499999999998E-2</v>
      </c>
      <c r="DY36">
        <v>27590.9</v>
      </c>
      <c r="DZ36">
        <v>31156.799999999999</v>
      </c>
      <c r="EA36">
        <v>28670.7</v>
      </c>
      <c r="EB36">
        <v>32970.800000000003</v>
      </c>
      <c r="EC36">
        <v>36188.5</v>
      </c>
      <c r="ED36">
        <v>40889.1</v>
      </c>
      <c r="EE36">
        <v>42075.199999999997</v>
      </c>
      <c r="EF36">
        <v>47706.1</v>
      </c>
      <c r="EG36">
        <v>1.85378</v>
      </c>
      <c r="EH36">
        <v>2.29413</v>
      </c>
      <c r="EI36">
        <v>0.117816</v>
      </c>
      <c r="EJ36">
        <v>0</v>
      </c>
      <c r="EK36">
        <v>16.954699999999999</v>
      </c>
      <c r="EL36">
        <v>999.9</v>
      </c>
      <c r="EM36">
        <v>67.2</v>
      </c>
      <c r="EN36">
        <v>21</v>
      </c>
      <c r="EO36">
        <v>16.834800000000001</v>
      </c>
      <c r="EP36">
        <v>62.698399999999999</v>
      </c>
      <c r="EQ36">
        <v>18.2011</v>
      </c>
      <c r="ER36">
        <v>1</v>
      </c>
      <c r="ES36">
        <v>-0.62965700000000002</v>
      </c>
      <c r="ET36">
        <v>0.523837</v>
      </c>
      <c r="EU36">
        <v>20.2501</v>
      </c>
      <c r="EV36">
        <v>5.2295699999999998</v>
      </c>
      <c r="EW36">
        <v>12.004</v>
      </c>
      <c r="EX36">
        <v>4.9916</v>
      </c>
      <c r="EY36">
        <v>3.3050000000000002</v>
      </c>
      <c r="EZ36">
        <v>2433.6</v>
      </c>
      <c r="FA36">
        <v>147.6</v>
      </c>
      <c r="FB36">
        <v>32.9</v>
      </c>
      <c r="FC36">
        <v>4.2</v>
      </c>
      <c r="FD36">
        <v>1.8523099999999999</v>
      </c>
      <c r="FE36">
        <v>1.8613900000000001</v>
      </c>
      <c r="FF36">
        <v>1.8603499999999999</v>
      </c>
      <c r="FG36">
        <v>1.8563400000000001</v>
      </c>
      <c r="FH36">
        <v>1.8607800000000001</v>
      </c>
      <c r="FI36">
        <v>1.85711</v>
      </c>
      <c r="FJ36">
        <v>1.8591299999999999</v>
      </c>
      <c r="FK36">
        <v>1.8620300000000001</v>
      </c>
      <c r="FL36">
        <v>0</v>
      </c>
      <c r="FM36">
        <v>0</v>
      </c>
      <c r="FN36">
        <v>0</v>
      </c>
      <c r="FO36">
        <v>0</v>
      </c>
      <c r="FP36" t="s">
        <v>360</v>
      </c>
      <c r="FQ36" t="s">
        <v>361</v>
      </c>
      <c r="FR36" t="s">
        <v>362</v>
      </c>
      <c r="FS36" t="s">
        <v>362</v>
      </c>
      <c r="FT36" t="s">
        <v>362</v>
      </c>
      <c r="FU36" t="s">
        <v>362</v>
      </c>
      <c r="FV36">
        <v>0</v>
      </c>
      <c r="FW36">
        <v>100</v>
      </c>
      <c r="FX36">
        <v>100</v>
      </c>
      <c r="FY36">
        <v>-2.3410000000000002</v>
      </c>
      <c r="FZ36">
        <v>6.4199999999999993E-2</v>
      </c>
      <c r="GA36">
        <v>-0.8968530190248305</v>
      </c>
      <c r="GB36">
        <v>-4.0117494158234393E-3</v>
      </c>
      <c r="GC36">
        <v>1.087516141204025E-6</v>
      </c>
      <c r="GD36">
        <v>-8.657206703991749E-11</v>
      </c>
      <c r="GE36">
        <v>6.4265000000002459E-2</v>
      </c>
      <c r="GF36">
        <v>0</v>
      </c>
      <c r="GG36">
        <v>0</v>
      </c>
      <c r="GH36">
        <v>0</v>
      </c>
      <c r="GI36">
        <v>4</v>
      </c>
      <c r="GJ36">
        <v>2094</v>
      </c>
      <c r="GK36">
        <v>-1</v>
      </c>
      <c r="GL36">
        <v>-1</v>
      </c>
      <c r="GM36">
        <v>14.6</v>
      </c>
      <c r="GN36">
        <v>14.6</v>
      </c>
      <c r="GO36">
        <v>0.99487300000000001</v>
      </c>
      <c r="GP36">
        <v>2.3327599999999999</v>
      </c>
      <c r="GQ36">
        <v>1.5942400000000001</v>
      </c>
      <c r="GR36">
        <v>2.34985</v>
      </c>
      <c r="GS36">
        <v>1.40015</v>
      </c>
      <c r="GT36">
        <v>2.32422</v>
      </c>
      <c r="GU36">
        <v>24.185099999999998</v>
      </c>
      <c r="GV36">
        <v>14.158300000000001</v>
      </c>
      <c r="GW36">
        <v>18</v>
      </c>
      <c r="GX36">
        <v>372.36</v>
      </c>
      <c r="GY36">
        <v>704.08600000000001</v>
      </c>
      <c r="GZ36">
        <v>17.9998</v>
      </c>
      <c r="HA36">
        <v>18.732700000000001</v>
      </c>
      <c r="HB36">
        <v>30.000499999999999</v>
      </c>
      <c r="HC36">
        <v>18.550699999999999</v>
      </c>
      <c r="HD36">
        <v>18.460999999999999</v>
      </c>
      <c r="HE36">
        <v>19.9693</v>
      </c>
      <c r="HF36">
        <v>-30</v>
      </c>
      <c r="HG36">
        <v>-30</v>
      </c>
      <c r="HH36">
        <v>18</v>
      </c>
      <c r="HI36">
        <v>402.053</v>
      </c>
      <c r="HJ36">
        <v>0</v>
      </c>
      <c r="HK36">
        <v>105.256</v>
      </c>
      <c r="HL36">
        <v>104.944</v>
      </c>
    </row>
    <row r="37" spans="1:220" x14ac:dyDescent="0.2">
      <c r="A37">
        <v>19</v>
      </c>
      <c r="B37">
        <v>1689029140.5</v>
      </c>
      <c r="C37">
        <v>1379.900000095367</v>
      </c>
      <c r="D37" t="s">
        <v>398</v>
      </c>
      <c r="E37" t="s">
        <v>399</v>
      </c>
      <c r="F37" t="s">
        <v>353</v>
      </c>
      <c r="G37" t="s">
        <v>354</v>
      </c>
      <c r="H37" t="s">
        <v>355</v>
      </c>
      <c r="I37" t="s">
        <v>356</v>
      </c>
      <c r="J37" t="s">
        <v>411</v>
      </c>
      <c r="K37" t="s">
        <v>357</v>
      </c>
      <c r="L37">
        <v>1689029140.5</v>
      </c>
      <c r="M37">
        <f t="shared" si="0"/>
        <v>1.0232011086156198E-3</v>
      </c>
      <c r="N37">
        <f t="shared" si="1"/>
        <v>1.0232011086156199</v>
      </c>
      <c r="O37">
        <f t="shared" si="2"/>
        <v>0.87011385707219491</v>
      </c>
      <c r="P37">
        <f t="shared" si="3"/>
        <v>400.01900000000001</v>
      </c>
      <c r="Q37">
        <f t="shared" si="4"/>
        <v>389.87943923541468</v>
      </c>
      <c r="R37">
        <f t="shared" si="5"/>
        <v>38.920823838800452</v>
      </c>
      <c r="S37">
        <f t="shared" si="6"/>
        <v>39.933034329036005</v>
      </c>
      <c r="T37">
        <f t="shared" si="7"/>
        <v>0.2065149219905639</v>
      </c>
      <c r="U37">
        <f t="shared" si="8"/>
        <v>3.6200672757860066</v>
      </c>
      <c r="V37">
        <f t="shared" si="9"/>
        <v>0.20018612680743245</v>
      </c>
      <c r="W37">
        <f t="shared" si="10"/>
        <v>0.12566879039597464</v>
      </c>
      <c r="X37">
        <f t="shared" si="11"/>
        <v>12.373263979661811</v>
      </c>
      <c r="Y37">
        <f t="shared" si="12"/>
        <v>19.227170738801689</v>
      </c>
      <c r="Z37">
        <f t="shared" si="13"/>
        <v>19.227170738801689</v>
      </c>
      <c r="AA37">
        <f t="shared" si="14"/>
        <v>2.2366362696666386</v>
      </c>
      <c r="AB37">
        <f t="shared" si="15"/>
        <v>76.876041900448641</v>
      </c>
      <c r="AC37">
        <f t="shared" si="16"/>
        <v>1.7365452775175998</v>
      </c>
      <c r="AD37">
        <f t="shared" si="17"/>
        <v>2.2588900710657756</v>
      </c>
      <c r="AE37">
        <f t="shared" si="18"/>
        <v>0.50009099214903885</v>
      </c>
      <c r="AF37">
        <f t="shared" si="19"/>
        <v>-45.123168889948836</v>
      </c>
      <c r="AG37">
        <f t="shared" si="20"/>
        <v>31.036956412303617</v>
      </c>
      <c r="AH37">
        <f t="shared" si="21"/>
        <v>1.7115514920444679</v>
      </c>
      <c r="AI37">
        <f t="shared" si="22"/>
        <v>-1.3970059389407652E-3</v>
      </c>
      <c r="AJ37">
        <v>0</v>
      </c>
      <c r="AK37">
        <v>0</v>
      </c>
      <c r="AL37">
        <f t="shared" si="23"/>
        <v>1</v>
      </c>
      <c r="AM37">
        <f t="shared" si="24"/>
        <v>0</v>
      </c>
      <c r="AN37">
        <f t="shared" si="25"/>
        <v>54136.190631835882</v>
      </c>
      <c r="AO37">
        <f t="shared" si="26"/>
        <v>74.816500000000005</v>
      </c>
      <c r="AP37">
        <f t="shared" si="27"/>
        <v>63.069979471327365</v>
      </c>
      <c r="AQ37">
        <f t="shared" si="28"/>
        <v>0.84299558882502335</v>
      </c>
      <c r="AR37">
        <f t="shared" si="29"/>
        <v>0.16538148643229514</v>
      </c>
      <c r="AS37">
        <v>1689029140.5</v>
      </c>
      <c r="AT37">
        <v>400.01900000000001</v>
      </c>
      <c r="AU37">
        <v>401.12700000000001</v>
      </c>
      <c r="AV37">
        <v>17.395399999999999</v>
      </c>
      <c r="AW37">
        <v>16.524699999999999</v>
      </c>
      <c r="AX37">
        <v>402.36</v>
      </c>
      <c r="AY37">
        <v>17.331099999999999</v>
      </c>
      <c r="AZ37">
        <v>399.99</v>
      </c>
      <c r="BA37">
        <v>99.627899999999997</v>
      </c>
      <c r="BB37">
        <v>0.19994400000000001</v>
      </c>
      <c r="BC37">
        <v>19.386199999999999</v>
      </c>
      <c r="BD37">
        <v>18.897400000000001</v>
      </c>
      <c r="BE37">
        <v>999.9</v>
      </c>
      <c r="BF37">
        <v>0</v>
      </c>
      <c r="BG37">
        <v>0</v>
      </c>
      <c r="BH37">
        <v>10016.200000000001</v>
      </c>
      <c r="BI37">
        <v>0</v>
      </c>
      <c r="BJ37">
        <v>1.6787000000000001</v>
      </c>
      <c r="BK37">
        <v>-1.10791</v>
      </c>
      <c r="BL37">
        <v>407.101</v>
      </c>
      <c r="BM37">
        <v>407.86700000000002</v>
      </c>
      <c r="BN37">
        <v>0.87063400000000002</v>
      </c>
      <c r="BO37">
        <v>401.12700000000001</v>
      </c>
      <c r="BP37">
        <v>16.524699999999999</v>
      </c>
      <c r="BQ37">
        <v>1.73306</v>
      </c>
      <c r="BR37">
        <v>1.64632</v>
      </c>
      <c r="BS37">
        <v>15.1958</v>
      </c>
      <c r="BT37">
        <v>14.3994</v>
      </c>
      <c r="BU37">
        <v>74.816500000000005</v>
      </c>
      <c r="BV37">
        <v>0.90009799999999995</v>
      </c>
      <c r="BW37">
        <v>9.9901799999999999E-2</v>
      </c>
      <c r="BX37">
        <v>0</v>
      </c>
      <c r="BY37">
        <v>2.4178999999999999</v>
      </c>
      <c r="BZ37">
        <v>0</v>
      </c>
      <c r="CA37">
        <v>958.76599999999996</v>
      </c>
      <c r="CB37">
        <v>606.87699999999995</v>
      </c>
      <c r="CC37">
        <v>37.311999999999998</v>
      </c>
      <c r="CD37">
        <v>41.875</v>
      </c>
      <c r="CE37">
        <v>39.875</v>
      </c>
      <c r="CF37">
        <v>41.875</v>
      </c>
      <c r="CG37">
        <v>37.686999999999998</v>
      </c>
      <c r="CH37">
        <v>67.34</v>
      </c>
      <c r="CI37">
        <v>7.47</v>
      </c>
      <c r="CJ37">
        <v>0</v>
      </c>
      <c r="CK37">
        <v>1689029143.0999999</v>
      </c>
      <c r="CL37">
        <v>0</v>
      </c>
      <c r="CM37">
        <v>1689028206.5</v>
      </c>
      <c r="CN37" t="s">
        <v>373</v>
      </c>
      <c r="CO37">
        <v>1689028206.5</v>
      </c>
      <c r="CP37">
        <v>1689028205</v>
      </c>
      <c r="CQ37">
        <v>24</v>
      </c>
      <c r="CR37">
        <v>-0.115</v>
      </c>
      <c r="CS37">
        <v>-0.01</v>
      </c>
      <c r="CT37">
        <v>-2.3849999999999998</v>
      </c>
      <c r="CU37">
        <v>6.4000000000000001E-2</v>
      </c>
      <c r="CV37">
        <v>414</v>
      </c>
      <c r="CW37">
        <v>15</v>
      </c>
      <c r="CX37">
        <v>0.14000000000000001</v>
      </c>
      <c r="CY37">
        <v>7.0000000000000007E-2</v>
      </c>
      <c r="CZ37">
        <v>0.72462443307391744</v>
      </c>
      <c r="DA37">
        <v>-0.38778712075063232</v>
      </c>
      <c r="DB37">
        <v>7.7368511417555727E-2</v>
      </c>
      <c r="DC37">
        <v>1</v>
      </c>
      <c r="DD37">
        <v>401.18144999999998</v>
      </c>
      <c r="DE37">
        <v>-0.40640150093815808</v>
      </c>
      <c r="DF37">
        <v>6.6045419977467171E-2</v>
      </c>
      <c r="DG37">
        <v>-1</v>
      </c>
      <c r="DH37">
        <v>0.86032104999999992</v>
      </c>
      <c r="DI37">
        <v>3.849881425891083E-2</v>
      </c>
      <c r="DJ37">
        <v>3.9927084976867514E-3</v>
      </c>
      <c r="DK37">
        <v>-1</v>
      </c>
      <c r="DL37">
        <v>0</v>
      </c>
      <c r="DM37">
        <v>0</v>
      </c>
      <c r="DN37">
        <v>0</v>
      </c>
      <c r="DO37">
        <v>1</v>
      </c>
      <c r="DP37">
        <v>2</v>
      </c>
      <c r="DQ37">
        <v>2</v>
      </c>
      <c r="DR37" t="s">
        <v>359</v>
      </c>
      <c r="DS37">
        <v>2.6986599999999998</v>
      </c>
      <c r="DT37">
        <v>2.8069799999999998</v>
      </c>
      <c r="DU37">
        <v>9.4893900000000003E-2</v>
      </c>
      <c r="DV37">
        <v>9.4259399999999993E-2</v>
      </c>
      <c r="DW37">
        <v>9.1816599999999998E-2</v>
      </c>
      <c r="DX37">
        <v>8.7743100000000004E-2</v>
      </c>
      <c r="DY37">
        <v>27590.1</v>
      </c>
      <c r="DZ37">
        <v>31160.6</v>
      </c>
      <c r="EA37">
        <v>28669.3</v>
      </c>
      <c r="EB37">
        <v>32969.300000000003</v>
      </c>
      <c r="EC37">
        <v>36180.699999999997</v>
      </c>
      <c r="ED37">
        <v>40882.300000000003</v>
      </c>
      <c r="EE37">
        <v>42073.9</v>
      </c>
      <c r="EF37">
        <v>47703.6</v>
      </c>
      <c r="EG37">
        <v>1.8533999999999999</v>
      </c>
      <c r="EH37">
        <v>2.2933500000000002</v>
      </c>
      <c r="EI37">
        <v>0.118174</v>
      </c>
      <c r="EJ37">
        <v>0</v>
      </c>
      <c r="EK37">
        <v>16.935600000000001</v>
      </c>
      <c r="EL37">
        <v>999.9</v>
      </c>
      <c r="EM37">
        <v>67.3</v>
      </c>
      <c r="EN37">
        <v>21.1</v>
      </c>
      <c r="EO37">
        <v>16.964200000000002</v>
      </c>
      <c r="EP37">
        <v>62.788400000000003</v>
      </c>
      <c r="EQ37">
        <v>17.828499999999998</v>
      </c>
      <c r="ER37">
        <v>1</v>
      </c>
      <c r="ES37">
        <v>-0.62654500000000002</v>
      </c>
      <c r="ET37">
        <v>0.51395400000000002</v>
      </c>
      <c r="EU37">
        <v>20.2501</v>
      </c>
      <c r="EV37">
        <v>5.2289700000000003</v>
      </c>
      <c r="EW37">
        <v>12.004</v>
      </c>
      <c r="EX37">
        <v>4.99125</v>
      </c>
      <c r="EY37">
        <v>3.3050000000000002</v>
      </c>
      <c r="EZ37">
        <v>2434.8000000000002</v>
      </c>
      <c r="FA37">
        <v>147.6</v>
      </c>
      <c r="FB37">
        <v>32.9</v>
      </c>
      <c r="FC37">
        <v>4.2</v>
      </c>
      <c r="FD37">
        <v>1.85232</v>
      </c>
      <c r="FE37">
        <v>1.86134</v>
      </c>
      <c r="FF37">
        <v>1.8603400000000001</v>
      </c>
      <c r="FG37">
        <v>1.8563099999999999</v>
      </c>
      <c r="FH37">
        <v>1.8607199999999999</v>
      </c>
      <c r="FI37">
        <v>1.8570199999999999</v>
      </c>
      <c r="FJ37">
        <v>1.8591299999999999</v>
      </c>
      <c r="FK37">
        <v>1.86202</v>
      </c>
      <c r="FL37">
        <v>0</v>
      </c>
      <c r="FM37">
        <v>0</v>
      </c>
      <c r="FN37">
        <v>0</v>
      </c>
      <c r="FO37">
        <v>0</v>
      </c>
      <c r="FP37" t="s">
        <v>360</v>
      </c>
      <c r="FQ37" t="s">
        <v>361</v>
      </c>
      <c r="FR37" t="s">
        <v>362</v>
      </c>
      <c r="FS37" t="s">
        <v>362</v>
      </c>
      <c r="FT37" t="s">
        <v>362</v>
      </c>
      <c r="FU37" t="s">
        <v>362</v>
      </c>
      <c r="FV37">
        <v>0</v>
      </c>
      <c r="FW37">
        <v>100</v>
      </c>
      <c r="FX37">
        <v>100</v>
      </c>
      <c r="FY37">
        <v>-2.3410000000000002</v>
      </c>
      <c r="FZ37">
        <v>6.4299999999999996E-2</v>
      </c>
      <c r="GA37">
        <v>-0.8968530190248305</v>
      </c>
      <c r="GB37">
        <v>-4.0117494158234393E-3</v>
      </c>
      <c r="GC37">
        <v>1.087516141204025E-6</v>
      </c>
      <c r="GD37">
        <v>-8.657206703991749E-11</v>
      </c>
      <c r="GE37">
        <v>6.4265000000002459E-2</v>
      </c>
      <c r="GF37">
        <v>0</v>
      </c>
      <c r="GG37">
        <v>0</v>
      </c>
      <c r="GH37">
        <v>0</v>
      </c>
      <c r="GI37">
        <v>4</v>
      </c>
      <c r="GJ37">
        <v>2094</v>
      </c>
      <c r="GK37">
        <v>-1</v>
      </c>
      <c r="GL37">
        <v>-1</v>
      </c>
      <c r="GM37">
        <v>15.6</v>
      </c>
      <c r="GN37">
        <v>15.6</v>
      </c>
      <c r="GO37">
        <v>0.99365199999999998</v>
      </c>
      <c r="GP37">
        <v>2.3315399999999999</v>
      </c>
      <c r="GQ37">
        <v>1.5942400000000001</v>
      </c>
      <c r="GR37">
        <v>2.34985</v>
      </c>
      <c r="GS37">
        <v>1.40015</v>
      </c>
      <c r="GT37">
        <v>2.3315399999999999</v>
      </c>
      <c r="GU37">
        <v>24.2257</v>
      </c>
      <c r="GV37">
        <v>14.158300000000001</v>
      </c>
      <c r="GW37">
        <v>18</v>
      </c>
      <c r="GX37">
        <v>372.51400000000001</v>
      </c>
      <c r="GY37">
        <v>704.06700000000001</v>
      </c>
      <c r="GZ37">
        <v>17.999700000000001</v>
      </c>
      <c r="HA37">
        <v>18.773900000000001</v>
      </c>
      <c r="HB37">
        <v>30.0002</v>
      </c>
      <c r="HC37">
        <v>18.5946</v>
      </c>
      <c r="HD37">
        <v>18.504899999999999</v>
      </c>
      <c r="HE37">
        <v>19.934699999999999</v>
      </c>
      <c r="HF37">
        <v>-30</v>
      </c>
      <c r="HG37">
        <v>-30</v>
      </c>
      <c r="HH37">
        <v>18</v>
      </c>
      <c r="HI37">
        <v>401.15100000000001</v>
      </c>
      <c r="HJ37">
        <v>0</v>
      </c>
      <c r="HK37">
        <v>105.252</v>
      </c>
      <c r="HL37">
        <v>104.938</v>
      </c>
    </row>
    <row r="38" spans="1:220" x14ac:dyDescent="0.2">
      <c r="A38">
        <v>20</v>
      </c>
      <c r="B38">
        <v>1689029201</v>
      </c>
      <c r="C38">
        <v>1440.400000095367</v>
      </c>
      <c r="D38" t="s">
        <v>400</v>
      </c>
      <c r="E38" t="s">
        <v>401</v>
      </c>
      <c r="F38" t="s">
        <v>353</v>
      </c>
      <c r="G38" t="s">
        <v>354</v>
      </c>
      <c r="H38" t="s">
        <v>355</v>
      </c>
      <c r="I38" t="s">
        <v>356</v>
      </c>
      <c r="J38" t="s">
        <v>411</v>
      </c>
      <c r="K38" t="s">
        <v>357</v>
      </c>
      <c r="L38">
        <v>1689029201</v>
      </c>
      <c r="M38">
        <f t="shared" si="0"/>
        <v>9.4349671883048835E-4</v>
      </c>
      <c r="N38">
        <f t="shared" si="1"/>
        <v>0.94349671883048836</v>
      </c>
      <c r="O38">
        <f t="shared" si="2"/>
        <v>-0.10836020545528668</v>
      </c>
      <c r="P38">
        <f t="shared" si="3"/>
        <v>400.05900000000003</v>
      </c>
      <c r="Q38">
        <f t="shared" si="4"/>
        <v>397.77828984853676</v>
      </c>
      <c r="R38">
        <f t="shared" si="5"/>
        <v>39.709553125849204</v>
      </c>
      <c r="S38">
        <f t="shared" si="6"/>
        <v>39.937232673063001</v>
      </c>
      <c r="T38">
        <f t="shared" si="7"/>
        <v>0.19278967157619034</v>
      </c>
      <c r="U38">
        <f t="shared" si="8"/>
        <v>3.6113787495718519</v>
      </c>
      <c r="V38">
        <f t="shared" si="9"/>
        <v>0.18724915344597426</v>
      </c>
      <c r="W38">
        <f t="shared" si="10"/>
        <v>0.11751525152773282</v>
      </c>
      <c r="X38">
        <f t="shared" si="11"/>
        <v>8.2427815243829023</v>
      </c>
      <c r="Y38">
        <f t="shared" si="12"/>
        <v>19.204810839000523</v>
      </c>
      <c r="Z38">
        <f t="shared" si="13"/>
        <v>19.204810839000523</v>
      </c>
      <c r="AA38">
        <f t="shared" si="14"/>
        <v>2.2335227930817374</v>
      </c>
      <c r="AB38">
        <f t="shared" si="15"/>
        <v>77.143474306325643</v>
      </c>
      <c r="AC38">
        <f t="shared" si="16"/>
        <v>1.7405273699663999</v>
      </c>
      <c r="AD38">
        <f t="shared" si="17"/>
        <v>2.2562211329178874</v>
      </c>
      <c r="AE38">
        <f t="shared" si="18"/>
        <v>0.49299542311533751</v>
      </c>
      <c r="AF38">
        <f t="shared" si="19"/>
        <v>-41.608205300424537</v>
      </c>
      <c r="AG38">
        <f t="shared" si="20"/>
        <v>31.616625829155996</v>
      </c>
      <c r="AH38">
        <f t="shared" si="21"/>
        <v>1.7473414872181079</v>
      </c>
      <c r="AI38">
        <f t="shared" si="22"/>
        <v>-1.4564596675299413E-3</v>
      </c>
      <c r="AJ38">
        <v>0</v>
      </c>
      <c r="AK38">
        <v>0</v>
      </c>
      <c r="AL38">
        <f t="shared" si="23"/>
        <v>1</v>
      </c>
      <c r="AM38">
        <f t="shared" si="24"/>
        <v>0</v>
      </c>
      <c r="AN38">
        <f t="shared" si="25"/>
        <v>53955.501725605602</v>
      </c>
      <c r="AO38">
        <f t="shared" si="26"/>
        <v>49.832500000000003</v>
      </c>
      <c r="AP38">
        <f t="shared" si="27"/>
        <v>42.009307525586998</v>
      </c>
      <c r="AQ38">
        <f t="shared" si="28"/>
        <v>0.84301023479831427</v>
      </c>
      <c r="AR38">
        <f t="shared" si="29"/>
        <v>0.16540975316074652</v>
      </c>
      <c r="AS38">
        <v>1689029201</v>
      </c>
      <c r="AT38">
        <v>400.05900000000003</v>
      </c>
      <c r="AU38">
        <v>400.29199999999997</v>
      </c>
      <c r="AV38">
        <v>17.435199999999998</v>
      </c>
      <c r="AW38">
        <v>16.6325</v>
      </c>
      <c r="AX38">
        <v>402.399</v>
      </c>
      <c r="AY38">
        <v>17.370899999999999</v>
      </c>
      <c r="AZ38">
        <v>400.06099999999998</v>
      </c>
      <c r="BA38">
        <v>99.628399999999999</v>
      </c>
      <c r="BB38">
        <v>0.199957</v>
      </c>
      <c r="BC38">
        <v>19.3672</v>
      </c>
      <c r="BD38">
        <v>18.86</v>
      </c>
      <c r="BE38">
        <v>999.9</v>
      </c>
      <c r="BF38">
        <v>0</v>
      </c>
      <c r="BG38">
        <v>0</v>
      </c>
      <c r="BH38">
        <v>9980.6200000000008</v>
      </c>
      <c r="BI38">
        <v>0</v>
      </c>
      <c r="BJ38">
        <v>1.60975</v>
      </c>
      <c r="BK38">
        <v>-0.23349</v>
      </c>
      <c r="BL38">
        <v>407.15800000000002</v>
      </c>
      <c r="BM38">
        <v>407.06299999999999</v>
      </c>
      <c r="BN38">
        <v>0.80270799999999998</v>
      </c>
      <c r="BO38">
        <v>400.29199999999997</v>
      </c>
      <c r="BP38">
        <v>16.6325</v>
      </c>
      <c r="BQ38">
        <v>1.7370399999999999</v>
      </c>
      <c r="BR38">
        <v>1.65707</v>
      </c>
      <c r="BS38">
        <v>15.2315</v>
      </c>
      <c r="BT38">
        <v>14.5</v>
      </c>
      <c r="BU38">
        <v>49.832500000000003</v>
      </c>
      <c r="BV38">
        <v>0.89956599999999998</v>
      </c>
      <c r="BW38">
        <v>0.100434</v>
      </c>
      <c r="BX38">
        <v>0</v>
      </c>
      <c r="BY38">
        <v>2.6855000000000002</v>
      </c>
      <c r="BZ38">
        <v>0</v>
      </c>
      <c r="CA38">
        <v>875.9</v>
      </c>
      <c r="CB38">
        <v>404.15499999999997</v>
      </c>
      <c r="CC38">
        <v>37.186999999999998</v>
      </c>
      <c r="CD38">
        <v>41.811999999999998</v>
      </c>
      <c r="CE38">
        <v>39.811999999999998</v>
      </c>
      <c r="CF38">
        <v>41.875</v>
      </c>
      <c r="CG38">
        <v>37.625</v>
      </c>
      <c r="CH38">
        <v>44.83</v>
      </c>
      <c r="CI38">
        <v>5</v>
      </c>
      <c r="CJ38">
        <v>0</v>
      </c>
      <c r="CK38">
        <v>1689029203.7</v>
      </c>
      <c r="CL38">
        <v>0</v>
      </c>
      <c r="CM38">
        <v>1689028206.5</v>
      </c>
      <c r="CN38" t="s">
        <v>373</v>
      </c>
      <c r="CO38">
        <v>1689028206.5</v>
      </c>
      <c r="CP38">
        <v>1689028205</v>
      </c>
      <c r="CQ38">
        <v>24</v>
      </c>
      <c r="CR38">
        <v>-0.115</v>
      </c>
      <c r="CS38">
        <v>-0.01</v>
      </c>
      <c r="CT38">
        <v>-2.3849999999999998</v>
      </c>
      <c r="CU38">
        <v>6.4000000000000001E-2</v>
      </c>
      <c r="CV38">
        <v>414</v>
      </c>
      <c r="CW38">
        <v>15</v>
      </c>
      <c r="CX38">
        <v>0.14000000000000001</v>
      </c>
      <c r="CY38">
        <v>7.0000000000000007E-2</v>
      </c>
      <c r="CZ38">
        <v>-0.16769631348806649</v>
      </c>
      <c r="DA38">
        <v>0.65526482271488384</v>
      </c>
      <c r="DB38">
        <v>6.999578734509658E-2</v>
      </c>
      <c r="DC38">
        <v>1</v>
      </c>
      <c r="DD38">
        <v>400.26156097560971</v>
      </c>
      <c r="DE38">
        <v>0.2243832752611449</v>
      </c>
      <c r="DF38">
        <v>4.1468794485989537E-2</v>
      </c>
      <c r="DG38">
        <v>-1</v>
      </c>
      <c r="DH38">
        <v>0.80902402439024401</v>
      </c>
      <c r="DI38">
        <v>-6.9908195121948444E-2</v>
      </c>
      <c r="DJ38">
        <v>7.0148296903610524E-3</v>
      </c>
      <c r="DK38">
        <v>-1</v>
      </c>
      <c r="DL38">
        <v>0</v>
      </c>
      <c r="DM38">
        <v>0</v>
      </c>
      <c r="DN38">
        <v>0</v>
      </c>
      <c r="DO38">
        <v>1</v>
      </c>
      <c r="DP38">
        <v>2</v>
      </c>
      <c r="DQ38">
        <v>2</v>
      </c>
      <c r="DR38" t="s">
        <v>359</v>
      </c>
      <c r="DS38">
        <v>2.69882</v>
      </c>
      <c r="DT38">
        <v>2.8066800000000001</v>
      </c>
      <c r="DU38">
        <v>9.4892400000000002E-2</v>
      </c>
      <c r="DV38">
        <v>9.41023E-2</v>
      </c>
      <c r="DW38">
        <v>9.1961500000000002E-2</v>
      </c>
      <c r="DX38">
        <v>8.81464E-2</v>
      </c>
      <c r="DY38">
        <v>27588.3</v>
      </c>
      <c r="DZ38">
        <v>31165.1</v>
      </c>
      <c r="EA38">
        <v>28667.5</v>
      </c>
      <c r="EB38">
        <v>32968.5</v>
      </c>
      <c r="EC38">
        <v>36172.300000000003</v>
      </c>
      <c r="ED38">
        <v>40863.300000000003</v>
      </c>
      <c r="EE38">
        <v>42071</v>
      </c>
      <c r="EF38">
        <v>47702.6</v>
      </c>
      <c r="EG38">
        <v>1.85338</v>
      </c>
      <c r="EH38">
        <v>2.2928000000000002</v>
      </c>
      <c r="EI38">
        <v>0.11692900000000001</v>
      </c>
      <c r="EJ38">
        <v>0</v>
      </c>
      <c r="EK38">
        <v>16.918800000000001</v>
      </c>
      <c r="EL38">
        <v>999.9</v>
      </c>
      <c r="EM38">
        <v>67.3</v>
      </c>
      <c r="EN38">
        <v>21.1</v>
      </c>
      <c r="EO38">
        <v>16.964500000000001</v>
      </c>
      <c r="EP38">
        <v>63.138399999999997</v>
      </c>
      <c r="EQ38">
        <v>17.8566</v>
      </c>
      <c r="ER38">
        <v>1</v>
      </c>
      <c r="ES38">
        <v>-0.62412299999999998</v>
      </c>
      <c r="ET38">
        <v>0.49765300000000001</v>
      </c>
      <c r="EU38">
        <v>20.250499999999999</v>
      </c>
      <c r="EV38">
        <v>5.22912</v>
      </c>
      <c r="EW38">
        <v>12.004</v>
      </c>
      <c r="EX38">
        <v>4.9901</v>
      </c>
      <c r="EY38">
        <v>3.3050000000000002</v>
      </c>
      <c r="EZ38">
        <v>2436.4</v>
      </c>
      <c r="FA38">
        <v>147.6</v>
      </c>
      <c r="FB38">
        <v>32.9</v>
      </c>
      <c r="FC38">
        <v>4.2</v>
      </c>
      <c r="FD38">
        <v>1.85239</v>
      </c>
      <c r="FE38">
        <v>1.8614200000000001</v>
      </c>
      <c r="FF38">
        <v>1.86036</v>
      </c>
      <c r="FG38">
        <v>1.8563799999999999</v>
      </c>
      <c r="FH38">
        <v>1.8608100000000001</v>
      </c>
      <c r="FI38">
        <v>1.85714</v>
      </c>
      <c r="FJ38">
        <v>1.85914</v>
      </c>
      <c r="FK38">
        <v>1.8620300000000001</v>
      </c>
      <c r="FL38">
        <v>0</v>
      </c>
      <c r="FM38">
        <v>0</v>
      </c>
      <c r="FN38">
        <v>0</v>
      </c>
      <c r="FO38">
        <v>0</v>
      </c>
      <c r="FP38" t="s">
        <v>360</v>
      </c>
      <c r="FQ38" t="s">
        <v>361</v>
      </c>
      <c r="FR38" t="s">
        <v>362</v>
      </c>
      <c r="FS38" t="s">
        <v>362</v>
      </c>
      <c r="FT38" t="s">
        <v>362</v>
      </c>
      <c r="FU38" t="s">
        <v>362</v>
      </c>
      <c r="FV38">
        <v>0</v>
      </c>
      <c r="FW38">
        <v>100</v>
      </c>
      <c r="FX38">
        <v>100</v>
      </c>
      <c r="FY38">
        <v>-2.34</v>
      </c>
      <c r="FZ38">
        <v>6.4299999999999996E-2</v>
      </c>
      <c r="GA38">
        <v>-0.8968530190248305</v>
      </c>
      <c r="GB38">
        <v>-4.0117494158234393E-3</v>
      </c>
      <c r="GC38">
        <v>1.087516141204025E-6</v>
      </c>
      <c r="GD38">
        <v>-8.657206703991749E-11</v>
      </c>
      <c r="GE38">
        <v>6.4265000000002459E-2</v>
      </c>
      <c r="GF38">
        <v>0</v>
      </c>
      <c r="GG38">
        <v>0</v>
      </c>
      <c r="GH38">
        <v>0</v>
      </c>
      <c r="GI38">
        <v>4</v>
      </c>
      <c r="GJ38">
        <v>2094</v>
      </c>
      <c r="GK38">
        <v>-1</v>
      </c>
      <c r="GL38">
        <v>-1</v>
      </c>
      <c r="GM38">
        <v>16.600000000000001</v>
      </c>
      <c r="GN38">
        <v>16.600000000000001</v>
      </c>
      <c r="GO38">
        <v>0.99121099999999995</v>
      </c>
      <c r="GP38">
        <v>2.33765</v>
      </c>
      <c r="GQ38">
        <v>1.5942400000000001</v>
      </c>
      <c r="GR38">
        <v>2.34985</v>
      </c>
      <c r="GS38">
        <v>1.40015</v>
      </c>
      <c r="GT38">
        <v>2.2607400000000002</v>
      </c>
      <c r="GU38">
        <v>24.246099999999998</v>
      </c>
      <c r="GV38">
        <v>14.132</v>
      </c>
      <c r="GW38">
        <v>18</v>
      </c>
      <c r="GX38">
        <v>372.79199999999997</v>
      </c>
      <c r="GY38">
        <v>704.18700000000001</v>
      </c>
      <c r="GZ38">
        <v>17.999700000000001</v>
      </c>
      <c r="HA38">
        <v>18.8064</v>
      </c>
      <c r="HB38">
        <v>30.000299999999999</v>
      </c>
      <c r="HC38">
        <v>18.6325</v>
      </c>
      <c r="HD38">
        <v>18.544599999999999</v>
      </c>
      <c r="HE38">
        <v>19.898399999999999</v>
      </c>
      <c r="HF38">
        <v>-30</v>
      </c>
      <c r="HG38">
        <v>-30</v>
      </c>
      <c r="HH38">
        <v>18</v>
      </c>
      <c r="HI38">
        <v>400.35700000000003</v>
      </c>
      <c r="HJ38">
        <v>0</v>
      </c>
      <c r="HK38">
        <v>105.245</v>
      </c>
      <c r="HL38">
        <v>104.93600000000001</v>
      </c>
    </row>
    <row r="39" spans="1:220" x14ac:dyDescent="0.2">
      <c r="A39">
        <v>21</v>
      </c>
      <c r="B39">
        <v>1689029261.5</v>
      </c>
      <c r="C39">
        <v>1500.900000095367</v>
      </c>
      <c r="D39" t="s">
        <v>402</v>
      </c>
      <c r="E39" t="s">
        <v>403</v>
      </c>
      <c r="F39" t="s">
        <v>353</v>
      </c>
      <c r="G39" t="s">
        <v>354</v>
      </c>
      <c r="H39" t="s">
        <v>355</v>
      </c>
      <c r="I39" t="s">
        <v>356</v>
      </c>
      <c r="J39" t="s">
        <v>411</v>
      </c>
      <c r="K39" t="s">
        <v>357</v>
      </c>
      <c r="L39">
        <v>1689029261.5</v>
      </c>
      <c r="M39">
        <f t="shared" si="0"/>
        <v>9.9668473700437036E-4</v>
      </c>
      <c r="N39">
        <f t="shared" si="1"/>
        <v>0.99668473700437032</v>
      </c>
      <c r="O39">
        <f t="shared" si="2"/>
        <v>-1.156349906794127</v>
      </c>
      <c r="P39">
        <f t="shared" si="3"/>
        <v>400.03399999999999</v>
      </c>
      <c r="Q39">
        <f t="shared" si="4"/>
        <v>405.99940816891149</v>
      </c>
      <c r="R39">
        <f t="shared" si="5"/>
        <v>40.530259138467116</v>
      </c>
      <c r="S39">
        <f t="shared" si="6"/>
        <v>39.934742164580001</v>
      </c>
      <c r="T39">
        <f t="shared" si="7"/>
        <v>0.20793867439424751</v>
      </c>
      <c r="U39">
        <f t="shared" si="8"/>
        <v>3.6150462576417146</v>
      </c>
      <c r="V39">
        <f t="shared" si="9"/>
        <v>0.2015151600411017</v>
      </c>
      <c r="W39">
        <f t="shared" si="10"/>
        <v>0.12650757294501211</v>
      </c>
      <c r="X39">
        <f t="shared" si="11"/>
        <v>4.9542824581001668</v>
      </c>
      <c r="Y39">
        <f t="shared" si="12"/>
        <v>19.162470722966173</v>
      </c>
      <c r="Z39">
        <f t="shared" si="13"/>
        <v>19.162470722966173</v>
      </c>
      <c r="AA39">
        <f t="shared" si="14"/>
        <v>2.2276376032190774</v>
      </c>
      <c r="AB39">
        <f t="shared" si="15"/>
        <v>77.357285550980038</v>
      </c>
      <c r="AC39">
        <f t="shared" si="16"/>
        <v>1.7437121216269997</v>
      </c>
      <c r="AD39">
        <f t="shared" si="17"/>
        <v>2.2541020011332451</v>
      </c>
      <c r="AE39">
        <f t="shared" si="18"/>
        <v>0.48392548159207771</v>
      </c>
      <c r="AF39">
        <f t="shared" si="19"/>
        <v>-43.95379690189273</v>
      </c>
      <c r="AG39">
        <f t="shared" si="20"/>
        <v>36.957679209615101</v>
      </c>
      <c r="AH39">
        <f t="shared" si="21"/>
        <v>2.0398494899183799</v>
      </c>
      <c r="AI39">
        <f t="shared" si="22"/>
        <v>-1.9857442590804908E-3</v>
      </c>
      <c r="AJ39">
        <v>0</v>
      </c>
      <c r="AK39">
        <v>0</v>
      </c>
      <c r="AL39">
        <f t="shared" si="23"/>
        <v>1</v>
      </c>
      <c r="AM39">
        <f t="shared" si="24"/>
        <v>0</v>
      </c>
      <c r="AN39">
        <f t="shared" si="25"/>
        <v>54036.035177558653</v>
      </c>
      <c r="AO39">
        <f t="shared" si="26"/>
        <v>29.9499</v>
      </c>
      <c r="AP39">
        <f t="shared" si="27"/>
        <v>25.248215698497493</v>
      </c>
      <c r="AQ39">
        <f t="shared" si="28"/>
        <v>0.84301502504173609</v>
      </c>
      <c r="AR39">
        <f t="shared" si="29"/>
        <v>0.1654189983305509</v>
      </c>
      <c r="AS39">
        <v>1689029261.5</v>
      </c>
      <c r="AT39">
        <v>400.03399999999999</v>
      </c>
      <c r="AU39">
        <v>399.37799999999999</v>
      </c>
      <c r="AV39">
        <v>17.467099999999999</v>
      </c>
      <c r="AW39">
        <v>16.619199999999999</v>
      </c>
      <c r="AX39">
        <v>402.375</v>
      </c>
      <c r="AY39">
        <v>17.402799999999999</v>
      </c>
      <c r="AZ39">
        <v>400.072</v>
      </c>
      <c r="BA39">
        <v>99.628299999999996</v>
      </c>
      <c r="BB39">
        <v>0.20007</v>
      </c>
      <c r="BC39">
        <v>19.3521</v>
      </c>
      <c r="BD39">
        <v>18.842300000000002</v>
      </c>
      <c r="BE39">
        <v>999.9</v>
      </c>
      <c r="BF39">
        <v>0</v>
      </c>
      <c r="BG39">
        <v>0</v>
      </c>
      <c r="BH39">
        <v>9995.6200000000008</v>
      </c>
      <c r="BI39">
        <v>0</v>
      </c>
      <c r="BJ39">
        <v>1.6187400000000001</v>
      </c>
      <c r="BK39">
        <v>0.65643300000000004</v>
      </c>
      <c r="BL39">
        <v>407.14600000000002</v>
      </c>
      <c r="BM39">
        <v>406.12700000000001</v>
      </c>
      <c r="BN39">
        <v>0.84787199999999996</v>
      </c>
      <c r="BO39">
        <v>399.37799999999999</v>
      </c>
      <c r="BP39">
        <v>16.619199999999999</v>
      </c>
      <c r="BQ39">
        <v>1.74021</v>
      </c>
      <c r="BR39">
        <v>1.65574</v>
      </c>
      <c r="BS39">
        <v>15.2599</v>
      </c>
      <c r="BT39">
        <v>14.4876</v>
      </c>
      <c r="BU39">
        <v>29.9499</v>
      </c>
      <c r="BV39">
        <v>0.89948399999999995</v>
      </c>
      <c r="BW39">
        <v>0.10051599999999999</v>
      </c>
      <c r="BX39">
        <v>0</v>
      </c>
      <c r="BY39">
        <v>2.8912</v>
      </c>
      <c r="BZ39">
        <v>0</v>
      </c>
      <c r="CA39">
        <v>823.80399999999997</v>
      </c>
      <c r="CB39">
        <v>242.89599999999999</v>
      </c>
      <c r="CC39">
        <v>37.061999999999998</v>
      </c>
      <c r="CD39">
        <v>41.811999999999998</v>
      </c>
      <c r="CE39">
        <v>39.75</v>
      </c>
      <c r="CF39">
        <v>41.936999999999998</v>
      </c>
      <c r="CG39">
        <v>37.561999999999998</v>
      </c>
      <c r="CH39">
        <v>26.94</v>
      </c>
      <c r="CI39">
        <v>3.01</v>
      </c>
      <c r="CJ39">
        <v>0</v>
      </c>
      <c r="CK39">
        <v>1689029264.3</v>
      </c>
      <c r="CL39">
        <v>0</v>
      </c>
      <c r="CM39">
        <v>1689028206.5</v>
      </c>
      <c r="CN39" t="s">
        <v>373</v>
      </c>
      <c r="CO39">
        <v>1689028206.5</v>
      </c>
      <c r="CP39">
        <v>1689028205</v>
      </c>
      <c r="CQ39">
        <v>24</v>
      </c>
      <c r="CR39">
        <v>-0.115</v>
      </c>
      <c r="CS39">
        <v>-0.01</v>
      </c>
      <c r="CT39">
        <v>-2.3849999999999998</v>
      </c>
      <c r="CU39">
        <v>6.4000000000000001E-2</v>
      </c>
      <c r="CV39">
        <v>414</v>
      </c>
      <c r="CW39">
        <v>15</v>
      </c>
      <c r="CX39">
        <v>0.14000000000000001</v>
      </c>
      <c r="CY39">
        <v>7.0000000000000007E-2</v>
      </c>
      <c r="CZ39">
        <v>-0.99171572386936091</v>
      </c>
      <c r="DA39">
        <v>-0.2715539219763603</v>
      </c>
      <c r="DB39">
        <v>4.6291906886629361E-2</v>
      </c>
      <c r="DC39">
        <v>1</v>
      </c>
      <c r="DD39">
        <v>399.45662499999997</v>
      </c>
      <c r="DE39">
        <v>-0.43372232645527331</v>
      </c>
      <c r="DF39">
        <v>4.9325291433502373E-2</v>
      </c>
      <c r="DG39">
        <v>-1</v>
      </c>
      <c r="DH39">
        <v>0.83861419999999998</v>
      </c>
      <c r="DI39">
        <v>1.9104900562852179E-2</v>
      </c>
      <c r="DJ39">
        <v>2.7809692033534E-3</v>
      </c>
      <c r="DK39">
        <v>-1</v>
      </c>
      <c r="DL39">
        <v>0</v>
      </c>
      <c r="DM39">
        <v>0</v>
      </c>
      <c r="DN39">
        <v>0</v>
      </c>
      <c r="DO39">
        <v>1</v>
      </c>
      <c r="DP39">
        <v>2</v>
      </c>
      <c r="DQ39">
        <v>2</v>
      </c>
      <c r="DR39" t="s">
        <v>359</v>
      </c>
      <c r="DS39">
        <v>2.6987999999999999</v>
      </c>
      <c r="DT39">
        <v>2.8069199999999999</v>
      </c>
      <c r="DU39">
        <v>9.4879699999999997E-2</v>
      </c>
      <c r="DV39">
        <v>9.393E-2</v>
      </c>
      <c r="DW39">
        <v>9.2075799999999999E-2</v>
      </c>
      <c r="DX39">
        <v>8.8087700000000005E-2</v>
      </c>
      <c r="DY39">
        <v>27587.7</v>
      </c>
      <c r="DZ39">
        <v>31168.7</v>
      </c>
      <c r="EA39">
        <v>28666.6</v>
      </c>
      <c r="EB39">
        <v>32966.1</v>
      </c>
      <c r="EC39">
        <v>36166.699999999997</v>
      </c>
      <c r="ED39">
        <v>40863.1</v>
      </c>
      <c r="EE39">
        <v>42070</v>
      </c>
      <c r="EF39">
        <v>47699.3</v>
      </c>
      <c r="EG39">
        <v>1.85287</v>
      </c>
      <c r="EH39">
        <v>2.2926199999999999</v>
      </c>
      <c r="EI39">
        <v>0.11675099999999999</v>
      </c>
      <c r="EJ39">
        <v>0</v>
      </c>
      <c r="EK39">
        <v>16.904</v>
      </c>
      <c r="EL39">
        <v>999.9</v>
      </c>
      <c r="EM39">
        <v>67.400000000000006</v>
      </c>
      <c r="EN39">
        <v>21.1</v>
      </c>
      <c r="EO39">
        <v>16.989100000000001</v>
      </c>
      <c r="EP39">
        <v>63.138399999999997</v>
      </c>
      <c r="EQ39">
        <v>18.293299999999999</v>
      </c>
      <c r="ER39">
        <v>1</v>
      </c>
      <c r="ES39">
        <v>-0.621923</v>
      </c>
      <c r="ET39">
        <v>0.48563499999999998</v>
      </c>
      <c r="EU39">
        <v>20.250900000000001</v>
      </c>
      <c r="EV39">
        <v>5.22912</v>
      </c>
      <c r="EW39">
        <v>12.004</v>
      </c>
      <c r="EX39">
        <v>4.9901</v>
      </c>
      <c r="EY39">
        <v>3.3050000000000002</v>
      </c>
      <c r="EZ39">
        <v>2437.9</v>
      </c>
      <c r="FA39">
        <v>147.6</v>
      </c>
      <c r="FB39">
        <v>32.9</v>
      </c>
      <c r="FC39">
        <v>4.3</v>
      </c>
      <c r="FD39">
        <v>1.8523499999999999</v>
      </c>
      <c r="FE39">
        <v>1.8613900000000001</v>
      </c>
      <c r="FF39">
        <v>1.8603499999999999</v>
      </c>
      <c r="FG39">
        <v>1.8563799999999999</v>
      </c>
      <c r="FH39">
        <v>1.8607899999999999</v>
      </c>
      <c r="FI39">
        <v>1.85714</v>
      </c>
      <c r="FJ39">
        <v>1.85914</v>
      </c>
      <c r="FK39">
        <v>1.8620300000000001</v>
      </c>
      <c r="FL39">
        <v>0</v>
      </c>
      <c r="FM39">
        <v>0</v>
      </c>
      <c r="FN39">
        <v>0</v>
      </c>
      <c r="FO39">
        <v>0</v>
      </c>
      <c r="FP39" t="s">
        <v>360</v>
      </c>
      <c r="FQ39" t="s">
        <v>361</v>
      </c>
      <c r="FR39" t="s">
        <v>362</v>
      </c>
      <c r="FS39" t="s">
        <v>362</v>
      </c>
      <c r="FT39" t="s">
        <v>362</v>
      </c>
      <c r="FU39" t="s">
        <v>362</v>
      </c>
      <c r="FV39">
        <v>0</v>
      </c>
      <c r="FW39">
        <v>100</v>
      </c>
      <c r="FX39">
        <v>100</v>
      </c>
      <c r="FY39">
        <v>-2.3410000000000002</v>
      </c>
      <c r="FZ39">
        <v>6.4299999999999996E-2</v>
      </c>
      <c r="GA39">
        <v>-0.8968530190248305</v>
      </c>
      <c r="GB39">
        <v>-4.0117494158234393E-3</v>
      </c>
      <c r="GC39">
        <v>1.087516141204025E-6</v>
      </c>
      <c r="GD39">
        <v>-8.657206703991749E-11</v>
      </c>
      <c r="GE39">
        <v>6.4265000000002459E-2</v>
      </c>
      <c r="GF39">
        <v>0</v>
      </c>
      <c r="GG39">
        <v>0</v>
      </c>
      <c r="GH39">
        <v>0</v>
      </c>
      <c r="GI39">
        <v>4</v>
      </c>
      <c r="GJ39">
        <v>2094</v>
      </c>
      <c r="GK39">
        <v>-1</v>
      </c>
      <c r="GL39">
        <v>-1</v>
      </c>
      <c r="GM39">
        <v>17.600000000000001</v>
      </c>
      <c r="GN39">
        <v>17.600000000000001</v>
      </c>
      <c r="GO39">
        <v>0.98999000000000004</v>
      </c>
      <c r="GP39">
        <v>2.33643</v>
      </c>
      <c r="GQ39">
        <v>1.5942400000000001</v>
      </c>
      <c r="GR39">
        <v>2.34985</v>
      </c>
      <c r="GS39">
        <v>1.40015</v>
      </c>
      <c r="GT39">
        <v>2.2729499999999998</v>
      </c>
      <c r="GU39">
        <v>24.266400000000001</v>
      </c>
      <c r="GV39">
        <v>14.1408</v>
      </c>
      <c r="GW39">
        <v>18</v>
      </c>
      <c r="GX39">
        <v>372.815</v>
      </c>
      <c r="GY39">
        <v>704.59400000000005</v>
      </c>
      <c r="GZ39">
        <v>17.999700000000001</v>
      </c>
      <c r="HA39">
        <v>18.8353</v>
      </c>
      <c r="HB39">
        <v>30.000299999999999</v>
      </c>
      <c r="HC39">
        <v>18.667200000000001</v>
      </c>
      <c r="HD39">
        <v>18.5808</v>
      </c>
      <c r="HE39">
        <v>19.866399999999999</v>
      </c>
      <c r="HF39">
        <v>-30</v>
      </c>
      <c r="HG39">
        <v>-30</v>
      </c>
      <c r="HH39">
        <v>18</v>
      </c>
      <c r="HI39">
        <v>399.33300000000003</v>
      </c>
      <c r="HJ39">
        <v>0</v>
      </c>
      <c r="HK39">
        <v>105.242</v>
      </c>
      <c r="HL39">
        <v>104.929</v>
      </c>
    </row>
    <row r="40" spans="1:220" x14ac:dyDescent="0.2">
      <c r="A40">
        <v>22</v>
      </c>
      <c r="B40">
        <v>1689029322</v>
      </c>
      <c r="C40">
        <v>1561.400000095367</v>
      </c>
      <c r="D40" t="s">
        <v>404</v>
      </c>
      <c r="E40" t="s">
        <v>405</v>
      </c>
      <c r="F40" t="s">
        <v>353</v>
      </c>
      <c r="G40" t="s">
        <v>354</v>
      </c>
      <c r="H40" t="s">
        <v>355</v>
      </c>
      <c r="I40" t="s">
        <v>356</v>
      </c>
      <c r="J40" t="s">
        <v>411</v>
      </c>
      <c r="K40" t="s">
        <v>357</v>
      </c>
      <c r="L40">
        <v>1689029322</v>
      </c>
      <c r="M40">
        <f t="shared" si="0"/>
        <v>9.9382745945713474E-4</v>
      </c>
      <c r="N40">
        <f t="shared" si="1"/>
        <v>0.9938274594571348</v>
      </c>
      <c r="O40">
        <f t="shared" si="2"/>
        <v>-1.5723011811719525</v>
      </c>
      <c r="P40">
        <f t="shared" si="3"/>
        <v>400.07400000000001</v>
      </c>
      <c r="Q40">
        <f t="shared" si="4"/>
        <v>409.33653938670017</v>
      </c>
      <c r="R40">
        <f t="shared" si="5"/>
        <v>40.863391731020826</v>
      </c>
      <c r="S40">
        <f t="shared" si="6"/>
        <v>39.938727697973995</v>
      </c>
      <c r="T40">
        <f t="shared" si="7"/>
        <v>0.20762251296968762</v>
      </c>
      <c r="U40">
        <f t="shared" si="8"/>
        <v>3.6205437655887489</v>
      </c>
      <c r="V40">
        <f t="shared" si="9"/>
        <v>0.2012275953306813</v>
      </c>
      <c r="W40">
        <f t="shared" si="10"/>
        <v>0.12632539763812498</v>
      </c>
      <c r="X40">
        <f t="shared" si="11"/>
        <v>3.2936673967503767</v>
      </c>
      <c r="Y40">
        <f t="shared" si="12"/>
        <v>19.142991239597098</v>
      </c>
      <c r="Z40">
        <f t="shared" si="13"/>
        <v>19.142991239597098</v>
      </c>
      <c r="AA40">
        <f t="shared" si="14"/>
        <v>2.2249345636672184</v>
      </c>
      <c r="AB40">
        <f t="shared" si="15"/>
        <v>77.326982631829566</v>
      </c>
      <c r="AC40">
        <f t="shared" si="16"/>
        <v>1.7416952570618998</v>
      </c>
      <c r="AD40">
        <f t="shared" si="17"/>
        <v>2.2523771105287871</v>
      </c>
      <c r="AE40">
        <f t="shared" si="18"/>
        <v>0.48323930660531866</v>
      </c>
      <c r="AF40">
        <f t="shared" si="19"/>
        <v>-43.827790962059645</v>
      </c>
      <c r="AG40">
        <f t="shared" si="20"/>
        <v>38.415250630175684</v>
      </c>
      <c r="AH40">
        <f t="shared" si="21"/>
        <v>2.1167341964467856</v>
      </c>
      <c r="AI40">
        <f t="shared" si="22"/>
        <v>-2.1387386867957048E-3</v>
      </c>
      <c r="AJ40">
        <v>0</v>
      </c>
      <c r="AK40">
        <v>0</v>
      </c>
      <c r="AL40">
        <f t="shared" si="23"/>
        <v>1</v>
      </c>
      <c r="AM40">
        <f t="shared" si="24"/>
        <v>0</v>
      </c>
      <c r="AN40">
        <f t="shared" si="25"/>
        <v>54154.901676692978</v>
      </c>
      <c r="AO40">
        <f t="shared" si="26"/>
        <v>19.914899999999999</v>
      </c>
      <c r="AP40">
        <f t="shared" si="27"/>
        <v>16.788230692616775</v>
      </c>
      <c r="AQ40">
        <f t="shared" si="28"/>
        <v>0.84299849321948772</v>
      </c>
      <c r="AR40">
        <f t="shared" si="29"/>
        <v>0.16538709191361126</v>
      </c>
      <c r="AS40">
        <v>1689029322</v>
      </c>
      <c r="AT40">
        <v>400.07400000000001</v>
      </c>
      <c r="AU40">
        <v>399.05700000000002</v>
      </c>
      <c r="AV40">
        <v>17.446899999999999</v>
      </c>
      <c r="AW40">
        <v>16.601500000000001</v>
      </c>
      <c r="AX40">
        <v>402.41500000000002</v>
      </c>
      <c r="AY40">
        <v>17.3827</v>
      </c>
      <c r="AZ40">
        <v>400.113</v>
      </c>
      <c r="BA40">
        <v>99.628399999999999</v>
      </c>
      <c r="BB40">
        <v>0.19995099999999999</v>
      </c>
      <c r="BC40">
        <v>19.3398</v>
      </c>
      <c r="BD40">
        <v>18.823799999999999</v>
      </c>
      <c r="BE40">
        <v>999.9</v>
      </c>
      <c r="BF40">
        <v>0</v>
      </c>
      <c r="BG40">
        <v>0</v>
      </c>
      <c r="BH40">
        <v>10018.1</v>
      </c>
      <c r="BI40">
        <v>0</v>
      </c>
      <c r="BJ40">
        <v>1.6787000000000001</v>
      </c>
      <c r="BK40">
        <v>1.0176099999999999</v>
      </c>
      <c r="BL40">
        <v>407.178</v>
      </c>
      <c r="BM40">
        <v>405.79300000000001</v>
      </c>
      <c r="BN40">
        <v>0.84546299999999996</v>
      </c>
      <c r="BO40">
        <v>399.05700000000002</v>
      </c>
      <c r="BP40">
        <v>16.601500000000001</v>
      </c>
      <c r="BQ40">
        <v>1.73821</v>
      </c>
      <c r="BR40">
        <v>1.65398</v>
      </c>
      <c r="BS40">
        <v>15.241899999999999</v>
      </c>
      <c r="BT40">
        <v>14.4711</v>
      </c>
      <c r="BU40">
        <v>19.914899999999999</v>
      </c>
      <c r="BV40">
        <v>0.90000899999999995</v>
      </c>
      <c r="BW40">
        <v>9.9991200000000002E-2</v>
      </c>
      <c r="BX40">
        <v>0</v>
      </c>
      <c r="BY40">
        <v>2.5811999999999999</v>
      </c>
      <c r="BZ40">
        <v>0</v>
      </c>
      <c r="CA40">
        <v>821.005</v>
      </c>
      <c r="CB40">
        <v>161.536</v>
      </c>
      <c r="CC40">
        <v>36.936999999999998</v>
      </c>
      <c r="CD40">
        <v>41.811999999999998</v>
      </c>
      <c r="CE40">
        <v>39.686999999999998</v>
      </c>
      <c r="CF40">
        <v>42</v>
      </c>
      <c r="CG40">
        <v>37.436999999999998</v>
      </c>
      <c r="CH40">
        <v>17.920000000000002</v>
      </c>
      <c r="CI40">
        <v>1.99</v>
      </c>
      <c r="CJ40">
        <v>0</v>
      </c>
      <c r="CK40">
        <v>1689029324.3</v>
      </c>
      <c r="CL40">
        <v>0</v>
      </c>
      <c r="CM40">
        <v>1689028206.5</v>
      </c>
      <c r="CN40" t="s">
        <v>373</v>
      </c>
      <c r="CO40">
        <v>1689028206.5</v>
      </c>
      <c r="CP40">
        <v>1689028205</v>
      </c>
      <c r="CQ40">
        <v>24</v>
      </c>
      <c r="CR40">
        <v>-0.115</v>
      </c>
      <c r="CS40">
        <v>-0.01</v>
      </c>
      <c r="CT40">
        <v>-2.3849999999999998</v>
      </c>
      <c r="CU40">
        <v>6.4000000000000001E-2</v>
      </c>
      <c r="CV40">
        <v>414</v>
      </c>
      <c r="CW40">
        <v>15</v>
      </c>
      <c r="CX40">
        <v>0.14000000000000001</v>
      </c>
      <c r="CY40">
        <v>7.0000000000000007E-2</v>
      </c>
      <c r="CZ40">
        <v>-1.3410426405452021</v>
      </c>
      <c r="DA40">
        <v>-0.1885961512194381</v>
      </c>
      <c r="DB40">
        <v>4.1501901513736478E-2</v>
      </c>
      <c r="DC40">
        <v>1</v>
      </c>
      <c r="DD40">
        <v>399.04295000000002</v>
      </c>
      <c r="DE40">
        <v>-0.1361200750476422</v>
      </c>
      <c r="DF40">
        <v>3.7331588500892701E-2</v>
      </c>
      <c r="DG40">
        <v>-1</v>
      </c>
      <c r="DH40">
        <v>0.85161947500000001</v>
      </c>
      <c r="DI40">
        <v>-1.247793996247919E-2</v>
      </c>
      <c r="DJ40">
        <v>1.824228713559514E-3</v>
      </c>
      <c r="DK40">
        <v>-1</v>
      </c>
      <c r="DL40">
        <v>0</v>
      </c>
      <c r="DM40">
        <v>0</v>
      </c>
      <c r="DN40">
        <v>0</v>
      </c>
      <c r="DO40">
        <v>1</v>
      </c>
      <c r="DP40">
        <v>2</v>
      </c>
      <c r="DQ40">
        <v>2</v>
      </c>
      <c r="DR40" t="s">
        <v>359</v>
      </c>
      <c r="DS40">
        <v>2.69889</v>
      </c>
      <c r="DT40">
        <v>2.8069999999999999</v>
      </c>
      <c r="DU40">
        <v>9.4879000000000005E-2</v>
      </c>
      <c r="DV40">
        <v>9.3864299999999998E-2</v>
      </c>
      <c r="DW40">
        <v>9.1991400000000001E-2</v>
      </c>
      <c r="DX40">
        <v>8.8012699999999999E-2</v>
      </c>
      <c r="DY40">
        <v>27586.799999999999</v>
      </c>
      <c r="DZ40">
        <v>31170.400000000001</v>
      </c>
      <c r="EA40">
        <v>28665.8</v>
      </c>
      <c r="EB40">
        <v>32965.699999999997</v>
      </c>
      <c r="EC40">
        <v>36168.6</v>
      </c>
      <c r="ED40">
        <v>40866.199999999997</v>
      </c>
      <c r="EE40">
        <v>42068</v>
      </c>
      <c r="EF40">
        <v>47699</v>
      </c>
      <c r="EG40">
        <v>1.8527499999999999</v>
      </c>
      <c r="EH40">
        <v>2.2917999999999998</v>
      </c>
      <c r="EI40">
        <v>0.11636299999999999</v>
      </c>
      <c r="EJ40">
        <v>0</v>
      </c>
      <c r="EK40">
        <v>16.8918</v>
      </c>
      <c r="EL40">
        <v>999.9</v>
      </c>
      <c r="EM40">
        <v>67.400000000000006</v>
      </c>
      <c r="EN40">
        <v>21.1</v>
      </c>
      <c r="EO40">
        <v>16.989799999999999</v>
      </c>
      <c r="EP40">
        <v>62.978400000000001</v>
      </c>
      <c r="EQ40">
        <v>18.040900000000001</v>
      </c>
      <c r="ER40">
        <v>1</v>
      </c>
      <c r="ES40">
        <v>-0.62043700000000002</v>
      </c>
      <c r="ET40">
        <v>0.48904399999999998</v>
      </c>
      <c r="EU40">
        <v>20.251100000000001</v>
      </c>
      <c r="EV40">
        <v>5.2289700000000003</v>
      </c>
      <c r="EW40">
        <v>12.004</v>
      </c>
      <c r="EX40">
        <v>4.9911000000000003</v>
      </c>
      <c r="EY40">
        <v>3.3050000000000002</v>
      </c>
      <c r="EZ40">
        <v>2439.4</v>
      </c>
      <c r="FA40">
        <v>147.6</v>
      </c>
      <c r="FB40">
        <v>32.9</v>
      </c>
      <c r="FC40">
        <v>4.3</v>
      </c>
      <c r="FD40">
        <v>1.8523400000000001</v>
      </c>
      <c r="FE40">
        <v>1.86141</v>
      </c>
      <c r="FF40">
        <v>1.8603499999999999</v>
      </c>
      <c r="FG40">
        <v>1.8563799999999999</v>
      </c>
      <c r="FH40">
        <v>1.8607899999999999</v>
      </c>
      <c r="FI40">
        <v>1.8571299999999999</v>
      </c>
      <c r="FJ40">
        <v>1.8591299999999999</v>
      </c>
      <c r="FK40">
        <v>1.8620300000000001</v>
      </c>
      <c r="FL40">
        <v>0</v>
      </c>
      <c r="FM40">
        <v>0</v>
      </c>
      <c r="FN40">
        <v>0</v>
      </c>
      <c r="FO40">
        <v>0</v>
      </c>
      <c r="FP40" t="s">
        <v>360</v>
      </c>
      <c r="FQ40" t="s">
        <v>361</v>
      </c>
      <c r="FR40" t="s">
        <v>362</v>
      </c>
      <c r="FS40" t="s">
        <v>362</v>
      </c>
      <c r="FT40" t="s">
        <v>362</v>
      </c>
      <c r="FU40" t="s">
        <v>362</v>
      </c>
      <c r="FV40">
        <v>0</v>
      </c>
      <c r="FW40">
        <v>100</v>
      </c>
      <c r="FX40">
        <v>100</v>
      </c>
      <c r="FY40">
        <v>-2.3410000000000002</v>
      </c>
      <c r="FZ40">
        <v>6.4199999999999993E-2</v>
      </c>
      <c r="GA40">
        <v>-0.8968530190248305</v>
      </c>
      <c r="GB40">
        <v>-4.0117494158234393E-3</v>
      </c>
      <c r="GC40">
        <v>1.087516141204025E-6</v>
      </c>
      <c r="GD40">
        <v>-8.657206703991749E-11</v>
      </c>
      <c r="GE40">
        <v>6.4265000000002459E-2</v>
      </c>
      <c r="GF40">
        <v>0</v>
      </c>
      <c r="GG40">
        <v>0</v>
      </c>
      <c r="GH40">
        <v>0</v>
      </c>
      <c r="GI40">
        <v>4</v>
      </c>
      <c r="GJ40">
        <v>2094</v>
      </c>
      <c r="GK40">
        <v>-1</v>
      </c>
      <c r="GL40">
        <v>-1</v>
      </c>
      <c r="GM40">
        <v>18.600000000000001</v>
      </c>
      <c r="GN40">
        <v>18.600000000000001</v>
      </c>
      <c r="GO40">
        <v>0.98877000000000004</v>
      </c>
      <c r="GP40">
        <v>2.3303199999999999</v>
      </c>
      <c r="GQ40">
        <v>1.5942400000000001</v>
      </c>
      <c r="GR40">
        <v>2.34985</v>
      </c>
      <c r="GS40">
        <v>1.40015</v>
      </c>
      <c r="GT40">
        <v>2.3303199999999999</v>
      </c>
      <c r="GU40">
        <v>24.2867</v>
      </c>
      <c r="GV40">
        <v>14.1495</v>
      </c>
      <c r="GW40">
        <v>18</v>
      </c>
      <c r="GX40">
        <v>372.988</v>
      </c>
      <c r="GY40">
        <v>704.36300000000006</v>
      </c>
      <c r="GZ40">
        <v>18.000299999999999</v>
      </c>
      <c r="HA40">
        <v>18.8612</v>
      </c>
      <c r="HB40">
        <v>30.000299999999999</v>
      </c>
      <c r="HC40">
        <v>18.697800000000001</v>
      </c>
      <c r="HD40">
        <v>18.614100000000001</v>
      </c>
      <c r="HE40">
        <v>19.846299999999999</v>
      </c>
      <c r="HF40">
        <v>-30</v>
      </c>
      <c r="HG40">
        <v>-30</v>
      </c>
      <c r="HH40">
        <v>18</v>
      </c>
      <c r="HI40">
        <v>398.96300000000002</v>
      </c>
      <c r="HJ40">
        <v>0</v>
      </c>
      <c r="HK40">
        <v>105.238</v>
      </c>
      <c r="HL40">
        <v>104.928</v>
      </c>
    </row>
    <row r="41" spans="1:220" x14ac:dyDescent="0.2">
      <c r="A41">
        <v>23</v>
      </c>
      <c r="B41">
        <v>1689029382.5</v>
      </c>
      <c r="C41">
        <v>1621.900000095367</v>
      </c>
      <c r="D41" t="s">
        <v>406</v>
      </c>
      <c r="E41" t="s">
        <v>407</v>
      </c>
      <c r="F41" t="s">
        <v>353</v>
      </c>
      <c r="G41" t="s">
        <v>354</v>
      </c>
      <c r="H41" t="s">
        <v>355</v>
      </c>
      <c r="I41" t="s">
        <v>356</v>
      </c>
      <c r="J41" t="s">
        <v>411</v>
      </c>
      <c r="K41" t="s">
        <v>357</v>
      </c>
      <c r="L41">
        <v>1689029382.5</v>
      </c>
      <c r="M41">
        <f t="shared" si="0"/>
        <v>9.9159949343140372E-4</v>
      </c>
      <c r="N41">
        <f t="shared" si="1"/>
        <v>0.99159949343140374</v>
      </c>
      <c r="O41">
        <f t="shared" si="2"/>
        <v>-2.4180675656569117</v>
      </c>
      <c r="P41">
        <f t="shared" si="3"/>
        <v>400.05700000000002</v>
      </c>
      <c r="Q41">
        <f t="shared" si="4"/>
        <v>415.90126682473863</v>
      </c>
      <c r="R41">
        <f t="shared" si="5"/>
        <v>41.518818746671691</v>
      </c>
      <c r="S41">
        <f t="shared" si="6"/>
        <v>39.937108627122008</v>
      </c>
      <c r="T41">
        <f t="shared" si="7"/>
        <v>0.20891538419703296</v>
      </c>
      <c r="U41">
        <f t="shared" si="8"/>
        <v>3.6104559359284147</v>
      </c>
      <c r="V41">
        <f t="shared" si="9"/>
        <v>0.20242443007536043</v>
      </c>
      <c r="W41">
        <f t="shared" si="10"/>
        <v>0.12708165583848896</v>
      </c>
      <c r="X41">
        <f t="shared" si="11"/>
        <v>0</v>
      </c>
      <c r="Y41">
        <f t="shared" si="12"/>
        <v>19.113412577522762</v>
      </c>
      <c r="Z41">
        <f t="shared" si="13"/>
        <v>19.113412577522762</v>
      </c>
      <c r="AA41">
        <f t="shared" si="14"/>
        <v>2.2208356254224126</v>
      </c>
      <c r="AB41">
        <f t="shared" si="15"/>
        <v>77.384153150190826</v>
      </c>
      <c r="AC41">
        <f t="shared" si="16"/>
        <v>1.7415189678246001</v>
      </c>
      <c r="AD41">
        <f t="shared" si="17"/>
        <v>2.2504852698259521</v>
      </c>
      <c r="AE41">
        <f t="shared" si="18"/>
        <v>0.4793166575978125</v>
      </c>
      <c r="AF41">
        <f t="shared" si="19"/>
        <v>-43.729537660324901</v>
      </c>
      <c r="AG41">
        <f t="shared" si="20"/>
        <v>41.437876923123149</v>
      </c>
      <c r="AH41">
        <f t="shared" si="21"/>
        <v>2.2891585901269682</v>
      </c>
      <c r="AI41">
        <f t="shared" si="22"/>
        <v>-2.5021470747859098E-3</v>
      </c>
      <c r="AJ41">
        <v>0</v>
      </c>
      <c r="AK41">
        <v>0</v>
      </c>
      <c r="AL41">
        <f t="shared" si="23"/>
        <v>1</v>
      </c>
      <c r="AM41">
        <f t="shared" si="24"/>
        <v>0</v>
      </c>
      <c r="AN41">
        <f t="shared" si="25"/>
        <v>53943.482946845164</v>
      </c>
      <c r="AO41">
        <f t="shared" si="26"/>
        <v>0</v>
      </c>
      <c r="AP41">
        <f t="shared" si="27"/>
        <v>0</v>
      </c>
      <c r="AQ41">
        <f t="shared" si="28"/>
        <v>0</v>
      </c>
      <c r="AR41">
        <f t="shared" si="29"/>
        <v>0</v>
      </c>
      <c r="AS41">
        <v>1689029382.5</v>
      </c>
      <c r="AT41">
        <v>400.05700000000002</v>
      </c>
      <c r="AU41">
        <v>398.30700000000002</v>
      </c>
      <c r="AV41">
        <v>17.4451</v>
      </c>
      <c r="AW41">
        <v>16.601600000000001</v>
      </c>
      <c r="AX41">
        <v>402.39800000000002</v>
      </c>
      <c r="AY41">
        <v>17.380800000000001</v>
      </c>
      <c r="AZ41">
        <v>400.11599999999999</v>
      </c>
      <c r="BA41">
        <v>99.628100000000003</v>
      </c>
      <c r="BB41">
        <v>0.20044600000000001</v>
      </c>
      <c r="BC41">
        <v>19.3263</v>
      </c>
      <c r="BD41">
        <v>18.825500000000002</v>
      </c>
      <c r="BE41">
        <v>999.9</v>
      </c>
      <c r="BF41">
        <v>0</v>
      </c>
      <c r="BG41">
        <v>0</v>
      </c>
      <c r="BH41">
        <v>9976.8799999999992</v>
      </c>
      <c r="BI41">
        <v>0</v>
      </c>
      <c r="BJ41">
        <v>1.7986</v>
      </c>
      <c r="BK41">
        <v>1.7500899999999999</v>
      </c>
      <c r="BL41">
        <v>407.16</v>
      </c>
      <c r="BM41">
        <v>405.03100000000001</v>
      </c>
      <c r="BN41">
        <v>0.84349399999999997</v>
      </c>
      <c r="BO41">
        <v>398.30700000000002</v>
      </c>
      <c r="BP41">
        <v>16.601600000000001</v>
      </c>
      <c r="BQ41">
        <v>1.7380199999999999</v>
      </c>
      <c r="BR41">
        <v>1.65398</v>
      </c>
      <c r="BS41">
        <v>15.2402</v>
      </c>
      <c r="BT41">
        <v>14.4712</v>
      </c>
      <c r="BU41">
        <v>0</v>
      </c>
      <c r="BV41">
        <v>0</v>
      </c>
      <c r="BW41">
        <v>0</v>
      </c>
      <c r="BX41">
        <v>0</v>
      </c>
      <c r="BY41">
        <v>2.12</v>
      </c>
      <c r="BZ41">
        <v>0</v>
      </c>
      <c r="CA41">
        <v>803.14</v>
      </c>
      <c r="CB41">
        <v>1.78</v>
      </c>
      <c r="CC41">
        <v>36.75</v>
      </c>
      <c r="CD41">
        <v>41.75</v>
      </c>
      <c r="CE41">
        <v>39.561999999999998</v>
      </c>
      <c r="CF41">
        <v>42</v>
      </c>
      <c r="CG41">
        <v>37.375</v>
      </c>
      <c r="CH41">
        <v>0</v>
      </c>
      <c r="CI41">
        <v>0</v>
      </c>
      <c r="CJ41">
        <v>0</v>
      </c>
      <c r="CK41">
        <v>1689029385</v>
      </c>
      <c r="CL41">
        <v>0</v>
      </c>
      <c r="CM41">
        <v>1689028206.5</v>
      </c>
      <c r="CN41" t="s">
        <v>373</v>
      </c>
      <c r="CO41">
        <v>1689028206.5</v>
      </c>
      <c r="CP41">
        <v>1689028205</v>
      </c>
      <c r="CQ41">
        <v>24</v>
      </c>
      <c r="CR41">
        <v>-0.115</v>
      </c>
      <c r="CS41">
        <v>-0.01</v>
      </c>
      <c r="CT41">
        <v>-2.3849999999999998</v>
      </c>
      <c r="CU41">
        <v>6.4000000000000001E-2</v>
      </c>
      <c r="CV41">
        <v>414</v>
      </c>
      <c r="CW41">
        <v>15</v>
      </c>
      <c r="CX41">
        <v>0.14000000000000001</v>
      </c>
      <c r="CY41">
        <v>7.0000000000000007E-2</v>
      </c>
      <c r="CZ41">
        <v>-2.110484198229079</v>
      </c>
      <c r="DA41">
        <v>0.1767856647850935</v>
      </c>
      <c r="DB41">
        <v>2.9652267794188059E-2</v>
      </c>
      <c r="DC41">
        <v>1</v>
      </c>
      <c r="DD41">
        <v>398.31234146341473</v>
      </c>
      <c r="DE41">
        <v>-0.1930871080144978</v>
      </c>
      <c r="DF41">
        <v>2.2046082286884101E-2</v>
      </c>
      <c r="DG41">
        <v>-1</v>
      </c>
      <c r="DH41">
        <v>0.8397293414634146</v>
      </c>
      <c r="DI41">
        <v>1.447735191635764E-3</v>
      </c>
      <c r="DJ41">
        <v>2.1469498228741438E-3</v>
      </c>
      <c r="DK41">
        <v>-1</v>
      </c>
      <c r="DL41">
        <v>0</v>
      </c>
      <c r="DM41">
        <v>0</v>
      </c>
      <c r="DN41">
        <v>0</v>
      </c>
      <c r="DO41">
        <v>1</v>
      </c>
      <c r="DP41">
        <v>2</v>
      </c>
      <c r="DQ41">
        <v>2</v>
      </c>
      <c r="DR41" t="s">
        <v>359</v>
      </c>
      <c r="DS41">
        <v>2.6988599999999998</v>
      </c>
      <c r="DT41">
        <v>2.80714</v>
      </c>
      <c r="DU41">
        <v>9.4869200000000001E-2</v>
      </c>
      <c r="DV41">
        <v>9.3723299999999996E-2</v>
      </c>
      <c r="DW41">
        <v>9.1978099999999993E-2</v>
      </c>
      <c r="DX41">
        <v>8.8006899999999999E-2</v>
      </c>
      <c r="DY41">
        <v>27586.2</v>
      </c>
      <c r="DZ41">
        <v>31174.400000000001</v>
      </c>
      <c r="EA41">
        <v>28664.9</v>
      </c>
      <c r="EB41">
        <v>32964.800000000003</v>
      </c>
      <c r="EC41">
        <v>36167.699999999997</v>
      </c>
      <c r="ED41">
        <v>40865.300000000003</v>
      </c>
      <c r="EE41">
        <v>42066.3</v>
      </c>
      <c r="EF41">
        <v>47697.8</v>
      </c>
      <c r="EG41">
        <v>1.85242</v>
      </c>
      <c r="EH41">
        <v>2.2913000000000001</v>
      </c>
      <c r="EI41">
        <v>0.117078</v>
      </c>
      <c r="EJ41">
        <v>0</v>
      </c>
      <c r="EK41">
        <v>16.881699999999999</v>
      </c>
      <c r="EL41">
        <v>999.9</v>
      </c>
      <c r="EM41">
        <v>67.5</v>
      </c>
      <c r="EN41">
        <v>21.1</v>
      </c>
      <c r="EO41">
        <v>17.015699999999999</v>
      </c>
      <c r="EP41">
        <v>63.128399999999999</v>
      </c>
      <c r="EQ41">
        <v>17.764399999999998</v>
      </c>
      <c r="ER41">
        <v>1</v>
      </c>
      <c r="ES41">
        <v>-0.61890800000000001</v>
      </c>
      <c r="ET41">
        <v>0.49074099999999998</v>
      </c>
      <c r="EU41">
        <v>20.251300000000001</v>
      </c>
      <c r="EV41">
        <v>5.22912</v>
      </c>
      <c r="EW41">
        <v>12.004</v>
      </c>
      <c r="EX41">
        <v>4.9912000000000001</v>
      </c>
      <c r="EY41">
        <v>3.3050000000000002</v>
      </c>
      <c r="EZ41">
        <v>2441</v>
      </c>
      <c r="FA41">
        <v>147.6</v>
      </c>
      <c r="FB41">
        <v>32.9</v>
      </c>
      <c r="FC41">
        <v>4.3</v>
      </c>
      <c r="FD41">
        <v>1.8523799999999999</v>
      </c>
      <c r="FE41">
        <v>1.86141</v>
      </c>
      <c r="FF41">
        <v>1.8603499999999999</v>
      </c>
      <c r="FG41">
        <v>1.8563799999999999</v>
      </c>
      <c r="FH41">
        <v>1.8607899999999999</v>
      </c>
      <c r="FI41">
        <v>1.8570899999999999</v>
      </c>
      <c r="FJ41">
        <v>1.85914</v>
      </c>
      <c r="FK41">
        <v>1.86202</v>
      </c>
      <c r="FL41">
        <v>0</v>
      </c>
      <c r="FM41">
        <v>0</v>
      </c>
      <c r="FN41">
        <v>0</v>
      </c>
      <c r="FO41">
        <v>0</v>
      </c>
      <c r="FP41" t="s">
        <v>360</v>
      </c>
      <c r="FQ41" t="s">
        <v>361</v>
      </c>
      <c r="FR41" t="s">
        <v>362</v>
      </c>
      <c r="FS41" t="s">
        <v>362</v>
      </c>
      <c r="FT41" t="s">
        <v>362</v>
      </c>
      <c r="FU41" t="s">
        <v>362</v>
      </c>
      <c r="FV41">
        <v>0</v>
      </c>
      <c r="FW41">
        <v>100</v>
      </c>
      <c r="FX41">
        <v>100</v>
      </c>
      <c r="FY41">
        <v>-2.3410000000000002</v>
      </c>
      <c r="FZ41">
        <v>6.4299999999999996E-2</v>
      </c>
      <c r="GA41">
        <v>-0.8968530190248305</v>
      </c>
      <c r="GB41">
        <v>-4.0117494158234393E-3</v>
      </c>
      <c r="GC41">
        <v>1.087516141204025E-6</v>
      </c>
      <c r="GD41">
        <v>-8.657206703991749E-11</v>
      </c>
      <c r="GE41">
        <v>6.4265000000002459E-2</v>
      </c>
      <c r="GF41">
        <v>0</v>
      </c>
      <c r="GG41">
        <v>0</v>
      </c>
      <c r="GH41">
        <v>0</v>
      </c>
      <c r="GI41">
        <v>4</v>
      </c>
      <c r="GJ41">
        <v>2094</v>
      </c>
      <c r="GK41">
        <v>-1</v>
      </c>
      <c r="GL41">
        <v>-1</v>
      </c>
      <c r="GM41">
        <v>19.600000000000001</v>
      </c>
      <c r="GN41">
        <v>19.600000000000001</v>
      </c>
      <c r="GO41">
        <v>0.98754900000000001</v>
      </c>
      <c r="GP41">
        <v>2.33521</v>
      </c>
      <c r="GQ41">
        <v>1.5942400000000001</v>
      </c>
      <c r="GR41">
        <v>2.34863</v>
      </c>
      <c r="GS41">
        <v>1.40015</v>
      </c>
      <c r="GT41">
        <v>2.3547400000000001</v>
      </c>
      <c r="GU41">
        <v>24.327400000000001</v>
      </c>
      <c r="GV41">
        <v>14.1408</v>
      </c>
      <c r="GW41">
        <v>18</v>
      </c>
      <c r="GX41">
        <v>373.05500000000001</v>
      </c>
      <c r="GY41">
        <v>704.39099999999996</v>
      </c>
      <c r="GZ41">
        <v>17.9999</v>
      </c>
      <c r="HA41">
        <v>18.8858</v>
      </c>
      <c r="HB41">
        <v>30.0001</v>
      </c>
      <c r="HC41">
        <v>18.7272</v>
      </c>
      <c r="HD41">
        <v>18.645099999999999</v>
      </c>
      <c r="HE41">
        <v>19.819500000000001</v>
      </c>
      <c r="HF41">
        <v>-30</v>
      </c>
      <c r="HG41">
        <v>-30</v>
      </c>
      <c r="HH41">
        <v>18</v>
      </c>
      <c r="HI41">
        <v>398.37200000000001</v>
      </c>
      <c r="HJ41">
        <v>0</v>
      </c>
      <c r="HK41">
        <v>105.23399999999999</v>
      </c>
      <c r="HL41">
        <v>104.925</v>
      </c>
    </row>
    <row r="42" spans="1:220" x14ac:dyDescent="0.2">
      <c r="A42">
        <v>24</v>
      </c>
      <c r="B42">
        <v>1689029503</v>
      </c>
      <c r="C42">
        <v>1742.400000095367</v>
      </c>
      <c r="D42" t="s">
        <v>408</v>
      </c>
      <c r="E42" t="s">
        <v>409</v>
      </c>
      <c r="F42" t="s">
        <v>353</v>
      </c>
      <c r="G42" t="s">
        <v>354</v>
      </c>
      <c r="H42" t="s">
        <v>355</v>
      </c>
      <c r="I42" t="s">
        <v>356</v>
      </c>
      <c r="J42" t="s">
        <v>411</v>
      </c>
      <c r="K42" t="s">
        <v>357</v>
      </c>
      <c r="L42">
        <v>1689029503</v>
      </c>
      <c r="M42">
        <f t="shared" si="0"/>
        <v>1.3531065165081461E-3</v>
      </c>
      <c r="N42">
        <f t="shared" si="1"/>
        <v>1.3531065165081462</v>
      </c>
      <c r="O42">
        <f t="shared" si="2"/>
        <v>12.582100235388948</v>
      </c>
      <c r="P42">
        <f t="shared" si="3"/>
        <v>399.03300000000002</v>
      </c>
      <c r="Q42">
        <f t="shared" si="4"/>
        <v>285.40798125951909</v>
      </c>
      <c r="R42">
        <f t="shared" si="5"/>
        <v>28.490896538284552</v>
      </c>
      <c r="S42">
        <f t="shared" si="6"/>
        <v>39.833531873181002</v>
      </c>
      <c r="T42">
        <f t="shared" si="7"/>
        <v>0.18823958530745483</v>
      </c>
      <c r="U42">
        <f t="shared" si="8"/>
        <v>3.6117603953717099</v>
      </c>
      <c r="V42">
        <f t="shared" si="9"/>
        <v>0.18295418909913183</v>
      </c>
      <c r="W42">
        <f t="shared" si="10"/>
        <v>0.11480887885385335</v>
      </c>
      <c r="X42">
        <f t="shared" si="11"/>
        <v>297.72492299999999</v>
      </c>
      <c r="Y42">
        <f t="shared" si="12"/>
        <v>21.002187584062703</v>
      </c>
      <c r="Z42">
        <f t="shared" si="13"/>
        <v>21.002187584062703</v>
      </c>
      <c r="AA42">
        <f t="shared" si="14"/>
        <v>2.4962674519937136</v>
      </c>
      <c r="AB42">
        <f t="shared" si="15"/>
        <v>76.32241871176771</v>
      </c>
      <c r="AC42">
        <f t="shared" si="16"/>
        <v>1.7737632671859</v>
      </c>
      <c r="AD42">
        <f t="shared" si="17"/>
        <v>2.3240396427745988</v>
      </c>
      <c r="AE42">
        <f t="shared" si="18"/>
        <v>0.72250418480781353</v>
      </c>
      <c r="AF42">
        <f t="shared" si="19"/>
        <v>-59.671997378009245</v>
      </c>
      <c r="AG42">
        <f t="shared" si="20"/>
        <v>-225.51907406046661</v>
      </c>
      <c r="AH42">
        <f t="shared" si="21"/>
        <v>-12.608404211049193</v>
      </c>
      <c r="AI42">
        <f t="shared" si="22"/>
        <v>-7.4552649525088555E-2</v>
      </c>
      <c r="AJ42">
        <v>0</v>
      </c>
      <c r="AK42">
        <v>0</v>
      </c>
      <c r="AL42">
        <f t="shared" si="23"/>
        <v>1</v>
      </c>
      <c r="AM42">
        <f t="shared" si="24"/>
        <v>0</v>
      </c>
      <c r="AN42">
        <f t="shared" si="25"/>
        <v>53875.65898508166</v>
      </c>
      <c r="AO42">
        <f t="shared" si="26"/>
        <v>1800.14</v>
      </c>
      <c r="AP42">
        <f t="shared" si="27"/>
        <v>1517.5179000000001</v>
      </c>
      <c r="AQ42">
        <f t="shared" si="28"/>
        <v>0.84299993333851808</v>
      </c>
      <c r="AR42">
        <f t="shared" si="29"/>
        <v>0.16538987134333996</v>
      </c>
      <c r="AS42">
        <v>1689029503</v>
      </c>
      <c r="AT42">
        <v>399.03300000000002</v>
      </c>
      <c r="AU42">
        <v>410.39600000000002</v>
      </c>
      <c r="AV42">
        <v>17.768699999999999</v>
      </c>
      <c r="AW42">
        <v>16.617799999999999</v>
      </c>
      <c r="AX42">
        <v>401.37</v>
      </c>
      <c r="AY42">
        <v>17.7044</v>
      </c>
      <c r="AZ42">
        <v>400.024</v>
      </c>
      <c r="BA42">
        <v>99.625200000000007</v>
      </c>
      <c r="BB42">
        <v>0.199957</v>
      </c>
      <c r="BC42">
        <v>19.844000000000001</v>
      </c>
      <c r="BD42">
        <v>20.022200000000002</v>
      </c>
      <c r="BE42">
        <v>999.9</v>
      </c>
      <c r="BF42">
        <v>0</v>
      </c>
      <c r="BG42">
        <v>0</v>
      </c>
      <c r="BH42">
        <v>9982.5</v>
      </c>
      <c r="BI42">
        <v>0</v>
      </c>
      <c r="BJ42">
        <v>2.0384199999999999</v>
      </c>
      <c r="BK42">
        <v>-11.363300000000001</v>
      </c>
      <c r="BL42">
        <v>406.25099999999998</v>
      </c>
      <c r="BM42">
        <v>417.33100000000002</v>
      </c>
      <c r="BN42">
        <v>1.1508700000000001</v>
      </c>
      <c r="BO42">
        <v>410.39600000000002</v>
      </c>
      <c r="BP42">
        <v>16.617799999999999</v>
      </c>
      <c r="BQ42">
        <v>1.7702100000000001</v>
      </c>
      <c r="BR42">
        <v>1.6555500000000001</v>
      </c>
      <c r="BS42">
        <v>15.526199999999999</v>
      </c>
      <c r="BT42">
        <v>14.485799999999999</v>
      </c>
      <c r="BU42">
        <v>1800.14</v>
      </c>
      <c r="BV42">
        <v>0.9</v>
      </c>
      <c r="BW42">
        <v>0.1</v>
      </c>
      <c r="BX42">
        <v>0</v>
      </c>
      <c r="BY42">
        <v>2.4159999999999999</v>
      </c>
      <c r="BZ42">
        <v>0</v>
      </c>
      <c r="CA42">
        <v>5317.92</v>
      </c>
      <c r="CB42">
        <v>14601.4</v>
      </c>
      <c r="CC42">
        <v>38.061999999999998</v>
      </c>
      <c r="CD42">
        <v>40.125</v>
      </c>
      <c r="CE42">
        <v>38.686999999999998</v>
      </c>
      <c r="CF42">
        <v>39.436999999999998</v>
      </c>
      <c r="CG42">
        <v>37.311999999999998</v>
      </c>
      <c r="CH42">
        <v>1620.13</v>
      </c>
      <c r="CI42">
        <v>180.01</v>
      </c>
      <c r="CJ42">
        <v>0</v>
      </c>
      <c r="CK42">
        <v>1689029505.7</v>
      </c>
      <c r="CL42">
        <v>0</v>
      </c>
      <c r="CM42">
        <v>1689028206.5</v>
      </c>
      <c r="CN42" t="s">
        <v>373</v>
      </c>
      <c r="CO42">
        <v>1689028206.5</v>
      </c>
      <c r="CP42">
        <v>1689028205</v>
      </c>
      <c r="CQ42">
        <v>24</v>
      </c>
      <c r="CR42">
        <v>-0.115</v>
      </c>
      <c r="CS42">
        <v>-0.01</v>
      </c>
      <c r="CT42">
        <v>-2.3849999999999998</v>
      </c>
      <c r="CU42">
        <v>6.4000000000000001E-2</v>
      </c>
      <c r="CV42">
        <v>414</v>
      </c>
      <c r="CW42">
        <v>15</v>
      </c>
      <c r="CX42">
        <v>0.14000000000000001</v>
      </c>
      <c r="CY42">
        <v>7.0000000000000007E-2</v>
      </c>
      <c r="CZ42">
        <v>10.28265884211023</v>
      </c>
      <c r="DA42">
        <v>3.2374720404615371</v>
      </c>
      <c r="DB42">
        <v>0.31208758489523158</v>
      </c>
      <c r="DC42">
        <v>0</v>
      </c>
      <c r="DD42">
        <v>409.7308536585366</v>
      </c>
      <c r="DE42">
        <v>3.9784808362371029</v>
      </c>
      <c r="DF42">
        <v>0.3937898759351946</v>
      </c>
      <c r="DG42">
        <v>-1</v>
      </c>
      <c r="DH42">
        <v>1.140325365853659</v>
      </c>
      <c r="DI42">
        <v>1.6338606271775271E-2</v>
      </c>
      <c r="DJ42">
        <v>2.7514671009507782E-3</v>
      </c>
      <c r="DK42">
        <v>-1</v>
      </c>
      <c r="DL42">
        <v>0</v>
      </c>
      <c r="DM42">
        <v>0</v>
      </c>
      <c r="DN42">
        <v>0</v>
      </c>
      <c r="DO42">
        <v>1</v>
      </c>
      <c r="DP42">
        <v>1</v>
      </c>
      <c r="DQ42">
        <v>2</v>
      </c>
      <c r="DR42" t="s">
        <v>410</v>
      </c>
      <c r="DS42">
        <v>2.6985299999999999</v>
      </c>
      <c r="DT42">
        <v>2.8067000000000002</v>
      </c>
      <c r="DU42">
        <v>9.4673900000000005E-2</v>
      </c>
      <c r="DV42">
        <v>9.5853999999999995E-2</v>
      </c>
      <c r="DW42">
        <v>9.3202499999999994E-2</v>
      </c>
      <c r="DX42">
        <v>8.8055400000000006E-2</v>
      </c>
      <c r="DY42">
        <v>27590.2</v>
      </c>
      <c r="DZ42">
        <v>31099.1</v>
      </c>
      <c r="EA42">
        <v>28663</v>
      </c>
      <c r="EB42">
        <v>32962.9</v>
      </c>
      <c r="EC42">
        <v>36115.699999999997</v>
      </c>
      <c r="ED42">
        <v>40860.5</v>
      </c>
      <c r="EE42">
        <v>42064.4</v>
      </c>
      <c r="EF42">
        <v>47694.7</v>
      </c>
      <c r="EG42">
        <v>1.8524700000000001</v>
      </c>
      <c r="EH42">
        <v>2.2906499999999999</v>
      </c>
      <c r="EI42">
        <v>0.17408299999999999</v>
      </c>
      <c r="EJ42">
        <v>0</v>
      </c>
      <c r="EK42">
        <v>17.135400000000001</v>
      </c>
      <c r="EL42">
        <v>999.9</v>
      </c>
      <c r="EM42">
        <v>67.599999999999994</v>
      </c>
      <c r="EN42">
        <v>21.2</v>
      </c>
      <c r="EO42">
        <v>17.146699999999999</v>
      </c>
      <c r="EP42">
        <v>63.0884</v>
      </c>
      <c r="EQ42">
        <v>17.756399999999999</v>
      </c>
      <c r="ER42">
        <v>1</v>
      </c>
      <c r="ES42">
        <v>-0.61721300000000001</v>
      </c>
      <c r="ET42">
        <v>0.54715100000000005</v>
      </c>
      <c r="EU42">
        <v>20.2334</v>
      </c>
      <c r="EV42">
        <v>5.2286700000000002</v>
      </c>
      <c r="EW42">
        <v>12.004</v>
      </c>
      <c r="EX42">
        <v>4.99</v>
      </c>
      <c r="EY42">
        <v>3.3050000000000002</v>
      </c>
      <c r="EZ42">
        <v>2443.8000000000002</v>
      </c>
      <c r="FA42">
        <v>147.6</v>
      </c>
      <c r="FB42">
        <v>32.9</v>
      </c>
      <c r="FC42">
        <v>4.3</v>
      </c>
      <c r="FD42">
        <v>1.85233</v>
      </c>
      <c r="FE42">
        <v>1.8613900000000001</v>
      </c>
      <c r="FF42">
        <v>1.8603499999999999</v>
      </c>
      <c r="FG42">
        <v>1.8563499999999999</v>
      </c>
      <c r="FH42">
        <v>1.8607899999999999</v>
      </c>
      <c r="FI42">
        <v>1.8570500000000001</v>
      </c>
      <c r="FJ42">
        <v>1.8591299999999999</v>
      </c>
      <c r="FK42">
        <v>1.8620000000000001</v>
      </c>
      <c r="FL42">
        <v>0</v>
      </c>
      <c r="FM42">
        <v>0</v>
      </c>
      <c r="FN42">
        <v>0</v>
      </c>
      <c r="FO42">
        <v>0</v>
      </c>
      <c r="FP42" t="s">
        <v>360</v>
      </c>
      <c r="FQ42" t="s">
        <v>361</v>
      </c>
      <c r="FR42" t="s">
        <v>362</v>
      </c>
      <c r="FS42" t="s">
        <v>362</v>
      </c>
      <c r="FT42" t="s">
        <v>362</v>
      </c>
      <c r="FU42" t="s">
        <v>362</v>
      </c>
      <c r="FV42">
        <v>0</v>
      </c>
      <c r="FW42">
        <v>100</v>
      </c>
      <c r="FX42">
        <v>100</v>
      </c>
      <c r="FY42">
        <v>-2.3370000000000002</v>
      </c>
      <c r="FZ42">
        <v>6.4299999999999996E-2</v>
      </c>
      <c r="GA42">
        <v>-0.8968530190248305</v>
      </c>
      <c r="GB42">
        <v>-4.0117494158234393E-3</v>
      </c>
      <c r="GC42">
        <v>1.087516141204025E-6</v>
      </c>
      <c r="GD42">
        <v>-8.657206703991749E-11</v>
      </c>
      <c r="GE42">
        <v>6.4265000000002459E-2</v>
      </c>
      <c r="GF42">
        <v>0</v>
      </c>
      <c r="GG42">
        <v>0</v>
      </c>
      <c r="GH42">
        <v>0</v>
      </c>
      <c r="GI42">
        <v>4</v>
      </c>
      <c r="GJ42">
        <v>2094</v>
      </c>
      <c r="GK42">
        <v>-1</v>
      </c>
      <c r="GL42">
        <v>-1</v>
      </c>
      <c r="GM42">
        <v>21.6</v>
      </c>
      <c r="GN42">
        <v>21.6</v>
      </c>
      <c r="GO42">
        <v>1.01196</v>
      </c>
      <c r="GP42">
        <v>2.3339799999999999</v>
      </c>
      <c r="GQ42">
        <v>1.5942400000000001</v>
      </c>
      <c r="GR42">
        <v>2.34985</v>
      </c>
      <c r="GS42">
        <v>1.40015</v>
      </c>
      <c r="GT42">
        <v>2.323</v>
      </c>
      <c r="GU42">
        <v>24.388400000000001</v>
      </c>
      <c r="GV42">
        <v>14.0532</v>
      </c>
      <c r="GW42">
        <v>18</v>
      </c>
      <c r="GX42">
        <v>373.42700000000002</v>
      </c>
      <c r="GY42">
        <v>704.54399999999998</v>
      </c>
      <c r="GZ42">
        <v>18.000900000000001</v>
      </c>
      <c r="HA42">
        <v>18.920500000000001</v>
      </c>
      <c r="HB42">
        <v>30.000299999999999</v>
      </c>
      <c r="HC42">
        <v>18.7727</v>
      </c>
      <c r="HD42">
        <v>18.692900000000002</v>
      </c>
      <c r="HE42">
        <v>20.3035</v>
      </c>
      <c r="HF42">
        <v>-30</v>
      </c>
      <c r="HG42">
        <v>-30</v>
      </c>
      <c r="HH42">
        <v>18</v>
      </c>
      <c r="HI42">
        <v>410.815</v>
      </c>
      <c r="HJ42">
        <v>0</v>
      </c>
      <c r="HK42">
        <v>105.229</v>
      </c>
      <c r="HL42">
        <v>104.91800000000001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9"/>
  <sheetViews>
    <sheetView workbookViewId="0"/>
  </sheetViews>
  <sheetFormatPr baseColWidth="10" defaultColWidth="8.83203125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  <row r="11" spans="1:2" x14ac:dyDescent="0.2">
      <c r="A11" t="s">
        <v>20</v>
      </c>
      <c r="B11" t="s">
        <v>21</v>
      </c>
    </row>
    <row r="12" spans="1:2" x14ac:dyDescent="0.2">
      <c r="A12" t="s">
        <v>22</v>
      </c>
      <c r="B12" t="s">
        <v>23</v>
      </c>
    </row>
    <row r="13" spans="1:2" x14ac:dyDescent="0.2">
      <c r="A13" t="s">
        <v>24</v>
      </c>
      <c r="B13" t="s">
        <v>23</v>
      </c>
    </row>
    <row r="14" spans="1:2" x14ac:dyDescent="0.2">
      <c r="A14" t="s">
        <v>25</v>
      </c>
      <c r="B14" t="s">
        <v>21</v>
      </c>
    </row>
    <row r="15" spans="1:2" x14ac:dyDescent="0.2">
      <c r="A15" t="s">
        <v>26</v>
      </c>
      <c r="B15" t="s">
        <v>11</v>
      </c>
    </row>
    <row r="16" spans="1:2" x14ac:dyDescent="0.2">
      <c r="A16" t="s">
        <v>27</v>
      </c>
      <c r="B16" t="s">
        <v>28</v>
      </c>
    </row>
    <row r="17" spans="1:2" x14ac:dyDescent="0.2">
      <c r="A17" t="s">
        <v>29</v>
      </c>
      <c r="B17" t="s">
        <v>30</v>
      </c>
    </row>
    <row r="18" spans="1:2" x14ac:dyDescent="0.2">
      <c r="A18" t="s">
        <v>31</v>
      </c>
      <c r="B18" t="s">
        <v>32</v>
      </c>
    </row>
    <row r="19" spans="1:2" x14ac:dyDescent="0.2">
      <c r="A19" t="s">
        <v>33</v>
      </c>
      <c r="B19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Measurements</vt:lpstr>
      <vt:lpstr>Remarks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Kim Ely</cp:lastModifiedBy>
  <dcterms:created xsi:type="dcterms:W3CDTF">2023-07-10T22:55:28Z</dcterms:created>
  <dcterms:modified xsi:type="dcterms:W3CDTF">2023-07-14T20:01:25Z</dcterms:modified>
</cp:coreProperties>
</file>